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tabRatio="927" activeTab="4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TEAMS'!$A$1:$AB$407</definedName>
  </definedNames>
  <calcPr calcId="162913"/>
</workbook>
</file>

<file path=xl/calcChain.xml><?xml version="1.0" encoding="utf-8"?>
<calcChain xmlns="http://schemas.openxmlformats.org/spreadsheetml/2006/main">
  <c r="AE737" i="2" l="1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E173" i="2" l="1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P172" i="2" l="1"/>
  <c r="S172" i="2" s="1"/>
  <c r="H172" i="2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P171" i="2"/>
  <c r="S171" i="2" s="1"/>
  <c r="H171" i="2"/>
  <c r="O171" i="2" s="1"/>
  <c r="R171" i="2" s="1"/>
  <c r="F171" i="2"/>
  <c r="K171" i="2" s="1"/>
  <c r="W171" i="2" s="1"/>
  <c r="E171" i="2"/>
  <c r="J171" i="2" s="1"/>
  <c r="V171" i="2" s="1"/>
  <c r="D171" i="2"/>
  <c r="I171" i="2" s="1"/>
  <c r="U171" i="2" s="1"/>
  <c r="P170" i="2"/>
  <c r="S170" i="2" s="1"/>
  <c r="H170" i="2"/>
  <c r="O170" i="2" s="1"/>
  <c r="R170" i="2" s="1"/>
  <c r="F170" i="2"/>
  <c r="K170" i="2" s="1"/>
  <c r="W170" i="2" s="1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P168" i="2"/>
  <c r="S168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P167" i="2"/>
  <c r="S167" i="2" s="1"/>
  <c r="H167" i="2"/>
  <c r="O167" i="2" s="1"/>
  <c r="R167" i="2" s="1"/>
  <c r="F167" i="2"/>
  <c r="K167" i="2" s="1"/>
  <c r="W167" i="2" s="1"/>
  <c r="E167" i="2"/>
  <c r="J167" i="2" s="1"/>
  <c r="V167" i="2" s="1"/>
  <c r="D167" i="2"/>
  <c r="I167" i="2" s="1"/>
  <c r="U167" i="2" s="1"/>
  <c r="P166" i="2"/>
  <c r="S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P163" i="2"/>
  <c r="S163" i="2" s="1"/>
  <c r="H163" i="2"/>
  <c r="O163" i="2" s="1"/>
  <c r="R163" i="2" s="1"/>
  <c r="F163" i="2"/>
  <c r="K163" i="2" s="1"/>
  <c r="W163" i="2" s="1"/>
  <c r="E163" i="2"/>
  <c r="J163" i="2" s="1"/>
  <c r="V163" i="2" s="1"/>
  <c r="D163" i="2"/>
  <c r="I163" i="2" s="1"/>
  <c r="U163" i="2" s="1"/>
  <c r="P162" i="2"/>
  <c r="S162" i="2" s="1"/>
  <c r="H162" i="2"/>
  <c r="O162" i="2" s="1"/>
  <c r="R162" i="2" s="1"/>
  <c r="F162" i="2"/>
  <c r="K162" i="2" s="1"/>
  <c r="W162" i="2" s="1"/>
  <c r="E162" i="2"/>
  <c r="J162" i="2" s="1"/>
  <c r="V162" i="2" s="1"/>
  <c r="D162" i="2"/>
  <c r="I162" i="2" s="1"/>
  <c r="U162" i="2" s="1"/>
  <c r="P161" i="2"/>
  <c r="S161" i="2" s="1"/>
  <c r="H161" i="2"/>
  <c r="O161" i="2" s="1"/>
  <c r="R161" i="2" s="1"/>
  <c r="F161" i="2"/>
  <c r="K161" i="2" s="1"/>
  <c r="W161" i="2" s="1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P159" i="2"/>
  <c r="S159" i="2" s="1"/>
  <c r="H159" i="2"/>
  <c r="O159" i="2" s="1"/>
  <c r="R159" i="2" s="1"/>
  <c r="F159" i="2"/>
  <c r="K159" i="2" s="1"/>
  <c r="W159" i="2" s="1"/>
  <c r="E159" i="2"/>
  <c r="J159" i="2" s="1"/>
  <c r="V159" i="2" s="1"/>
  <c r="D159" i="2"/>
  <c r="I159" i="2" s="1"/>
  <c r="U159" i="2" s="1"/>
  <c r="P158" i="2"/>
  <c r="S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P155" i="2"/>
  <c r="S155" i="2" s="1"/>
  <c r="H155" i="2"/>
  <c r="O155" i="2" s="1"/>
  <c r="R155" i="2" s="1"/>
  <c r="F155" i="2"/>
  <c r="K155" i="2" s="1"/>
  <c r="W155" i="2" s="1"/>
  <c r="E155" i="2"/>
  <c r="J155" i="2" s="1"/>
  <c r="V155" i="2" s="1"/>
  <c r="D155" i="2"/>
  <c r="I155" i="2" s="1"/>
  <c r="U155" i="2" s="1"/>
  <c r="P154" i="2"/>
  <c r="S154" i="2" s="1"/>
  <c r="H154" i="2"/>
  <c r="O154" i="2" s="1"/>
  <c r="R154" i="2" s="1"/>
  <c r="F154" i="2"/>
  <c r="K154" i="2" s="1"/>
  <c r="W154" i="2" s="1"/>
  <c r="E154" i="2"/>
  <c r="J154" i="2" s="1"/>
  <c r="V154" i="2" s="1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T152" i="2"/>
  <c r="Q152" i="2"/>
  <c r="P152" i="2"/>
  <c r="S152" i="2" s="1"/>
  <c r="H152" i="2"/>
  <c r="O152" i="2" s="1"/>
  <c r="R152" i="2" s="1"/>
  <c r="F152" i="2"/>
  <c r="K152" i="2" s="1"/>
  <c r="W152" i="2" s="1"/>
  <c r="E152" i="2"/>
  <c r="J152" i="2" s="1"/>
  <c r="V152" i="2" s="1"/>
  <c r="D152" i="2"/>
  <c r="I152" i="2" s="1"/>
  <c r="U152" i="2" s="1"/>
  <c r="T151" i="2"/>
  <c r="Q151" i="2"/>
  <c r="P151" i="2"/>
  <c r="S151" i="2" s="1"/>
  <c r="H151" i="2"/>
  <c r="O151" i="2" s="1"/>
  <c r="R151" i="2" s="1"/>
  <c r="F151" i="2"/>
  <c r="K151" i="2" s="1"/>
  <c r="W151" i="2" s="1"/>
  <c r="E151" i="2"/>
  <c r="J151" i="2" s="1"/>
  <c r="V151" i="2" s="1"/>
  <c r="D151" i="2"/>
  <c r="I151" i="2" s="1"/>
  <c r="U151" i="2" s="1"/>
  <c r="T150" i="2"/>
  <c r="Q150" i="2"/>
  <c r="P150" i="2"/>
  <c r="S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T149" i="2"/>
  <c r="Q149" i="2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T148" i="2"/>
  <c r="Q148" i="2"/>
  <c r="P148" i="2"/>
  <c r="S148" i="2" s="1"/>
  <c r="H148" i="2"/>
  <c r="O148" i="2" s="1"/>
  <c r="R148" i="2" s="1"/>
  <c r="F148" i="2"/>
  <c r="K148" i="2" s="1"/>
  <c r="W148" i="2" s="1"/>
  <c r="E148" i="2"/>
  <c r="J148" i="2" s="1"/>
  <c r="V148" i="2" s="1"/>
  <c r="D148" i="2"/>
  <c r="I148" i="2" s="1"/>
  <c r="U148" i="2" s="1"/>
  <c r="T147" i="2"/>
  <c r="Q147" i="2"/>
  <c r="P147" i="2"/>
  <c r="S147" i="2" s="1"/>
  <c r="H147" i="2"/>
  <c r="O147" i="2" s="1"/>
  <c r="R147" i="2" s="1"/>
  <c r="F147" i="2"/>
  <c r="K147" i="2" s="1"/>
  <c r="W147" i="2" s="1"/>
  <c r="E147" i="2"/>
  <c r="J147" i="2" s="1"/>
  <c r="V147" i="2" s="1"/>
  <c r="D147" i="2"/>
  <c r="I147" i="2" s="1"/>
  <c r="U147" i="2" s="1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V145" i="2"/>
  <c r="R145" i="2"/>
  <c r="Q145" i="2"/>
  <c r="T145" i="2" s="1"/>
  <c r="P145" i="2"/>
  <c r="S145" i="2" s="1"/>
  <c r="H145" i="2"/>
  <c r="O145" i="2" s="1"/>
  <c r="F145" i="2"/>
  <c r="K145" i="2" s="1"/>
  <c r="W145" i="2" s="1"/>
  <c r="E145" i="2"/>
  <c r="J145" i="2" s="1"/>
  <c r="D145" i="2"/>
  <c r="I145" i="2" s="1"/>
  <c r="U145" i="2" s="1"/>
  <c r="O144" i="2"/>
  <c r="R144" i="2" s="1"/>
  <c r="H144" i="2"/>
  <c r="F144" i="2"/>
  <c r="K144" i="2" s="1"/>
  <c r="W144" i="2" s="1"/>
  <c r="E144" i="2"/>
  <c r="D144" i="2"/>
  <c r="I144" i="2" s="1"/>
  <c r="U144" i="2" s="1"/>
  <c r="H143" i="2"/>
  <c r="F143" i="2"/>
  <c r="E143" i="2"/>
  <c r="D143" i="2"/>
  <c r="W142" i="2"/>
  <c r="O142" i="2"/>
  <c r="R142" i="2" s="1"/>
  <c r="H142" i="2"/>
  <c r="F142" i="2"/>
  <c r="K142" i="2" s="1"/>
  <c r="E142" i="2"/>
  <c r="J142" i="2" s="1"/>
  <c r="V142" i="2" s="1"/>
  <c r="D142" i="2"/>
  <c r="I142" i="2" s="1"/>
  <c r="U142" i="2" s="1"/>
  <c r="H141" i="2"/>
  <c r="F141" i="2"/>
  <c r="E141" i="2"/>
  <c r="J141" i="2" s="1"/>
  <c r="V141" i="2" s="1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W138" i="2"/>
  <c r="O138" i="2"/>
  <c r="R138" i="2" s="1"/>
  <c r="H138" i="2"/>
  <c r="F138" i="2"/>
  <c r="K138" i="2" s="1"/>
  <c r="E138" i="2"/>
  <c r="J138" i="2" s="1"/>
  <c r="V138" i="2" s="1"/>
  <c r="D138" i="2"/>
  <c r="I138" i="2" s="1"/>
  <c r="U138" i="2" s="1"/>
  <c r="H137" i="2"/>
  <c r="F137" i="2"/>
  <c r="E137" i="2"/>
  <c r="J137" i="2" s="1"/>
  <c r="V137" i="2" s="1"/>
  <c r="D137" i="2"/>
  <c r="O136" i="2"/>
  <c r="R136" i="2" s="1"/>
  <c r="H136" i="2"/>
  <c r="F136" i="2"/>
  <c r="K136" i="2" s="1"/>
  <c r="W136" i="2" s="1"/>
  <c r="E136" i="2"/>
  <c r="D136" i="2"/>
  <c r="I136" i="2" s="1"/>
  <c r="U136" i="2" s="1"/>
  <c r="H135" i="2"/>
  <c r="F135" i="2"/>
  <c r="E135" i="2"/>
  <c r="D135" i="2"/>
  <c r="W134" i="2"/>
  <c r="O134" i="2"/>
  <c r="R134" i="2" s="1"/>
  <c r="H134" i="2"/>
  <c r="F134" i="2"/>
  <c r="K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O132" i="2"/>
  <c r="R132" i="2" s="1"/>
  <c r="H132" i="2"/>
  <c r="F132" i="2"/>
  <c r="K132" i="2" s="1"/>
  <c r="W132" i="2" s="1"/>
  <c r="E132" i="2"/>
  <c r="D132" i="2"/>
  <c r="I132" i="2" s="1"/>
  <c r="U132" i="2" s="1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O128" i="2"/>
  <c r="R128" i="2" s="1"/>
  <c r="H128" i="2"/>
  <c r="F128" i="2"/>
  <c r="K128" i="2" s="1"/>
  <c r="W128" i="2" s="1"/>
  <c r="E128" i="2"/>
  <c r="D128" i="2"/>
  <c r="I128" i="2" s="1"/>
  <c r="U128" i="2" s="1"/>
  <c r="H127" i="2"/>
  <c r="F127" i="2"/>
  <c r="E127" i="2"/>
  <c r="D127" i="2"/>
  <c r="W126" i="2"/>
  <c r="O126" i="2"/>
  <c r="R126" i="2" s="1"/>
  <c r="H126" i="2"/>
  <c r="F126" i="2"/>
  <c r="K126" i="2" s="1"/>
  <c r="E126" i="2"/>
  <c r="J126" i="2" s="1"/>
  <c r="V126" i="2" s="1"/>
  <c r="D126" i="2"/>
  <c r="I126" i="2" s="1"/>
  <c r="U126" i="2" s="1"/>
  <c r="H125" i="2"/>
  <c r="F125" i="2"/>
  <c r="E125" i="2"/>
  <c r="J125" i="2" s="1"/>
  <c r="V125" i="2" s="1"/>
  <c r="D125" i="2"/>
  <c r="Q124" i="2"/>
  <c r="T124" i="2" s="1"/>
  <c r="O124" i="2"/>
  <c r="R124" i="2" s="1"/>
  <c r="J124" i="2"/>
  <c r="V124" i="2" s="1"/>
  <c r="H124" i="2"/>
  <c r="P124" i="2" s="1"/>
  <c r="S124" i="2" s="1"/>
  <c r="F124" i="2"/>
  <c r="K124" i="2" s="1"/>
  <c r="W124" i="2" s="1"/>
  <c r="E124" i="2"/>
  <c r="D124" i="2"/>
  <c r="I124" i="2" s="1"/>
  <c r="U124" i="2" s="1"/>
  <c r="U123" i="2"/>
  <c r="Q123" i="2"/>
  <c r="T123" i="2" s="1"/>
  <c r="J123" i="2"/>
  <c r="V123" i="2" s="1"/>
  <c r="H123" i="2"/>
  <c r="P123" i="2" s="1"/>
  <c r="S123" i="2" s="1"/>
  <c r="F123" i="2"/>
  <c r="K123" i="2" s="1"/>
  <c r="W123" i="2" s="1"/>
  <c r="E123" i="2"/>
  <c r="D123" i="2"/>
  <c r="I123" i="2" s="1"/>
  <c r="Q122" i="2"/>
  <c r="T122" i="2" s="1"/>
  <c r="O122" i="2"/>
  <c r="R122" i="2" s="1"/>
  <c r="J122" i="2"/>
  <c r="V122" i="2" s="1"/>
  <c r="H122" i="2"/>
  <c r="P122" i="2" s="1"/>
  <c r="S122" i="2" s="1"/>
  <c r="F122" i="2"/>
  <c r="K122" i="2" s="1"/>
  <c r="W122" i="2" s="1"/>
  <c r="E122" i="2"/>
  <c r="D122" i="2"/>
  <c r="I122" i="2" s="1"/>
  <c r="U122" i="2" s="1"/>
  <c r="Q121" i="2"/>
  <c r="T121" i="2" s="1"/>
  <c r="J121" i="2"/>
  <c r="V121" i="2" s="1"/>
  <c r="H121" i="2"/>
  <c r="P121" i="2" s="1"/>
  <c r="S121" i="2" s="1"/>
  <c r="F121" i="2"/>
  <c r="K121" i="2" s="1"/>
  <c r="W121" i="2" s="1"/>
  <c r="E121" i="2"/>
  <c r="D121" i="2"/>
  <c r="I121" i="2" s="1"/>
  <c r="U121" i="2" s="1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Q119" i="2"/>
  <c r="T119" i="2" s="1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Q118" i="2"/>
  <c r="T118" i="2" s="1"/>
  <c r="J118" i="2"/>
  <c r="V118" i="2" s="1"/>
  <c r="H118" i="2"/>
  <c r="P118" i="2" s="1"/>
  <c r="S118" i="2" s="1"/>
  <c r="F118" i="2"/>
  <c r="K118" i="2" s="1"/>
  <c r="W118" i="2" s="1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U116" i="2"/>
  <c r="Q116" i="2"/>
  <c r="T116" i="2" s="1"/>
  <c r="J116" i="2"/>
  <c r="V116" i="2" s="1"/>
  <c r="H116" i="2"/>
  <c r="P116" i="2" s="1"/>
  <c r="S116" i="2" s="1"/>
  <c r="F116" i="2"/>
  <c r="K116" i="2" s="1"/>
  <c r="W116" i="2" s="1"/>
  <c r="E116" i="2"/>
  <c r="D116" i="2"/>
  <c r="I116" i="2" s="1"/>
  <c r="U115" i="2"/>
  <c r="Q115" i="2"/>
  <c r="T115" i="2" s="1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Q114" i="2"/>
  <c r="T114" i="2" s="1"/>
  <c r="J114" i="2"/>
  <c r="V114" i="2" s="1"/>
  <c r="H114" i="2"/>
  <c r="P114" i="2" s="1"/>
  <c r="S114" i="2" s="1"/>
  <c r="F114" i="2"/>
  <c r="K114" i="2" s="1"/>
  <c r="W114" i="2" s="1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U112" i="2"/>
  <c r="Q112" i="2"/>
  <c r="T112" i="2" s="1"/>
  <c r="J112" i="2"/>
  <c r="V112" i="2" s="1"/>
  <c r="H112" i="2"/>
  <c r="P112" i="2" s="1"/>
  <c r="S112" i="2" s="1"/>
  <c r="F112" i="2"/>
  <c r="K112" i="2" s="1"/>
  <c r="W112" i="2" s="1"/>
  <c r="E112" i="2"/>
  <c r="D112" i="2"/>
  <c r="I112" i="2" s="1"/>
  <c r="U111" i="2"/>
  <c r="Q111" i="2"/>
  <c r="T111" i="2" s="1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Q110" i="2"/>
  <c r="T110" i="2" s="1"/>
  <c r="J110" i="2"/>
  <c r="V110" i="2" s="1"/>
  <c r="H110" i="2"/>
  <c r="P110" i="2" s="1"/>
  <c r="S110" i="2" s="1"/>
  <c r="F110" i="2"/>
  <c r="K110" i="2" s="1"/>
  <c r="W110" i="2" s="1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U108" i="2"/>
  <c r="Q108" i="2"/>
  <c r="T108" i="2" s="1"/>
  <c r="J108" i="2"/>
  <c r="V108" i="2" s="1"/>
  <c r="H108" i="2"/>
  <c r="P108" i="2" s="1"/>
  <c r="S108" i="2" s="1"/>
  <c r="F108" i="2"/>
  <c r="K108" i="2" s="1"/>
  <c r="W108" i="2" s="1"/>
  <c r="E108" i="2"/>
  <c r="D108" i="2"/>
  <c r="I108" i="2" s="1"/>
  <c r="U107" i="2"/>
  <c r="Q107" i="2"/>
  <c r="T107" i="2" s="1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Q106" i="2"/>
  <c r="T106" i="2" s="1"/>
  <c r="J106" i="2"/>
  <c r="V106" i="2" s="1"/>
  <c r="H106" i="2"/>
  <c r="P106" i="2" s="1"/>
  <c r="S106" i="2" s="1"/>
  <c r="F106" i="2"/>
  <c r="K106" i="2" s="1"/>
  <c r="W106" i="2" s="1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U104" i="2"/>
  <c r="Q104" i="2"/>
  <c r="T104" i="2" s="1"/>
  <c r="J104" i="2"/>
  <c r="V104" i="2" s="1"/>
  <c r="H104" i="2"/>
  <c r="P104" i="2" s="1"/>
  <c r="S104" i="2" s="1"/>
  <c r="F104" i="2"/>
  <c r="K104" i="2" s="1"/>
  <c r="W104" i="2" s="1"/>
  <c r="E104" i="2"/>
  <c r="D104" i="2"/>
  <c r="I104" i="2" s="1"/>
  <c r="U103" i="2"/>
  <c r="Q103" i="2"/>
  <c r="T103" i="2" s="1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Q102" i="2"/>
  <c r="T102" i="2" s="1"/>
  <c r="J102" i="2"/>
  <c r="V102" i="2" s="1"/>
  <c r="H102" i="2"/>
  <c r="P102" i="2" s="1"/>
  <c r="S102" i="2" s="1"/>
  <c r="F102" i="2"/>
  <c r="K102" i="2" s="1"/>
  <c r="W102" i="2" s="1"/>
  <c r="E102" i="2"/>
  <c r="D102" i="2"/>
  <c r="I102" i="2" s="1"/>
  <c r="U102" i="2" s="1"/>
  <c r="Q101" i="2"/>
  <c r="T101" i="2" s="1"/>
  <c r="O101" i="2"/>
  <c r="R101" i="2" s="1"/>
  <c r="J101" i="2"/>
  <c r="V101" i="2" s="1"/>
  <c r="H101" i="2"/>
  <c r="P101" i="2" s="1"/>
  <c r="S101" i="2" s="1"/>
  <c r="F101" i="2"/>
  <c r="K101" i="2" s="1"/>
  <c r="W101" i="2" s="1"/>
  <c r="E101" i="2"/>
  <c r="D101" i="2"/>
  <c r="I101" i="2" s="1"/>
  <c r="U101" i="2" s="1"/>
  <c r="Q100" i="2"/>
  <c r="T100" i="2" s="1"/>
  <c r="J100" i="2"/>
  <c r="V100" i="2" s="1"/>
  <c r="H100" i="2"/>
  <c r="P100" i="2" s="1"/>
  <c r="S100" i="2" s="1"/>
  <c r="F100" i="2"/>
  <c r="K100" i="2" s="1"/>
  <c r="W100" i="2" s="1"/>
  <c r="E100" i="2"/>
  <c r="D100" i="2"/>
  <c r="I100" i="2" s="1"/>
  <c r="U100" i="2" s="1"/>
  <c r="Q99" i="2"/>
  <c r="T99" i="2" s="1"/>
  <c r="O99" i="2"/>
  <c r="R99" i="2" s="1"/>
  <c r="J99" i="2"/>
  <c r="V99" i="2" s="1"/>
  <c r="H99" i="2"/>
  <c r="P99" i="2" s="1"/>
  <c r="S99" i="2" s="1"/>
  <c r="F99" i="2"/>
  <c r="K99" i="2" s="1"/>
  <c r="W99" i="2" s="1"/>
  <c r="E99" i="2"/>
  <c r="D99" i="2"/>
  <c r="I99" i="2" s="1"/>
  <c r="U99" i="2" s="1"/>
  <c r="Q98" i="2"/>
  <c r="T98" i="2" s="1"/>
  <c r="J98" i="2"/>
  <c r="V98" i="2" s="1"/>
  <c r="H98" i="2"/>
  <c r="P98" i="2" s="1"/>
  <c r="S98" i="2" s="1"/>
  <c r="F98" i="2"/>
  <c r="K98" i="2" s="1"/>
  <c r="W98" i="2" s="1"/>
  <c r="E98" i="2"/>
  <c r="D98" i="2"/>
  <c r="I98" i="2" s="1"/>
  <c r="U98" i="2" s="1"/>
  <c r="Q97" i="2"/>
  <c r="T97" i="2" s="1"/>
  <c r="O97" i="2"/>
  <c r="R97" i="2" s="1"/>
  <c r="J97" i="2"/>
  <c r="V97" i="2" s="1"/>
  <c r="H97" i="2"/>
  <c r="P97" i="2" s="1"/>
  <c r="S97" i="2" s="1"/>
  <c r="F97" i="2"/>
  <c r="K97" i="2" s="1"/>
  <c r="W97" i="2" s="1"/>
  <c r="E97" i="2"/>
  <c r="D97" i="2"/>
  <c r="I97" i="2" s="1"/>
  <c r="U97" i="2" s="1"/>
  <c r="Q96" i="2"/>
  <c r="T96" i="2" s="1"/>
  <c r="J96" i="2"/>
  <c r="V96" i="2" s="1"/>
  <c r="H96" i="2"/>
  <c r="P96" i="2" s="1"/>
  <c r="S96" i="2" s="1"/>
  <c r="F96" i="2"/>
  <c r="K96" i="2" s="1"/>
  <c r="W96" i="2" s="1"/>
  <c r="E96" i="2"/>
  <c r="D96" i="2"/>
  <c r="I96" i="2" s="1"/>
  <c r="U96" i="2" s="1"/>
  <c r="Q95" i="2"/>
  <c r="T95" i="2" s="1"/>
  <c r="O95" i="2"/>
  <c r="R95" i="2" s="1"/>
  <c r="J95" i="2"/>
  <c r="V95" i="2" s="1"/>
  <c r="H95" i="2"/>
  <c r="P95" i="2" s="1"/>
  <c r="S95" i="2" s="1"/>
  <c r="F95" i="2"/>
  <c r="K95" i="2" s="1"/>
  <c r="W95" i="2" s="1"/>
  <c r="E95" i="2"/>
  <c r="D95" i="2"/>
  <c r="I95" i="2" s="1"/>
  <c r="U95" i="2" s="1"/>
  <c r="Q94" i="2"/>
  <c r="T94" i="2" s="1"/>
  <c r="J94" i="2"/>
  <c r="V94" i="2" s="1"/>
  <c r="H94" i="2"/>
  <c r="P94" i="2" s="1"/>
  <c r="S94" i="2" s="1"/>
  <c r="F94" i="2"/>
  <c r="K94" i="2" s="1"/>
  <c r="W94" i="2" s="1"/>
  <c r="E94" i="2"/>
  <c r="D94" i="2"/>
  <c r="I94" i="2" s="1"/>
  <c r="U94" i="2" s="1"/>
  <c r="Q93" i="2"/>
  <c r="T93" i="2" s="1"/>
  <c r="O93" i="2"/>
  <c r="R93" i="2" s="1"/>
  <c r="J93" i="2"/>
  <c r="V93" i="2" s="1"/>
  <c r="H93" i="2"/>
  <c r="P93" i="2" s="1"/>
  <c r="S93" i="2" s="1"/>
  <c r="F93" i="2"/>
  <c r="K93" i="2" s="1"/>
  <c r="W93" i="2" s="1"/>
  <c r="E93" i="2"/>
  <c r="D93" i="2"/>
  <c r="I93" i="2" s="1"/>
  <c r="U93" i="2" s="1"/>
  <c r="Q92" i="2"/>
  <c r="T92" i="2" s="1"/>
  <c r="J92" i="2"/>
  <c r="V92" i="2" s="1"/>
  <c r="H92" i="2"/>
  <c r="P92" i="2" s="1"/>
  <c r="S92" i="2" s="1"/>
  <c r="F92" i="2"/>
  <c r="K92" i="2" s="1"/>
  <c r="W92" i="2" s="1"/>
  <c r="E92" i="2"/>
  <c r="D92" i="2"/>
  <c r="I92" i="2" s="1"/>
  <c r="U92" i="2" s="1"/>
  <c r="Q91" i="2"/>
  <c r="T91" i="2" s="1"/>
  <c r="O91" i="2"/>
  <c r="R91" i="2" s="1"/>
  <c r="J91" i="2"/>
  <c r="V91" i="2" s="1"/>
  <c r="H91" i="2"/>
  <c r="P91" i="2" s="1"/>
  <c r="S91" i="2" s="1"/>
  <c r="F91" i="2"/>
  <c r="K91" i="2" s="1"/>
  <c r="W91" i="2" s="1"/>
  <c r="E91" i="2"/>
  <c r="D91" i="2"/>
  <c r="I91" i="2" s="1"/>
  <c r="U91" i="2" s="1"/>
  <c r="Q90" i="2"/>
  <c r="T90" i="2" s="1"/>
  <c r="J90" i="2"/>
  <c r="V90" i="2" s="1"/>
  <c r="H90" i="2"/>
  <c r="P90" i="2" s="1"/>
  <c r="S90" i="2" s="1"/>
  <c r="F90" i="2"/>
  <c r="K90" i="2" s="1"/>
  <c r="W90" i="2" s="1"/>
  <c r="E90" i="2"/>
  <c r="D90" i="2"/>
  <c r="I90" i="2" s="1"/>
  <c r="U90" i="2" s="1"/>
  <c r="Q89" i="2"/>
  <c r="T89" i="2" s="1"/>
  <c r="O89" i="2"/>
  <c r="R89" i="2" s="1"/>
  <c r="J89" i="2"/>
  <c r="V89" i="2" s="1"/>
  <c r="H89" i="2"/>
  <c r="P89" i="2" s="1"/>
  <c r="S89" i="2" s="1"/>
  <c r="F89" i="2"/>
  <c r="K89" i="2" s="1"/>
  <c r="W89" i="2" s="1"/>
  <c r="E89" i="2"/>
  <c r="D89" i="2"/>
  <c r="I89" i="2" s="1"/>
  <c r="U89" i="2" s="1"/>
  <c r="Q88" i="2"/>
  <c r="T88" i="2" s="1"/>
  <c r="J88" i="2"/>
  <c r="V88" i="2" s="1"/>
  <c r="H88" i="2"/>
  <c r="P88" i="2" s="1"/>
  <c r="S88" i="2" s="1"/>
  <c r="F88" i="2"/>
  <c r="K88" i="2" s="1"/>
  <c r="W88" i="2" s="1"/>
  <c r="E88" i="2"/>
  <c r="D88" i="2"/>
  <c r="I88" i="2" s="1"/>
  <c r="U88" i="2" s="1"/>
  <c r="Q87" i="2"/>
  <c r="T87" i="2" s="1"/>
  <c r="O87" i="2"/>
  <c r="R87" i="2" s="1"/>
  <c r="J87" i="2"/>
  <c r="V87" i="2" s="1"/>
  <c r="H87" i="2"/>
  <c r="P87" i="2" s="1"/>
  <c r="S87" i="2" s="1"/>
  <c r="F87" i="2"/>
  <c r="K87" i="2" s="1"/>
  <c r="W87" i="2" s="1"/>
  <c r="E87" i="2"/>
  <c r="D87" i="2"/>
  <c r="I87" i="2" s="1"/>
  <c r="U87" i="2" s="1"/>
  <c r="Q86" i="2"/>
  <c r="T86" i="2" s="1"/>
  <c r="J86" i="2"/>
  <c r="V86" i="2" s="1"/>
  <c r="H86" i="2"/>
  <c r="P86" i="2" s="1"/>
  <c r="S86" i="2" s="1"/>
  <c r="F86" i="2"/>
  <c r="K86" i="2" s="1"/>
  <c r="W86" i="2" s="1"/>
  <c r="E86" i="2"/>
  <c r="D86" i="2"/>
  <c r="I86" i="2" s="1"/>
  <c r="U86" i="2" s="1"/>
  <c r="Q85" i="2"/>
  <c r="T85" i="2" s="1"/>
  <c r="O85" i="2"/>
  <c r="R85" i="2" s="1"/>
  <c r="J85" i="2"/>
  <c r="V85" i="2" s="1"/>
  <c r="H85" i="2"/>
  <c r="P85" i="2" s="1"/>
  <c r="S85" i="2" s="1"/>
  <c r="F85" i="2"/>
  <c r="K85" i="2" s="1"/>
  <c r="W85" i="2" s="1"/>
  <c r="E85" i="2"/>
  <c r="D85" i="2"/>
  <c r="I85" i="2" s="1"/>
  <c r="U85" i="2" s="1"/>
  <c r="Q84" i="2"/>
  <c r="T84" i="2" s="1"/>
  <c r="J84" i="2"/>
  <c r="V84" i="2" s="1"/>
  <c r="H84" i="2"/>
  <c r="P84" i="2" s="1"/>
  <c r="S84" i="2" s="1"/>
  <c r="F84" i="2"/>
  <c r="K84" i="2" s="1"/>
  <c r="W84" i="2" s="1"/>
  <c r="E84" i="2"/>
  <c r="D84" i="2"/>
  <c r="I84" i="2" s="1"/>
  <c r="U84" i="2" s="1"/>
  <c r="P83" i="2"/>
  <c r="S83" i="2" s="1"/>
  <c r="K83" i="2"/>
  <c r="W83" i="2" s="1"/>
  <c r="H83" i="2"/>
  <c r="Q83" i="2" s="1"/>
  <c r="T83" i="2" s="1"/>
  <c r="F83" i="2"/>
  <c r="E83" i="2"/>
  <c r="J83" i="2" s="1"/>
  <c r="V83" i="2" s="1"/>
  <c r="D83" i="2"/>
  <c r="I83" i="2" s="1"/>
  <c r="U83" i="2" s="1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P81" i="2"/>
  <c r="S81" i="2" s="1"/>
  <c r="K81" i="2"/>
  <c r="W81" i="2" s="1"/>
  <c r="H81" i="2"/>
  <c r="Q81" i="2" s="1"/>
  <c r="T81" i="2" s="1"/>
  <c r="F81" i="2"/>
  <c r="E81" i="2"/>
  <c r="J81" i="2" s="1"/>
  <c r="V81" i="2" s="1"/>
  <c r="D81" i="2"/>
  <c r="I81" i="2" s="1"/>
  <c r="U81" i="2" s="1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P79" i="2"/>
  <c r="S79" i="2" s="1"/>
  <c r="K79" i="2"/>
  <c r="W79" i="2" s="1"/>
  <c r="H79" i="2"/>
  <c r="Q79" i="2" s="1"/>
  <c r="T79" i="2" s="1"/>
  <c r="F79" i="2"/>
  <c r="E79" i="2"/>
  <c r="J79" i="2" s="1"/>
  <c r="V79" i="2" s="1"/>
  <c r="D79" i="2"/>
  <c r="I79" i="2" s="1"/>
  <c r="U79" i="2" s="1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P77" i="2"/>
  <c r="S77" i="2" s="1"/>
  <c r="K77" i="2"/>
  <c r="W77" i="2" s="1"/>
  <c r="H77" i="2"/>
  <c r="Q77" i="2" s="1"/>
  <c r="T77" i="2" s="1"/>
  <c r="F77" i="2"/>
  <c r="E77" i="2"/>
  <c r="J77" i="2" s="1"/>
  <c r="V77" i="2" s="1"/>
  <c r="D77" i="2"/>
  <c r="I77" i="2" s="1"/>
  <c r="U77" i="2" s="1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P75" i="2"/>
  <c r="S75" i="2" s="1"/>
  <c r="K75" i="2"/>
  <c r="W75" i="2" s="1"/>
  <c r="H75" i="2"/>
  <c r="Q75" i="2" s="1"/>
  <c r="T75" i="2" s="1"/>
  <c r="F75" i="2"/>
  <c r="E75" i="2"/>
  <c r="J75" i="2" s="1"/>
  <c r="V75" i="2" s="1"/>
  <c r="D75" i="2"/>
  <c r="I75" i="2" s="1"/>
  <c r="U75" i="2" s="1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P73" i="2"/>
  <c r="S73" i="2" s="1"/>
  <c r="K73" i="2"/>
  <c r="W73" i="2" s="1"/>
  <c r="H73" i="2"/>
  <c r="Q73" i="2" s="1"/>
  <c r="T73" i="2" s="1"/>
  <c r="F73" i="2"/>
  <c r="E73" i="2"/>
  <c r="J73" i="2" s="1"/>
  <c r="V73" i="2" s="1"/>
  <c r="D73" i="2"/>
  <c r="I73" i="2" s="1"/>
  <c r="U73" i="2" s="1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P71" i="2"/>
  <c r="S71" i="2" s="1"/>
  <c r="K71" i="2"/>
  <c r="W71" i="2" s="1"/>
  <c r="H71" i="2"/>
  <c r="Q71" i="2" s="1"/>
  <c r="T71" i="2" s="1"/>
  <c r="F71" i="2"/>
  <c r="E71" i="2"/>
  <c r="J71" i="2" s="1"/>
  <c r="V71" i="2" s="1"/>
  <c r="D71" i="2"/>
  <c r="I71" i="2" s="1"/>
  <c r="U71" i="2" s="1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P69" i="2"/>
  <c r="S69" i="2" s="1"/>
  <c r="K69" i="2"/>
  <c r="W69" i="2" s="1"/>
  <c r="H69" i="2"/>
  <c r="Q69" i="2" s="1"/>
  <c r="T69" i="2" s="1"/>
  <c r="F69" i="2"/>
  <c r="E69" i="2"/>
  <c r="J69" i="2" s="1"/>
  <c r="V69" i="2" s="1"/>
  <c r="D69" i="2"/>
  <c r="I69" i="2" s="1"/>
  <c r="U69" i="2" s="1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P67" i="2"/>
  <c r="S67" i="2" s="1"/>
  <c r="K67" i="2"/>
  <c r="W67" i="2" s="1"/>
  <c r="H67" i="2"/>
  <c r="Q67" i="2" s="1"/>
  <c r="T67" i="2" s="1"/>
  <c r="F67" i="2"/>
  <c r="E67" i="2"/>
  <c r="J67" i="2" s="1"/>
  <c r="V67" i="2" s="1"/>
  <c r="D67" i="2"/>
  <c r="I67" i="2" s="1"/>
  <c r="U67" i="2" s="1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P65" i="2"/>
  <c r="S65" i="2" s="1"/>
  <c r="K65" i="2"/>
  <c r="W65" i="2" s="1"/>
  <c r="H65" i="2"/>
  <c r="Q65" i="2" s="1"/>
  <c r="T65" i="2" s="1"/>
  <c r="F65" i="2"/>
  <c r="E65" i="2"/>
  <c r="J65" i="2" s="1"/>
  <c r="V65" i="2" s="1"/>
  <c r="D65" i="2"/>
  <c r="I65" i="2" s="1"/>
  <c r="U65" i="2" s="1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P63" i="2"/>
  <c r="S63" i="2" s="1"/>
  <c r="K63" i="2"/>
  <c r="W63" i="2" s="1"/>
  <c r="H63" i="2"/>
  <c r="Q63" i="2" s="1"/>
  <c r="T63" i="2" s="1"/>
  <c r="F63" i="2"/>
  <c r="E63" i="2"/>
  <c r="J63" i="2" s="1"/>
  <c r="V63" i="2" s="1"/>
  <c r="D63" i="2"/>
  <c r="I63" i="2" s="1"/>
  <c r="U63" i="2" s="1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P61" i="2"/>
  <c r="S61" i="2" s="1"/>
  <c r="K61" i="2"/>
  <c r="W61" i="2" s="1"/>
  <c r="H61" i="2"/>
  <c r="Q61" i="2" s="1"/>
  <c r="T61" i="2" s="1"/>
  <c r="F61" i="2"/>
  <c r="E61" i="2"/>
  <c r="J61" i="2" s="1"/>
  <c r="V61" i="2" s="1"/>
  <c r="D61" i="2"/>
  <c r="I61" i="2" s="1"/>
  <c r="U61" i="2" s="1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P59" i="2"/>
  <c r="S59" i="2" s="1"/>
  <c r="K59" i="2"/>
  <c r="W59" i="2" s="1"/>
  <c r="H59" i="2"/>
  <c r="Q59" i="2" s="1"/>
  <c r="T59" i="2" s="1"/>
  <c r="F59" i="2"/>
  <c r="E59" i="2"/>
  <c r="J59" i="2" s="1"/>
  <c r="V59" i="2" s="1"/>
  <c r="D59" i="2"/>
  <c r="I59" i="2" s="1"/>
  <c r="U59" i="2" s="1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P57" i="2"/>
  <c r="S57" i="2" s="1"/>
  <c r="K57" i="2"/>
  <c r="W57" i="2" s="1"/>
  <c r="H57" i="2"/>
  <c r="Q57" i="2" s="1"/>
  <c r="T57" i="2" s="1"/>
  <c r="F57" i="2"/>
  <c r="E57" i="2"/>
  <c r="J57" i="2" s="1"/>
  <c r="V57" i="2" s="1"/>
  <c r="D57" i="2"/>
  <c r="I57" i="2" s="1"/>
  <c r="U57" i="2" s="1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P55" i="2"/>
  <c r="S55" i="2" s="1"/>
  <c r="K55" i="2"/>
  <c r="W55" i="2" s="1"/>
  <c r="H55" i="2"/>
  <c r="Q55" i="2" s="1"/>
  <c r="T55" i="2" s="1"/>
  <c r="F55" i="2"/>
  <c r="E55" i="2"/>
  <c r="J55" i="2" s="1"/>
  <c r="V55" i="2" s="1"/>
  <c r="D55" i="2"/>
  <c r="I55" i="2" s="1"/>
  <c r="U55" i="2" s="1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P53" i="2"/>
  <c r="S53" i="2" s="1"/>
  <c r="K53" i="2"/>
  <c r="W53" i="2" s="1"/>
  <c r="H53" i="2"/>
  <c r="Q53" i="2" s="1"/>
  <c r="T53" i="2" s="1"/>
  <c r="F53" i="2"/>
  <c r="E53" i="2"/>
  <c r="J53" i="2" s="1"/>
  <c r="V53" i="2" s="1"/>
  <c r="D53" i="2"/>
  <c r="I53" i="2" s="1"/>
  <c r="U53" i="2" s="1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P51" i="2"/>
  <c r="S51" i="2" s="1"/>
  <c r="K51" i="2"/>
  <c r="W51" i="2" s="1"/>
  <c r="H51" i="2"/>
  <c r="Q51" i="2" s="1"/>
  <c r="T51" i="2" s="1"/>
  <c r="F51" i="2"/>
  <c r="E51" i="2"/>
  <c r="J51" i="2" s="1"/>
  <c r="V51" i="2" s="1"/>
  <c r="D51" i="2"/>
  <c r="I51" i="2" s="1"/>
  <c r="U51" i="2" s="1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P49" i="2"/>
  <c r="S49" i="2" s="1"/>
  <c r="K49" i="2"/>
  <c r="W49" i="2" s="1"/>
  <c r="H49" i="2"/>
  <c r="Q49" i="2" s="1"/>
  <c r="T49" i="2" s="1"/>
  <c r="F49" i="2"/>
  <c r="E49" i="2"/>
  <c r="J49" i="2" s="1"/>
  <c r="V49" i="2" s="1"/>
  <c r="D49" i="2"/>
  <c r="I49" i="2" s="1"/>
  <c r="U49" i="2" s="1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P47" i="2"/>
  <c r="S47" i="2" s="1"/>
  <c r="K47" i="2"/>
  <c r="W47" i="2" s="1"/>
  <c r="H47" i="2"/>
  <c r="Q47" i="2" s="1"/>
  <c r="T47" i="2" s="1"/>
  <c r="F47" i="2"/>
  <c r="E47" i="2"/>
  <c r="J47" i="2" s="1"/>
  <c r="V47" i="2" s="1"/>
  <c r="D47" i="2"/>
  <c r="I47" i="2" s="1"/>
  <c r="U47" i="2" s="1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P45" i="2"/>
  <c r="S45" i="2" s="1"/>
  <c r="K45" i="2"/>
  <c r="W45" i="2" s="1"/>
  <c r="H45" i="2"/>
  <c r="Q45" i="2" s="1"/>
  <c r="T45" i="2" s="1"/>
  <c r="F45" i="2"/>
  <c r="E45" i="2"/>
  <c r="J45" i="2" s="1"/>
  <c r="V45" i="2" s="1"/>
  <c r="D45" i="2"/>
  <c r="I45" i="2" s="1"/>
  <c r="U45" i="2" s="1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P43" i="2"/>
  <c r="S43" i="2" s="1"/>
  <c r="K43" i="2"/>
  <c r="W43" i="2" s="1"/>
  <c r="H43" i="2"/>
  <c r="Q43" i="2" s="1"/>
  <c r="T43" i="2" s="1"/>
  <c r="F43" i="2"/>
  <c r="E43" i="2"/>
  <c r="J43" i="2" s="1"/>
  <c r="V43" i="2" s="1"/>
  <c r="D43" i="2"/>
  <c r="I43" i="2" s="1"/>
  <c r="U43" i="2" s="1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T41" i="2"/>
  <c r="R41" i="2"/>
  <c r="O41" i="2"/>
  <c r="H41" i="2"/>
  <c r="Q41" i="2" s="1"/>
  <c r="F41" i="2"/>
  <c r="K41" i="2" s="1"/>
  <c r="W41" i="2" s="1"/>
  <c r="E41" i="2"/>
  <c r="J41" i="2" s="1"/>
  <c r="V41" i="2" s="1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Q38" i="2"/>
  <c r="T38" i="2" s="1"/>
  <c r="J38" i="2"/>
  <c r="V38" i="2" s="1"/>
  <c r="H38" i="2"/>
  <c r="P38" i="2" s="1"/>
  <c r="S38" i="2" s="1"/>
  <c r="F38" i="2"/>
  <c r="K38" i="2" s="1"/>
  <c r="W38" i="2" s="1"/>
  <c r="E38" i="2"/>
  <c r="D38" i="2"/>
  <c r="I38" i="2" s="1"/>
  <c r="U38" i="2" s="1"/>
  <c r="Q37" i="2"/>
  <c r="T37" i="2" s="1"/>
  <c r="H37" i="2"/>
  <c r="P37" i="2" s="1"/>
  <c r="S37" i="2" s="1"/>
  <c r="F37" i="2"/>
  <c r="K37" i="2" s="1"/>
  <c r="W37" i="2" s="1"/>
  <c r="E37" i="2"/>
  <c r="J37" i="2" s="1"/>
  <c r="V37" i="2" s="1"/>
  <c r="D37" i="2"/>
  <c r="I37" i="2" s="1"/>
  <c r="U37" i="2" s="1"/>
  <c r="U36" i="2"/>
  <c r="Q36" i="2"/>
  <c r="T36" i="2" s="1"/>
  <c r="J36" i="2"/>
  <c r="V36" i="2" s="1"/>
  <c r="H36" i="2"/>
  <c r="P36" i="2" s="1"/>
  <c r="S36" i="2" s="1"/>
  <c r="F36" i="2"/>
  <c r="K36" i="2" s="1"/>
  <c r="W36" i="2" s="1"/>
  <c r="E36" i="2"/>
  <c r="D36" i="2"/>
  <c r="I36" i="2" s="1"/>
  <c r="Q35" i="2"/>
  <c r="T35" i="2" s="1"/>
  <c r="H35" i="2"/>
  <c r="P35" i="2" s="1"/>
  <c r="S35" i="2" s="1"/>
  <c r="F35" i="2"/>
  <c r="K35" i="2" s="1"/>
  <c r="W35" i="2" s="1"/>
  <c r="E35" i="2"/>
  <c r="J35" i="2" s="1"/>
  <c r="V35" i="2" s="1"/>
  <c r="D35" i="2"/>
  <c r="I35" i="2" s="1"/>
  <c r="U35" i="2" s="1"/>
  <c r="Q34" i="2"/>
  <c r="T34" i="2" s="1"/>
  <c r="J34" i="2"/>
  <c r="V34" i="2" s="1"/>
  <c r="H34" i="2"/>
  <c r="P34" i="2" s="1"/>
  <c r="S34" i="2" s="1"/>
  <c r="F34" i="2"/>
  <c r="K34" i="2" s="1"/>
  <c r="W34" i="2" s="1"/>
  <c r="E34" i="2"/>
  <c r="D34" i="2"/>
  <c r="I34" i="2" s="1"/>
  <c r="U34" i="2" s="1"/>
  <c r="Q33" i="2"/>
  <c r="T33" i="2" s="1"/>
  <c r="H33" i="2"/>
  <c r="P33" i="2" s="1"/>
  <c r="S33" i="2" s="1"/>
  <c r="F33" i="2"/>
  <c r="K33" i="2" s="1"/>
  <c r="W33" i="2" s="1"/>
  <c r="E33" i="2"/>
  <c r="J33" i="2" s="1"/>
  <c r="V33" i="2" s="1"/>
  <c r="D33" i="2"/>
  <c r="I33" i="2" s="1"/>
  <c r="U33" i="2" s="1"/>
  <c r="U32" i="2"/>
  <c r="Q32" i="2"/>
  <c r="T32" i="2" s="1"/>
  <c r="J32" i="2"/>
  <c r="V32" i="2" s="1"/>
  <c r="H32" i="2"/>
  <c r="P32" i="2" s="1"/>
  <c r="S32" i="2" s="1"/>
  <c r="F32" i="2"/>
  <c r="K32" i="2" s="1"/>
  <c r="W32" i="2" s="1"/>
  <c r="E32" i="2"/>
  <c r="D32" i="2"/>
  <c r="I32" i="2" s="1"/>
  <c r="Q31" i="2"/>
  <c r="T31" i="2" s="1"/>
  <c r="H31" i="2"/>
  <c r="P31" i="2" s="1"/>
  <c r="S31" i="2" s="1"/>
  <c r="F31" i="2"/>
  <c r="K31" i="2" s="1"/>
  <c r="W31" i="2" s="1"/>
  <c r="E31" i="2"/>
  <c r="J31" i="2" s="1"/>
  <c r="V31" i="2" s="1"/>
  <c r="D31" i="2"/>
  <c r="I31" i="2" s="1"/>
  <c r="U31" i="2" s="1"/>
  <c r="Q30" i="2"/>
  <c r="T30" i="2" s="1"/>
  <c r="J30" i="2"/>
  <c r="V30" i="2" s="1"/>
  <c r="H30" i="2"/>
  <c r="P30" i="2" s="1"/>
  <c r="S30" i="2" s="1"/>
  <c r="F30" i="2"/>
  <c r="K30" i="2" s="1"/>
  <c r="W30" i="2" s="1"/>
  <c r="E30" i="2"/>
  <c r="D30" i="2"/>
  <c r="I30" i="2" s="1"/>
  <c r="U30" i="2" s="1"/>
  <c r="Q29" i="2"/>
  <c r="T29" i="2" s="1"/>
  <c r="H29" i="2"/>
  <c r="P29" i="2" s="1"/>
  <c r="S29" i="2" s="1"/>
  <c r="F29" i="2"/>
  <c r="K29" i="2" s="1"/>
  <c r="W29" i="2" s="1"/>
  <c r="E29" i="2"/>
  <c r="J29" i="2" s="1"/>
  <c r="V29" i="2" s="1"/>
  <c r="D29" i="2"/>
  <c r="I29" i="2" s="1"/>
  <c r="U29" i="2" s="1"/>
  <c r="U28" i="2"/>
  <c r="Q28" i="2"/>
  <c r="T28" i="2" s="1"/>
  <c r="J28" i="2"/>
  <c r="V28" i="2" s="1"/>
  <c r="H28" i="2"/>
  <c r="P28" i="2" s="1"/>
  <c r="S28" i="2" s="1"/>
  <c r="F28" i="2"/>
  <c r="K28" i="2" s="1"/>
  <c r="W28" i="2" s="1"/>
  <c r="E28" i="2"/>
  <c r="D28" i="2"/>
  <c r="I28" i="2" s="1"/>
  <c r="Q27" i="2"/>
  <c r="T27" i="2" s="1"/>
  <c r="H27" i="2"/>
  <c r="P27" i="2" s="1"/>
  <c r="S27" i="2" s="1"/>
  <c r="F27" i="2"/>
  <c r="K27" i="2" s="1"/>
  <c r="W27" i="2" s="1"/>
  <c r="E27" i="2"/>
  <c r="J27" i="2" s="1"/>
  <c r="V27" i="2" s="1"/>
  <c r="D27" i="2"/>
  <c r="I27" i="2" s="1"/>
  <c r="U27" i="2" s="1"/>
  <c r="Q26" i="2"/>
  <c r="T26" i="2" s="1"/>
  <c r="J26" i="2"/>
  <c r="V26" i="2" s="1"/>
  <c r="H26" i="2"/>
  <c r="P26" i="2" s="1"/>
  <c r="S26" i="2" s="1"/>
  <c r="F26" i="2"/>
  <c r="K26" i="2" s="1"/>
  <c r="W26" i="2" s="1"/>
  <c r="E26" i="2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U24" i="2"/>
  <c r="Q24" i="2"/>
  <c r="T24" i="2" s="1"/>
  <c r="J24" i="2"/>
  <c r="V24" i="2" s="1"/>
  <c r="H24" i="2"/>
  <c r="P24" i="2" s="1"/>
  <c r="S24" i="2" s="1"/>
  <c r="F24" i="2"/>
  <c r="K24" i="2" s="1"/>
  <c r="W24" i="2" s="1"/>
  <c r="E24" i="2"/>
  <c r="D24" i="2"/>
  <c r="I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Q22" i="2"/>
  <c r="T22" i="2" s="1"/>
  <c r="J22" i="2"/>
  <c r="V22" i="2" s="1"/>
  <c r="H22" i="2"/>
  <c r="P22" i="2" s="1"/>
  <c r="S22" i="2" s="1"/>
  <c r="F22" i="2"/>
  <c r="K22" i="2" s="1"/>
  <c r="W22" i="2" s="1"/>
  <c r="E22" i="2"/>
  <c r="D22" i="2"/>
  <c r="I22" i="2" s="1"/>
  <c r="U22" i="2" s="1"/>
  <c r="Q21" i="2"/>
  <c r="T21" i="2" s="1"/>
  <c r="H21" i="2"/>
  <c r="P21" i="2" s="1"/>
  <c r="S21" i="2" s="1"/>
  <c r="F21" i="2"/>
  <c r="K21" i="2" s="1"/>
  <c r="W21" i="2" s="1"/>
  <c r="E21" i="2"/>
  <c r="J21" i="2" s="1"/>
  <c r="V21" i="2" s="1"/>
  <c r="D21" i="2"/>
  <c r="I21" i="2" s="1"/>
  <c r="U21" i="2" s="1"/>
  <c r="U20" i="2"/>
  <c r="Q20" i="2"/>
  <c r="T20" i="2" s="1"/>
  <c r="J20" i="2"/>
  <c r="V20" i="2" s="1"/>
  <c r="H20" i="2"/>
  <c r="P20" i="2" s="1"/>
  <c r="S20" i="2" s="1"/>
  <c r="F20" i="2"/>
  <c r="K20" i="2" s="1"/>
  <c r="W20" i="2" s="1"/>
  <c r="E20" i="2"/>
  <c r="D20" i="2"/>
  <c r="I20" i="2" s="1"/>
  <c r="Q19" i="2"/>
  <c r="T19" i="2" s="1"/>
  <c r="H19" i="2"/>
  <c r="P19" i="2" s="1"/>
  <c r="S19" i="2" s="1"/>
  <c r="F19" i="2"/>
  <c r="K19" i="2" s="1"/>
  <c r="W19" i="2" s="1"/>
  <c r="E19" i="2"/>
  <c r="J19" i="2" s="1"/>
  <c r="V19" i="2" s="1"/>
  <c r="D19" i="2"/>
  <c r="I19" i="2" s="1"/>
  <c r="U19" i="2" s="1"/>
  <c r="Q18" i="2"/>
  <c r="T18" i="2" s="1"/>
  <c r="J18" i="2"/>
  <c r="V18" i="2" s="1"/>
  <c r="H18" i="2"/>
  <c r="P18" i="2" s="1"/>
  <c r="S18" i="2" s="1"/>
  <c r="F18" i="2"/>
  <c r="K18" i="2" s="1"/>
  <c r="W18" i="2" s="1"/>
  <c r="E18" i="2"/>
  <c r="D18" i="2"/>
  <c r="I18" i="2" s="1"/>
  <c r="U18" i="2" s="1"/>
  <c r="Q17" i="2"/>
  <c r="T17" i="2" s="1"/>
  <c r="H17" i="2"/>
  <c r="P17" i="2" s="1"/>
  <c r="S17" i="2" s="1"/>
  <c r="F17" i="2"/>
  <c r="K17" i="2" s="1"/>
  <c r="W17" i="2" s="1"/>
  <c r="E17" i="2"/>
  <c r="J17" i="2" s="1"/>
  <c r="V17" i="2" s="1"/>
  <c r="D17" i="2"/>
  <c r="I17" i="2" s="1"/>
  <c r="U17" i="2" s="1"/>
  <c r="U16" i="2"/>
  <c r="Q16" i="2"/>
  <c r="T16" i="2" s="1"/>
  <c r="J16" i="2"/>
  <c r="V16" i="2" s="1"/>
  <c r="H16" i="2"/>
  <c r="P16" i="2" s="1"/>
  <c r="S16" i="2" s="1"/>
  <c r="F16" i="2"/>
  <c r="K16" i="2" s="1"/>
  <c r="W16" i="2" s="1"/>
  <c r="E16" i="2"/>
  <c r="D16" i="2"/>
  <c r="I16" i="2" s="1"/>
  <c r="Q15" i="2"/>
  <c r="T15" i="2" s="1"/>
  <c r="H15" i="2"/>
  <c r="P15" i="2" s="1"/>
  <c r="S15" i="2" s="1"/>
  <c r="F15" i="2"/>
  <c r="K15" i="2" s="1"/>
  <c r="W15" i="2" s="1"/>
  <c r="E15" i="2"/>
  <c r="J15" i="2" s="1"/>
  <c r="V15" i="2" s="1"/>
  <c r="D15" i="2"/>
  <c r="I15" i="2" s="1"/>
  <c r="U15" i="2" s="1"/>
  <c r="Q14" i="2"/>
  <c r="T14" i="2" s="1"/>
  <c r="J14" i="2"/>
  <c r="V14" i="2" s="1"/>
  <c r="H14" i="2"/>
  <c r="P14" i="2" s="1"/>
  <c r="S14" i="2" s="1"/>
  <c r="F14" i="2"/>
  <c r="K14" i="2" s="1"/>
  <c r="W14" i="2" s="1"/>
  <c r="E14" i="2"/>
  <c r="D14" i="2"/>
  <c r="I14" i="2" s="1"/>
  <c r="U14" i="2" s="1"/>
  <c r="Q13" i="2"/>
  <c r="T13" i="2" s="1"/>
  <c r="H13" i="2"/>
  <c r="P13" i="2" s="1"/>
  <c r="S13" i="2" s="1"/>
  <c r="F13" i="2"/>
  <c r="K13" i="2" s="1"/>
  <c r="W13" i="2" s="1"/>
  <c r="E13" i="2"/>
  <c r="J13" i="2" s="1"/>
  <c r="V13" i="2" s="1"/>
  <c r="D13" i="2"/>
  <c r="I13" i="2" s="1"/>
  <c r="U13" i="2" s="1"/>
  <c r="U12" i="2"/>
  <c r="Q12" i="2"/>
  <c r="T12" i="2" s="1"/>
  <c r="J12" i="2"/>
  <c r="V12" i="2" s="1"/>
  <c r="H12" i="2"/>
  <c r="P12" i="2" s="1"/>
  <c r="S12" i="2" s="1"/>
  <c r="F12" i="2"/>
  <c r="K12" i="2" s="1"/>
  <c r="W12" i="2" s="1"/>
  <c r="E12" i="2"/>
  <c r="D12" i="2"/>
  <c r="I12" i="2" s="1"/>
  <c r="U11" i="2"/>
  <c r="Q11" i="2"/>
  <c r="T11" i="2" s="1"/>
  <c r="H11" i="2"/>
  <c r="P11" i="2" s="1"/>
  <c r="S11" i="2" s="1"/>
  <c r="F11" i="2"/>
  <c r="K11" i="2" s="1"/>
  <c r="W11" i="2" s="1"/>
  <c r="E11" i="2"/>
  <c r="J11" i="2" s="1"/>
  <c r="V11" i="2" s="1"/>
  <c r="D11" i="2"/>
  <c r="I11" i="2" s="1"/>
  <c r="Q10" i="2"/>
  <c r="T10" i="2" s="1"/>
  <c r="J10" i="2"/>
  <c r="V10" i="2" s="1"/>
  <c r="H10" i="2"/>
  <c r="P10" i="2" s="1"/>
  <c r="S10" i="2" s="1"/>
  <c r="F10" i="2"/>
  <c r="K10" i="2" s="1"/>
  <c r="W10" i="2" s="1"/>
  <c r="E10" i="2"/>
  <c r="D10" i="2"/>
  <c r="I10" i="2" s="1"/>
  <c r="U10" i="2" s="1"/>
  <c r="Q9" i="2"/>
  <c r="T9" i="2" s="1"/>
  <c r="H9" i="2"/>
  <c r="P9" i="2" s="1"/>
  <c r="S9" i="2" s="1"/>
  <c r="F9" i="2"/>
  <c r="K9" i="2" s="1"/>
  <c r="W9" i="2" s="1"/>
  <c r="E9" i="2"/>
  <c r="J9" i="2" s="1"/>
  <c r="V9" i="2" s="1"/>
  <c r="D9" i="2"/>
  <c r="I9" i="2" s="1"/>
  <c r="U9" i="2" s="1"/>
  <c r="U8" i="2"/>
  <c r="Q8" i="2"/>
  <c r="T8" i="2" s="1"/>
  <c r="J8" i="2"/>
  <c r="V8" i="2" s="1"/>
  <c r="H8" i="2"/>
  <c r="P8" i="2" s="1"/>
  <c r="S8" i="2" s="1"/>
  <c r="F8" i="2"/>
  <c r="K8" i="2" s="1"/>
  <c r="W8" i="2" s="1"/>
  <c r="E8" i="2"/>
  <c r="D8" i="2"/>
  <c r="I8" i="2" s="1"/>
  <c r="U7" i="2"/>
  <c r="Q7" i="2"/>
  <c r="T7" i="2" s="1"/>
  <c r="H7" i="2"/>
  <c r="P7" i="2" s="1"/>
  <c r="S7" i="2" s="1"/>
  <c r="F7" i="2"/>
  <c r="K7" i="2" s="1"/>
  <c r="W7" i="2" s="1"/>
  <c r="E7" i="2"/>
  <c r="J7" i="2" s="1"/>
  <c r="V7" i="2" s="1"/>
  <c r="D7" i="2"/>
  <c r="I7" i="2" s="1"/>
  <c r="Q6" i="2"/>
  <c r="T6" i="2" s="1"/>
  <c r="J6" i="2"/>
  <c r="V6" i="2" s="1"/>
  <c r="H6" i="2"/>
  <c r="P6" i="2" s="1"/>
  <c r="S6" i="2" s="1"/>
  <c r="F6" i="2"/>
  <c r="K6" i="2" s="1"/>
  <c r="W6" i="2" s="1"/>
  <c r="E6" i="2"/>
  <c r="D6" i="2"/>
  <c r="I6" i="2" s="1"/>
  <c r="U6" i="2" s="1"/>
  <c r="Q5" i="2"/>
  <c r="T5" i="2" s="1"/>
  <c r="H5" i="2"/>
  <c r="P5" i="2" s="1"/>
  <c r="S5" i="2" s="1"/>
  <c r="F5" i="2"/>
  <c r="K5" i="2" s="1"/>
  <c r="W5" i="2" s="1"/>
  <c r="E5" i="2"/>
  <c r="J5" i="2" s="1"/>
  <c r="V5" i="2" s="1"/>
  <c r="D5" i="2"/>
  <c r="I5" i="2" s="1"/>
  <c r="U5" i="2" s="1"/>
  <c r="U4" i="2"/>
  <c r="Q4" i="2"/>
  <c r="T4" i="2" s="1"/>
  <c r="J4" i="2"/>
  <c r="V4" i="2" s="1"/>
  <c r="H4" i="2"/>
  <c r="P4" i="2" s="1"/>
  <c r="S4" i="2" s="1"/>
  <c r="F4" i="2"/>
  <c r="K4" i="2" s="1"/>
  <c r="W4" i="2" s="1"/>
  <c r="E4" i="2"/>
  <c r="D4" i="2"/>
  <c r="I4" i="2" s="1"/>
  <c r="U3" i="2"/>
  <c r="Q3" i="2"/>
  <c r="T3" i="2" s="1"/>
  <c r="H3" i="2"/>
  <c r="P3" i="2" s="1"/>
  <c r="S3" i="2" s="1"/>
  <c r="F3" i="2"/>
  <c r="K3" i="2" s="1"/>
  <c r="W3" i="2" s="1"/>
  <c r="E3" i="2"/>
  <c r="J3" i="2" s="1"/>
  <c r="V3" i="2" s="1"/>
  <c r="D3" i="2"/>
  <c r="I3" i="2" s="1"/>
  <c r="Y172" i="1"/>
  <c r="N172" i="1"/>
  <c r="K172" i="1"/>
  <c r="M172" i="1" s="1"/>
  <c r="F172" i="1"/>
  <c r="L172" i="1" s="1"/>
  <c r="D172" i="1"/>
  <c r="H172" i="1" s="1"/>
  <c r="P172" i="1" s="1"/>
  <c r="C172" i="1"/>
  <c r="G172" i="1" s="1"/>
  <c r="O172" i="1" s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N170" i="1"/>
  <c r="K170" i="1"/>
  <c r="M170" i="1" s="1"/>
  <c r="F170" i="1"/>
  <c r="L170" i="1" s="1"/>
  <c r="D170" i="1"/>
  <c r="H170" i="1" s="1"/>
  <c r="P170" i="1" s="1"/>
  <c r="C170" i="1"/>
  <c r="G170" i="1" s="1"/>
  <c r="O170" i="1" s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N168" i="1"/>
  <c r="K168" i="1"/>
  <c r="M168" i="1" s="1"/>
  <c r="F168" i="1"/>
  <c r="L168" i="1" s="1"/>
  <c r="D168" i="1"/>
  <c r="H168" i="1" s="1"/>
  <c r="P168" i="1" s="1"/>
  <c r="C168" i="1"/>
  <c r="G168" i="1" s="1"/>
  <c r="O168" i="1" s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N166" i="1"/>
  <c r="K166" i="1"/>
  <c r="M166" i="1" s="1"/>
  <c r="F166" i="1"/>
  <c r="L166" i="1" s="1"/>
  <c r="D166" i="1"/>
  <c r="H166" i="1" s="1"/>
  <c r="P166" i="1" s="1"/>
  <c r="C166" i="1"/>
  <c r="G166" i="1" s="1"/>
  <c r="O166" i="1" s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N164" i="1"/>
  <c r="K164" i="1"/>
  <c r="M164" i="1" s="1"/>
  <c r="F164" i="1"/>
  <c r="L164" i="1" s="1"/>
  <c r="D164" i="1"/>
  <c r="H164" i="1" s="1"/>
  <c r="P164" i="1" s="1"/>
  <c r="C164" i="1"/>
  <c r="G164" i="1" s="1"/>
  <c r="O164" i="1" s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N162" i="1"/>
  <c r="K162" i="1"/>
  <c r="M162" i="1" s="1"/>
  <c r="F162" i="1"/>
  <c r="L162" i="1" s="1"/>
  <c r="D162" i="1"/>
  <c r="H162" i="1" s="1"/>
  <c r="P162" i="1" s="1"/>
  <c r="C162" i="1"/>
  <c r="G162" i="1" s="1"/>
  <c r="O162" i="1" s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N160" i="1"/>
  <c r="K160" i="1"/>
  <c r="M160" i="1" s="1"/>
  <c r="F160" i="1"/>
  <c r="L160" i="1" s="1"/>
  <c r="D160" i="1"/>
  <c r="H160" i="1" s="1"/>
  <c r="P160" i="1" s="1"/>
  <c r="C160" i="1"/>
  <c r="G160" i="1" s="1"/>
  <c r="O160" i="1" s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N158" i="1"/>
  <c r="K158" i="1"/>
  <c r="M158" i="1" s="1"/>
  <c r="F158" i="1"/>
  <c r="L158" i="1" s="1"/>
  <c r="D158" i="1"/>
  <c r="H158" i="1" s="1"/>
  <c r="P158" i="1" s="1"/>
  <c r="C158" i="1"/>
  <c r="G158" i="1" s="1"/>
  <c r="O158" i="1" s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N156" i="1"/>
  <c r="K156" i="1"/>
  <c r="M156" i="1" s="1"/>
  <c r="F156" i="1"/>
  <c r="L156" i="1" s="1"/>
  <c r="D156" i="1"/>
  <c r="H156" i="1" s="1"/>
  <c r="P156" i="1" s="1"/>
  <c r="C156" i="1"/>
  <c r="G156" i="1" s="1"/>
  <c r="O156" i="1" s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N154" i="1"/>
  <c r="K154" i="1"/>
  <c r="M154" i="1" s="1"/>
  <c r="F154" i="1"/>
  <c r="L154" i="1" s="1"/>
  <c r="D154" i="1"/>
  <c r="H154" i="1" s="1"/>
  <c r="P154" i="1" s="1"/>
  <c r="C154" i="1"/>
  <c r="G154" i="1" s="1"/>
  <c r="O154" i="1" s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N152" i="1"/>
  <c r="K152" i="1"/>
  <c r="M152" i="1" s="1"/>
  <c r="F152" i="1"/>
  <c r="L152" i="1" s="1"/>
  <c r="D152" i="1"/>
  <c r="H152" i="1" s="1"/>
  <c r="P152" i="1" s="1"/>
  <c r="C152" i="1"/>
  <c r="G152" i="1" s="1"/>
  <c r="O152" i="1" s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N150" i="1"/>
  <c r="K150" i="1"/>
  <c r="M150" i="1" s="1"/>
  <c r="F150" i="1"/>
  <c r="L150" i="1" s="1"/>
  <c r="D150" i="1"/>
  <c r="H150" i="1" s="1"/>
  <c r="P150" i="1" s="1"/>
  <c r="C150" i="1"/>
  <c r="G150" i="1" s="1"/>
  <c r="O150" i="1" s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N148" i="1"/>
  <c r="K148" i="1"/>
  <c r="M148" i="1" s="1"/>
  <c r="F148" i="1"/>
  <c r="L148" i="1" s="1"/>
  <c r="D148" i="1"/>
  <c r="H148" i="1" s="1"/>
  <c r="P148" i="1" s="1"/>
  <c r="C148" i="1"/>
  <c r="G148" i="1" s="1"/>
  <c r="O148" i="1" s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N146" i="1"/>
  <c r="K146" i="1"/>
  <c r="M146" i="1" s="1"/>
  <c r="F146" i="1"/>
  <c r="L146" i="1" s="1"/>
  <c r="D146" i="1"/>
  <c r="H146" i="1" s="1"/>
  <c r="P146" i="1" s="1"/>
  <c r="C146" i="1"/>
  <c r="G146" i="1" s="1"/>
  <c r="O146" i="1" s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N144" i="1"/>
  <c r="K144" i="1"/>
  <c r="M144" i="1" s="1"/>
  <c r="F144" i="1"/>
  <c r="L144" i="1" s="1"/>
  <c r="D144" i="1"/>
  <c r="H144" i="1" s="1"/>
  <c r="P144" i="1" s="1"/>
  <c r="C144" i="1"/>
  <c r="G144" i="1" s="1"/>
  <c r="O144" i="1" s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N142" i="1"/>
  <c r="K142" i="1"/>
  <c r="M142" i="1" s="1"/>
  <c r="F142" i="1"/>
  <c r="L142" i="1" s="1"/>
  <c r="D142" i="1"/>
  <c r="H142" i="1" s="1"/>
  <c r="P142" i="1" s="1"/>
  <c r="C142" i="1"/>
  <c r="G142" i="1" s="1"/>
  <c r="O142" i="1" s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N140" i="1"/>
  <c r="K140" i="1"/>
  <c r="M140" i="1" s="1"/>
  <c r="F140" i="1"/>
  <c r="L140" i="1" s="1"/>
  <c r="D140" i="1"/>
  <c r="H140" i="1" s="1"/>
  <c r="P140" i="1" s="1"/>
  <c r="C140" i="1"/>
  <c r="G140" i="1" s="1"/>
  <c r="O140" i="1" s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N138" i="1"/>
  <c r="K138" i="1"/>
  <c r="M138" i="1" s="1"/>
  <c r="F138" i="1"/>
  <c r="L138" i="1" s="1"/>
  <c r="D138" i="1"/>
  <c r="H138" i="1" s="1"/>
  <c r="P138" i="1" s="1"/>
  <c r="C138" i="1"/>
  <c r="G138" i="1" s="1"/>
  <c r="O138" i="1" s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N136" i="1"/>
  <c r="K136" i="1"/>
  <c r="M136" i="1" s="1"/>
  <c r="F136" i="1"/>
  <c r="L136" i="1" s="1"/>
  <c r="D136" i="1"/>
  <c r="H136" i="1" s="1"/>
  <c r="P136" i="1" s="1"/>
  <c r="C136" i="1"/>
  <c r="G136" i="1" s="1"/>
  <c r="O136" i="1" s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N134" i="1"/>
  <c r="K134" i="1"/>
  <c r="M134" i="1" s="1"/>
  <c r="F134" i="1"/>
  <c r="L134" i="1" s="1"/>
  <c r="D134" i="1"/>
  <c r="H134" i="1" s="1"/>
  <c r="P134" i="1" s="1"/>
  <c r="C134" i="1"/>
  <c r="G134" i="1" s="1"/>
  <c r="O134" i="1" s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M132" i="1"/>
  <c r="K132" i="1"/>
  <c r="H132" i="1"/>
  <c r="P132" i="1" s="1"/>
  <c r="G132" i="1"/>
  <c r="O132" i="1" s="1"/>
  <c r="F132" i="1"/>
  <c r="L132" i="1" s="1"/>
  <c r="N132" i="1" s="1"/>
  <c r="D132" i="1"/>
  <c r="C132" i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M130" i="1"/>
  <c r="K130" i="1"/>
  <c r="H130" i="1"/>
  <c r="P130" i="1" s="1"/>
  <c r="F130" i="1"/>
  <c r="L130" i="1" s="1"/>
  <c r="N130" i="1" s="1"/>
  <c r="D130" i="1"/>
  <c r="C130" i="1"/>
  <c r="G130" i="1" s="1"/>
  <c r="O130" i="1" s="1"/>
  <c r="Y129" i="1"/>
  <c r="M129" i="1"/>
  <c r="K129" i="1"/>
  <c r="H129" i="1"/>
  <c r="P129" i="1" s="1"/>
  <c r="G129" i="1"/>
  <c r="O129" i="1" s="1"/>
  <c r="F129" i="1"/>
  <c r="L129" i="1" s="1"/>
  <c r="N129" i="1" s="1"/>
  <c r="D129" i="1"/>
  <c r="C129" i="1"/>
  <c r="Y128" i="1"/>
  <c r="N128" i="1"/>
  <c r="M128" i="1"/>
  <c r="K128" i="1"/>
  <c r="H128" i="1"/>
  <c r="P128" i="1" s="1"/>
  <c r="G128" i="1"/>
  <c r="O128" i="1" s="1"/>
  <c r="F128" i="1"/>
  <c r="L128" i="1" s="1"/>
  <c r="D128" i="1"/>
  <c r="C128" i="1"/>
  <c r="Y127" i="1"/>
  <c r="M127" i="1"/>
  <c r="K127" i="1"/>
  <c r="F127" i="1"/>
  <c r="L127" i="1" s="1"/>
  <c r="N127" i="1" s="1"/>
  <c r="D127" i="1"/>
  <c r="H127" i="1" s="1"/>
  <c r="P127" i="1" s="1"/>
  <c r="C127" i="1"/>
  <c r="G127" i="1" s="1"/>
  <c r="O127" i="1" s="1"/>
  <c r="Y126" i="1"/>
  <c r="N126" i="1"/>
  <c r="M126" i="1"/>
  <c r="K126" i="1"/>
  <c r="H126" i="1"/>
  <c r="P126" i="1" s="1"/>
  <c r="G126" i="1"/>
  <c r="O126" i="1" s="1"/>
  <c r="F126" i="1"/>
  <c r="L126" i="1" s="1"/>
  <c r="D126" i="1"/>
  <c r="C126" i="1"/>
  <c r="Y125" i="1"/>
  <c r="M125" i="1"/>
  <c r="K125" i="1"/>
  <c r="F125" i="1"/>
  <c r="L125" i="1" s="1"/>
  <c r="N125" i="1" s="1"/>
  <c r="D125" i="1"/>
  <c r="H125" i="1" s="1"/>
  <c r="P125" i="1" s="1"/>
  <c r="C125" i="1"/>
  <c r="G125" i="1" s="1"/>
  <c r="O125" i="1" s="1"/>
  <c r="Y124" i="1"/>
  <c r="N124" i="1"/>
  <c r="M124" i="1"/>
  <c r="K124" i="1"/>
  <c r="H124" i="1"/>
  <c r="P124" i="1" s="1"/>
  <c r="G124" i="1"/>
  <c r="O124" i="1" s="1"/>
  <c r="F124" i="1"/>
  <c r="L124" i="1" s="1"/>
  <c r="D124" i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N122" i="1"/>
  <c r="M122" i="1"/>
  <c r="K122" i="1"/>
  <c r="H122" i="1"/>
  <c r="P122" i="1" s="1"/>
  <c r="G122" i="1"/>
  <c r="O122" i="1" s="1"/>
  <c r="F122" i="1"/>
  <c r="L122" i="1" s="1"/>
  <c r="D122" i="1"/>
  <c r="C122" i="1"/>
  <c r="Y121" i="1"/>
  <c r="M121" i="1"/>
  <c r="K121" i="1"/>
  <c r="F121" i="1"/>
  <c r="L121" i="1" s="1"/>
  <c r="N121" i="1" s="1"/>
  <c r="D121" i="1"/>
  <c r="H121" i="1" s="1"/>
  <c r="P121" i="1" s="1"/>
  <c r="C121" i="1"/>
  <c r="G121" i="1" s="1"/>
  <c r="O121" i="1" s="1"/>
  <c r="Y120" i="1"/>
  <c r="N120" i="1"/>
  <c r="M120" i="1"/>
  <c r="K120" i="1"/>
  <c r="H120" i="1"/>
  <c r="P120" i="1" s="1"/>
  <c r="G120" i="1"/>
  <c r="O120" i="1" s="1"/>
  <c r="F120" i="1"/>
  <c r="L120" i="1" s="1"/>
  <c r="D120" i="1"/>
  <c r="C120" i="1"/>
  <c r="Y119" i="1"/>
  <c r="M119" i="1"/>
  <c r="K119" i="1"/>
  <c r="F119" i="1"/>
  <c r="L119" i="1" s="1"/>
  <c r="N119" i="1" s="1"/>
  <c r="D119" i="1"/>
  <c r="H119" i="1" s="1"/>
  <c r="P119" i="1" s="1"/>
  <c r="C119" i="1"/>
  <c r="G119" i="1" s="1"/>
  <c r="O119" i="1" s="1"/>
  <c r="Y118" i="1"/>
  <c r="N118" i="1"/>
  <c r="M118" i="1"/>
  <c r="K118" i="1"/>
  <c r="H118" i="1"/>
  <c r="P118" i="1" s="1"/>
  <c r="G118" i="1"/>
  <c r="O118" i="1" s="1"/>
  <c r="F118" i="1"/>
  <c r="L118" i="1" s="1"/>
  <c r="D118" i="1"/>
  <c r="C118" i="1"/>
  <c r="Y117" i="1"/>
  <c r="M117" i="1"/>
  <c r="K117" i="1"/>
  <c r="F117" i="1"/>
  <c r="L117" i="1" s="1"/>
  <c r="N117" i="1" s="1"/>
  <c r="D117" i="1"/>
  <c r="H117" i="1" s="1"/>
  <c r="P117" i="1" s="1"/>
  <c r="C117" i="1"/>
  <c r="G117" i="1" s="1"/>
  <c r="O117" i="1" s="1"/>
  <c r="Y116" i="1"/>
  <c r="N116" i="1"/>
  <c r="M116" i="1"/>
  <c r="K116" i="1"/>
  <c r="H116" i="1"/>
  <c r="P116" i="1" s="1"/>
  <c r="G116" i="1"/>
  <c r="O116" i="1" s="1"/>
  <c r="F116" i="1"/>
  <c r="L116" i="1" s="1"/>
  <c r="D116" i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N114" i="1"/>
  <c r="M114" i="1"/>
  <c r="K114" i="1"/>
  <c r="H114" i="1"/>
  <c r="P114" i="1" s="1"/>
  <c r="G114" i="1"/>
  <c r="O114" i="1" s="1"/>
  <c r="F114" i="1"/>
  <c r="L114" i="1" s="1"/>
  <c r="D114" i="1"/>
  <c r="C114" i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N112" i="1"/>
  <c r="M112" i="1"/>
  <c r="K112" i="1"/>
  <c r="H112" i="1"/>
  <c r="P112" i="1" s="1"/>
  <c r="G112" i="1"/>
  <c r="O112" i="1" s="1"/>
  <c r="F112" i="1"/>
  <c r="L112" i="1" s="1"/>
  <c r="D112" i="1"/>
  <c r="C112" i="1"/>
  <c r="Y111" i="1"/>
  <c r="M111" i="1"/>
  <c r="K111" i="1"/>
  <c r="F111" i="1"/>
  <c r="L111" i="1" s="1"/>
  <c r="N111" i="1" s="1"/>
  <c r="D111" i="1"/>
  <c r="H111" i="1" s="1"/>
  <c r="P111" i="1" s="1"/>
  <c r="C111" i="1"/>
  <c r="G111" i="1" s="1"/>
  <c r="O111" i="1" s="1"/>
  <c r="Y110" i="1"/>
  <c r="N110" i="1"/>
  <c r="M110" i="1"/>
  <c r="K110" i="1"/>
  <c r="H110" i="1"/>
  <c r="P110" i="1" s="1"/>
  <c r="G110" i="1"/>
  <c r="O110" i="1" s="1"/>
  <c r="F110" i="1"/>
  <c r="L110" i="1" s="1"/>
  <c r="D110" i="1"/>
  <c r="C110" i="1"/>
  <c r="Y109" i="1"/>
  <c r="F109" i="1"/>
  <c r="D109" i="1"/>
  <c r="C109" i="1"/>
  <c r="Y108" i="1"/>
  <c r="P108" i="1"/>
  <c r="F108" i="1"/>
  <c r="D108" i="1"/>
  <c r="H108" i="1" s="1"/>
  <c r="C108" i="1"/>
  <c r="Y107" i="1"/>
  <c r="F107" i="1"/>
  <c r="D107" i="1"/>
  <c r="C107" i="1"/>
  <c r="Y106" i="1"/>
  <c r="P106" i="1"/>
  <c r="F106" i="1"/>
  <c r="D106" i="1"/>
  <c r="H106" i="1" s="1"/>
  <c r="C106" i="1"/>
  <c r="Y105" i="1"/>
  <c r="F105" i="1"/>
  <c r="D105" i="1"/>
  <c r="C105" i="1"/>
  <c r="Y104" i="1"/>
  <c r="P104" i="1"/>
  <c r="F104" i="1"/>
  <c r="D104" i="1"/>
  <c r="H104" i="1" s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P100" i="1"/>
  <c r="F100" i="1"/>
  <c r="D100" i="1"/>
  <c r="H100" i="1" s="1"/>
  <c r="C100" i="1"/>
  <c r="Y99" i="1"/>
  <c r="F99" i="1"/>
  <c r="D99" i="1"/>
  <c r="C99" i="1"/>
  <c r="Y98" i="1"/>
  <c r="P98" i="1"/>
  <c r="F98" i="1"/>
  <c r="D98" i="1"/>
  <c r="H98" i="1" s="1"/>
  <c r="C98" i="1"/>
  <c r="Y97" i="1"/>
  <c r="F97" i="1"/>
  <c r="D97" i="1"/>
  <c r="C97" i="1"/>
  <c r="Y96" i="1"/>
  <c r="P96" i="1"/>
  <c r="F96" i="1"/>
  <c r="D96" i="1"/>
  <c r="H96" i="1" s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P92" i="1"/>
  <c r="F92" i="1"/>
  <c r="D92" i="1"/>
  <c r="H92" i="1" s="1"/>
  <c r="C92" i="1"/>
  <c r="Y91" i="1"/>
  <c r="F91" i="1"/>
  <c r="D91" i="1"/>
  <c r="C91" i="1"/>
  <c r="Y90" i="1"/>
  <c r="P90" i="1"/>
  <c r="F90" i="1"/>
  <c r="D90" i="1"/>
  <c r="H90" i="1" s="1"/>
  <c r="C90" i="1"/>
  <c r="Y89" i="1"/>
  <c r="F89" i="1"/>
  <c r="D89" i="1"/>
  <c r="C89" i="1"/>
  <c r="Y88" i="1"/>
  <c r="P88" i="1"/>
  <c r="F88" i="1"/>
  <c r="D88" i="1"/>
  <c r="H88" i="1" s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P84" i="1"/>
  <c r="F84" i="1"/>
  <c r="D84" i="1"/>
  <c r="H84" i="1" s="1"/>
  <c r="C84" i="1"/>
  <c r="Y83" i="1"/>
  <c r="F83" i="1"/>
  <c r="D83" i="1"/>
  <c r="C83" i="1"/>
  <c r="Y82" i="1"/>
  <c r="P82" i="1"/>
  <c r="F82" i="1"/>
  <c r="D82" i="1"/>
  <c r="H82" i="1" s="1"/>
  <c r="C82" i="1"/>
  <c r="Y81" i="1"/>
  <c r="F81" i="1"/>
  <c r="D81" i="1"/>
  <c r="C81" i="1"/>
  <c r="Y80" i="1"/>
  <c r="P80" i="1"/>
  <c r="F80" i="1"/>
  <c r="D80" i="1"/>
  <c r="H80" i="1" s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P76" i="1"/>
  <c r="F76" i="1"/>
  <c r="D76" i="1"/>
  <c r="H76" i="1" s="1"/>
  <c r="C76" i="1"/>
  <c r="Y75" i="1"/>
  <c r="F75" i="1"/>
  <c r="D75" i="1"/>
  <c r="C75" i="1"/>
  <c r="Y74" i="1"/>
  <c r="P74" i="1"/>
  <c r="K74" i="1"/>
  <c r="M74" i="1" s="1"/>
  <c r="H74" i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H73" i="1" s="1"/>
  <c r="P73" i="1" s="1"/>
  <c r="C73" i="1"/>
  <c r="Y72" i="1"/>
  <c r="P72" i="1"/>
  <c r="K72" i="1"/>
  <c r="M72" i="1" s="1"/>
  <c r="H72" i="1"/>
  <c r="F72" i="1"/>
  <c r="L72" i="1" s="1"/>
  <c r="N72" i="1" s="1"/>
  <c r="D72" i="1"/>
  <c r="C72" i="1"/>
  <c r="G72" i="1" s="1"/>
  <c r="O72" i="1" s="1"/>
  <c r="Y71" i="1"/>
  <c r="F71" i="1"/>
  <c r="K71" i="1" s="1"/>
  <c r="M71" i="1" s="1"/>
  <c r="D71" i="1"/>
  <c r="C71" i="1"/>
  <c r="Y70" i="1"/>
  <c r="P70" i="1"/>
  <c r="K70" i="1"/>
  <c r="M70" i="1" s="1"/>
  <c r="H70" i="1"/>
  <c r="F70" i="1"/>
  <c r="L70" i="1" s="1"/>
  <c r="N70" i="1" s="1"/>
  <c r="D70" i="1"/>
  <c r="C70" i="1"/>
  <c r="G70" i="1" s="1"/>
  <c r="O70" i="1" s="1"/>
  <c r="Y69" i="1"/>
  <c r="F69" i="1"/>
  <c r="K69" i="1" s="1"/>
  <c r="M69" i="1" s="1"/>
  <c r="D69" i="1"/>
  <c r="H69" i="1" s="1"/>
  <c r="P69" i="1" s="1"/>
  <c r="C69" i="1"/>
  <c r="Y68" i="1"/>
  <c r="P68" i="1"/>
  <c r="K68" i="1"/>
  <c r="M68" i="1" s="1"/>
  <c r="H68" i="1"/>
  <c r="F68" i="1"/>
  <c r="L68" i="1" s="1"/>
  <c r="N68" i="1" s="1"/>
  <c r="D68" i="1"/>
  <c r="C68" i="1"/>
  <c r="G68" i="1" s="1"/>
  <c r="O68" i="1" s="1"/>
  <c r="Y67" i="1"/>
  <c r="F67" i="1"/>
  <c r="K67" i="1" s="1"/>
  <c r="M67" i="1" s="1"/>
  <c r="D67" i="1"/>
  <c r="C67" i="1"/>
  <c r="Y66" i="1"/>
  <c r="P66" i="1"/>
  <c r="K66" i="1"/>
  <c r="M66" i="1" s="1"/>
  <c r="H66" i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P64" i="1"/>
  <c r="K64" i="1"/>
  <c r="M64" i="1" s="1"/>
  <c r="H64" i="1"/>
  <c r="F64" i="1"/>
  <c r="L64" i="1" s="1"/>
  <c r="N64" i="1" s="1"/>
  <c r="D64" i="1"/>
  <c r="C64" i="1"/>
  <c r="G64" i="1" s="1"/>
  <c r="O64" i="1" s="1"/>
  <c r="Y63" i="1"/>
  <c r="F63" i="1"/>
  <c r="K63" i="1" s="1"/>
  <c r="M63" i="1" s="1"/>
  <c r="D63" i="1"/>
  <c r="C63" i="1"/>
  <c r="Y62" i="1"/>
  <c r="P62" i="1"/>
  <c r="K62" i="1"/>
  <c r="M62" i="1" s="1"/>
  <c r="H62" i="1"/>
  <c r="F62" i="1"/>
  <c r="L62" i="1" s="1"/>
  <c r="N62" i="1" s="1"/>
  <c r="D62" i="1"/>
  <c r="C62" i="1"/>
  <c r="G62" i="1" s="1"/>
  <c r="O62" i="1" s="1"/>
  <c r="Y61" i="1"/>
  <c r="F61" i="1"/>
  <c r="K61" i="1" s="1"/>
  <c r="M61" i="1" s="1"/>
  <c r="D61" i="1"/>
  <c r="H61" i="1" s="1"/>
  <c r="P61" i="1" s="1"/>
  <c r="C61" i="1"/>
  <c r="Y60" i="1"/>
  <c r="P60" i="1"/>
  <c r="K60" i="1"/>
  <c r="M60" i="1" s="1"/>
  <c r="H60" i="1"/>
  <c r="F60" i="1"/>
  <c r="L60" i="1" s="1"/>
  <c r="N60" i="1" s="1"/>
  <c r="D60" i="1"/>
  <c r="C60" i="1"/>
  <c r="G60" i="1" s="1"/>
  <c r="O60" i="1" s="1"/>
  <c r="Y59" i="1"/>
  <c r="F59" i="1"/>
  <c r="K59" i="1" s="1"/>
  <c r="M59" i="1" s="1"/>
  <c r="D59" i="1"/>
  <c r="C59" i="1"/>
  <c r="Y58" i="1"/>
  <c r="P58" i="1"/>
  <c r="K58" i="1"/>
  <c r="M58" i="1" s="1"/>
  <c r="H58" i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P56" i="1"/>
  <c r="K56" i="1"/>
  <c r="M56" i="1" s="1"/>
  <c r="H56" i="1"/>
  <c r="F56" i="1"/>
  <c r="L56" i="1" s="1"/>
  <c r="N56" i="1" s="1"/>
  <c r="D56" i="1"/>
  <c r="C56" i="1"/>
  <c r="G56" i="1" s="1"/>
  <c r="O56" i="1" s="1"/>
  <c r="Y55" i="1"/>
  <c r="F55" i="1"/>
  <c r="K55" i="1" s="1"/>
  <c r="M55" i="1" s="1"/>
  <c r="D55" i="1"/>
  <c r="C55" i="1"/>
  <c r="Y54" i="1"/>
  <c r="P54" i="1"/>
  <c r="K54" i="1"/>
  <c r="M54" i="1" s="1"/>
  <c r="H54" i="1"/>
  <c r="F54" i="1"/>
  <c r="L54" i="1" s="1"/>
  <c r="N54" i="1" s="1"/>
  <c r="D54" i="1"/>
  <c r="C54" i="1"/>
  <c r="G54" i="1" s="1"/>
  <c r="O54" i="1" s="1"/>
  <c r="Y53" i="1"/>
  <c r="F53" i="1"/>
  <c r="K53" i="1" s="1"/>
  <c r="M53" i="1" s="1"/>
  <c r="D53" i="1"/>
  <c r="H53" i="1" s="1"/>
  <c r="P53" i="1" s="1"/>
  <c r="C53" i="1"/>
  <c r="Y52" i="1"/>
  <c r="P52" i="1"/>
  <c r="K52" i="1"/>
  <c r="M52" i="1" s="1"/>
  <c r="H52" i="1"/>
  <c r="F52" i="1"/>
  <c r="L52" i="1" s="1"/>
  <c r="N52" i="1" s="1"/>
  <c r="D52" i="1"/>
  <c r="C52" i="1"/>
  <c r="G52" i="1" s="1"/>
  <c r="O52" i="1" s="1"/>
  <c r="Y51" i="1"/>
  <c r="F51" i="1"/>
  <c r="K51" i="1" s="1"/>
  <c r="M51" i="1" s="1"/>
  <c r="D51" i="1"/>
  <c r="C51" i="1"/>
  <c r="Y50" i="1"/>
  <c r="P50" i="1"/>
  <c r="K50" i="1"/>
  <c r="M50" i="1" s="1"/>
  <c r="H50" i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P48" i="1"/>
  <c r="K48" i="1"/>
  <c r="M48" i="1" s="1"/>
  <c r="H48" i="1"/>
  <c r="F48" i="1"/>
  <c r="L48" i="1" s="1"/>
  <c r="N48" i="1" s="1"/>
  <c r="D48" i="1"/>
  <c r="C48" i="1"/>
  <c r="G48" i="1" s="1"/>
  <c r="O48" i="1" s="1"/>
  <c r="Y47" i="1"/>
  <c r="F47" i="1"/>
  <c r="K47" i="1" s="1"/>
  <c r="M47" i="1" s="1"/>
  <c r="D47" i="1"/>
  <c r="C47" i="1"/>
  <c r="Y46" i="1"/>
  <c r="P46" i="1"/>
  <c r="K46" i="1"/>
  <c r="M46" i="1" s="1"/>
  <c r="H46" i="1"/>
  <c r="F46" i="1"/>
  <c r="L46" i="1" s="1"/>
  <c r="N46" i="1" s="1"/>
  <c r="D46" i="1"/>
  <c r="C46" i="1"/>
  <c r="G46" i="1" s="1"/>
  <c r="O46" i="1" s="1"/>
  <c r="Y45" i="1"/>
  <c r="F45" i="1"/>
  <c r="K45" i="1" s="1"/>
  <c r="M45" i="1" s="1"/>
  <c r="D45" i="1"/>
  <c r="H45" i="1" s="1"/>
  <c r="P45" i="1" s="1"/>
  <c r="C45" i="1"/>
  <c r="Y44" i="1"/>
  <c r="P44" i="1"/>
  <c r="K44" i="1"/>
  <c r="M44" i="1" s="1"/>
  <c r="H44" i="1"/>
  <c r="F44" i="1"/>
  <c r="L44" i="1" s="1"/>
  <c r="N44" i="1" s="1"/>
  <c r="D44" i="1"/>
  <c r="C44" i="1"/>
  <c r="G44" i="1" s="1"/>
  <c r="O44" i="1" s="1"/>
  <c r="Y43" i="1"/>
  <c r="F43" i="1"/>
  <c r="K43" i="1" s="1"/>
  <c r="M43" i="1" s="1"/>
  <c r="D43" i="1"/>
  <c r="C43" i="1"/>
  <c r="Y42" i="1"/>
  <c r="P42" i="1"/>
  <c r="K42" i="1"/>
  <c r="M42" i="1" s="1"/>
  <c r="H42" i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P40" i="1"/>
  <c r="K40" i="1"/>
  <c r="M40" i="1" s="1"/>
  <c r="H40" i="1"/>
  <c r="F40" i="1"/>
  <c r="L40" i="1" s="1"/>
  <c r="N40" i="1" s="1"/>
  <c r="D40" i="1"/>
  <c r="C40" i="1"/>
  <c r="G40" i="1" s="1"/>
  <c r="O40" i="1" s="1"/>
  <c r="Y39" i="1"/>
  <c r="F39" i="1"/>
  <c r="K39" i="1" s="1"/>
  <c r="M39" i="1" s="1"/>
  <c r="D39" i="1"/>
  <c r="C39" i="1"/>
  <c r="Y38" i="1"/>
  <c r="P38" i="1"/>
  <c r="K38" i="1"/>
  <c r="M38" i="1" s="1"/>
  <c r="H38" i="1"/>
  <c r="F38" i="1"/>
  <c r="L38" i="1" s="1"/>
  <c r="N38" i="1" s="1"/>
  <c r="D38" i="1"/>
  <c r="C38" i="1"/>
  <c r="G38" i="1" s="1"/>
  <c r="O38" i="1" s="1"/>
  <c r="Y37" i="1"/>
  <c r="F37" i="1"/>
  <c r="K37" i="1" s="1"/>
  <c r="M37" i="1" s="1"/>
  <c r="D37" i="1"/>
  <c r="H37" i="1" s="1"/>
  <c r="P37" i="1" s="1"/>
  <c r="C37" i="1"/>
  <c r="Y36" i="1"/>
  <c r="P36" i="1"/>
  <c r="K36" i="1"/>
  <c r="M36" i="1" s="1"/>
  <c r="H36" i="1"/>
  <c r="F36" i="1"/>
  <c r="L36" i="1" s="1"/>
  <c r="N36" i="1" s="1"/>
  <c r="D36" i="1"/>
  <c r="C36" i="1"/>
  <c r="G36" i="1" s="1"/>
  <c r="O36" i="1" s="1"/>
  <c r="Y35" i="1"/>
  <c r="L35" i="1"/>
  <c r="N35" i="1" s="1"/>
  <c r="G35" i="1"/>
  <c r="O35" i="1" s="1"/>
  <c r="F35" i="1"/>
  <c r="K35" i="1" s="1"/>
  <c r="M35" i="1" s="1"/>
  <c r="D35" i="1"/>
  <c r="H35" i="1" s="1"/>
  <c r="P35" i="1" s="1"/>
  <c r="C35" i="1"/>
  <c r="Y34" i="1"/>
  <c r="M34" i="1"/>
  <c r="L34" i="1"/>
  <c r="N34" i="1" s="1"/>
  <c r="G34" i="1"/>
  <c r="O34" i="1" s="1"/>
  <c r="F34" i="1"/>
  <c r="K34" i="1" s="1"/>
  <c r="D34" i="1"/>
  <c r="H34" i="1" s="1"/>
  <c r="P34" i="1" s="1"/>
  <c r="C34" i="1"/>
  <c r="Y33" i="1"/>
  <c r="M33" i="1"/>
  <c r="L33" i="1"/>
  <c r="N33" i="1" s="1"/>
  <c r="G33" i="1"/>
  <c r="O33" i="1" s="1"/>
  <c r="F33" i="1"/>
  <c r="K33" i="1" s="1"/>
  <c r="D33" i="1"/>
  <c r="H33" i="1" s="1"/>
  <c r="P33" i="1" s="1"/>
  <c r="C33" i="1"/>
  <c r="Y32" i="1"/>
  <c r="M32" i="1"/>
  <c r="L32" i="1"/>
  <c r="N32" i="1" s="1"/>
  <c r="G32" i="1"/>
  <c r="O32" i="1" s="1"/>
  <c r="F32" i="1"/>
  <c r="K32" i="1" s="1"/>
  <c r="D32" i="1"/>
  <c r="H32" i="1" s="1"/>
  <c r="P32" i="1" s="1"/>
  <c r="C32" i="1"/>
  <c r="Y31" i="1"/>
  <c r="M31" i="1"/>
  <c r="L31" i="1"/>
  <c r="N31" i="1" s="1"/>
  <c r="G31" i="1"/>
  <c r="O31" i="1" s="1"/>
  <c r="F31" i="1"/>
  <c r="K31" i="1" s="1"/>
  <c r="D31" i="1"/>
  <c r="H31" i="1" s="1"/>
  <c r="P31" i="1" s="1"/>
  <c r="C31" i="1"/>
  <c r="Y30" i="1"/>
  <c r="M30" i="1"/>
  <c r="L30" i="1"/>
  <c r="N30" i="1" s="1"/>
  <c r="G30" i="1"/>
  <c r="O30" i="1" s="1"/>
  <c r="F30" i="1"/>
  <c r="K30" i="1" s="1"/>
  <c r="D30" i="1"/>
  <c r="H30" i="1" s="1"/>
  <c r="P30" i="1" s="1"/>
  <c r="C30" i="1"/>
  <c r="Y29" i="1"/>
  <c r="M29" i="1"/>
  <c r="L29" i="1"/>
  <c r="N29" i="1" s="1"/>
  <c r="G29" i="1"/>
  <c r="O29" i="1" s="1"/>
  <c r="F29" i="1"/>
  <c r="K29" i="1" s="1"/>
  <c r="D29" i="1"/>
  <c r="H29" i="1" s="1"/>
  <c r="P29" i="1" s="1"/>
  <c r="C29" i="1"/>
  <c r="Y28" i="1"/>
  <c r="M28" i="1"/>
  <c r="L28" i="1"/>
  <c r="N28" i="1" s="1"/>
  <c r="G28" i="1"/>
  <c r="O28" i="1" s="1"/>
  <c r="F28" i="1"/>
  <c r="K28" i="1" s="1"/>
  <c r="D28" i="1"/>
  <c r="H28" i="1" s="1"/>
  <c r="P28" i="1" s="1"/>
  <c r="C28" i="1"/>
  <c r="Y27" i="1"/>
  <c r="M27" i="1"/>
  <c r="L27" i="1"/>
  <c r="N27" i="1" s="1"/>
  <c r="G27" i="1"/>
  <c r="O27" i="1" s="1"/>
  <c r="F27" i="1"/>
  <c r="K27" i="1" s="1"/>
  <c r="D27" i="1"/>
  <c r="H27" i="1" s="1"/>
  <c r="P27" i="1" s="1"/>
  <c r="C27" i="1"/>
  <c r="Y26" i="1"/>
  <c r="M26" i="1"/>
  <c r="L26" i="1"/>
  <c r="N26" i="1" s="1"/>
  <c r="G26" i="1"/>
  <c r="O26" i="1" s="1"/>
  <c r="F26" i="1"/>
  <c r="K26" i="1" s="1"/>
  <c r="D26" i="1"/>
  <c r="H26" i="1" s="1"/>
  <c r="P26" i="1" s="1"/>
  <c r="C26" i="1"/>
  <c r="Y25" i="1"/>
  <c r="M25" i="1"/>
  <c r="L25" i="1"/>
  <c r="N25" i="1" s="1"/>
  <c r="G25" i="1"/>
  <c r="O25" i="1" s="1"/>
  <c r="F25" i="1"/>
  <c r="K25" i="1" s="1"/>
  <c r="D25" i="1"/>
  <c r="H25" i="1" s="1"/>
  <c r="P25" i="1" s="1"/>
  <c r="C25" i="1"/>
  <c r="Y24" i="1"/>
  <c r="L24" i="1"/>
  <c r="N24" i="1" s="1"/>
  <c r="K24" i="1"/>
  <c r="M24" i="1" s="1"/>
  <c r="F24" i="1"/>
  <c r="G24" i="1" s="1"/>
  <c r="O24" i="1" s="1"/>
  <c r="D24" i="1"/>
  <c r="H24" i="1" s="1"/>
  <c r="P24" i="1" s="1"/>
  <c r="C24" i="1"/>
  <c r="Y23" i="1"/>
  <c r="F23" i="1"/>
  <c r="L23" i="1" s="1"/>
  <c r="N23" i="1" s="1"/>
  <c r="D23" i="1"/>
  <c r="C23" i="1"/>
  <c r="Y22" i="1"/>
  <c r="P22" i="1"/>
  <c r="L22" i="1"/>
  <c r="N22" i="1" s="1"/>
  <c r="K22" i="1"/>
  <c r="M22" i="1" s="1"/>
  <c r="F22" i="1"/>
  <c r="G22" i="1" s="1"/>
  <c r="O22" i="1" s="1"/>
  <c r="D22" i="1"/>
  <c r="H22" i="1" s="1"/>
  <c r="C22" i="1"/>
  <c r="Y21" i="1"/>
  <c r="F21" i="1"/>
  <c r="L21" i="1" s="1"/>
  <c r="N21" i="1" s="1"/>
  <c r="D21" i="1"/>
  <c r="C21" i="1"/>
  <c r="Y20" i="1"/>
  <c r="P20" i="1"/>
  <c r="L20" i="1"/>
  <c r="N20" i="1" s="1"/>
  <c r="K20" i="1"/>
  <c r="M20" i="1" s="1"/>
  <c r="F20" i="1"/>
  <c r="G20" i="1" s="1"/>
  <c r="O20" i="1" s="1"/>
  <c r="D20" i="1"/>
  <c r="H20" i="1" s="1"/>
  <c r="C20" i="1"/>
  <c r="Y19" i="1"/>
  <c r="F19" i="1"/>
  <c r="L19" i="1" s="1"/>
  <c r="N19" i="1" s="1"/>
  <c r="D19" i="1"/>
  <c r="C19" i="1"/>
  <c r="Y18" i="1"/>
  <c r="P18" i="1"/>
  <c r="L18" i="1"/>
  <c r="N18" i="1" s="1"/>
  <c r="K18" i="1"/>
  <c r="M18" i="1" s="1"/>
  <c r="F18" i="1"/>
  <c r="G18" i="1" s="1"/>
  <c r="O18" i="1" s="1"/>
  <c r="D18" i="1"/>
  <c r="H18" i="1" s="1"/>
  <c r="C18" i="1"/>
  <c r="Y17" i="1"/>
  <c r="F17" i="1"/>
  <c r="L17" i="1" s="1"/>
  <c r="N17" i="1" s="1"/>
  <c r="D17" i="1"/>
  <c r="C17" i="1"/>
  <c r="Y16" i="1"/>
  <c r="P16" i="1"/>
  <c r="L16" i="1"/>
  <c r="N16" i="1" s="1"/>
  <c r="K16" i="1"/>
  <c r="M16" i="1" s="1"/>
  <c r="F16" i="1"/>
  <c r="G16" i="1" s="1"/>
  <c r="O16" i="1" s="1"/>
  <c r="D16" i="1"/>
  <c r="H16" i="1" s="1"/>
  <c r="C16" i="1"/>
  <c r="Y15" i="1"/>
  <c r="F15" i="1"/>
  <c r="L15" i="1" s="1"/>
  <c r="N15" i="1" s="1"/>
  <c r="D15" i="1"/>
  <c r="C15" i="1"/>
  <c r="Y14" i="1"/>
  <c r="P14" i="1"/>
  <c r="L14" i="1"/>
  <c r="N14" i="1" s="1"/>
  <c r="K14" i="1"/>
  <c r="M14" i="1" s="1"/>
  <c r="F14" i="1"/>
  <c r="G14" i="1" s="1"/>
  <c r="O14" i="1" s="1"/>
  <c r="D14" i="1"/>
  <c r="H14" i="1" s="1"/>
  <c r="C14" i="1"/>
  <c r="Y13" i="1"/>
  <c r="F13" i="1"/>
  <c r="L13" i="1" s="1"/>
  <c r="N13" i="1" s="1"/>
  <c r="D13" i="1"/>
  <c r="C13" i="1"/>
  <c r="Y12" i="1"/>
  <c r="P12" i="1"/>
  <c r="L12" i="1"/>
  <c r="N12" i="1" s="1"/>
  <c r="K12" i="1"/>
  <c r="M12" i="1" s="1"/>
  <c r="F12" i="1"/>
  <c r="G12" i="1" s="1"/>
  <c r="O12" i="1" s="1"/>
  <c r="D12" i="1"/>
  <c r="H12" i="1" s="1"/>
  <c r="C12" i="1"/>
  <c r="Y11" i="1"/>
  <c r="F11" i="1"/>
  <c r="L11" i="1" s="1"/>
  <c r="N11" i="1" s="1"/>
  <c r="D11" i="1"/>
  <c r="C11" i="1"/>
  <c r="Y10" i="1"/>
  <c r="P10" i="1"/>
  <c r="L10" i="1"/>
  <c r="N10" i="1" s="1"/>
  <c r="K10" i="1"/>
  <c r="M10" i="1" s="1"/>
  <c r="F10" i="1"/>
  <c r="G10" i="1" s="1"/>
  <c r="O10" i="1" s="1"/>
  <c r="D10" i="1"/>
  <c r="H10" i="1" s="1"/>
  <c r="C10" i="1"/>
  <c r="Y9" i="1"/>
  <c r="F9" i="1"/>
  <c r="L9" i="1" s="1"/>
  <c r="N9" i="1" s="1"/>
  <c r="D9" i="1"/>
  <c r="C9" i="1"/>
  <c r="Y8" i="1"/>
  <c r="P8" i="1"/>
  <c r="L8" i="1"/>
  <c r="N8" i="1" s="1"/>
  <c r="K8" i="1"/>
  <c r="M8" i="1" s="1"/>
  <c r="F8" i="1"/>
  <c r="G8" i="1" s="1"/>
  <c r="O8" i="1" s="1"/>
  <c r="D8" i="1"/>
  <c r="H8" i="1" s="1"/>
  <c r="C8" i="1"/>
  <c r="Y7" i="1"/>
  <c r="F7" i="1"/>
  <c r="L7" i="1" s="1"/>
  <c r="N7" i="1" s="1"/>
  <c r="D7" i="1"/>
  <c r="C7" i="1"/>
  <c r="O6" i="1"/>
  <c r="L6" i="1"/>
  <c r="N6" i="1" s="1"/>
  <c r="K6" i="1"/>
  <c r="M6" i="1" s="1"/>
  <c r="H6" i="1"/>
  <c r="P6" i="1" s="1"/>
  <c r="F6" i="1"/>
  <c r="D6" i="1"/>
  <c r="C6" i="1"/>
  <c r="G6" i="1" s="1"/>
  <c r="Y5" i="1"/>
  <c r="L5" i="1"/>
  <c r="N5" i="1" s="1"/>
  <c r="F5" i="1"/>
  <c r="K5" i="1" s="1"/>
  <c r="M5" i="1" s="1"/>
  <c r="D5" i="1"/>
  <c r="H5" i="1" s="1"/>
  <c r="P5" i="1" s="1"/>
  <c r="C5" i="1"/>
  <c r="Y4" i="1"/>
  <c r="O4" i="1"/>
  <c r="L4" i="1"/>
  <c r="N4" i="1" s="1"/>
  <c r="K4" i="1"/>
  <c r="M4" i="1" s="1"/>
  <c r="H4" i="1"/>
  <c r="P4" i="1" s="1"/>
  <c r="F4" i="1"/>
  <c r="D4" i="1"/>
  <c r="C4" i="1"/>
  <c r="G4" i="1" s="1"/>
  <c r="Y3" i="1"/>
  <c r="L3" i="1"/>
  <c r="N3" i="1" s="1"/>
  <c r="F3" i="1"/>
  <c r="K3" i="1" s="1"/>
  <c r="M3" i="1" s="1"/>
  <c r="D3" i="1"/>
  <c r="H3" i="1" s="1"/>
  <c r="P3" i="1" s="1"/>
  <c r="C3" i="1"/>
  <c r="O40" i="2" l="1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H15" i="6" s="1"/>
  <c r="F19" i="6"/>
  <c r="F23" i="6"/>
  <c r="H23" i="6" s="1"/>
  <c r="F8" i="6"/>
  <c r="F12" i="6"/>
  <c r="H12" i="6" s="1"/>
  <c r="F16" i="6"/>
  <c r="F20" i="6"/>
  <c r="C4" i="6"/>
  <c r="C10" i="6"/>
  <c r="E10" i="6" s="1"/>
  <c r="D16" i="6"/>
  <c r="F24" i="6"/>
  <c r="H24" i="6" s="1"/>
  <c r="I25" i="6"/>
  <c r="K25" i="6" s="1"/>
  <c r="I21" i="6"/>
  <c r="K21" i="6" s="1"/>
  <c r="I17" i="6"/>
  <c r="K17" i="6" s="1"/>
  <c r="I13" i="6"/>
  <c r="K13" i="6" s="1"/>
  <c r="I9" i="6"/>
  <c r="K9" i="6" s="1"/>
  <c r="I5" i="6"/>
  <c r="K5" i="6" s="1"/>
  <c r="I24" i="6"/>
  <c r="K24" i="6" s="1"/>
  <c r="I20" i="6"/>
  <c r="K20" i="6" s="1"/>
  <c r="I16" i="6"/>
  <c r="K16" i="6" s="1"/>
  <c r="I12" i="6"/>
  <c r="K12" i="6" s="1"/>
  <c r="I8" i="6"/>
  <c r="K8" i="6" s="1"/>
  <c r="I4" i="6"/>
  <c r="I23" i="6"/>
  <c r="I19" i="6"/>
  <c r="I15" i="6"/>
  <c r="I11" i="6"/>
  <c r="K4" i="6" l="1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E7" i="4" s="1"/>
  <c r="C8" i="4"/>
  <c r="E8" i="4" s="1"/>
  <c r="C9" i="4"/>
  <c r="C10" i="4"/>
  <c r="C11" i="4"/>
  <c r="E11" i="4" s="1"/>
  <c r="C12" i="4"/>
  <c r="E12" i="4" s="1"/>
  <c r="C13" i="4"/>
  <c r="C14" i="4"/>
  <c r="C15" i="4"/>
  <c r="E15" i="4" s="1"/>
  <c r="C16" i="4"/>
  <c r="E16" i="4" s="1"/>
  <c r="C17" i="4"/>
  <c r="C18" i="4"/>
  <c r="C19" i="4"/>
  <c r="E19" i="4" s="1"/>
  <c r="C20" i="4"/>
  <c r="E20" i="4" s="1"/>
  <c r="C21" i="4"/>
  <c r="C22" i="4"/>
  <c r="C23" i="4"/>
  <c r="E23" i="4" s="1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5" i="4" l="1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J288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J62" i="10" s="1"/>
  <c r="K62" i="10" s="1"/>
  <c r="AC17" i="1"/>
  <c r="AD17" i="1" s="1"/>
  <c r="AE13" i="1"/>
  <c r="AF13" i="1" s="1"/>
  <c r="J39" i="10" s="1"/>
  <c r="K39" i="10" s="1"/>
  <c r="AC13" i="1"/>
  <c r="AD13" i="1" s="1"/>
  <c r="AE9" i="1"/>
  <c r="AF9" i="1" s="1"/>
  <c r="J29" i="10" s="1"/>
  <c r="K29" i="10" s="1"/>
  <c r="AC9" i="1"/>
  <c r="AD9" i="1" s="1"/>
  <c r="AE5" i="1"/>
  <c r="AF5" i="1" s="1"/>
  <c r="AC5" i="1"/>
  <c r="AD5" i="1" s="1"/>
  <c r="J187" i="10"/>
  <c r="K187" i="10" s="1"/>
  <c r="J51" i="10"/>
  <c r="K51" i="10" s="1"/>
  <c r="J385" i="10"/>
  <c r="K385" i="10" s="1"/>
  <c r="J216" i="10"/>
  <c r="K216" i="10" s="1"/>
  <c r="J388" i="10"/>
  <c r="K388" i="10" s="1"/>
  <c r="J391" i="10"/>
  <c r="K391" i="10" s="1"/>
  <c r="J243" i="10"/>
  <c r="K243" i="10" s="1"/>
  <c r="J230" i="10"/>
  <c r="K230" i="10" s="1"/>
  <c r="J215" i="10"/>
  <c r="K215" i="10" s="1"/>
  <c r="AE171" i="1"/>
  <c r="AF171" i="1" s="1"/>
  <c r="AC171" i="1"/>
  <c r="AD171" i="1" s="1"/>
  <c r="AE167" i="1"/>
  <c r="AF167" i="1" s="1"/>
  <c r="J210" i="10" s="1"/>
  <c r="K210" i="10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J72" i="10" s="1"/>
  <c r="K72" i="10" s="1"/>
  <c r="AC138" i="1"/>
  <c r="AD138" i="1" s="1"/>
  <c r="AE134" i="1"/>
  <c r="AF134" i="1" s="1"/>
  <c r="AC134" i="1"/>
  <c r="AD134" i="1" s="1"/>
  <c r="AE130" i="1"/>
  <c r="AF130" i="1" s="1"/>
  <c r="J372" i="10" s="1"/>
  <c r="K372" i="10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J227" i="10" s="1"/>
  <c r="K227" i="10" s="1"/>
  <c r="AC116" i="1"/>
  <c r="AD116" i="1" s="1"/>
  <c r="AE112" i="1"/>
  <c r="AF112" i="1" s="1"/>
  <c r="J232" i="10" s="1"/>
  <c r="K232" i="10" s="1"/>
  <c r="AC112" i="1"/>
  <c r="AD112" i="1" s="1"/>
  <c r="AE108" i="1"/>
  <c r="AF108" i="1" s="1"/>
  <c r="J233" i="10" s="1"/>
  <c r="K233" i="10" s="1"/>
  <c r="AC108" i="1"/>
  <c r="AD108" i="1" s="1"/>
  <c r="AE104" i="1"/>
  <c r="AF104" i="1" s="1"/>
  <c r="J224" i="10" s="1"/>
  <c r="K224" i="10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J394" i="10" s="1"/>
  <c r="K394" i="10" s="1"/>
  <c r="AC91" i="1"/>
  <c r="AD91" i="1" s="1"/>
  <c r="AE87" i="1"/>
  <c r="AF87" i="1" s="1"/>
  <c r="J392" i="10" s="1"/>
  <c r="K392" i="10" s="1"/>
  <c r="AC87" i="1"/>
  <c r="AD87" i="1" s="1"/>
  <c r="AE83" i="1"/>
  <c r="AF83" i="1" s="1"/>
  <c r="J370" i="10" s="1"/>
  <c r="K370" i="10" s="1"/>
  <c r="AC83" i="1"/>
  <c r="AD83" i="1" s="1"/>
  <c r="AE79" i="1"/>
  <c r="AF79" i="1" s="1"/>
  <c r="J363" i="10" s="1"/>
  <c r="K363" i="10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38" i="10"/>
  <c r="K38" i="10" s="1"/>
  <c r="J271" i="10"/>
  <c r="K271" i="10" s="1"/>
  <c r="J141" i="10"/>
  <c r="K141" i="10" s="1"/>
  <c r="J346" i="10"/>
  <c r="K346" i="10" s="1"/>
  <c r="J280" i="10"/>
  <c r="K280" i="10" s="1"/>
  <c r="J71" i="10"/>
  <c r="K71" i="10" s="1"/>
  <c r="J381" i="10"/>
  <c r="K381" i="10" s="1"/>
  <c r="J40" i="10"/>
  <c r="K40" i="10" s="1"/>
  <c r="J383" i="10"/>
  <c r="K383" i="10" s="1"/>
  <c r="J349" i="10"/>
  <c r="K349" i="10" s="1"/>
  <c r="J273" i="10"/>
  <c r="K273" i="10" s="1"/>
  <c r="J245" i="10"/>
  <c r="K245" i="10" s="1"/>
  <c r="J53" i="10"/>
  <c r="K53" i="10" s="1"/>
  <c r="J21" i="10"/>
  <c r="K21" i="10" s="1"/>
  <c r="J357" i="10"/>
  <c r="K357" i="10" s="1"/>
  <c r="J283" i="10"/>
  <c r="K283" i="10" s="1"/>
  <c r="AE30" i="1"/>
  <c r="AF30" i="1" s="1"/>
  <c r="J97" i="10" s="1"/>
  <c r="K97" i="10" s="1"/>
  <c r="AC30" i="1"/>
  <c r="AD30" i="1" s="1"/>
  <c r="AE25" i="1"/>
  <c r="AF25" i="1" s="1"/>
  <c r="J90" i="10" s="1"/>
  <c r="K90" i="10" s="1"/>
  <c r="AC25" i="1"/>
  <c r="AD25" i="1" s="1"/>
  <c r="AE20" i="1"/>
  <c r="AF20" i="1" s="1"/>
  <c r="J78" i="10" s="1"/>
  <c r="K78" i="10" s="1"/>
  <c r="AC20" i="1"/>
  <c r="AD20" i="1" s="1"/>
  <c r="AE16" i="1"/>
  <c r="AF16" i="1" s="1"/>
  <c r="J73" i="10" s="1"/>
  <c r="K73" i="10" s="1"/>
  <c r="AC16" i="1"/>
  <c r="AD16" i="1" s="1"/>
  <c r="AE12" i="1"/>
  <c r="AF12" i="1" s="1"/>
  <c r="J35" i="10" s="1"/>
  <c r="K35" i="10" s="1"/>
  <c r="AC12" i="1"/>
  <c r="AD12" i="1" s="1"/>
  <c r="AE8" i="1"/>
  <c r="AF8" i="1" s="1"/>
  <c r="J26" i="10" s="1"/>
  <c r="K26" i="10" s="1"/>
  <c r="AC8" i="1"/>
  <c r="AD8" i="1" s="1"/>
  <c r="AE4" i="1"/>
  <c r="AF4" i="1" s="1"/>
  <c r="J69" i="10" s="1"/>
  <c r="K69" i="10" s="1"/>
  <c r="AC4" i="1"/>
  <c r="AD4" i="1" s="1"/>
  <c r="J176" i="10"/>
  <c r="K176" i="10" s="1"/>
  <c r="J158" i="10"/>
  <c r="K158" i="10" s="1"/>
  <c r="J50" i="10"/>
  <c r="K50" i="10" s="1"/>
  <c r="J31" i="10"/>
  <c r="K31" i="10" s="1"/>
  <c r="J350" i="10"/>
  <c r="K350" i="10" s="1"/>
  <c r="J293" i="10"/>
  <c r="K293" i="10" s="1"/>
  <c r="J197" i="10"/>
  <c r="K197" i="10" s="1"/>
  <c r="J220" i="10"/>
  <c r="K220" i="10" s="1"/>
  <c r="J241" i="10"/>
  <c r="K241" i="10" s="1"/>
  <c r="J228" i="10"/>
  <c r="K228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J375" i="10" s="1"/>
  <c r="K375" i="10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379" i="10" s="1"/>
  <c r="K379" i="10" s="1"/>
  <c r="AC133" i="1"/>
  <c r="AD133" i="1" s="1"/>
  <c r="AE129" i="1"/>
  <c r="AF129" i="1" s="1"/>
  <c r="J368" i="10" s="1"/>
  <c r="K368" i="10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J291" i="10" s="1"/>
  <c r="K291" i="10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J231" i="10" s="1"/>
  <c r="K231" i="10" s="1"/>
  <c r="AC111" i="1"/>
  <c r="AD111" i="1" s="1"/>
  <c r="AE107" i="1"/>
  <c r="AF107" i="1" s="1"/>
  <c r="J221" i="10" s="1"/>
  <c r="K221" i="10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J387" i="10" s="1"/>
  <c r="K387" i="10" s="1"/>
  <c r="AC90" i="1"/>
  <c r="AD90" i="1" s="1"/>
  <c r="AE86" i="1"/>
  <c r="AF86" i="1" s="1"/>
  <c r="J367" i="10" s="1"/>
  <c r="K367" i="10" s="1"/>
  <c r="AC86" i="1"/>
  <c r="AD86" i="1" s="1"/>
  <c r="AE82" i="1"/>
  <c r="AF82" i="1" s="1"/>
  <c r="J358" i="10" s="1"/>
  <c r="K358" i="10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318" i="10"/>
  <c r="K318" i="10" s="1"/>
  <c r="J162" i="10"/>
  <c r="K162" i="10" s="1"/>
  <c r="D162" i="10"/>
  <c r="J153" i="10"/>
  <c r="K153" i="10" s="1"/>
  <c r="D153" i="10"/>
  <c r="J121" i="10"/>
  <c r="K121" i="10" s="1"/>
  <c r="J265" i="10"/>
  <c r="K265" i="10" s="1"/>
  <c r="D265" i="10"/>
  <c r="J81" i="10"/>
  <c r="K81" i="10" s="1"/>
  <c r="J147" i="10"/>
  <c r="K147" i="10" s="1"/>
  <c r="J108" i="10"/>
  <c r="K108" i="10" s="1"/>
  <c r="J272" i="10"/>
  <c r="K272" i="10" s="1"/>
  <c r="D272" i="10"/>
  <c r="J257" i="10"/>
  <c r="J170" i="10"/>
  <c r="K170" i="10" s="1"/>
  <c r="J131" i="10"/>
  <c r="K131" i="10" s="1"/>
  <c r="J109" i="10"/>
  <c r="K109" i="10" s="1"/>
  <c r="J85" i="10"/>
  <c r="K85" i="10" s="1"/>
  <c r="J79" i="10"/>
  <c r="J75" i="10"/>
  <c r="K75" i="10" s="1"/>
  <c r="J282" i="10"/>
  <c r="J356" i="10"/>
  <c r="J276" i="10"/>
  <c r="K276" i="10" s="1"/>
  <c r="J365" i="10"/>
  <c r="K365" i="10" s="1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J56" i="10" s="1"/>
  <c r="K56" i="10" s="1"/>
  <c r="AC15" i="1"/>
  <c r="AD15" i="1" s="1"/>
  <c r="AE11" i="1"/>
  <c r="AF11" i="1" s="1"/>
  <c r="J28" i="10" s="1"/>
  <c r="K28" i="10" s="1"/>
  <c r="AC11" i="1"/>
  <c r="AD11" i="1" s="1"/>
  <c r="AE7" i="1"/>
  <c r="AF7" i="1" s="1"/>
  <c r="J25" i="10" s="1"/>
  <c r="K25" i="10" s="1"/>
  <c r="AC7" i="1"/>
  <c r="AD7" i="1" s="1"/>
  <c r="J189" i="10"/>
  <c r="K189" i="10" s="1"/>
  <c r="J183" i="10"/>
  <c r="K183" i="10" s="1"/>
  <c r="J159" i="10"/>
  <c r="K159" i="10" s="1"/>
  <c r="J33" i="10"/>
  <c r="K33" i="10" s="1"/>
  <c r="J30" i="10"/>
  <c r="K30" i="10" s="1"/>
  <c r="J287" i="10"/>
  <c r="K287" i="10" s="1"/>
  <c r="J203" i="10"/>
  <c r="K203" i="10" s="1"/>
  <c r="J106" i="10"/>
  <c r="K106" i="10" s="1"/>
  <c r="J393" i="10"/>
  <c r="K393" i="10" s="1"/>
  <c r="J214" i="10"/>
  <c r="K214" i="10" s="1"/>
  <c r="J396" i="10"/>
  <c r="K396" i="10" s="1"/>
  <c r="J236" i="10"/>
  <c r="K236" i="10" s="1"/>
  <c r="J240" i="10"/>
  <c r="K240" i="10" s="1"/>
  <c r="J212" i="10"/>
  <c r="K212" i="10" s="1"/>
  <c r="J180" i="10"/>
  <c r="K18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J196" i="10" s="1"/>
  <c r="K196" i="10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J371" i="10" s="1"/>
  <c r="K371" i="10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J218" i="10" s="1"/>
  <c r="K218" i="10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219" i="10" s="1"/>
  <c r="K219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J45" i="10" s="1"/>
  <c r="K45" i="10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J322" i="10" s="1"/>
  <c r="K322" i="10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D32" i="10"/>
  <c r="J185" i="10"/>
  <c r="K185" i="10" s="1"/>
  <c r="J67" i="10"/>
  <c r="K67" i="10" s="1"/>
  <c r="J266" i="10"/>
  <c r="K266" i="10" s="1"/>
  <c r="J255" i="10"/>
  <c r="K255" i="10" s="1"/>
  <c r="J136" i="10"/>
  <c r="K136" i="10" s="1"/>
  <c r="J77" i="10"/>
  <c r="K77" i="10" s="1"/>
  <c r="J83" i="10"/>
  <c r="K83" i="10" s="1"/>
  <c r="J65" i="10"/>
  <c r="K65" i="10" s="1"/>
  <c r="J19" i="10"/>
  <c r="K19" i="10" s="1"/>
  <c r="J321" i="10"/>
  <c r="K321" i="10" s="1"/>
  <c r="J248" i="10"/>
  <c r="K248" i="10" s="1"/>
  <c r="J277" i="10"/>
  <c r="K277" i="10" s="1"/>
  <c r="J57" i="10"/>
  <c r="K57" i="10" s="1"/>
  <c r="J275" i="10"/>
  <c r="K275" i="10" s="1"/>
  <c r="J68" i="10"/>
  <c r="K68" i="10" s="1"/>
  <c r="J304" i="10"/>
  <c r="K304" i="10" s="1"/>
  <c r="J76" i="10"/>
  <c r="K76" i="10" s="1"/>
  <c r="J369" i="10"/>
  <c r="K369" i="10" s="1"/>
  <c r="J362" i="10"/>
  <c r="K362" i="10" s="1"/>
  <c r="J267" i="10"/>
  <c r="K267" i="10" s="1"/>
  <c r="J41" i="10"/>
  <c r="K41" i="10" s="1"/>
  <c r="J376" i="10"/>
  <c r="K376" i="10" s="1"/>
  <c r="J359" i="10"/>
  <c r="K359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47" i="10" s="1"/>
  <c r="K47" i="10" s="1"/>
  <c r="AC14" i="1"/>
  <c r="AD14" i="1" s="1"/>
  <c r="AE10" i="1"/>
  <c r="AF10" i="1" s="1"/>
  <c r="J37" i="10" s="1"/>
  <c r="K37" i="10" s="1"/>
  <c r="AC10" i="1"/>
  <c r="AD10" i="1" s="1"/>
  <c r="AE6" i="1"/>
  <c r="AF6" i="1" s="1"/>
  <c r="J23" i="10" s="1"/>
  <c r="K23" i="10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206" i="10"/>
  <c r="K206" i="10" s="1"/>
  <c r="J54" i="10"/>
  <c r="K54" i="10" s="1"/>
  <c r="J299" i="10"/>
  <c r="K299" i="10" s="1"/>
  <c r="J389" i="10"/>
  <c r="K389" i="10" s="1"/>
  <c r="J390" i="10"/>
  <c r="K390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AC160" i="1"/>
  <c r="AD160" i="1" s="1"/>
  <c r="AE155" i="1"/>
  <c r="AF155" i="1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J225" i="10" s="1"/>
  <c r="K225" i="10" s="1"/>
  <c r="AC139" i="1"/>
  <c r="AD139" i="1" s="1"/>
  <c r="AE135" i="1"/>
  <c r="AF135" i="1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J234" i="10" s="1"/>
  <c r="K234" i="10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J44" i="10" s="1"/>
  <c r="K44" i="10" s="1"/>
  <c r="AC96" i="1"/>
  <c r="AD96" i="1" s="1"/>
  <c r="AE92" i="1"/>
  <c r="AF92" i="1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K63" i="10" s="1"/>
  <c r="J380" i="10"/>
  <c r="K380" i="10" s="1"/>
  <c r="J268" i="10"/>
  <c r="K268" i="10" s="1"/>
  <c r="J253" i="10"/>
  <c r="K253" i="10" s="1"/>
  <c r="D253" i="10"/>
  <c r="J244" i="10"/>
  <c r="J116" i="10"/>
  <c r="K116" i="10" s="1"/>
  <c r="J52" i="10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312" i="10"/>
  <c r="K31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K14" i="10" s="1"/>
  <c r="D14" i="10"/>
  <c r="J222" i="10"/>
  <c r="K222" i="10" s="1"/>
  <c r="J274" i="10"/>
  <c r="J60" i="10"/>
  <c r="K60" i="10" s="1"/>
  <c r="J303" i="10"/>
  <c r="K303" i="10" s="1"/>
  <c r="J352" i="10"/>
  <c r="K352" i="10" s="1"/>
  <c r="J279" i="10"/>
  <c r="D279" i="10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J8" i="3" s="1"/>
  <c r="D9" i="3"/>
  <c r="E12" i="3"/>
  <c r="J12" i="3" s="1"/>
  <c r="D13" i="3"/>
  <c r="E16" i="3"/>
  <c r="J16" i="3" s="1"/>
  <c r="E17" i="3"/>
  <c r="J17" i="3" s="1"/>
  <c r="E20" i="3"/>
  <c r="J20" i="3" s="1"/>
  <c r="E21" i="3"/>
  <c r="J21" i="3" s="1"/>
  <c r="E24" i="3"/>
  <c r="J24" i="3" s="1"/>
  <c r="D18" i="3"/>
  <c r="D19" i="3"/>
  <c r="D22" i="3"/>
  <c r="D23" i="3"/>
  <c r="D17" i="3"/>
  <c r="E9" i="3"/>
  <c r="J9" i="3" s="1"/>
  <c r="D10" i="3"/>
  <c r="D11" i="3"/>
  <c r="E13" i="3"/>
  <c r="J13" i="3" s="1"/>
  <c r="D14" i="3"/>
  <c r="D12" i="3"/>
  <c r="D20" i="3"/>
  <c r="D21" i="3"/>
  <c r="D7" i="3"/>
  <c r="E10" i="3"/>
  <c r="J10" i="3" s="1"/>
  <c r="E11" i="3"/>
  <c r="J11" i="3" s="1"/>
  <c r="E14" i="3"/>
  <c r="J14" i="3" s="1"/>
  <c r="D15" i="3"/>
  <c r="E18" i="3"/>
  <c r="J18" i="3" s="1"/>
  <c r="E19" i="3"/>
  <c r="J19" i="3" s="1"/>
  <c r="E22" i="3"/>
  <c r="J22" i="3" s="1"/>
  <c r="E23" i="3"/>
  <c r="J23" i="3" s="1"/>
  <c r="D25" i="3"/>
  <c r="E7" i="3"/>
  <c r="J7" i="3" s="1"/>
  <c r="D8" i="3"/>
  <c r="E15" i="3"/>
  <c r="J15" i="3" s="1"/>
  <c r="D16" i="3"/>
  <c r="D24" i="3"/>
  <c r="E25" i="3"/>
  <c r="J25" i="3" s="1"/>
  <c r="D6" i="3"/>
  <c r="E6" i="3"/>
  <c r="J6" i="3" s="1"/>
  <c r="B6" i="3"/>
  <c r="C6" i="3"/>
  <c r="C4" i="3"/>
  <c r="B4" i="3"/>
  <c r="C5" i="3"/>
  <c r="B5" i="3"/>
  <c r="E5" i="3"/>
  <c r="J5" i="3" s="1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64" i="10" l="1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I5" i="3"/>
  <c r="AC5" i="3"/>
  <c r="I16" i="3"/>
  <c r="AC16" i="3"/>
  <c r="I22" i="3"/>
  <c r="AC22" i="3"/>
  <c r="AB19" i="3"/>
  <c r="I23" i="3"/>
  <c r="AC23" i="3"/>
  <c r="AB24" i="3"/>
  <c r="I10" i="3"/>
  <c r="AC10" i="3"/>
  <c r="I13" i="3"/>
  <c r="AC13" i="3"/>
  <c r="AB21" i="3"/>
  <c r="I6" i="3"/>
  <c r="AC6" i="3"/>
  <c r="I7" i="3"/>
  <c r="AC7" i="3"/>
  <c r="I14" i="3"/>
  <c r="AC14" i="3"/>
  <c r="I19" i="3"/>
  <c r="AC19" i="3"/>
  <c r="AB18" i="3"/>
  <c r="AB20" i="3"/>
  <c r="AB8" i="3"/>
  <c r="AB15" i="3"/>
  <c r="AB7" i="3"/>
  <c r="I24" i="3"/>
  <c r="AC24" i="3"/>
  <c r="I20" i="3"/>
  <c r="AC20" i="3"/>
  <c r="AB4" i="3"/>
  <c r="I25" i="3"/>
  <c r="AC25" i="3"/>
  <c r="I12" i="3"/>
  <c r="AC12" i="3"/>
  <c r="I15" i="3"/>
  <c r="AC15" i="3"/>
  <c r="AC4" i="3"/>
  <c r="AB5" i="3"/>
  <c r="I8" i="3"/>
  <c r="AC8" i="3"/>
  <c r="I21" i="3"/>
  <c r="AC21" i="3"/>
  <c r="I17" i="3"/>
  <c r="AC17" i="3"/>
  <c r="I18" i="3"/>
  <c r="AC18" i="3"/>
  <c r="I9" i="3"/>
  <c r="AC9" i="3"/>
  <c r="AB11" i="3"/>
  <c r="AB13" i="3"/>
  <c r="AB23" i="3"/>
  <c r="AB16" i="3"/>
  <c r="I11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D281" i="10"/>
  <c r="G279" i="10"/>
  <c r="H279" i="10" s="1"/>
  <c r="E279" i="10"/>
  <c r="G14" i="10"/>
  <c r="H14" i="10" s="1"/>
  <c r="E14" i="10"/>
  <c r="G249" i="10"/>
  <c r="H249" i="10" s="1"/>
  <c r="E249" i="10"/>
  <c r="D160" i="10"/>
  <c r="E167" i="10"/>
  <c r="G167" i="10"/>
  <c r="H167" i="10" s="1"/>
  <c r="D276" i="10"/>
  <c r="D170" i="10"/>
  <c r="G272" i="10"/>
  <c r="H272" i="10" s="1"/>
  <c r="E272" i="10"/>
  <c r="G265" i="10"/>
  <c r="H265" i="10" s="1"/>
  <c r="E265" i="10"/>
  <c r="G153" i="10"/>
  <c r="H153" i="10" s="1"/>
  <c r="E153" i="10"/>
  <c r="D283" i="10"/>
  <c r="D381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G253" i="10"/>
  <c r="H253" i="10" s="1"/>
  <c r="E253" i="10"/>
  <c r="D269" i="10"/>
  <c r="D267" i="10"/>
  <c r="D275" i="10"/>
  <c r="D277" i="10"/>
  <c r="D19" i="10"/>
  <c r="D266" i="10"/>
  <c r="E32" i="10"/>
  <c r="G32" i="10"/>
  <c r="H32" i="10" s="1"/>
  <c r="D274" i="10"/>
  <c r="D380" i="10"/>
  <c r="D268" i="10"/>
  <c r="D282" i="10"/>
  <c r="E162" i="10"/>
  <c r="G162" i="10"/>
  <c r="H162" i="10" s="1"/>
  <c r="G21" i="9"/>
  <c r="D273" i="10"/>
  <c r="D280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I4" i="3"/>
  <c r="D26" i="3"/>
  <c r="J4" i="3"/>
  <c r="E26" i="3"/>
  <c r="J26" i="3" s="1"/>
  <c r="B26" i="3"/>
  <c r="C26" i="3"/>
  <c r="G5" i="3"/>
  <c r="T5" i="3"/>
  <c r="U5" i="3" s="1"/>
  <c r="H6" i="3"/>
  <c r="X6" i="3"/>
  <c r="Y6" i="3" s="1"/>
  <c r="G19" i="3"/>
  <c r="T19" i="3"/>
  <c r="U19" i="3" s="1"/>
  <c r="G11" i="3"/>
  <c r="T11" i="3"/>
  <c r="U11" i="3" s="1"/>
  <c r="H9" i="3"/>
  <c r="X9" i="3"/>
  <c r="Y9" i="3" s="1"/>
  <c r="H21" i="3"/>
  <c r="X21" i="3"/>
  <c r="Y21" i="3" s="1"/>
  <c r="H17" i="3"/>
  <c r="X17" i="3"/>
  <c r="Y17" i="3" s="1"/>
  <c r="G13" i="3"/>
  <c r="T13" i="3"/>
  <c r="U13" i="3" s="1"/>
  <c r="G9" i="3"/>
  <c r="T9" i="3"/>
  <c r="U9" i="3" s="1"/>
  <c r="G23" i="3"/>
  <c r="T23" i="3"/>
  <c r="U23" i="3" s="1"/>
  <c r="G14" i="3"/>
  <c r="T14" i="3"/>
  <c r="U14" i="3" s="1"/>
  <c r="H25" i="3"/>
  <c r="X25" i="3"/>
  <c r="Y25" i="3" s="1"/>
  <c r="G21" i="3"/>
  <c r="T21" i="3"/>
  <c r="U21" i="3" s="1"/>
  <c r="G16" i="3"/>
  <c r="T16" i="3"/>
  <c r="U16" i="3" s="1"/>
  <c r="G12" i="3"/>
  <c r="T12" i="3"/>
  <c r="U12" i="3" s="1"/>
  <c r="H7" i="3"/>
  <c r="X7" i="3"/>
  <c r="Y7" i="3" s="1"/>
  <c r="G25" i="3"/>
  <c r="T25" i="3"/>
  <c r="U25" i="3" s="1"/>
  <c r="H22" i="3"/>
  <c r="X22" i="3"/>
  <c r="Y22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H4" i="3"/>
  <c r="X4" i="3"/>
  <c r="Y4" i="3" s="1"/>
  <c r="G6" i="3"/>
  <c r="T6" i="3"/>
  <c r="U6" i="3" s="1"/>
  <c r="G18" i="3"/>
  <c r="T18" i="3"/>
  <c r="U18" i="3" s="1"/>
  <c r="G10" i="3"/>
  <c r="T10" i="3"/>
  <c r="U10" i="3" s="1"/>
  <c r="H24" i="3"/>
  <c r="X24" i="3"/>
  <c r="Y24" i="3" s="1"/>
  <c r="H20" i="3"/>
  <c r="X20" i="3"/>
  <c r="Y20" i="3" s="1"/>
  <c r="H16" i="3"/>
  <c r="X16" i="3"/>
  <c r="Y16" i="3" s="1"/>
  <c r="H12" i="3"/>
  <c r="X12" i="3"/>
  <c r="Y12" i="3" s="1"/>
  <c r="H8" i="3"/>
  <c r="X8" i="3"/>
  <c r="Y8" i="3" s="1"/>
  <c r="G22" i="3"/>
  <c r="T22" i="3"/>
  <c r="U22" i="3" s="1"/>
  <c r="H13" i="3"/>
  <c r="X13" i="3"/>
  <c r="Y13" i="3" s="1"/>
  <c r="G24" i="3"/>
  <c r="T24" i="3"/>
  <c r="U24" i="3" s="1"/>
  <c r="G20" i="3"/>
  <c r="T20" i="3"/>
  <c r="U20" i="3" s="1"/>
  <c r="H15" i="3"/>
  <c r="X15" i="3"/>
  <c r="Y15" i="3" s="1"/>
  <c r="G8" i="3"/>
  <c r="T8" i="3"/>
  <c r="U8" i="3" s="1"/>
  <c r="G17" i="3"/>
  <c r="T17" i="3"/>
  <c r="U17" i="3" s="1"/>
  <c r="H23" i="3"/>
  <c r="X23" i="3"/>
  <c r="Y23" i="3" s="1"/>
  <c r="H19" i="3"/>
  <c r="X19" i="3"/>
  <c r="Y19" i="3" s="1"/>
  <c r="G15" i="3"/>
  <c r="T15" i="3"/>
  <c r="U15" i="3" s="1"/>
  <c r="H11" i="3"/>
  <c r="X11" i="3"/>
  <c r="Y11" i="3" s="1"/>
  <c r="G7" i="3"/>
  <c r="T7" i="3"/>
  <c r="U7" i="3" s="1"/>
  <c r="AA15" i="1"/>
  <c r="AB15" i="1" s="1"/>
  <c r="D230" i="10"/>
  <c r="O2" i="2"/>
  <c r="R2" i="2" s="1"/>
  <c r="J2" i="2"/>
  <c r="V2" i="2" s="1"/>
  <c r="AA29" i="1"/>
  <c r="AB29" i="1" s="1"/>
  <c r="AA101" i="1"/>
  <c r="AB101" i="1" s="1"/>
  <c r="D70" i="10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D28" i="10" s="1"/>
  <c r="AA16" i="1"/>
  <c r="AB16" i="1" s="1"/>
  <c r="D73" i="10" s="1"/>
  <c r="AA71" i="1"/>
  <c r="AB71" i="1" s="1"/>
  <c r="D236" i="10"/>
  <c r="AA9" i="1"/>
  <c r="AB9" i="1" s="1"/>
  <c r="D29" i="10" s="1"/>
  <c r="AA68" i="1"/>
  <c r="AB68" i="1" s="1"/>
  <c r="AA84" i="1"/>
  <c r="AB84" i="1" s="1"/>
  <c r="D384" i="10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D226" i="10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D259" i="10" s="1"/>
  <c r="AA172" i="1"/>
  <c r="AB172" i="1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358" i="10" s="1"/>
  <c r="AA90" i="1"/>
  <c r="AB90" i="1" s="1"/>
  <c r="AA98" i="1"/>
  <c r="AB98" i="1" s="1"/>
  <c r="AA148" i="1"/>
  <c r="AB148" i="1" s="1"/>
  <c r="D247" i="10" s="1"/>
  <c r="AA116" i="1"/>
  <c r="AB116" i="1" s="1"/>
  <c r="D227" i="10" s="1"/>
  <c r="AA124" i="1"/>
  <c r="AB124" i="1" s="1"/>
  <c r="AA152" i="1"/>
  <c r="AB152" i="1" s="1"/>
  <c r="D371" i="10" s="1"/>
  <c r="G121" i="10" l="1"/>
  <c r="H121" i="10" s="1"/>
  <c r="E121" i="10"/>
  <c r="D127" i="10"/>
  <c r="D107" i="10"/>
  <c r="D86" i="10"/>
  <c r="D49" i="10"/>
  <c r="AB26" i="3"/>
  <c r="I26" i="3"/>
  <c r="AC26" i="3"/>
  <c r="G358" i="10"/>
  <c r="H358" i="10" s="1"/>
  <c r="E358" i="10"/>
  <c r="G259" i="10"/>
  <c r="H259" i="10" s="1"/>
  <c r="E259" i="10"/>
  <c r="G374" i="10"/>
  <c r="H374" i="10" s="1"/>
  <c r="E374" i="10"/>
  <c r="E226" i="10"/>
  <c r="G226" i="10"/>
  <c r="H226" i="10" s="1"/>
  <c r="G29" i="10"/>
  <c r="H29" i="10" s="1"/>
  <c r="E29" i="10"/>
  <c r="E28" i="10"/>
  <c r="G28" i="10"/>
  <c r="H28" i="10" s="1"/>
  <c r="E230" i="10"/>
  <c r="G230" i="10"/>
  <c r="H230" i="10" s="1"/>
  <c r="G380" i="10"/>
  <c r="H380" i="10" s="1"/>
  <c r="E380" i="10"/>
  <c r="G275" i="10"/>
  <c r="H275" i="10" s="1"/>
  <c r="E275" i="10"/>
  <c r="G270" i="10"/>
  <c r="H270" i="10" s="1"/>
  <c r="E270" i="10"/>
  <c r="D378" i="10"/>
  <c r="G381" i="10"/>
  <c r="H381" i="10" s="1"/>
  <c r="E381" i="10"/>
  <c r="G371" i="10"/>
  <c r="H371" i="10" s="1"/>
  <c r="E371" i="10"/>
  <c r="D345" i="10"/>
  <c r="E227" i="10"/>
  <c r="G227" i="10"/>
  <c r="H227" i="10" s="1"/>
  <c r="G22" i="10"/>
  <c r="H22" i="10" s="1"/>
  <c r="E22" i="10"/>
  <c r="D389" i="10"/>
  <c r="AA171" i="1"/>
  <c r="AB171" i="1" s="1"/>
  <c r="G366" i="10"/>
  <c r="H366" i="10" s="1"/>
  <c r="E366" i="10"/>
  <c r="D355" i="10"/>
  <c r="D347" i="10"/>
  <c r="D233" i="10"/>
  <c r="AA100" i="1"/>
  <c r="AB100" i="1" s="1"/>
  <c r="D109" i="10" s="1"/>
  <c r="AA111" i="1"/>
  <c r="AB111" i="1" s="1"/>
  <c r="E86" i="10"/>
  <c r="G86" i="10"/>
  <c r="H86" i="10" s="1"/>
  <c r="E151" i="10"/>
  <c r="G151" i="10"/>
  <c r="H151" i="10" s="1"/>
  <c r="G105" i="10"/>
  <c r="H105" i="10" s="1"/>
  <c r="E105" i="10"/>
  <c r="G384" i="10"/>
  <c r="H384" i="10" s="1"/>
  <c r="E384" i="10"/>
  <c r="G73" i="10"/>
  <c r="H73" i="10" s="1"/>
  <c r="E73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D41" i="10"/>
  <c r="G269" i="10"/>
  <c r="H269" i="10" s="1"/>
  <c r="E269" i="10"/>
  <c r="G278" i="10"/>
  <c r="H278" i="10" s="1"/>
  <c r="E278" i="10"/>
  <c r="D152" i="10"/>
  <c r="D256" i="10"/>
  <c r="G271" i="10"/>
  <c r="H271" i="10" s="1"/>
  <c r="E271" i="10"/>
  <c r="D40" i="10"/>
  <c r="G283" i="10"/>
  <c r="H283" i="10" s="1"/>
  <c r="E283" i="10"/>
  <c r="E170" i="10"/>
  <c r="G170" i="10"/>
  <c r="H170" i="10" s="1"/>
  <c r="D365" i="10"/>
  <c r="D65" i="10"/>
  <c r="D27" i="10"/>
  <c r="E160" i="10"/>
  <c r="G160" i="10"/>
  <c r="H160" i="10" s="1"/>
  <c r="G281" i="10"/>
  <c r="H281" i="10" s="1"/>
  <c r="E281" i="10"/>
  <c r="D228" i="10"/>
  <c r="E247" i="10"/>
  <c r="G247" i="10"/>
  <c r="H247" i="10" s="1"/>
  <c r="E135" i="10"/>
  <c r="G135" i="10"/>
  <c r="H135" i="10" s="1"/>
  <c r="D386" i="10"/>
  <c r="E171" i="10"/>
  <c r="G171" i="10"/>
  <c r="H171" i="10" s="1"/>
  <c r="E236" i="10"/>
  <c r="G236" i="10"/>
  <c r="H236" i="10" s="1"/>
  <c r="E70" i="10"/>
  <c r="G70" i="10"/>
  <c r="H70" i="10" s="1"/>
  <c r="G280" i="10"/>
  <c r="H280" i="10" s="1"/>
  <c r="E280" i="10"/>
  <c r="D350" i="10"/>
  <c r="G282" i="10"/>
  <c r="H282" i="10" s="1"/>
  <c r="E282" i="10"/>
  <c r="G267" i="10"/>
  <c r="H267" i="10" s="1"/>
  <c r="E267" i="10"/>
  <c r="G49" i="10"/>
  <c r="H49" i="10" s="1"/>
  <c r="E49" i="10"/>
  <c r="G276" i="10"/>
  <c r="H276" i="10" s="1"/>
  <c r="E276" i="10"/>
  <c r="D94" i="10"/>
  <c r="D66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C3" i="9" s="1"/>
  <c r="D3" i="9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D42" i="10" s="1"/>
  <c r="AA73" i="1"/>
  <c r="AB73" i="1" s="1"/>
  <c r="AA25" i="1"/>
  <c r="AB25" i="1" s="1"/>
  <c r="AA54" i="1"/>
  <c r="AB54" i="1" s="1"/>
  <c r="AA168" i="1"/>
  <c r="AB168" i="1" s="1"/>
  <c r="D317" i="10" s="1"/>
  <c r="AA135" i="1"/>
  <c r="AB135" i="1" s="1"/>
  <c r="G3" i="9"/>
  <c r="AA142" i="1"/>
  <c r="AB142" i="1" s="1"/>
  <c r="D390" i="10"/>
  <c r="AA80" i="1"/>
  <c r="AB80" i="1" s="1"/>
  <c r="AA41" i="1"/>
  <c r="AB41" i="1" s="1"/>
  <c r="D316" i="10" s="1"/>
  <c r="AA17" i="1"/>
  <c r="AB17" i="1" s="1"/>
  <c r="AA149" i="1"/>
  <c r="AB149" i="1" s="1"/>
  <c r="AA67" i="1"/>
  <c r="AB67" i="1" s="1"/>
  <c r="D212" i="10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AA77" i="1"/>
  <c r="AB77" i="1" s="1"/>
  <c r="AA133" i="1"/>
  <c r="AB133" i="1" s="1"/>
  <c r="AA122" i="1"/>
  <c r="AB122" i="1" s="1"/>
  <c r="AA164" i="1"/>
  <c r="AB164" i="1" s="1"/>
  <c r="AA143" i="1"/>
  <c r="AB143" i="1" s="1"/>
  <c r="D329" i="10" s="1"/>
  <c r="AA125" i="1"/>
  <c r="AB125" i="1" s="1"/>
  <c r="D215" i="10"/>
  <c r="AA165" i="1"/>
  <c r="AB165" i="1" s="1"/>
  <c r="AA117" i="1"/>
  <c r="AB117" i="1" s="1"/>
  <c r="AA87" i="1"/>
  <c r="AB87" i="1" s="1"/>
  <c r="D392" i="10" s="1"/>
  <c r="AA64" i="1"/>
  <c r="AB64" i="1" s="1"/>
  <c r="D319" i="10" s="1"/>
  <c r="G319" i="10" s="1"/>
  <c r="H319" i="10" s="1"/>
  <c r="AA129" i="1"/>
  <c r="AB129" i="1" s="1"/>
  <c r="D220" i="10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D34" i="10" s="1"/>
  <c r="AA115" i="1"/>
  <c r="AB115" i="1" s="1"/>
  <c r="AA93" i="1"/>
  <c r="AB93" i="1" s="1"/>
  <c r="AA45" i="1"/>
  <c r="AB45" i="1" s="1"/>
  <c r="D7" i="10" s="1"/>
  <c r="AA10" i="1"/>
  <c r="AB10" i="1" s="1"/>
  <c r="AA163" i="1"/>
  <c r="AB163" i="1" s="1"/>
  <c r="D180" i="10" s="1"/>
  <c r="AA151" i="1"/>
  <c r="AB151" i="1" s="1"/>
  <c r="AA61" i="1"/>
  <c r="AB61" i="1" s="1"/>
  <c r="AA119" i="1"/>
  <c r="AB119" i="1" s="1"/>
  <c r="D290" i="10" s="1"/>
  <c r="AA112" i="1"/>
  <c r="AB112" i="1" s="1"/>
  <c r="D232" i="10" s="1"/>
  <c r="AA145" i="1"/>
  <c r="AB145" i="1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D328" i="10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AA81" i="1"/>
  <c r="AB81" i="1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AA63" i="1"/>
  <c r="AB63" i="1" s="1"/>
  <c r="AA51" i="1"/>
  <c r="AB51" i="1" s="1"/>
  <c r="AA140" i="1"/>
  <c r="AB140" i="1" s="1"/>
  <c r="D218" i="10" s="1"/>
  <c r="AA92" i="1"/>
  <c r="AB92" i="1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225" i="10" s="1"/>
  <c r="AA113" i="1"/>
  <c r="AB113" i="1" s="1"/>
  <c r="D238" i="10" s="1"/>
  <c r="AA20" i="1"/>
  <c r="AB20" i="1" s="1"/>
  <c r="AA12" i="1"/>
  <c r="AB12" i="1" s="1"/>
  <c r="AA167" i="1"/>
  <c r="AB167" i="1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AA91" i="1"/>
  <c r="AB91" i="1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S11" i="3" s="1"/>
  <c r="M14" i="3"/>
  <c r="M15" i="3"/>
  <c r="M18" i="3"/>
  <c r="M19" i="3"/>
  <c r="M22" i="3"/>
  <c r="M23" i="3"/>
  <c r="N18" i="3"/>
  <c r="S18" i="3" s="1"/>
  <c r="N19" i="3"/>
  <c r="S19" i="3" s="1"/>
  <c r="N23" i="3"/>
  <c r="S23" i="3" s="1"/>
  <c r="N16" i="3"/>
  <c r="S16" i="3" s="1"/>
  <c r="N7" i="3"/>
  <c r="S7" i="3" s="1"/>
  <c r="N10" i="3"/>
  <c r="S10" i="3" s="1"/>
  <c r="N14" i="3"/>
  <c r="S14" i="3" s="1"/>
  <c r="N15" i="3"/>
  <c r="S15" i="3" s="1"/>
  <c r="N22" i="3"/>
  <c r="S22" i="3" s="1"/>
  <c r="M24" i="3"/>
  <c r="M25" i="3"/>
  <c r="M11" i="3"/>
  <c r="N12" i="3"/>
  <c r="S12" i="3" s="1"/>
  <c r="N13" i="3"/>
  <c r="S13" i="3" s="1"/>
  <c r="N20" i="3"/>
  <c r="S20" i="3" s="1"/>
  <c r="N21" i="3"/>
  <c r="S21" i="3" s="1"/>
  <c r="M8" i="3"/>
  <c r="M9" i="3"/>
  <c r="M12" i="3"/>
  <c r="M13" i="3"/>
  <c r="M16" i="3"/>
  <c r="M17" i="3"/>
  <c r="M20" i="3"/>
  <c r="M21" i="3"/>
  <c r="N24" i="3"/>
  <c r="S24" i="3" s="1"/>
  <c r="N25" i="3"/>
  <c r="S25" i="3" s="1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G4" i="3"/>
  <c r="E108" i="10" l="1"/>
  <c r="E180" i="10"/>
  <c r="G180" i="10"/>
  <c r="H180" i="10" s="1"/>
  <c r="G42" i="10"/>
  <c r="H42" i="10" s="1"/>
  <c r="E42" i="10"/>
  <c r="E46" i="10"/>
  <c r="G46" i="10"/>
  <c r="H46" i="10" s="1"/>
  <c r="G177" i="10"/>
  <c r="H177" i="10" s="1"/>
  <c r="E177" i="10"/>
  <c r="E100" i="10"/>
  <c r="G100" i="10"/>
  <c r="H100" i="10" s="1"/>
  <c r="G317" i="10"/>
  <c r="H317" i="10" s="1"/>
  <c r="E317" i="10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E319" i="10"/>
  <c r="D20" i="10"/>
  <c r="E107" i="10"/>
  <c r="G107" i="10"/>
  <c r="H107" i="10" s="1"/>
  <c r="D92" i="10"/>
  <c r="D17" i="10"/>
  <c r="G7" i="10"/>
  <c r="H7" i="10" s="1"/>
  <c r="E7" i="10"/>
  <c r="D229" i="10"/>
  <c r="D165" i="10"/>
  <c r="D132" i="10"/>
  <c r="E12" i="10"/>
  <c r="D183" i="10"/>
  <c r="D142" i="10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D4" i="10"/>
  <c r="D6" i="10"/>
  <c r="AE4" i="3"/>
  <c r="AI4" i="3" s="1"/>
  <c r="AD10" i="3"/>
  <c r="AH10" i="3" s="1"/>
  <c r="AD13" i="3"/>
  <c r="AD5" i="3"/>
  <c r="AD25" i="3"/>
  <c r="AD14" i="3"/>
  <c r="AD9" i="3"/>
  <c r="R16" i="3"/>
  <c r="AE16" i="3"/>
  <c r="AD4" i="3"/>
  <c r="R21" i="3"/>
  <c r="AE21" i="3"/>
  <c r="R13" i="3"/>
  <c r="AE13" i="3"/>
  <c r="R11" i="3"/>
  <c r="AE11" i="3"/>
  <c r="R23" i="3"/>
  <c r="AE23" i="3"/>
  <c r="R15" i="3"/>
  <c r="AE15" i="3"/>
  <c r="R7" i="3"/>
  <c r="AE7" i="3"/>
  <c r="AD24" i="3"/>
  <c r="AD19" i="3"/>
  <c r="AD11" i="3"/>
  <c r="AD16" i="3"/>
  <c r="AD8" i="3"/>
  <c r="R8" i="3"/>
  <c r="AE8" i="3"/>
  <c r="R12" i="3"/>
  <c r="AE12" i="3"/>
  <c r="R25" i="3"/>
  <c r="AE25" i="3"/>
  <c r="R14" i="3"/>
  <c r="AE14" i="3"/>
  <c r="AD18" i="3"/>
  <c r="AD21" i="3"/>
  <c r="R10" i="3"/>
  <c r="AE10" i="3"/>
  <c r="R20" i="3"/>
  <c r="AE20" i="3"/>
  <c r="R22" i="3"/>
  <c r="AE22" i="3"/>
  <c r="AD6" i="3"/>
  <c r="R5" i="3"/>
  <c r="AE5" i="3"/>
  <c r="R6" i="3"/>
  <c r="AE6" i="3"/>
  <c r="R17" i="3"/>
  <c r="AE17" i="3"/>
  <c r="R9" i="3"/>
  <c r="AE9" i="3"/>
  <c r="R24" i="3"/>
  <c r="AE24" i="3"/>
  <c r="R19" i="3"/>
  <c r="AE19" i="3"/>
  <c r="AD23" i="3"/>
  <c r="AD15" i="3"/>
  <c r="AD7" i="3"/>
  <c r="AD20" i="3"/>
  <c r="AD12" i="3"/>
  <c r="R18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R4" i="3"/>
  <c r="M26" i="3"/>
  <c r="S4" i="3"/>
  <c r="N26" i="3"/>
  <c r="S26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P25" i="3"/>
  <c r="V25" i="3"/>
  <c r="W25" i="3" s="1"/>
  <c r="Q23" i="3"/>
  <c r="Z23" i="3"/>
  <c r="AA23" i="3" s="1"/>
  <c r="Q14" i="3"/>
  <c r="Z14" i="3"/>
  <c r="AA14" i="3" s="1"/>
  <c r="Q7" i="3"/>
  <c r="Z7" i="3"/>
  <c r="AA7" i="3" s="1"/>
  <c r="P22" i="3"/>
  <c r="V22" i="3"/>
  <c r="W22" i="3" s="1"/>
  <c r="P18" i="3"/>
  <c r="V18" i="3"/>
  <c r="W18" i="3" s="1"/>
  <c r="P14" i="3"/>
  <c r="V14" i="3"/>
  <c r="W14" i="3" s="1"/>
  <c r="P10" i="3"/>
  <c r="V10" i="3"/>
  <c r="W10" i="3" s="1"/>
  <c r="Q22" i="3"/>
  <c r="Z22" i="3"/>
  <c r="AA22" i="3" s="1"/>
  <c r="Q20" i="3"/>
  <c r="Z20" i="3"/>
  <c r="AA2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Q25" i="3"/>
  <c r="Z25" i="3"/>
  <c r="AA25" i="3" s="1"/>
  <c r="P21" i="3"/>
  <c r="V21" i="3"/>
  <c r="W21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P24" i="3"/>
  <c r="V24" i="3"/>
  <c r="W24" i="3" s="1"/>
  <c r="Q18" i="3"/>
  <c r="Z18" i="3"/>
  <c r="AA18" i="3" s="1"/>
  <c r="Q10" i="3"/>
  <c r="Z10" i="3"/>
  <c r="AA10" i="3" s="1"/>
  <c r="P23" i="3"/>
  <c r="V23" i="3"/>
  <c r="W23" i="3" s="1"/>
  <c r="P19" i="3"/>
  <c r="V19" i="3"/>
  <c r="W19" i="3" s="1"/>
  <c r="P15" i="3"/>
  <c r="V15" i="3"/>
  <c r="W15" i="3" s="1"/>
  <c r="Q11" i="3"/>
  <c r="Z11" i="3"/>
  <c r="AA11" i="3" s="1"/>
  <c r="P7" i="3"/>
  <c r="V7" i="3"/>
  <c r="W7" i="3" s="1"/>
  <c r="Q19" i="3"/>
  <c r="Z19" i="3"/>
  <c r="AA19" i="3" s="1"/>
  <c r="Q13" i="3"/>
  <c r="Z13" i="3"/>
  <c r="AA13" i="3" s="1"/>
  <c r="P11" i="3"/>
  <c r="V11" i="3"/>
  <c r="W11" i="3" s="1"/>
  <c r="Q8" i="3"/>
  <c r="Z8" i="3"/>
  <c r="AA8" i="3" s="1"/>
  <c r="Q21" i="3"/>
  <c r="Z21" i="3"/>
  <c r="AA21" i="3" s="1"/>
  <c r="Q16" i="3"/>
  <c r="Z16" i="3"/>
  <c r="AA16" i="3" s="1"/>
  <c r="Q24" i="3"/>
  <c r="Z24" i="3"/>
  <c r="AA24" i="3" s="1"/>
  <c r="P20" i="3"/>
  <c r="V20" i="3"/>
  <c r="W20" i="3" s="1"/>
  <c r="P16" i="3"/>
  <c r="V16" i="3"/>
  <c r="W16" i="3" s="1"/>
  <c r="P12" i="3"/>
  <c r="V12" i="3"/>
  <c r="W12" i="3" s="1"/>
  <c r="P8" i="3"/>
  <c r="V8" i="3"/>
  <c r="W8" i="3" s="1"/>
  <c r="E394" i="10" l="1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<sst xmlns="http://schemas.openxmlformats.org/spreadsheetml/2006/main" count="12942" uniqueCount="567">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</sst>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49" fontId="9" fillId="0" borderId="0" xfId="2" applyNumberFormat="1" applyFont="1" applyFill="1" applyBorder="1" applyAlignment="1">
      <alignment horizontal="center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7" fillId="0" borderId="0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I1" zoomScale="80" zoomScaleNormal="80" workbookViewId="0">
      <pane ySplit="1" topLeftCell="A2" activePane="bottomLeft" state="frozen"/>
      <selection pane="bottomLeft" activeCell="V770" sqref="V770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93"/>
  </cols>
  <sheetData>
    <row r="1" spans="1:32" x14ac:dyDescent="0.25">
      <c r="A1" s="140" t="s">
        <v>3</v>
      </c>
      <c r="B1" s="141"/>
      <c r="C1" s="142" t="s">
        <v>4</v>
      </c>
      <c r="D1" s="143"/>
      <c r="E1" s="2" t="s">
        <v>1</v>
      </c>
      <c r="F1" s="2" t="s">
        <v>157</v>
      </c>
      <c r="G1" s="145" t="s">
        <v>2</v>
      </c>
      <c r="H1" s="143"/>
      <c r="I1" s="142" t="s">
        <v>0</v>
      </c>
      <c r="J1" s="143"/>
      <c r="K1" s="142" t="s">
        <v>177</v>
      </c>
      <c r="L1" s="143"/>
      <c r="M1" s="146" t="s">
        <v>5</v>
      </c>
      <c r="N1" s="147"/>
      <c r="O1" s="144" t="s">
        <v>6</v>
      </c>
      <c r="P1" s="144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4" t="s">
        <v>452</v>
      </c>
      <c r="Y1" s="18" t="s">
        <v>453</v>
      </c>
      <c r="Z1" s="88" t="s">
        <v>496</v>
      </c>
      <c r="AA1" s="88" t="s">
        <v>497</v>
      </c>
      <c r="AB1" s="89" t="s">
        <v>498</v>
      </c>
      <c r="AC1" s="89" t="s">
        <v>499</v>
      </c>
      <c r="AD1" s="89" t="s">
        <v>500</v>
      </c>
      <c r="AE1" s="89" t="s">
        <v>501</v>
      </c>
      <c r="AF1" s="89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5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9" t="s">
        <v>160</v>
      </c>
      <c r="U3" s="79" t="s">
        <v>162</v>
      </c>
      <c r="V3" t="s">
        <v>514</v>
      </c>
      <c r="W3" s="25" t="s">
        <v>151</v>
      </c>
      <c r="X3" s="93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9" t="s">
        <v>161</v>
      </c>
      <c r="U4" s="79" t="s">
        <v>178</v>
      </c>
      <c r="V4" t="s">
        <v>515</v>
      </c>
      <c r="W4" s="25" t="s">
        <v>178</v>
      </c>
      <c r="X4" s="93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9" t="s">
        <v>166</v>
      </c>
      <c r="U5" s="79" t="s">
        <v>150</v>
      </c>
      <c r="V5" t="s">
        <v>515</v>
      </c>
      <c r="W5" s="25" t="s">
        <v>151</v>
      </c>
      <c r="X5" s="93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9" t="s">
        <v>160</v>
      </c>
      <c r="U6" s="79" t="s">
        <v>162</v>
      </c>
      <c r="V6" t="s">
        <v>515</v>
      </c>
      <c r="W6" s="25" t="s">
        <v>393</v>
      </c>
      <c r="X6" s="93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9"/>
      <c r="U7" s="79" t="e">
        <v>#N/A</v>
      </c>
      <c r="V7" t="s">
        <v>515</v>
      </c>
      <c r="W7" s="25" t="s">
        <v>170</v>
      </c>
      <c r="X7" s="93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9" t="s">
        <v>160</v>
      </c>
      <c r="U8" s="79" t="s">
        <v>162</v>
      </c>
      <c r="V8" t="s">
        <v>515</v>
      </c>
      <c r="W8" s="25" t="s">
        <v>163</v>
      </c>
      <c r="X8" s="93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9" t="s">
        <v>160</v>
      </c>
      <c r="U9" s="79" t="s">
        <v>162</v>
      </c>
      <c r="V9" t="s">
        <v>515</v>
      </c>
      <c r="W9" s="25" t="s">
        <v>153</v>
      </c>
      <c r="X9" s="93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9"/>
      <c r="U10" s="79" t="e">
        <v>#N/A</v>
      </c>
      <c r="V10" t="s">
        <v>515</v>
      </c>
      <c r="W10" s="25" t="s">
        <v>176</v>
      </c>
      <c r="X10" s="93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9"/>
      <c r="U11" s="79" t="e">
        <v>#N/A</v>
      </c>
      <c r="V11" t="s">
        <v>515</v>
      </c>
      <c r="W11" s="25" t="s">
        <v>178</v>
      </c>
      <c r="X11" s="93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9" t="s">
        <v>166</v>
      </c>
      <c r="U12" s="79" t="s">
        <v>151</v>
      </c>
      <c r="V12" t="s">
        <v>515</v>
      </c>
      <c r="W12" s="25" t="s">
        <v>149</v>
      </c>
      <c r="X12" s="93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9" t="s">
        <v>161</v>
      </c>
      <c r="U13" s="79" t="s">
        <v>155</v>
      </c>
      <c r="V13" t="s">
        <v>515</v>
      </c>
      <c r="W13" s="25" t="s">
        <v>151</v>
      </c>
      <c r="X13" s="93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9"/>
      <c r="U14" s="79" t="e">
        <v>#N/A</v>
      </c>
      <c r="V14" t="s">
        <v>515</v>
      </c>
      <c r="W14" s="25" t="s">
        <v>151</v>
      </c>
      <c r="X14" s="93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9" t="s">
        <v>166</v>
      </c>
      <c r="U15" s="79" t="s">
        <v>151</v>
      </c>
      <c r="V15" t="s">
        <v>515</v>
      </c>
      <c r="W15" s="25" t="s">
        <v>155</v>
      </c>
      <c r="X15" s="93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9" t="s">
        <v>166</v>
      </c>
      <c r="U16" s="79" t="s">
        <v>151</v>
      </c>
      <c r="V16" t="s">
        <v>515</v>
      </c>
      <c r="W16" s="25" t="s">
        <v>164</v>
      </c>
      <c r="X16" s="93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9"/>
      <c r="U17" s="79" t="e">
        <v>#N/A</v>
      </c>
      <c r="V17" t="s">
        <v>515</v>
      </c>
      <c r="W17" s="25" t="s">
        <v>151</v>
      </c>
      <c r="X17" s="93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9" t="s">
        <v>166</v>
      </c>
      <c r="U18" s="79" t="s">
        <v>151</v>
      </c>
      <c r="V18" t="s">
        <v>515</v>
      </c>
      <c r="W18" s="25" t="s">
        <v>179</v>
      </c>
      <c r="X18" s="93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9" t="s">
        <v>166</v>
      </c>
      <c r="U19" s="79" t="s">
        <v>151</v>
      </c>
      <c r="V19" t="s">
        <v>515</v>
      </c>
      <c r="W19" s="25" t="s">
        <v>149</v>
      </c>
      <c r="X19" s="93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9" t="s">
        <v>166</v>
      </c>
      <c r="U20" s="79" t="s">
        <v>151</v>
      </c>
      <c r="V20" t="s">
        <v>515</v>
      </c>
      <c r="W20" s="25" t="s">
        <v>162</v>
      </c>
      <c r="X20" s="93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9" t="s">
        <v>160</v>
      </c>
      <c r="U21" s="79" t="s">
        <v>162</v>
      </c>
      <c r="V21" t="s">
        <v>515</v>
      </c>
      <c r="W21" s="25" t="s">
        <v>150</v>
      </c>
      <c r="X21" s="93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9" t="s">
        <v>160</v>
      </c>
      <c r="U22" s="79" t="s">
        <v>162</v>
      </c>
      <c r="V22" t="s">
        <v>522</v>
      </c>
      <c r="W22" s="25" t="s">
        <v>149</v>
      </c>
      <c r="X22" s="93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9" t="s">
        <v>161</v>
      </c>
      <c r="U23" s="79" t="s">
        <v>155</v>
      </c>
      <c r="V23" t="s">
        <v>522</v>
      </c>
      <c r="W23" s="25" t="s">
        <v>168</v>
      </c>
      <c r="X23" s="93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9" t="s">
        <v>160</v>
      </c>
      <c r="U24" s="79" t="s">
        <v>162</v>
      </c>
      <c r="V24" t="s">
        <v>522</v>
      </c>
      <c r="W24" s="25" t="s">
        <v>150</v>
      </c>
      <c r="X24" s="93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9"/>
      <c r="U25" s="79" t="e">
        <v>#N/A</v>
      </c>
      <c r="V25" t="s">
        <v>522</v>
      </c>
      <c r="W25" s="25" t="s">
        <v>178</v>
      </c>
      <c r="X25" s="93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9" t="s">
        <v>166</v>
      </c>
      <c r="U26" s="79" t="s">
        <v>151</v>
      </c>
      <c r="V26" t="s">
        <v>522</v>
      </c>
      <c r="W26" s="25" t="s">
        <v>162</v>
      </c>
      <c r="X26" s="93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9" t="s">
        <v>166</v>
      </c>
      <c r="U27" s="79" t="s">
        <v>151</v>
      </c>
      <c r="V27" t="s">
        <v>522</v>
      </c>
      <c r="W27" s="25" t="s">
        <v>149</v>
      </c>
      <c r="X27" s="93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9" t="s">
        <v>160</v>
      </c>
      <c r="U28" s="79" t="s">
        <v>162</v>
      </c>
      <c r="V28" t="s">
        <v>522</v>
      </c>
      <c r="W28" s="25" t="s">
        <v>153</v>
      </c>
      <c r="X28" s="93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9" t="s">
        <v>161</v>
      </c>
      <c r="U29" s="79" t="s">
        <v>155</v>
      </c>
      <c r="V29" t="s">
        <v>524</v>
      </c>
      <c r="W29" s="25" t="s">
        <v>176</v>
      </c>
      <c r="X29" s="93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7">
        <v>0.20609462989390448</v>
      </c>
      <c r="B30" s="127">
        <v>0.79345827815234493</v>
      </c>
      <c r="C30" s="128">
        <f t="shared" si="16"/>
        <v>4.8521400121623275</v>
      </c>
      <c r="D30" s="129">
        <f t="shared" si="16"/>
        <v>1.2603057117616949</v>
      </c>
      <c r="E30" s="130">
        <v>4.3150961150692391E-2</v>
      </c>
      <c r="F30" s="131">
        <f t="shared" si="0"/>
        <v>1.0431509611506924</v>
      </c>
      <c r="G30" s="131">
        <f t="shared" si="1"/>
        <v>4.6514264884633443</v>
      </c>
      <c r="H30" s="131">
        <f t="shared" si="2"/>
        <v>1.2081719316746453</v>
      </c>
      <c r="I30" s="115">
        <v>2.15</v>
      </c>
      <c r="J30" s="115">
        <v>1.73</v>
      </c>
      <c r="K30" s="131">
        <f t="shared" si="3"/>
        <v>2.2427745664739884</v>
      </c>
      <c r="L30" s="131">
        <f t="shared" si="4"/>
        <v>1.8046511627906978</v>
      </c>
      <c r="M30" s="132">
        <f t="shared" si="15"/>
        <v>0.44587628865979384</v>
      </c>
      <c r="N30" s="132">
        <f t="shared" si="15"/>
        <v>0.5541237113402061</v>
      </c>
      <c r="O30" s="115">
        <f t="shared" si="7"/>
        <v>0.4622237942129187</v>
      </c>
      <c r="P30" s="115">
        <f t="shared" si="7"/>
        <v>1.4319154042935343</v>
      </c>
      <c r="Q30" s="115" t="s">
        <v>84</v>
      </c>
      <c r="R30" s="115" t="s">
        <v>15</v>
      </c>
      <c r="S30" s="115" t="s">
        <v>139</v>
      </c>
      <c r="T30" s="133" t="s">
        <v>161</v>
      </c>
      <c r="U30" s="133" t="s">
        <v>152</v>
      </c>
      <c r="V30" s="134" t="s">
        <v>467</v>
      </c>
      <c r="W30" s="133" t="s">
        <v>178</v>
      </c>
      <c r="X30" s="114">
        <v>0</v>
      </c>
      <c r="Y30" s="115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7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7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7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7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7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7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7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7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7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7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7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7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7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7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7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7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7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7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7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7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7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7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7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7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7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7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7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7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10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7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7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7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10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7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7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7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7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7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7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7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7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7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7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7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7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7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10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7">
        <v>0.58606861400585153</v>
      </c>
      <c r="B78" s="127">
        <v>0.41087465883307922</v>
      </c>
      <c r="C78" s="128">
        <f t="shared" si="18"/>
        <v>1.7062848548822231</v>
      </c>
      <c r="D78" s="129">
        <f t="shared" si="18"/>
        <v>2.4338322612547811</v>
      </c>
      <c r="E78" s="130">
        <v>6.5649625620460395E-2</v>
      </c>
      <c r="F78" s="131">
        <f t="shared" si="20"/>
        <v>1.0656496256204604</v>
      </c>
      <c r="G78" s="131">
        <f t="shared" si="21"/>
        <v>1.6011687273748736</v>
      </c>
      <c r="H78" s="131">
        <f t="shared" si="22"/>
        <v>2.2838953843180065</v>
      </c>
      <c r="I78" s="115">
        <v>1.69</v>
      </c>
      <c r="J78" s="115">
        <v>2.11</v>
      </c>
      <c r="K78" s="131">
        <f t="shared" si="23"/>
        <v>1.8009478672985779</v>
      </c>
      <c r="L78" s="131">
        <f t="shared" si="24"/>
        <v>2.2485207100591711</v>
      </c>
      <c r="M78" s="132">
        <f t="shared" si="19"/>
        <v>0.5552631578947369</v>
      </c>
      <c r="N78" s="132">
        <f t="shared" si="19"/>
        <v>0.44473684210526326</v>
      </c>
      <c r="O78" s="115">
        <f t="shared" si="17"/>
        <v>1.055479020484472</v>
      </c>
      <c r="P78" s="115">
        <f t="shared" si="17"/>
        <v>0.92386017962467515</v>
      </c>
      <c r="Q78" s="115" t="s">
        <v>344</v>
      </c>
      <c r="R78" s="115" t="s">
        <v>345</v>
      </c>
      <c r="S78" s="115" t="s">
        <v>145</v>
      </c>
      <c r="T78" s="133" t="s">
        <v>161</v>
      </c>
      <c r="U78" s="133" t="s">
        <v>155</v>
      </c>
      <c r="V78" s="115" t="s">
        <v>526</v>
      </c>
      <c r="W78" s="133" t="s">
        <v>152</v>
      </c>
      <c r="X78" s="114">
        <v>1</v>
      </c>
      <c r="Y78" s="115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7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7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7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7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7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10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7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7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7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7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7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10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7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7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7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7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7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7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7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7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7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7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7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7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7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7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7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7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7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7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7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7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7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7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7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7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7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7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7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7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7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7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7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7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7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7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10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7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7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7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7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7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7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7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7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7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7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7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5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7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7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7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7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7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7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7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6" t="s">
        <v>160</v>
      </c>
      <c r="U145" s="25" t="s">
        <v>154</v>
      </c>
      <c r="V145" s="19">
        <v>44385</v>
      </c>
      <c r="W145" s="25" t="s">
        <v>170</v>
      </c>
      <c r="X145" s="107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7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7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7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7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7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7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7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7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7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7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7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7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7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7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7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7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7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7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7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7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7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7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7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7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7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7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7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93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93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93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93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93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93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93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93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93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93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93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93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93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93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93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93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93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93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93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93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93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93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93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93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93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93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7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7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7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7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7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7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93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93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93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6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6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7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93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93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93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93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93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93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93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93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93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93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93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93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6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6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6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6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93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93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93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93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93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93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93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93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93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93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93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93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93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93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93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93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93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93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93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93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93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93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8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93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8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93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8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93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93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93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93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93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93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93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93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93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93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93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93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93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93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93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93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93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93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93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93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93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93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6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6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8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93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93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93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8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93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93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9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93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9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7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7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7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7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93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93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93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93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93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93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93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93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93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93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93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93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93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93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93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93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93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93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93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93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93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93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93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6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6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93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93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93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93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8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93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8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93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93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9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93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7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7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7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7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93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93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93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93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93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93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93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93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93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93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7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7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93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93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8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93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93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6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93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93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93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93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93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93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93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93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93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93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93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93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93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93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93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93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93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93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93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8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93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93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93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93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93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7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93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93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93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93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93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93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93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93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6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6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93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7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93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93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93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93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93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93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93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93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93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93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93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93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93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93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93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93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93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93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6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6" t="s">
        <v>153</v>
      </c>
      <c r="X407" s="93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6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93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6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93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6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93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6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93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93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93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93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93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93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93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93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93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93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93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93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6" t="s">
        <v>152</v>
      </c>
      <c r="X427" s="93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93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6" t="s">
        <v>451</v>
      </c>
      <c r="X429" s="93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93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93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93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93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93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93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93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93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8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93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93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93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93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93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93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93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6" t="s">
        <v>167</v>
      </c>
      <c r="X446" s="93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93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93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93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93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93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93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93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93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93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93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93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93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93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93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7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7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7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7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7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6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93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6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93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93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93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93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93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93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93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93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93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7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6" t="s">
        <v>149</v>
      </c>
      <c r="X479" s="107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7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6" t="s">
        <v>153</v>
      </c>
      <c r="X481" s="107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93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93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93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93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93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93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93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93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93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93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93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93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93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93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93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93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93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93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93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93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93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93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93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93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93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93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93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93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93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93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6" t="s">
        <v>176</v>
      </c>
      <c r="X512" s="107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7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7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7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6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6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6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93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7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7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7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93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93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93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93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6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7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7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93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93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93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93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93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93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93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93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93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6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93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6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93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93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93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93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93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93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93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93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93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93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93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93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93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93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93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93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93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8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93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93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93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93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93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7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7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7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93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93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93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93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93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93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93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93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93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93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93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93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6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93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6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93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6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93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93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93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93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93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93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93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7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7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7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93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93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93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6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93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93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7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7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7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7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93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93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93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93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6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93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93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93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93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7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6" t="s">
        <v>151</v>
      </c>
      <c r="X615" s="93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93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6" t="s">
        <v>170</v>
      </c>
      <c r="X617" s="93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93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93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93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93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93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93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93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93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93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93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93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93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93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93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93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93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93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93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93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93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93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93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93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93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93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93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93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93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93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93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93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93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93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93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93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8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93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8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93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8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6" t="s">
        <v>153</v>
      </c>
      <c r="X658" s="93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8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93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8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93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93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93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93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93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93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93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93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6" t="s">
        <v>151</v>
      </c>
      <c r="X670" s="93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93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93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93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93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93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93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93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93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93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93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93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93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6" t="s">
        <v>154</v>
      </c>
      <c r="X683" s="93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93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93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93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7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7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7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7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93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93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93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93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8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93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93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93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93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93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93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93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93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93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7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7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93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93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93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93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93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93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93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93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93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93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6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93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93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93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93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93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93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93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93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93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93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93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93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93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93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93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93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93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6" t="s">
        <v>153</v>
      </c>
      <c r="X735" s="93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7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7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7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7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6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6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6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93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93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93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93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93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93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93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93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7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7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7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7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7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93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93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6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6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6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6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93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93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7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7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7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6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10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93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93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6" t="s">
        <v>391</v>
      </c>
      <c r="X771" s="93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93">
        <v>7</v>
      </c>
      <c r="Y772" t="s">
        <v>534</v>
      </c>
      <c r="Z772">
        <v>100</v>
      </c>
      <c r="AA772">
        <f t="shared" ref="AA772:AA787" si="104">IF(AND(O772&gt;1,Y772="Y"),Z772*I772,IF(AND(P772&gt;1,Y772="N"),Z772*J772,0))</f>
        <v>183</v>
      </c>
      <c r="AB772">
        <f t="shared" ref="AB772:AB787" si="105">AA772-Z772</f>
        <v>83</v>
      </c>
      <c r="AC772">
        <f t="shared" ref="AC772:AC787" si="106">IF(AND(A772 &gt; 50%,Y772 = "Y"),Z772*I772,0)</f>
        <v>183</v>
      </c>
      <c r="AD772">
        <f t="shared" ref="AD772:AD787" si="107">AC772-Z772</f>
        <v>83</v>
      </c>
      <c r="AE772">
        <f t="shared" ref="AE772:AE787" si="108">IF(AND(B772 &gt; 50%,Y772 = "N"),Z772*J772,0)</f>
        <v>0</v>
      </c>
      <c r="AF772">
        <f t="shared" ref="AF772:AF787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93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93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93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93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93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93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93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6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93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93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93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93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93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93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93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50"/>
      <c r="B788" s="50"/>
      <c r="C788" s="32"/>
      <c r="D788" s="33"/>
      <c r="E788" s="26"/>
      <c r="F788" s="34"/>
      <c r="G788" s="34"/>
      <c r="H788" s="34"/>
      <c r="I788" s="35"/>
      <c r="J788" s="35"/>
      <c r="K788" s="34"/>
      <c r="L788" s="34"/>
      <c r="M788" s="36"/>
      <c r="N788" s="36"/>
      <c r="O788" s="35"/>
      <c r="P788" s="35"/>
      <c r="Q788" s="35"/>
      <c r="R788" s="35"/>
      <c r="S788" s="35"/>
      <c r="T788" s="37"/>
      <c r="U788" s="37"/>
      <c r="V788" s="55"/>
      <c r="W788" s="37"/>
    </row>
    <row r="789" spans="1:32" x14ac:dyDescent="0.25">
      <c r="A789" s="50"/>
      <c r="B789" s="50"/>
      <c r="C789" s="32"/>
      <c r="D789" s="33"/>
      <c r="E789" s="26"/>
      <c r="F789" s="34"/>
      <c r="G789" s="34"/>
      <c r="H789" s="34"/>
      <c r="I789" s="35"/>
      <c r="J789" s="35"/>
      <c r="K789" s="34"/>
      <c r="L789" s="34"/>
      <c r="M789" s="36"/>
      <c r="N789" s="36"/>
      <c r="O789" s="35"/>
      <c r="P789" s="35"/>
      <c r="Q789" s="35"/>
      <c r="R789" s="35"/>
      <c r="S789" s="35"/>
      <c r="T789" s="37"/>
      <c r="U789" s="37"/>
      <c r="V789" s="55"/>
      <c r="W789" s="37"/>
    </row>
    <row r="790" spans="1:32" x14ac:dyDescent="0.25">
      <c r="A790" s="50"/>
      <c r="B790" s="50"/>
      <c r="C790" s="32"/>
      <c r="D790" s="33"/>
      <c r="E790" s="26"/>
      <c r="F790" s="34"/>
      <c r="G790" s="34"/>
      <c r="H790" s="34"/>
      <c r="I790" s="35"/>
      <c r="J790" s="35"/>
      <c r="K790" s="34"/>
      <c r="L790" s="34"/>
      <c r="M790" s="36"/>
      <c r="N790" s="36"/>
      <c r="O790" s="35"/>
      <c r="P790" s="35"/>
      <c r="Q790" s="35"/>
      <c r="R790" s="35"/>
      <c r="S790" s="35"/>
      <c r="T790" s="37"/>
      <c r="U790" s="37"/>
      <c r="V790" s="55"/>
      <c r="W790" s="37"/>
    </row>
    <row r="791" spans="1:32" x14ac:dyDescent="0.25">
      <c r="A791" s="50"/>
      <c r="B791" s="50"/>
      <c r="C791" s="32"/>
      <c r="D791" s="33"/>
      <c r="E791" s="26"/>
      <c r="F791" s="34"/>
      <c r="G791" s="34"/>
      <c r="H791" s="34"/>
      <c r="I791" s="35"/>
      <c r="J791" s="35"/>
      <c r="K791" s="34"/>
      <c r="L791" s="34"/>
      <c r="M791" s="36"/>
      <c r="N791" s="36"/>
      <c r="O791" s="35"/>
      <c r="P791" s="35"/>
      <c r="Q791" s="35"/>
      <c r="R791" s="35"/>
      <c r="S791" s="35"/>
      <c r="T791" s="37"/>
      <c r="U791" s="37"/>
      <c r="V791" s="55"/>
      <c r="W791" s="37"/>
    </row>
    <row r="792" spans="1:32" x14ac:dyDescent="0.25">
      <c r="A792" s="50"/>
      <c r="B792" s="50"/>
      <c r="C792" s="32"/>
      <c r="D792" s="33"/>
      <c r="E792" s="26"/>
      <c r="F792" s="34"/>
      <c r="G792" s="34"/>
      <c r="H792" s="34"/>
      <c r="I792" s="35"/>
      <c r="J792" s="35"/>
      <c r="K792" s="34"/>
      <c r="L792" s="34"/>
      <c r="M792" s="36"/>
      <c r="N792" s="36"/>
      <c r="O792" s="35"/>
      <c r="P792" s="35"/>
      <c r="Q792" s="35"/>
      <c r="R792" s="35"/>
      <c r="S792" s="35"/>
      <c r="T792" s="37"/>
      <c r="U792" s="37"/>
      <c r="V792" s="55"/>
      <c r="W792" s="37"/>
    </row>
    <row r="793" spans="1:32" x14ac:dyDescent="0.25">
      <c r="A793" s="50"/>
      <c r="B793" s="50"/>
      <c r="C793" s="32"/>
      <c r="D793" s="33"/>
      <c r="E793" s="26"/>
      <c r="F793" s="34"/>
      <c r="G793" s="34"/>
      <c r="H793" s="34"/>
      <c r="I793" s="35"/>
      <c r="J793" s="35"/>
      <c r="K793" s="34"/>
      <c r="L793" s="34"/>
      <c r="M793" s="36"/>
      <c r="N793" s="36"/>
      <c r="O793" s="35"/>
      <c r="P793" s="35"/>
      <c r="Q793" s="35"/>
      <c r="R793" s="35"/>
      <c r="S793" s="35"/>
      <c r="T793" s="37"/>
      <c r="U793" s="37"/>
      <c r="V793" s="55"/>
      <c r="W793" s="37"/>
    </row>
    <row r="794" spans="1:32" x14ac:dyDescent="0.25">
      <c r="A794" s="50"/>
      <c r="B794" s="50"/>
      <c r="C794" s="32"/>
      <c r="D794" s="33"/>
      <c r="E794" s="26"/>
      <c r="F794" s="34"/>
      <c r="G794" s="34"/>
      <c r="H794" s="34"/>
      <c r="I794" s="35"/>
      <c r="J794" s="35"/>
      <c r="K794" s="34"/>
      <c r="L794" s="34"/>
      <c r="M794" s="36"/>
      <c r="N794" s="36"/>
      <c r="O794" s="35"/>
      <c r="P794" s="35"/>
      <c r="Q794" s="35"/>
      <c r="R794" s="35"/>
      <c r="S794" s="35"/>
      <c r="T794" s="37"/>
      <c r="U794" s="37"/>
      <c r="V794" s="55"/>
      <c r="W794" s="37"/>
      <c r="X794" s="108"/>
    </row>
    <row r="795" spans="1:32" x14ac:dyDescent="0.25">
      <c r="A795" s="50"/>
      <c r="B795" s="50"/>
      <c r="C795" s="32"/>
      <c r="D795" s="33"/>
      <c r="E795" s="26"/>
      <c r="F795" s="34"/>
      <c r="G795" s="34"/>
      <c r="H795" s="34"/>
      <c r="I795" s="35"/>
      <c r="J795" s="35"/>
      <c r="K795" s="34"/>
      <c r="L795" s="34"/>
      <c r="M795" s="36"/>
      <c r="N795" s="36"/>
      <c r="O795" s="35"/>
      <c r="P795" s="35"/>
      <c r="Q795" s="35"/>
      <c r="R795" s="35"/>
      <c r="S795" s="35"/>
      <c r="T795" s="37"/>
      <c r="U795" s="37"/>
      <c r="V795" s="55"/>
      <c r="W795" s="37"/>
    </row>
    <row r="796" spans="1:32" x14ac:dyDescent="0.25">
      <c r="A796" s="50"/>
      <c r="B796" s="50"/>
      <c r="C796" s="32"/>
      <c r="D796" s="33"/>
      <c r="E796" s="26"/>
      <c r="F796" s="34"/>
      <c r="G796" s="34"/>
      <c r="H796" s="34"/>
      <c r="I796" s="35"/>
      <c r="J796" s="35"/>
      <c r="K796" s="34"/>
      <c r="L796" s="34"/>
      <c r="M796" s="36"/>
      <c r="N796" s="36"/>
      <c r="O796" s="35"/>
      <c r="P796" s="35"/>
      <c r="Q796" s="35"/>
      <c r="R796" s="35"/>
      <c r="S796" s="35"/>
      <c r="T796" s="37"/>
      <c r="U796" s="37"/>
      <c r="V796" s="55"/>
      <c r="W796" s="37"/>
      <c r="X796" s="108"/>
    </row>
    <row r="797" spans="1:32" x14ac:dyDescent="0.25">
      <c r="A797" s="50"/>
      <c r="B797" s="50"/>
      <c r="C797" s="32"/>
      <c r="D797" s="33"/>
      <c r="E797" s="26"/>
      <c r="F797" s="34"/>
      <c r="G797" s="34"/>
      <c r="H797" s="34"/>
      <c r="I797" s="35"/>
      <c r="J797" s="35"/>
      <c r="K797" s="34"/>
      <c r="L797" s="34"/>
      <c r="M797" s="36"/>
      <c r="N797" s="36"/>
      <c r="O797" s="35"/>
      <c r="P797" s="35"/>
      <c r="Q797" s="35"/>
      <c r="R797" s="35"/>
      <c r="S797" s="35"/>
      <c r="T797" s="37"/>
      <c r="U797" s="37"/>
      <c r="V797" s="55"/>
      <c r="W797" s="37"/>
      <c r="X797" s="108"/>
    </row>
    <row r="798" spans="1:32" x14ac:dyDescent="0.25">
      <c r="A798" s="50"/>
      <c r="B798" s="50"/>
      <c r="C798" s="32"/>
      <c r="D798" s="33"/>
      <c r="E798" s="26"/>
      <c r="F798" s="34"/>
      <c r="G798" s="34"/>
      <c r="H798" s="34"/>
      <c r="I798" s="35"/>
      <c r="J798" s="35"/>
      <c r="K798" s="34"/>
      <c r="L798" s="34"/>
      <c r="M798" s="36"/>
      <c r="N798" s="36"/>
      <c r="O798" s="35"/>
      <c r="P798" s="35"/>
      <c r="Q798" s="35"/>
      <c r="R798" s="35"/>
      <c r="S798" s="35"/>
      <c r="T798" s="37"/>
      <c r="U798" s="37"/>
      <c r="V798" s="55"/>
      <c r="W798" s="37"/>
      <c r="X798" s="108"/>
    </row>
    <row r="799" spans="1:32" x14ac:dyDescent="0.25">
      <c r="A799" s="50"/>
      <c r="B799" s="50"/>
      <c r="C799" s="32"/>
      <c r="D799" s="33"/>
      <c r="E799" s="26"/>
      <c r="F799" s="34"/>
      <c r="G799" s="34"/>
      <c r="H799" s="34"/>
      <c r="I799" s="35"/>
      <c r="J799" s="35"/>
      <c r="K799" s="34"/>
      <c r="L799" s="34"/>
      <c r="M799" s="36"/>
      <c r="N799" s="36"/>
      <c r="O799" s="35"/>
      <c r="P799" s="35"/>
      <c r="Q799" s="35"/>
      <c r="R799" s="35"/>
      <c r="S799" s="35"/>
      <c r="T799" s="37"/>
      <c r="U799" s="37"/>
      <c r="V799" s="55"/>
      <c r="W799" s="37"/>
    </row>
    <row r="800" spans="1:32" x14ac:dyDescent="0.25">
      <c r="A800" s="50"/>
      <c r="B800" s="50"/>
      <c r="C800" s="32"/>
      <c r="D800" s="33"/>
      <c r="E800" s="26"/>
      <c r="F800" s="34"/>
      <c r="G800" s="34"/>
      <c r="H800" s="34"/>
      <c r="I800" s="35"/>
      <c r="J800" s="35"/>
      <c r="K800" s="34"/>
      <c r="L800" s="34"/>
      <c r="M800" s="36"/>
      <c r="N800" s="36"/>
      <c r="O800" s="35"/>
      <c r="P800" s="35"/>
      <c r="Q800" s="35"/>
      <c r="R800" s="35"/>
      <c r="S800" s="35"/>
      <c r="T800" s="37"/>
      <c r="U800" s="37"/>
      <c r="V800" s="55"/>
      <c r="W800" s="37"/>
    </row>
    <row r="801" spans="1:24" x14ac:dyDescent="0.25">
      <c r="A801" s="50"/>
      <c r="B801" s="50"/>
      <c r="C801" s="32"/>
      <c r="D801" s="33"/>
      <c r="E801" s="26"/>
      <c r="F801" s="34"/>
      <c r="G801" s="34"/>
      <c r="H801" s="34"/>
      <c r="I801" s="35"/>
      <c r="J801" s="35"/>
      <c r="K801" s="34"/>
      <c r="L801" s="34"/>
      <c r="M801" s="36"/>
      <c r="N801" s="36"/>
      <c r="O801" s="35"/>
      <c r="P801" s="35"/>
      <c r="Q801" s="35"/>
      <c r="R801" s="35"/>
      <c r="S801" s="35"/>
      <c r="T801" s="37"/>
      <c r="U801" s="37"/>
      <c r="V801" s="55"/>
      <c r="W801" s="37"/>
    </row>
    <row r="802" spans="1:24" x14ac:dyDescent="0.25">
      <c r="A802" s="50"/>
      <c r="B802" s="50"/>
      <c r="C802" s="32"/>
      <c r="D802" s="33"/>
      <c r="E802" s="26"/>
      <c r="F802" s="34"/>
      <c r="G802" s="34"/>
      <c r="H802" s="34"/>
      <c r="I802" s="35"/>
      <c r="J802" s="35"/>
      <c r="K802" s="34"/>
      <c r="L802" s="34"/>
      <c r="M802" s="36"/>
      <c r="N802" s="36"/>
      <c r="O802" s="35"/>
      <c r="P802" s="35"/>
      <c r="Q802" s="35"/>
      <c r="R802" s="35"/>
      <c r="S802" s="35"/>
      <c r="T802" s="37"/>
      <c r="U802" s="37"/>
      <c r="V802" s="55"/>
      <c r="W802" s="37"/>
    </row>
    <row r="803" spans="1:24" x14ac:dyDescent="0.25">
      <c r="A803" s="50"/>
      <c r="B803" s="50"/>
      <c r="C803" s="32"/>
      <c r="D803" s="33"/>
      <c r="E803" s="26"/>
      <c r="F803" s="34"/>
      <c r="G803" s="34"/>
      <c r="H803" s="34"/>
      <c r="I803" s="35"/>
      <c r="J803" s="35"/>
      <c r="K803" s="34"/>
      <c r="L803" s="34"/>
      <c r="M803" s="36"/>
      <c r="N803" s="36"/>
      <c r="O803" s="35"/>
      <c r="P803" s="35"/>
      <c r="Q803" s="35"/>
      <c r="R803" s="35"/>
      <c r="S803" s="35"/>
      <c r="T803" s="37"/>
      <c r="U803" s="37"/>
      <c r="V803" s="55"/>
      <c r="W803" s="37"/>
      <c r="X803" s="108"/>
    </row>
    <row r="804" spans="1:24" x14ac:dyDescent="0.25">
      <c r="A804" s="50"/>
      <c r="B804" s="50"/>
      <c r="C804" s="32"/>
      <c r="D804" s="33"/>
      <c r="E804" s="26"/>
      <c r="F804" s="34"/>
      <c r="G804" s="34"/>
      <c r="H804" s="34"/>
      <c r="I804" s="35"/>
      <c r="J804" s="35"/>
      <c r="K804" s="34"/>
      <c r="L804" s="34"/>
      <c r="M804" s="36"/>
      <c r="N804" s="36"/>
      <c r="O804" s="35"/>
      <c r="P804" s="35"/>
      <c r="Q804" s="35"/>
      <c r="R804" s="35"/>
      <c r="S804" s="35"/>
      <c r="T804" s="37"/>
      <c r="U804" s="37"/>
      <c r="V804" s="55"/>
      <c r="W804" s="37"/>
    </row>
    <row r="805" spans="1:24" x14ac:dyDescent="0.25">
      <c r="A805" s="50"/>
      <c r="B805" s="50"/>
      <c r="C805" s="32"/>
      <c r="D805" s="33"/>
      <c r="E805" s="26"/>
      <c r="F805" s="34"/>
      <c r="G805" s="34"/>
      <c r="H805" s="34"/>
      <c r="I805" s="35"/>
      <c r="J805" s="35"/>
      <c r="K805" s="34"/>
      <c r="L805" s="34"/>
      <c r="M805" s="36"/>
      <c r="N805" s="36"/>
      <c r="O805" s="35"/>
      <c r="P805" s="35"/>
      <c r="Q805" s="35"/>
      <c r="R805" s="35"/>
      <c r="S805" s="35"/>
      <c r="T805" s="37"/>
      <c r="U805" s="37"/>
      <c r="V805" s="55"/>
      <c r="W805" s="37"/>
      <c r="X805" s="108"/>
    </row>
    <row r="806" spans="1:24" x14ac:dyDescent="0.25">
      <c r="A806" s="50"/>
      <c r="B806" s="50"/>
      <c r="C806" s="32"/>
      <c r="D806" s="33"/>
      <c r="E806" s="26"/>
      <c r="F806" s="34"/>
      <c r="G806" s="34"/>
      <c r="H806" s="34"/>
      <c r="I806" s="35"/>
      <c r="J806" s="35"/>
      <c r="K806" s="34"/>
      <c r="L806" s="34"/>
      <c r="M806" s="36"/>
      <c r="N806" s="36"/>
      <c r="O806" s="35"/>
      <c r="P806" s="35"/>
      <c r="Q806" s="35"/>
      <c r="R806" s="35"/>
      <c r="S806" s="35"/>
      <c r="T806" s="37"/>
      <c r="U806" s="37"/>
      <c r="V806" s="55"/>
      <c r="W806" s="37"/>
    </row>
    <row r="807" spans="1:24" x14ac:dyDescent="0.25">
      <c r="A807" s="50"/>
      <c r="B807" s="50"/>
      <c r="C807" s="32"/>
      <c r="D807" s="33"/>
      <c r="E807" s="26"/>
      <c r="F807" s="34"/>
      <c r="G807" s="34"/>
      <c r="H807" s="34"/>
      <c r="I807" s="35"/>
      <c r="J807" s="35"/>
      <c r="K807" s="34"/>
      <c r="L807" s="34"/>
      <c r="M807" s="36"/>
      <c r="N807" s="36"/>
      <c r="O807" s="35"/>
      <c r="P807" s="35"/>
      <c r="Q807" s="35"/>
      <c r="R807" s="35"/>
      <c r="S807" s="35"/>
      <c r="T807" s="37"/>
      <c r="U807" s="37"/>
      <c r="V807" s="55"/>
      <c r="W807" s="37"/>
      <c r="X807" s="108"/>
    </row>
    <row r="808" spans="1:24" x14ac:dyDescent="0.25">
      <c r="A808" s="50"/>
      <c r="B808" s="50"/>
      <c r="C808" s="32"/>
      <c r="D808" s="33"/>
      <c r="E808" s="26"/>
      <c r="F808" s="34"/>
      <c r="G808" s="34"/>
      <c r="H808" s="34"/>
      <c r="I808" s="35"/>
      <c r="J808" s="35"/>
      <c r="K808" s="34"/>
      <c r="L808" s="34"/>
      <c r="M808" s="36"/>
      <c r="N808" s="36"/>
      <c r="O808" s="35"/>
      <c r="P808" s="35"/>
      <c r="Q808" s="35"/>
      <c r="R808" s="35"/>
      <c r="S808" s="35"/>
      <c r="T808" s="37"/>
      <c r="U808" s="37"/>
      <c r="V808" s="55"/>
      <c r="W808" s="37"/>
    </row>
    <row r="809" spans="1:24" x14ac:dyDescent="0.25">
      <c r="A809" s="50"/>
      <c r="B809" s="50"/>
      <c r="C809" s="32"/>
      <c r="D809" s="33"/>
      <c r="E809" s="26"/>
      <c r="F809" s="34"/>
      <c r="G809" s="34"/>
      <c r="H809" s="34"/>
      <c r="I809" s="35"/>
      <c r="J809" s="35"/>
      <c r="K809" s="34"/>
      <c r="L809" s="34"/>
      <c r="M809" s="36"/>
      <c r="N809" s="36"/>
      <c r="O809" s="35"/>
      <c r="P809" s="35"/>
      <c r="Q809" s="35"/>
      <c r="R809" s="35"/>
      <c r="S809" s="35"/>
      <c r="T809" s="37"/>
      <c r="U809" s="37"/>
      <c r="V809" s="55"/>
      <c r="W809" s="37"/>
      <c r="X809" s="108"/>
    </row>
    <row r="810" spans="1:24" x14ac:dyDescent="0.25">
      <c r="A810" s="50"/>
      <c r="B810" s="50"/>
      <c r="C810" s="32"/>
      <c r="D810" s="33"/>
      <c r="E810" s="26"/>
      <c r="F810" s="34"/>
      <c r="G810" s="34"/>
      <c r="H810" s="34"/>
      <c r="I810" s="35"/>
      <c r="J810" s="35"/>
      <c r="K810" s="34"/>
      <c r="L810" s="34"/>
      <c r="M810" s="36"/>
      <c r="N810" s="36"/>
      <c r="O810" s="35"/>
      <c r="P810" s="35"/>
      <c r="Q810" s="35"/>
      <c r="R810" s="35"/>
      <c r="S810" s="35"/>
      <c r="T810" s="37"/>
      <c r="U810" s="37"/>
      <c r="V810" s="55"/>
      <c r="W810" s="37"/>
    </row>
    <row r="811" spans="1:24" x14ac:dyDescent="0.25">
      <c r="A811" s="50"/>
      <c r="B811" s="50"/>
      <c r="C811" s="32"/>
      <c r="D811" s="33"/>
      <c r="E811" s="26"/>
      <c r="F811" s="34"/>
      <c r="G811" s="34"/>
      <c r="H811" s="34"/>
      <c r="I811" s="35"/>
      <c r="J811" s="35"/>
      <c r="K811" s="34"/>
      <c r="L811" s="34"/>
      <c r="M811" s="36"/>
      <c r="N811" s="36"/>
      <c r="O811" s="35"/>
      <c r="P811" s="35"/>
      <c r="Q811" s="35"/>
      <c r="R811" s="35"/>
      <c r="S811" s="35"/>
      <c r="T811" s="37"/>
      <c r="U811" s="37"/>
      <c r="V811" s="55"/>
      <c r="W811" s="37"/>
      <c r="X811" s="108"/>
    </row>
    <row r="812" spans="1:24" x14ac:dyDescent="0.25">
      <c r="A812" s="50"/>
      <c r="B812" s="50"/>
      <c r="C812" s="32"/>
      <c r="D812" s="33"/>
      <c r="E812" s="26"/>
      <c r="F812" s="34"/>
      <c r="G812" s="34"/>
      <c r="H812" s="34"/>
      <c r="I812" s="35"/>
      <c r="J812" s="35"/>
      <c r="K812" s="34"/>
      <c r="L812" s="34"/>
      <c r="M812" s="36"/>
      <c r="N812" s="36"/>
      <c r="O812" s="35"/>
      <c r="P812" s="35"/>
      <c r="Q812" s="35"/>
      <c r="R812" s="35"/>
      <c r="S812" s="35"/>
      <c r="T812" s="37"/>
      <c r="U812" s="37"/>
      <c r="V812" s="55"/>
      <c r="W812" s="37"/>
    </row>
    <row r="813" spans="1:24" x14ac:dyDescent="0.25">
      <c r="A813" s="50"/>
      <c r="B813" s="50"/>
      <c r="C813" s="32"/>
      <c r="D813" s="33"/>
      <c r="E813" s="26"/>
      <c r="F813" s="34"/>
      <c r="G813" s="34"/>
      <c r="H813" s="34"/>
      <c r="I813" s="35"/>
      <c r="J813" s="35"/>
      <c r="K813" s="34"/>
      <c r="L813" s="34"/>
      <c r="M813" s="36"/>
      <c r="N813" s="36"/>
      <c r="O813" s="35"/>
      <c r="P813" s="35"/>
      <c r="Q813" s="35"/>
      <c r="R813" s="35"/>
      <c r="S813" s="35"/>
      <c r="T813" s="37"/>
      <c r="U813" s="37"/>
      <c r="V813" s="55"/>
      <c r="W813" s="37"/>
    </row>
    <row r="814" spans="1:24" x14ac:dyDescent="0.25">
      <c r="A814" s="50"/>
      <c r="B814" s="50"/>
      <c r="C814" s="32"/>
      <c r="D814" s="33"/>
      <c r="E814" s="26"/>
      <c r="F814" s="34"/>
      <c r="G814" s="34"/>
      <c r="H814" s="34"/>
      <c r="I814" s="35"/>
      <c r="J814" s="35"/>
      <c r="K814" s="34"/>
      <c r="L814" s="34"/>
      <c r="M814" s="36"/>
      <c r="N814" s="36"/>
      <c r="O814" s="35"/>
      <c r="P814" s="35"/>
      <c r="Q814" s="35"/>
      <c r="R814" s="35"/>
      <c r="S814" s="35"/>
      <c r="T814" s="37"/>
      <c r="U814" s="37"/>
      <c r="V814" s="55"/>
      <c r="W814" s="37"/>
    </row>
    <row r="815" spans="1:24" x14ac:dyDescent="0.25">
      <c r="A815" s="50"/>
      <c r="B815" s="50"/>
      <c r="C815" s="32"/>
      <c r="D815" s="33"/>
      <c r="E815" s="26"/>
      <c r="F815" s="34"/>
      <c r="G815" s="34"/>
      <c r="H815" s="34"/>
      <c r="I815" s="35"/>
      <c r="J815" s="35"/>
      <c r="K815" s="34"/>
      <c r="L815" s="34"/>
      <c r="M815" s="36"/>
      <c r="N815" s="36"/>
      <c r="O815" s="35"/>
      <c r="P815" s="35"/>
      <c r="Q815" s="35"/>
      <c r="R815" s="35"/>
      <c r="S815" s="35"/>
      <c r="T815" s="37"/>
      <c r="U815" s="37"/>
      <c r="V815" s="55"/>
      <c r="W815" s="37"/>
      <c r="X815" s="107"/>
    </row>
    <row r="816" spans="1:24" x14ac:dyDescent="0.25">
      <c r="A816" s="50"/>
      <c r="B816" s="50"/>
      <c r="C816" s="32"/>
      <c r="D816" s="33"/>
      <c r="E816" s="26"/>
      <c r="F816" s="34"/>
      <c r="G816" s="34"/>
      <c r="H816" s="34"/>
      <c r="I816" s="35"/>
      <c r="J816" s="35"/>
      <c r="K816" s="34"/>
      <c r="L816" s="34"/>
      <c r="M816" s="36"/>
      <c r="N816" s="36"/>
      <c r="O816" s="35"/>
      <c r="P816" s="35"/>
      <c r="Q816" s="35"/>
      <c r="R816" s="35"/>
      <c r="S816" s="35"/>
      <c r="T816" s="37"/>
      <c r="U816" s="37"/>
      <c r="V816" s="55"/>
      <c r="W816" s="37"/>
      <c r="X816" s="107"/>
    </row>
    <row r="817" spans="1:24" x14ac:dyDescent="0.25">
      <c r="A817" s="50"/>
      <c r="B817" s="50"/>
      <c r="C817" s="32"/>
      <c r="D817" s="33"/>
      <c r="E817" s="26"/>
      <c r="F817" s="34"/>
      <c r="G817" s="34"/>
      <c r="H817" s="34"/>
      <c r="I817" s="35"/>
      <c r="J817" s="35"/>
      <c r="K817" s="34"/>
      <c r="L817" s="34"/>
      <c r="M817" s="36"/>
      <c r="N817" s="36"/>
      <c r="O817" s="35"/>
      <c r="P817" s="35"/>
      <c r="Q817" s="35"/>
      <c r="R817" s="35"/>
      <c r="S817" s="35"/>
      <c r="T817" s="37"/>
      <c r="U817" s="37"/>
      <c r="V817" s="55"/>
      <c r="W817" s="37"/>
      <c r="X817" s="107"/>
    </row>
    <row r="818" spans="1:24" x14ac:dyDescent="0.25">
      <c r="A818" s="50"/>
      <c r="B818" s="50"/>
      <c r="C818" s="32"/>
      <c r="D818" s="33"/>
      <c r="E818" s="26"/>
      <c r="F818" s="34"/>
      <c r="G818" s="34"/>
      <c r="H818" s="34"/>
      <c r="I818" s="35"/>
      <c r="J818" s="35"/>
      <c r="K818" s="34"/>
      <c r="L818" s="34"/>
      <c r="M818" s="36"/>
      <c r="N818" s="36"/>
      <c r="O818" s="35"/>
      <c r="P818" s="35"/>
      <c r="Q818" s="35"/>
      <c r="R818" s="35"/>
      <c r="S818" s="35"/>
      <c r="T818" s="37"/>
      <c r="U818" s="37"/>
      <c r="V818" s="55"/>
      <c r="W818" s="37"/>
      <c r="X818" s="106"/>
    </row>
    <row r="819" spans="1:24" x14ac:dyDescent="0.25">
      <c r="A819" s="50"/>
      <c r="B819" s="50"/>
      <c r="C819" s="32"/>
      <c r="D819" s="33"/>
      <c r="E819" s="26"/>
      <c r="F819" s="34"/>
      <c r="G819" s="34"/>
      <c r="H819" s="34"/>
      <c r="I819" s="35"/>
      <c r="J819" s="35"/>
      <c r="K819" s="34"/>
      <c r="L819" s="34"/>
      <c r="M819" s="36"/>
      <c r="N819" s="36"/>
      <c r="O819" s="35"/>
      <c r="P819" s="35"/>
      <c r="Q819" s="35"/>
      <c r="R819" s="35"/>
      <c r="S819" s="35"/>
      <c r="T819" s="37"/>
      <c r="U819" s="37"/>
      <c r="V819" s="55"/>
      <c r="W819" s="37"/>
      <c r="X819" s="106"/>
    </row>
    <row r="820" spans="1:24" x14ac:dyDescent="0.25">
      <c r="A820" s="50"/>
      <c r="B820" s="50"/>
      <c r="C820" s="32"/>
      <c r="D820" s="33"/>
      <c r="E820" s="26"/>
      <c r="F820" s="34"/>
      <c r="G820" s="34"/>
      <c r="H820" s="34"/>
      <c r="I820" s="35"/>
      <c r="J820" s="35"/>
      <c r="K820" s="34"/>
      <c r="L820" s="34"/>
      <c r="M820" s="36"/>
      <c r="N820" s="36"/>
      <c r="O820" s="35"/>
      <c r="P820" s="35"/>
      <c r="Q820" s="35"/>
      <c r="R820" s="35"/>
      <c r="S820" s="35"/>
      <c r="T820" s="37"/>
      <c r="U820" s="37"/>
      <c r="V820" s="55"/>
      <c r="W820" s="37"/>
      <c r="X820" s="108"/>
    </row>
    <row r="821" spans="1:24" x14ac:dyDescent="0.25">
      <c r="A821" s="50"/>
      <c r="B821" s="50"/>
      <c r="C821" s="32"/>
      <c r="D821" s="33"/>
      <c r="E821" s="26"/>
      <c r="F821" s="34"/>
      <c r="G821" s="34"/>
      <c r="H821" s="34"/>
      <c r="I821" s="35"/>
      <c r="J821" s="35"/>
      <c r="K821" s="34"/>
      <c r="L821" s="34"/>
      <c r="M821" s="36"/>
      <c r="N821" s="36"/>
      <c r="O821" s="35"/>
      <c r="P821" s="35"/>
      <c r="Q821" s="35"/>
      <c r="R821" s="35"/>
      <c r="S821" s="35"/>
      <c r="T821" s="37"/>
      <c r="U821" s="37"/>
      <c r="V821" s="55"/>
      <c r="W821" s="37"/>
    </row>
    <row r="822" spans="1:24" x14ac:dyDescent="0.25">
      <c r="A822" s="50"/>
      <c r="B822" s="50"/>
      <c r="C822" s="32"/>
      <c r="D822" s="33"/>
      <c r="E822" s="26"/>
      <c r="F822" s="34"/>
      <c r="G822" s="34"/>
      <c r="H822" s="34"/>
      <c r="I822" s="35"/>
      <c r="J822" s="35"/>
      <c r="K822" s="34"/>
      <c r="L822" s="34"/>
      <c r="M822" s="36"/>
      <c r="N822" s="36"/>
      <c r="O822" s="35"/>
      <c r="P822" s="35"/>
      <c r="Q822" s="35"/>
      <c r="R822" s="35"/>
      <c r="S822" s="35"/>
      <c r="T822" s="37"/>
      <c r="U822" s="37"/>
      <c r="V822" s="55"/>
      <c r="W822" s="37"/>
    </row>
    <row r="823" spans="1:24" x14ac:dyDescent="0.25">
      <c r="A823" s="50"/>
      <c r="B823" s="50"/>
      <c r="C823" s="32"/>
      <c r="D823" s="33"/>
      <c r="E823" s="26"/>
      <c r="F823" s="34"/>
      <c r="G823" s="34"/>
      <c r="H823" s="34"/>
      <c r="I823" s="35"/>
      <c r="J823" s="35"/>
      <c r="K823" s="34"/>
      <c r="L823" s="34"/>
      <c r="M823" s="36"/>
      <c r="N823" s="36"/>
      <c r="O823" s="35"/>
      <c r="P823" s="35"/>
      <c r="Q823" s="35"/>
      <c r="R823" s="35"/>
      <c r="S823" s="35"/>
      <c r="T823" s="37"/>
      <c r="U823" s="37"/>
      <c r="V823" s="55"/>
      <c r="W823" s="37"/>
    </row>
    <row r="824" spans="1:24" x14ac:dyDescent="0.25">
      <c r="A824" s="50"/>
      <c r="B824" s="50"/>
      <c r="C824" s="32"/>
      <c r="D824" s="33"/>
      <c r="E824" s="26"/>
      <c r="F824" s="34"/>
      <c r="G824" s="34"/>
      <c r="H824" s="34"/>
      <c r="I824" s="35"/>
      <c r="J824" s="35"/>
      <c r="K824" s="34"/>
      <c r="L824" s="34"/>
      <c r="M824" s="36"/>
      <c r="N824" s="36"/>
      <c r="O824" s="35"/>
      <c r="P824" s="35"/>
      <c r="Q824" s="35"/>
      <c r="R824" s="35"/>
      <c r="S824" s="35"/>
      <c r="T824" s="37"/>
      <c r="U824" s="37"/>
      <c r="V824" s="55"/>
      <c r="W824" s="37"/>
    </row>
    <row r="825" spans="1:24" x14ac:dyDescent="0.25">
      <c r="A825" s="50"/>
      <c r="B825" s="50"/>
      <c r="C825" s="32"/>
      <c r="D825" s="33"/>
      <c r="E825" s="26"/>
      <c r="F825" s="34"/>
      <c r="G825" s="34"/>
      <c r="H825" s="34"/>
      <c r="I825" s="35"/>
      <c r="J825" s="35"/>
      <c r="K825" s="34"/>
      <c r="L825" s="34"/>
      <c r="M825" s="36"/>
      <c r="N825" s="36"/>
      <c r="O825" s="35"/>
      <c r="P825" s="35"/>
      <c r="Q825" s="35"/>
      <c r="R825" s="35"/>
      <c r="S825" s="35"/>
      <c r="T825" s="37"/>
      <c r="U825" s="37"/>
      <c r="V825" s="55"/>
      <c r="W825" s="37"/>
    </row>
    <row r="826" spans="1:24" x14ac:dyDescent="0.25">
      <c r="A826" s="50"/>
      <c r="B826" s="50"/>
      <c r="C826" s="32"/>
      <c r="D826" s="33"/>
      <c r="E826" s="26"/>
      <c r="F826" s="34"/>
      <c r="G826" s="34"/>
      <c r="H826" s="34"/>
      <c r="I826" s="35"/>
      <c r="J826" s="35"/>
      <c r="K826" s="34"/>
      <c r="L826" s="34"/>
      <c r="M826" s="36"/>
      <c r="N826" s="36"/>
      <c r="O826" s="35"/>
      <c r="P826" s="35"/>
      <c r="Q826" s="35"/>
      <c r="R826" s="35"/>
      <c r="S826" s="35"/>
      <c r="T826" s="37"/>
      <c r="U826" s="37"/>
      <c r="V826" s="55"/>
      <c r="W826" s="37"/>
    </row>
    <row r="827" spans="1:24" x14ac:dyDescent="0.25">
      <c r="A827" s="50"/>
      <c r="B827" s="50"/>
      <c r="C827" s="32"/>
      <c r="D827" s="33"/>
      <c r="E827" s="26"/>
      <c r="F827" s="34"/>
      <c r="G827" s="34"/>
      <c r="H827" s="34"/>
      <c r="I827" s="35"/>
      <c r="J827" s="35"/>
      <c r="K827" s="34"/>
      <c r="L827" s="34"/>
      <c r="M827" s="36"/>
      <c r="N827" s="36"/>
      <c r="O827" s="35"/>
      <c r="P827" s="35"/>
      <c r="Q827" s="35"/>
      <c r="R827" s="35"/>
      <c r="S827" s="35"/>
      <c r="T827" s="37"/>
      <c r="U827" s="37"/>
      <c r="V827" s="55"/>
      <c r="W827" s="37"/>
    </row>
    <row r="828" spans="1:24" x14ac:dyDescent="0.25">
      <c r="A828" s="50"/>
      <c r="B828" s="50"/>
      <c r="C828" s="32"/>
      <c r="D828" s="33"/>
      <c r="E828" s="26"/>
      <c r="F828" s="34"/>
      <c r="G828" s="34"/>
      <c r="H828" s="34"/>
      <c r="I828" s="35"/>
      <c r="J828" s="35"/>
      <c r="K828" s="34"/>
      <c r="L828" s="34"/>
      <c r="M828" s="36"/>
      <c r="N828" s="36"/>
      <c r="O828" s="35"/>
      <c r="P828" s="35"/>
      <c r="Q828" s="35"/>
      <c r="R828" s="35"/>
      <c r="S828" s="35"/>
      <c r="T828" s="37"/>
      <c r="U828" s="37"/>
      <c r="V828" s="55"/>
      <c r="W828" s="37"/>
    </row>
    <row r="829" spans="1:24" x14ac:dyDescent="0.25">
      <c r="A829" s="50"/>
      <c r="B829" s="50"/>
      <c r="C829" s="32"/>
      <c r="D829" s="33"/>
      <c r="E829" s="26"/>
      <c r="F829" s="34"/>
      <c r="G829" s="34"/>
      <c r="H829" s="34"/>
      <c r="I829" s="35"/>
      <c r="J829" s="35"/>
      <c r="K829" s="34"/>
      <c r="L829" s="34"/>
      <c r="M829" s="36"/>
      <c r="N829" s="36"/>
      <c r="O829" s="35"/>
      <c r="P829" s="35"/>
      <c r="Q829" s="35"/>
      <c r="R829" s="35"/>
      <c r="S829" s="35"/>
      <c r="T829" s="37"/>
      <c r="U829" s="37"/>
      <c r="V829" s="55"/>
      <c r="W829" s="37"/>
    </row>
    <row r="830" spans="1:24" x14ac:dyDescent="0.25">
      <c r="A830" s="50"/>
      <c r="B830" s="50"/>
      <c r="C830" s="32"/>
      <c r="D830" s="33"/>
      <c r="E830" s="26"/>
      <c r="F830" s="34"/>
      <c r="G830" s="34"/>
      <c r="H830" s="34"/>
      <c r="I830" s="35"/>
      <c r="J830" s="35"/>
      <c r="K830" s="34"/>
      <c r="L830" s="34"/>
      <c r="M830" s="36"/>
      <c r="N830" s="36"/>
      <c r="O830" s="35"/>
      <c r="P830" s="35"/>
      <c r="Q830" s="35"/>
      <c r="R830" s="35"/>
      <c r="S830" s="35"/>
      <c r="T830" s="37"/>
      <c r="U830" s="37"/>
      <c r="V830" s="55"/>
      <c r="W830" s="76"/>
    </row>
    <row r="831" spans="1:24" x14ac:dyDescent="0.25">
      <c r="A831" s="50"/>
      <c r="B831" s="50"/>
      <c r="C831" s="32"/>
      <c r="D831" s="33"/>
      <c r="E831" s="26"/>
      <c r="F831" s="34"/>
      <c r="G831" s="34"/>
      <c r="H831" s="34"/>
      <c r="I831" s="35"/>
      <c r="J831" s="35"/>
      <c r="K831" s="34"/>
      <c r="L831" s="34"/>
      <c r="M831" s="36"/>
      <c r="N831" s="36"/>
      <c r="O831" s="35"/>
      <c r="P831" s="35"/>
      <c r="Q831" s="35"/>
      <c r="R831" s="35"/>
      <c r="S831" s="35"/>
      <c r="T831" s="37"/>
      <c r="U831" s="37"/>
      <c r="V831" s="55"/>
      <c r="W831" s="37"/>
    </row>
    <row r="832" spans="1:24" x14ac:dyDescent="0.25">
      <c r="A832" s="50"/>
      <c r="B832" s="50"/>
      <c r="C832" s="32"/>
      <c r="D832" s="33"/>
      <c r="E832" s="26"/>
      <c r="F832" s="34"/>
      <c r="G832" s="34"/>
      <c r="H832" s="34"/>
      <c r="I832" s="35"/>
      <c r="J832" s="35"/>
      <c r="K832" s="34"/>
      <c r="L832" s="34"/>
      <c r="M832" s="36"/>
      <c r="N832" s="36"/>
      <c r="O832" s="35"/>
      <c r="P832" s="35"/>
      <c r="Q832" s="35"/>
      <c r="R832" s="35"/>
      <c r="S832" s="35"/>
      <c r="T832" s="37"/>
      <c r="U832" s="37"/>
      <c r="V832" s="55"/>
      <c r="W832" s="37"/>
    </row>
    <row r="833" spans="1:24" x14ac:dyDescent="0.25">
      <c r="A833" s="50"/>
      <c r="B833" s="50"/>
      <c r="C833" s="32"/>
      <c r="D833" s="33"/>
      <c r="E833" s="26"/>
      <c r="F833" s="34"/>
      <c r="G833" s="34"/>
      <c r="H833" s="34"/>
      <c r="I833" s="35"/>
      <c r="J833" s="35"/>
      <c r="K833" s="34"/>
      <c r="L833" s="34"/>
      <c r="M833" s="36"/>
      <c r="N833" s="36"/>
      <c r="O833" s="35"/>
      <c r="P833" s="35"/>
      <c r="Q833" s="35"/>
      <c r="R833" s="35"/>
      <c r="S833" s="35"/>
      <c r="T833" s="37"/>
      <c r="U833" s="37"/>
      <c r="V833" s="55"/>
      <c r="W833" s="37"/>
    </row>
    <row r="834" spans="1:24" x14ac:dyDescent="0.25">
      <c r="A834" s="50"/>
      <c r="B834" s="50"/>
      <c r="C834" s="32"/>
      <c r="D834" s="33"/>
      <c r="E834" s="26"/>
      <c r="F834" s="34"/>
      <c r="G834" s="34"/>
      <c r="H834" s="34"/>
      <c r="I834" s="35"/>
      <c r="J834" s="35"/>
      <c r="K834" s="34"/>
      <c r="L834" s="34"/>
      <c r="M834" s="36"/>
      <c r="N834" s="36"/>
      <c r="O834" s="35"/>
      <c r="P834" s="35"/>
      <c r="Q834" s="35"/>
      <c r="R834" s="35"/>
      <c r="S834" s="35"/>
      <c r="T834" s="37"/>
      <c r="U834" s="37"/>
      <c r="V834" s="55"/>
      <c r="W834" s="37"/>
    </row>
    <row r="835" spans="1:24" x14ac:dyDescent="0.25">
      <c r="A835" s="50"/>
      <c r="B835" s="50"/>
      <c r="C835" s="32"/>
      <c r="D835" s="33"/>
      <c r="E835" s="26"/>
      <c r="F835" s="34"/>
      <c r="G835" s="34"/>
      <c r="H835" s="34"/>
      <c r="I835" s="35"/>
      <c r="J835" s="35"/>
      <c r="K835" s="34"/>
      <c r="L835" s="34"/>
      <c r="M835" s="36"/>
      <c r="N835" s="36"/>
      <c r="O835" s="35"/>
      <c r="P835" s="35"/>
      <c r="Q835" s="35"/>
      <c r="R835" s="35"/>
      <c r="S835" s="35"/>
      <c r="T835" s="37"/>
      <c r="U835" s="37"/>
      <c r="V835" s="55"/>
      <c r="W835" s="37"/>
    </row>
    <row r="836" spans="1:24" x14ac:dyDescent="0.25">
      <c r="A836" s="50"/>
      <c r="B836" s="50"/>
      <c r="C836" s="32"/>
      <c r="D836" s="33"/>
      <c r="E836" s="26"/>
      <c r="F836" s="34"/>
      <c r="G836" s="34"/>
      <c r="H836" s="34"/>
      <c r="I836" s="35"/>
      <c r="J836" s="35"/>
      <c r="K836" s="34"/>
      <c r="L836" s="34"/>
      <c r="M836" s="36"/>
      <c r="N836" s="36"/>
      <c r="O836" s="35"/>
      <c r="P836" s="35"/>
      <c r="Q836" s="35"/>
      <c r="R836" s="35"/>
      <c r="S836" s="35"/>
      <c r="T836" s="37"/>
      <c r="U836" s="37"/>
      <c r="V836" s="55"/>
      <c r="W836" s="37"/>
      <c r="X836" s="106"/>
    </row>
    <row r="837" spans="1:24" x14ac:dyDescent="0.25">
      <c r="A837" s="50"/>
      <c r="B837" s="50"/>
      <c r="C837" s="32"/>
      <c r="D837" s="33"/>
      <c r="E837" s="26"/>
      <c r="F837" s="34"/>
      <c r="G837" s="34"/>
      <c r="H837" s="34"/>
      <c r="I837" s="35"/>
      <c r="J837" s="35"/>
      <c r="K837" s="34"/>
      <c r="L837" s="34"/>
      <c r="M837" s="36"/>
      <c r="N837" s="36"/>
      <c r="O837" s="35"/>
      <c r="P837" s="35"/>
      <c r="Q837" s="35"/>
      <c r="R837" s="35"/>
      <c r="S837" s="35"/>
      <c r="T837" s="37"/>
      <c r="U837" s="37"/>
      <c r="V837" s="55"/>
      <c r="W837" s="37"/>
    </row>
    <row r="838" spans="1:24" x14ac:dyDescent="0.25">
      <c r="A838" s="50"/>
      <c r="B838" s="50"/>
      <c r="C838" s="32"/>
      <c r="D838" s="33"/>
      <c r="E838" s="26"/>
      <c r="F838" s="34"/>
      <c r="G838" s="34"/>
      <c r="H838" s="34"/>
      <c r="I838" s="35"/>
      <c r="J838" s="35"/>
      <c r="K838" s="34"/>
      <c r="L838" s="34"/>
      <c r="M838" s="36"/>
      <c r="N838" s="36"/>
      <c r="O838" s="35"/>
      <c r="P838" s="35"/>
      <c r="Q838" s="35"/>
      <c r="R838" s="35"/>
      <c r="S838" s="35"/>
      <c r="T838" s="37"/>
      <c r="U838" s="37"/>
      <c r="V838" s="55"/>
      <c r="W838" s="76"/>
      <c r="X838" s="106"/>
    </row>
    <row r="839" spans="1:24" x14ac:dyDescent="0.25">
      <c r="A839" s="50"/>
      <c r="B839" s="50"/>
      <c r="C839" s="32"/>
      <c r="D839" s="33"/>
      <c r="E839" s="26"/>
      <c r="F839" s="34"/>
      <c r="G839" s="34"/>
      <c r="H839" s="34"/>
      <c r="I839" s="35"/>
      <c r="J839" s="35"/>
      <c r="K839" s="34"/>
      <c r="L839" s="34"/>
      <c r="M839" s="36"/>
      <c r="N839" s="36"/>
      <c r="O839" s="35"/>
      <c r="P839" s="35"/>
      <c r="Q839" s="35"/>
      <c r="R839" s="35"/>
      <c r="S839" s="35"/>
      <c r="T839" s="37"/>
      <c r="U839" s="37"/>
      <c r="V839" s="55"/>
      <c r="W839" s="37"/>
    </row>
    <row r="840" spans="1:24" x14ac:dyDescent="0.25">
      <c r="A840" s="50"/>
      <c r="B840" s="50"/>
      <c r="C840" s="32"/>
      <c r="D840" s="33"/>
      <c r="E840" s="26"/>
      <c r="F840" s="34"/>
      <c r="G840" s="34"/>
      <c r="H840" s="34"/>
      <c r="I840" s="35"/>
      <c r="J840" s="35"/>
      <c r="K840" s="34"/>
      <c r="L840" s="34"/>
      <c r="M840" s="36"/>
      <c r="N840" s="36"/>
      <c r="O840" s="35"/>
      <c r="P840" s="35"/>
      <c r="Q840" s="35"/>
      <c r="R840" s="35"/>
      <c r="S840" s="35"/>
      <c r="T840" s="37"/>
      <c r="U840" s="37"/>
      <c r="V840" s="55"/>
      <c r="W840" s="76"/>
    </row>
    <row r="841" spans="1:24" x14ac:dyDescent="0.25">
      <c r="A841" s="50"/>
      <c r="B841" s="50"/>
      <c r="C841" s="32"/>
      <c r="D841" s="33"/>
      <c r="E841" s="26"/>
      <c r="F841" s="34"/>
      <c r="G841" s="34"/>
      <c r="H841" s="34"/>
      <c r="I841" s="35"/>
      <c r="J841" s="35"/>
      <c r="K841" s="34"/>
      <c r="L841" s="34"/>
      <c r="M841" s="36"/>
      <c r="N841" s="36"/>
      <c r="O841" s="35"/>
      <c r="P841" s="35"/>
      <c r="Q841" s="35"/>
      <c r="R841" s="35"/>
      <c r="S841" s="35"/>
      <c r="T841" s="37"/>
      <c r="U841" s="37"/>
      <c r="V841" s="55"/>
      <c r="W841" s="37"/>
    </row>
    <row r="842" spans="1:24" x14ac:dyDescent="0.25">
      <c r="A842" s="50"/>
      <c r="B842" s="50"/>
      <c r="C842" s="32"/>
      <c r="D842" s="33"/>
      <c r="E842" s="26"/>
      <c r="F842" s="34"/>
      <c r="G842" s="34"/>
      <c r="H842" s="34"/>
      <c r="I842" s="35"/>
      <c r="J842" s="35"/>
      <c r="K842" s="34"/>
      <c r="L842" s="34"/>
      <c r="M842" s="36"/>
      <c r="N842" s="36"/>
      <c r="O842" s="35"/>
      <c r="P842" s="35"/>
      <c r="Q842" s="35"/>
      <c r="R842" s="35"/>
      <c r="S842" s="35"/>
      <c r="T842" s="37"/>
      <c r="U842" s="37"/>
      <c r="V842" s="55"/>
      <c r="W842" s="37"/>
    </row>
    <row r="843" spans="1:24" x14ac:dyDescent="0.25">
      <c r="A843" s="50"/>
      <c r="B843" s="50"/>
      <c r="C843" s="32"/>
      <c r="D843" s="33"/>
      <c r="E843" s="26"/>
      <c r="F843" s="34"/>
      <c r="G843" s="34"/>
      <c r="H843" s="34"/>
      <c r="I843" s="35"/>
      <c r="J843" s="35"/>
      <c r="K843" s="34"/>
      <c r="L843" s="34"/>
      <c r="M843" s="36"/>
      <c r="N843" s="36"/>
      <c r="O843" s="35"/>
      <c r="P843" s="35"/>
      <c r="Q843" s="35"/>
      <c r="R843" s="35"/>
      <c r="S843" s="35"/>
      <c r="T843" s="37"/>
      <c r="U843" s="37"/>
      <c r="V843" s="55"/>
      <c r="W843" s="37"/>
    </row>
    <row r="844" spans="1:24" x14ac:dyDescent="0.25">
      <c r="A844" s="50"/>
      <c r="B844" s="50"/>
      <c r="C844" s="32"/>
      <c r="D844" s="33"/>
      <c r="E844" s="26"/>
      <c r="F844" s="34"/>
      <c r="G844" s="34"/>
      <c r="H844" s="34"/>
      <c r="I844" s="35"/>
      <c r="J844" s="35"/>
      <c r="K844" s="34"/>
      <c r="L844" s="34"/>
      <c r="M844" s="36"/>
      <c r="N844" s="36"/>
      <c r="O844" s="35"/>
      <c r="P844" s="35"/>
      <c r="Q844" s="35"/>
      <c r="R844" s="35"/>
      <c r="S844" s="35"/>
      <c r="T844" s="37"/>
      <c r="U844" s="37"/>
      <c r="V844" s="55"/>
      <c r="W844" s="37"/>
    </row>
    <row r="845" spans="1:24" x14ac:dyDescent="0.25">
      <c r="A845" s="50"/>
      <c r="B845" s="50"/>
      <c r="C845" s="32"/>
      <c r="D845" s="33"/>
      <c r="E845" s="26"/>
      <c r="F845" s="34"/>
      <c r="G845" s="34"/>
      <c r="H845" s="34"/>
      <c r="I845" s="35"/>
      <c r="J845" s="35"/>
      <c r="K845" s="34"/>
      <c r="L845" s="34"/>
      <c r="M845" s="36"/>
      <c r="N845" s="36"/>
      <c r="O845" s="35"/>
      <c r="P845" s="35"/>
      <c r="Q845" s="35"/>
      <c r="R845" s="35"/>
      <c r="S845" s="35"/>
      <c r="T845" s="37"/>
      <c r="U845" s="37"/>
      <c r="V845" s="55"/>
      <c r="W845" s="37"/>
    </row>
    <row r="846" spans="1:24" x14ac:dyDescent="0.25">
      <c r="A846" s="50"/>
      <c r="B846" s="50"/>
      <c r="C846" s="32"/>
      <c r="D846" s="33"/>
      <c r="E846" s="26"/>
      <c r="F846" s="34"/>
      <c r="G846" s="34"/>
      <c r="H846" s="34"/>
      <c r="I846" s="35"/>
      <c r="J846" s="35"/>
      <c r="K846" s="34"/>
      <c r="L846" s="34"/>
      <c r="M846" s="36"/>
      <c r="N846" s="36"/>
      <c r="O846" s="35"/>
      <c r="P846" s="35"/>
      <c r="Q846" s="35"/>
      <c r="R846" s="35"/>
      <c r="S846" s="35"/>
      <c r="T846" s="37"/>
      <c r="U846" s="37"/>
      <c r="V846" s="55"/>
      <c r="W846" s="37"/>
      <c r="X846" s="107"/>
    </row>
    <row r="847" spans="1:24" x14ac:dyDescent="0.25">
      <c r="A847" s="50"/>
      <c r="B847" s="50"/>
      <c r="C847" s="32"/>
      <c r="D847" s="33"/>
      <c r="E847" s="26"/>
      <c r="F847" s="34"/>
      <c r="G847" s="34"/>
      <c r="H847" s="34"/>
      <c r="I847" s="35"/>
      <c r="J847" s="35"/>
      <c r="K847" s="34"/>
      <c r="L847" s="34"/>
      <c r="M847" s="36"/>
      <c r="N847" s="36"/>
      <c r="O847" s="35"/>
      <c r="P847" s="35"/>
      <c r="Q847" s="35"/>
      <c r="R847" s="35"/>
      <c r="S847" s="35"/>
      <c r="T847" s="37"/>
      <c r="U847" s="37"/>
      <c r="V847" s="55"/>
      <c r="W847" s="37"/>
      <c r="X847" s="107"/>
    </row>
    <row r="848" spans="1:24" x14ac:dyDescent="0.25">
      <c r="A848" s="50"/>
      <c r="B848" s="50"/>
      <c r="C848" s="32"/>
      <c r="D848" s="33"/>
      <c r="E848" s="26"/>
      <c r="F848" s="34"/>
      <c r="G848" s="34"/>
      <c r="H848" s="34"/>
      <c r="I848" s="35"/>
      <c r="J848" s="35"/>
      <c r="K848" s="34"/>
      <c r="L848" s="34"/>
      <c r="M848" s="36"/>
      <c r="N848" s="36"/>
      <c r="O848" s="35"/>
      <c r="P848" s="35"/>
      <c r="Q848" s="35"/>
      <c r="R848" s="35"/>
      <c r="S848" s="35"/>
      <c r="T848" s="37"/>
      <c r="U848" s="37"/>
      <c r="V848" s="55"/>
      <c r="W848" s="37"/>
      <c r="X848" s="107"/>
    </row>
    <row r="849" spans="1:25" x14ac:dyDescent="0.25">
      <c r="A849" s="50"/>
      <c r="B849" s="50"/>
      <c r="C849" s="32"/>
      <c r="D849" s="33"/>
      <c r="E849" s="26"/>
      <c r="F849" s="34"/>
      <c r="G849" s="34"/>
      <c r="H849" s="34"/>
      <c r="I849" s="35"/>
      <c r="J849" s="35"/>
      <c r="K849" s="34"/>
      <c r="L849" s="34"/>
      <c r="M849" s="36"/>
      <c r="N849" s="36"/>
      <c r="O849" s="35"/>
      <c r="P849" s="35"/>
      <c r="Q849" s="35"/>
      <c r="R849" s="35"/>
      <c r="S849" s="35"/>
      <c r="T849" s="37"/>
      <c r="U849" s="37"/>
      <c r="V849" s="55"/>
      <c r="W849" s="37"/>
      <c r="X849" s="107"/>
    </row>
    <row r="850" spans="1:25" x14ac:dyDescent="0.25">
      <c r="A850" s="50"/>
      <c r="B850" s="50"/>
      <c r="C850" s="32"/>
      <c r="D850" s="33"/>
      <c r="E850" s="26"/>
      <c r="F850" s="34"/>
      <c r="G850" s="34"/>
      <c r="H850" s="34"/>
      <c r="I850" s="35"/>
      <c r="J850" s="35"/>
      <c r="K850" s="34"/>
      <c r="L850" s="34"/>
      <c r="M850" s="36"/>
      <c r="N850" s="36"/>
      <c r="O850" s="35"/>
      <c r="P850" s="35"/>
      <c r="Q850" s="35"/>
      <c r="R850" s="35"/>
      <c r="S850" s="35"/>
      <c r="T850" s="37"/>
      <c r="U850" s="37"/>
      <c r="V850" s="55"/>
      <c r="W850" s="37"/>
    </row>
    <row r="851" spans="1:25" x14ac:dyDescent="0.25">
      <c r="A851" s="50"/>
      <c r="B851" s="50"/>
      <c r="C851" s="32"/>
      <c r="D851" s="33"/>
      <c r="E851" s="26"/>
      <c r="F851" s="34"/>
      <c r="G851" s="34"/>
      <c r="H851" s="34"/>
      <c r="I851" s="35"/>
      <c r="J851" s="35"/>
      <c r="K851" s="34"/>
      <c r="L851" s="34"/>
      <c r="M851" s="36"/>
      <c r="N851" s="36"/>
      <c r="O851" s="35"/>
      <c r="P851" s="35"/>
      <c r="Q851" s="35"/>
      <c r="R851" s="35"/>
      <c r="S851" s="35"/>
      <c r="T851" s="37"/>
      <c r="U851" s="37"/>
      <c r="V851" s="55"/>
      <c r="W851" s="37"/>
    </row>
    <row r="852" spans="1:25" x14ac:dyDescent="0.25">
      <c r="A852" s="50"/>
      <c r="B852" s="50"/>
      <c r="C852" s="32"/>
      <c r="D852" s="33"/>
      <c r="E852" s="26"/>
      <c r="F852" s="34"/>
      <c r="G852" s="34"/>
      <c r="H852" s="34"/>
      <c r="I852" s="35"/>
      <c r="J852" s="35"/>
      <c r="K852" s="34"/>
      <c r="L852" s="34"/>
      <c r="M852" s="36"/>
      <c r="N852" s="36"/>
      <c r="O852" s="35"/>
      <c r="P852" s="35"/>
      <c r="Q852" s="35"/>
      <c r="R852" s="35"/>
      <c r="S852" s="35"/>
      <c r="T852" s="37"/>
      <c r="U852" s="37"/>
      <c r="V852" s="55"/>
      <c r="W852" s="37"/>
    </row>
    <row r="853" spans="1:25" x14ac:dyDescent="0.25">
      <c r="A853" s="50"/>
      <c r="B853" s="50"/>
      <c r="C853" s="32"/>
      <c r="D853" s="33"/>
      <c r="E853" s="26"/>
      <c r="F853" s="34"/>
      <c r="G853" s="34"/>
      <c r="H853" s="34"/>
      <c r="I853" s="35"/>
      <c r="J853" s="35"/>
      <c r="K853" s="34"/>
      <c r="L853" s="34"/>
      <c r="M853" s="36"/>
      <c r="N853" s="36"/>
      <c r="O853" s="35"/>
      <c r="P853" s="35"/>
      <c r="Q853" s="35"/>
      <c r="R853" s="35"/>
      <c r="S853" s="35"/>
      <c r="T853" s="37"/>
      <c r="U853" s="37"/>
      <c r="V853" s="55"/>
      <c r="W853" s="37"/>
    </row>
    <row r="854" spans="1:25" x14ac:dyDescent="0.25">
      <c r="A854" s="50"/>
      <c r="B854" s="50"/>
      <c r="C854" s="32"/>
      <c r="D854" s="33"/>
      <c r="E854" s="26"/>
      <c r="F854" s="34"/>
      <c r="G854" s="34"/>
      <c r="H854" s="34"/>
      <c r="I854" s="35"/>
      <c r="J854" s="35"/>
      <c r="K854" s="34"/>
      <c r="L854" s="34"/>
      <c r="M854" s="36"/>
      <c r="N854" s="36"/>
      <c r="O854" s="35"/>
      <c r="P854" s="35"/>
      <c r="Q854" s="35"/>
      <c r="R854" s="35"/>
      <c r="S854" s="35"/>
      <c r="T854" s="37"/>
      <c r="U854" s="37"/>
      <c r="V854" s="55"/>
      <c r="W854" s="37"/>
    </row>
    <row r="855" spans="1:25" x14ac:dyDescent="0.25">
      <c r="A855" s="50"/>
      <c r="B855" s="50"/>
      <c r="C855" s="32"/>
      <c r="D855" s="33"/>
      <c r="E855" s="26"/>
      <c r="F855" s="34"/>
      <c r="G855" s="34"/>
      <c r="H855" s="34"/>
      <c r="I855" s="35"/>
      <c r="J855" s="35"/>
      <c r="K855" s="34"/>
      <c r="L855" s="34"/>
      <c r="M855" s="36"/>
      <c r="N855" s="36"/>
      <c r="O855" s="35"/>
      <c r="P855" s="35"/>
      <c r="Q855" s="35"/>
      <c r="R855" s="35"/>
      <c r="S855" s="35"/>
      <c r="T855" s="37"/>
      <c r="U855" s="37"/>
      <c r="V855" s="55"/>
      <c r="W855" s="37"/>
    </row>
    <row r="856" spans="1:25" x14ac:dyDescent="0.25">
      <c r="A856" s="50"/>
      <c r="B856" s="50"/>
      <c r="C856" s="32"/>
      <c r="D856" s="33"/>
      <c r="E856" s="26"/>
      <c r="F856" s="34"/>
      <c r="G856" s="34"/>
      <c r="H856" s="34"/>
      <c r="I856" s="35"/>
      <c r="J856" s="35"/>
      <c r="K856" s="34"/>
      <c r="L856" s="34"/>
      <c r="M856" s="36"/>
      <c r="N856" s="36"/>
      <c r="O856" s="35"/>
      <c r="P856" s="35"/>
      <c r="Q856" s="35"/>
      <c r="R856" s="35"/>
      <c r="S856" s="35"/>
      <c r="T856" s="37"/>
      <c r="U856" s="37"/>
      <c r="V856" s="55"/>
      <c r="W856" s="37"/>
      <c r="X856" s="108"/>
    </row>
    <row r="857" spans="1:25" x14ac:dyDescent="0.25">
      <c r="A857" s="50"/>
      <c r="B857" s="50"/>
      <c r="C857" s="32"/>
      <c r="D857" s="33"/>
      <c r="E857" s="26"/>
      <c r="F857" s="34"/>
      <c r="G857" s="34"/>
      <c r="H857" s="34"/>
      <c r="I857" s="35"/>
      <c r="J857" s="35"/>
      <c r="K857" s="34"/>
      <c r="L857" s="34"/>
      <c r="M857" s="36"/>
      <c r="N857" s="36"/>
      <c r="O857" s="35"/>
      <c r="P857" s="35"/>
      <c r="Q857" s="35"/>
      <c r="R857" s="35"/>
      <c r="S857" s="35"/>
      <c r="T857" s="37"/>
      <c r="U857" s="37"/>
      <c r="V857" s="55"/>
      <c r="W857" s="37"/>
    </row>
    <row r="858" spans="1:25" x14ac:dyDescent="0.25">
      <c r="A858" s="50"/>
      <c r="B858" s="50"/>
      <c r="C858" s="32"/>
      <c r="D858" s="33"/>
      <c r="E858" s="26"/>
      <c r="F858" s="34"/>
      <c r="G858" s="34"/>
      <c r="H858" s="34"/>
      <c r="I858" s="35"/>
      <c r="J858" s="35"/>
      <c r="K858" s="34"/>
      <c r="L858" s="34"/>
      <c r="M858" s="36"/>
      <c r="N858" s="36"/>
      <c r="O858" s="35"/>
      <c r="P858" s="35"/>
      <c r="Q858" s="35"/>
      <c r="R858" s="35"/>
      <c r="S858" s="35"/>
      <c r="T858" s="37"/>
      <c r="U858" s="37"/>
      <c r="V858" s="55"/>
      <c r="W858" s="37"/>
    </row>
    <row r="859" spans="1:25" x14ac:dyDescent="0.25">
      <c r="A859" s="50"/>
      <c r="B859" s="50"/>
      <c r="C859" s="32"/>
      <c r="D859" s="33"/>
      <c r="E859" s="26"/>
      <c r="F859" s="34"/>
      <c r="G859" s="34"/>
      <c r="H859" s="34"/>
      <c r="I859" s="35"/>
      <c r="J859" s="35"/>
      <c r="K859" s="34"/>
      <c r="L859" s="34"/>
      <c r="M859" s="36"/>
      <c r="N859" s="36"/>
      <c r="O859" s="35"/>
      <c r="P859" s="35"/>
      <c r="Q859" s="35"/>
      <c r="R859" s="35"/>
      <c r="S859" s="35"/>
      <c r="T859" s="37"/>
      <c r="U859" s="37"/>
      <c r="V859" s="55"/>
      <c r="W859" s="37"/>
    </row>
    <row r="860" spans="1:25" x14ac:dyDescent="0.25">
      <c r="A860" s="50"/>
      <c r="B860" s="50"/>
      <c r="C860" s="32"/>
      <c r="D860" s="33"/>
      <c r="E860" s="26"/>
      <c r="F860" s="34"/>
      <c r="G860" s="34"/>
      <c r="H860" s="34"/>
      <c r="I860" s="35"/>
      <c r="J860" s="35"/>
      <c r="K860" s="34"/>
      <c r="L860" s="34"/>
      <c r="M860" s="36"/>
      <c r="N860" s="36"/>
      <c r="O860" s="35"/>
      <c r="P860" s="35"/>
      <c r="Q860" s="35"/>
      <c r="R860" s="35"/>
      <c r="S860" s="35"/>
      <c r="T860" s="37"/>
      <c r="U860" s="37"/>
      <c r="V860" s="55"/>
      <c r="W860" s="37"/>
    </row>
    <row r="861" spans="1:25" x14ac:dyDescent="0.25">
      <c r="A861" s="50"/>
      <c r="B861" s="50"/>
      <c r="C861" s="32"/>
      <c r="D861" s="33"/>
      <c r="E861" s="26"/>
      <c r="F861" s="34"/>
      <c r="G861" s="34"/>
      <c r="H861" s="34"/>
      <c r="I861" s="35"/>
      <c r="J861" s="35"/>
      <c r="K861" s="34"/>
      <c r="L861" s="34"/>
      <c r="M861" s="36"/>
      <c r="N861" s="36"/>
      <c r="O861" s="35"/>
      <c r="P861" s="35"/>
      <c r="Q861" s="35"/>
      <c r="R861" s="35"/>
      <c r="S861" s="35"/>
      <c r="T861" s="37"/>
      <c r="U861" s="37"/>
      <c r="V861" s="55"/>
      <c r="W861" s="76"/>
    </row>
    <row r="862" spans="1:25" x14ac:dyDescent="0.25">
      <c r="A862" s="50"/>
      <c r="B862" s="50"/>
      <c r="C862" s="32"/>
      <c r="D862" s="33"/>
      <c r="E862" s="26"/>
      <c r="F862" s="34"/>
      <c r="G862" s="34"/>
      <c r="H862" s="34"/>
      <c r="I862" s="35"/>
      <c r="J862" s="35"/>
      <c r="K862" s="34"/>
      <c r="L862" s="34"/>
      <c r="M862" s="36"/>
      <c r="N862" s="36"/>
      <c r="O862" s="35"/>
      <c r="P862" s="35"/>
      <c r="Q862" s="35"/>
      <c r="R862" s="35"/>
      <c r="S862" s="35"/>
      <c r="T862" s="37"/>
      <c r="U862" s="37"/>
      <c r="V862" s="55"/>
      <c r="W862" s="37"/>
      <c r="X862" s="107"/>
    </row>
    <row r="863" spans="1:25" x14ac:dyDescent="0.25">
      <c r="A863" s="50"/>
      <c r="B863" s="50"/>
      <c r="C863" s="32"/>
      <c r="D863" s="33"/>
      <c r="E863" s="26"/>
      <c r="F863" s="34"/>
      <c r="G863" s="34"/>
      <c r="H863" s="34"/>
      <c r="I863" s="35"/>
      <c r="J863" s="35"/>
      <c r="K863" s="34"/>
      <c r="L863" s="34"/>
      <c r="M863" s="36"/>
      <c r="N863" s="36"/>
      <c r="O863" s="35"/>
      <c r="P863" s="35"/>
      <c r="Q863" s="35"/>
      <c r="R863" s="35"/>
      <c r="S863" s="35"/>
      <c r="T863" s="37"/>
      <c r="U863" s="37"/>
      <c r="V863" s="55"/>
      <c r="W863" s="37"/>
      <c r="X863" s="107"/>
    </row>
    <row r="864" spans="1:25" x14ac:dyDescent="0.25">
      <c r="A864" s="50"/>
      <c r="B864" s="50"/>
      <c r="C864" s="32"/>
      <c r="D864" s="33"/>
      <c r="E864" s="26"/>
      <c r="F864" s="34"/>
      <c r="G864" s="34"/>
      <c r="H864" s="34"/>
      <c r="I864" s="35"/>
      <c r="J864" s="35"/>
      <c r="K864" s="34"/>
      <c r="L864" s="34"/>
      <c r="M864" s="36"/>
      <c r="N864" s="36"/>
      <c r="O864" s="35"/>
      <c r="P864" s="35"/>
      <c r="Q864" s="35"/>
      <c r="R864" s="35"/>
      <c r="S864" s="35"/>
      <c r="T864" s="37"/>
      <c r="U864" s="37"/>
      <c r="V864" s="55"/>
      <c r="W864" s="37"/>
      <c r="X864" s="111"/>
      <c r="Y864" s="35"/>
    </row>
    <row r="865" spans="1:25" x14ac:dyDescent="0.25">
      <c r="A865" s="50"/>
      <c r="B865" s="50"/>
      <c r="C865" s="32"/>
      <c r="D865" s="33"/>
      <c r="E865" s="26"/>
      <c r="F865" s="34"/>
      <c r="G865" s="34"/>
      <c r="H865" s="34"/>
      <c r="I865" s="35"/>
      <c r="J865" s="35"/>
      <c r="K865" s="34"/>
      <c r="L865" s="34"/>
      <c r="M865" s="36"/>
      <c r="N865" s="36"/>
      <c r="O865" s="35"/>
      <c r="P865" s="35"/>
      <c r="Q865" s="35"/>
      <c r="R865" s="35"/>
      <c r="S865" s="35"/>
      <c r="T865" s="37"/>
      <c r="U865" s="37"/>
      <c r="V865" s="55"/>
      <c r="W865" s="37"/>
      <c r="X865" s="111"/>
      <c r="Y865" s="35"/>
    </row>
    <row r="866" spans="1:25" x14ac:dyDescent="0.25">
      <c r="A866" s="50"/>
      <c r="B866" s="50"/>
      <c r="C866" s="32"/>
      <c r="D866" s="33"/>
      <c r="E866" s="26"/>
      <c r="F866" s="34"/>
      <c r="G866" s="34"/>
      <c r="H866" s="34"/>
      <c r="I866" s="35"/>
      <c r="J866" s="35"/>
      <c r="K866" s="34"/>
      <c r="L866" s="34"/>
      <c r="M866" s="36"/>
      <c r="N866" s="36"/>
      <c r="O866" s="35"/>
      <c r="P866" s="35"/>
      <c r="Q866" s="35"/>
      <c r="R866" s="35"/>
      <c r="S866" s="35"/>
      <c r="T866" s="37"/>
      <c r="U866" s="37"/>
      <c r="V866" s="55"/>
      <c r="W866" s="37"/>
      <c r="X866" s="111"/>
      <c r="Y866" s="35"/>
    </row>
    <row r="867" spans="1:25" x14ac:dyDescent="0.25">
      <c r="A867" s="50"/>
      <c r="B867" s="50"/>
      <c r="C867" s="32"/>
      <c r="D867" s="33"/>
      <c r="E867" s="26"/>
      <c r="F867" s="34"/>
      <c r="G867" s="34"/>
      <c r="H867" s="34"/>
      <c r="I867" s="35"/>
      <c r="J867" s="35"/>
      <c r="K867" s="34"/>
      <c r="L867" s="34"/>
      <c r="M867" s="36"/>
      <c r="N867" s="36"/>
      <c r="O867" s="35"/>
      <c r="P867" s="35"/>
      <c r="Q867" s="35"/>
      <c r="R867" s="35"/>
      <c r="S867" s="35"/>
      <c r="T867" s="37"/>
      <c r="U867" s="37"/>
      <c r="V867" s="55"/>
      <c r="W867" s="37"/>
      <c r="X867" s="111"/>
      <c r="Y867" s="35"/>
    </row>
    <row r="868" spans="1:25" x14ac:dyDescent="0.25">
      <c r="A868" s="50"/>
      <c r="B868" s="50"/>
      <c r="C868" s="32"/>
      <c r="D868" s="33"/>
      <c r="E868" s="26"/>
      <c r="F868" s="34"/>
      <c r="G868" s="34"/>
      <c r="H868" s="34"/>
      <c r="I868" s="35"/>
      <c r="J868" s="35"/>
      <c r="K868" s="34"/>
      <c r="L868" s="34"/>
      <c r="M868" s="36"/>
      <c r="N868" s="36"/>
      <c r="O868" s="35"/>
      <c r="P868" s="35"/>
      <c r="Q868" s="35"/>
      <c r="R868" s="35"/>
      <c r="S868" s="35"/>
      <c r="T868" s="37"/>
      <c r="U868" s="37"/>
      <c r="V868" s="55"/>
      <c r="W868" s="56"/>
      <c r="X868" s="111"/>
      <c r="Y868" s="35"/>
    </row>
    <row r="869" spans="1:25" x14ac:dyDescent="0.25">
      <c r="A869" s="50"/>
      <c r="B869" s="50"/>
      <c r="C869" s="32"/>
      <c r="D869" s="33"/>
      <c r="E869" s="26"/>
      <c r="F869" s="34"/>
      <c r="G869" s="34"/>
      <c r="H869" s="34"/>
      <c r="I869" s="35"/>
      <c r="J869" s="35"/>
      <c r="K869" s="34"/>
      <c r="L869" s="34"/>
      <c r="M869" s="36"/>
      <c r="N869" s="36"/>
      <c r="O869" s="35"/>
      <c r="P869" s="35"/>
      <c r="Q869" s="35"/>
      <c r="R869" s="35"/>
      <c r="S869" s="35"/>
      <c r="T869" s="37"/>
      <c r="U869" s="37"/>
      <c r="V869" s="55"/>
      <c r="W869" s="37"/>
      <c r="X869" s="111"/>
      <c r="Y869" s="35"/>
    </row>
    <row r="870" spans="1:25" x14ac:dyDescent="0.25">
      <c r="A870" s="50"/>
      <c r="B870" s="50"/>
      <c r="C870" s="32"/>
      <c r="D870" s="33"/>
      <c r="E870" s="26"/>
      <c r="F870" s="34"/>
      <c r="G870" s="34"/>
      <c r="H870" s="34"/>
      <c r="I870" s="35"/>
      <c r="J870" s="35"/>
      <c r="K870" s="34"/>
      <c r="L870" s="34"/>
      <c r="M870" s="36"/>
      <c r="N870" s="36"/>
      <c r="O870" s="35"/>
      <c r="P870" s="35"/>
      <c r="Q870" s="35"/>
      <c r="R870" s="35"/>
      <c r="S870" s="35"/>
      <c r="T870" s="37"/>
      <c r="U870" s="37"/>
      <c r="V870" s="55"/>
      <c r="W870" s="37"/>
      <c r="X870" s="111"/>
      <c r="Y870" s="35"/>
    </row>
    <row r="871" spans="1:25" x14ac:dyDescent="0.25">
      <c r="A871" s="50"/>
      <c r="B871" s="50"/>
      <c r="C871" s="32"/>
      <c r="D871" s="33"/>
      <c r="E871" s="26"/>
      <c r="F871" s="34"/>
      <c r="G871" s="34"/>
      <c r="H871" s="34"/>
      <c r="I871" s="35"/>
      <c r="J871" s="35"/>
      <c r="K871" s="34"/>
      <c r="L871" s="34"/>
      <c r="M871" s="36"/>
      <c r="N871" s="36"/>
      <c r="O871" s="35"/>
      <c r="P871" s="35"/>
      <c r="Q871" s="35"/>
      <c r="R871" s="35"/>
      <c r="S871" s="35"/>
      <c r="T871" s="37"/>
      <c r="U871" s="37"/>
      <c r="V871" s="55"/>
      <c r="W871" s="37"/>
      <c r="X871" s="111"/>
      <c r="Y871" s="35"/>
    </row>
    <row r="872" spans="1:25" x14ac:dyDescent="0.25">
      <c r="A872" s="50"/>
      <c r="B872" s="50"/>
      <c r="C872" s="32"/>
      <c r="D872" s="33"/>
      <c r="E872" s="26"/>
      <c r="F872" s="34"/>
      <c r="G872" s="34"/>
      <c r="H872" s="34"/>
      <c r="I872" s="35"/>
      <c r="J872" s="35"/>
      <c r="K872" s="34"/>
      <c r="L872" s="34"/>
      <c r="M872" s="36"/>
      <c r="N872" s="36"/>
      <c r="O872" s="35"/>
      <c r="P872" s="35"/>
      <c r="Q872" s="35"/>
      <c r="R872" s="35"/>
      <c r="S872" s="35"/>
      <c r="T872" s="37"/>
      <c r="U872" s="37"/>
      <c r="V872" s="55"/>
      <c r="W872" s="37"/>
      <c r="X872" s="111"/>
      <c r="Y872" s="35"/>
    </row>
    <row r="873" spans="1:25" x14ac:dyDescent="0.25">
      <c r="A873" s="50"/>
      <c r="B873" s="50"/>
      <c r="C873" s="32"/>
      <c r="D873" s="33"/>
      <c r="E873" s="26"/>
      <c r="F873" s="34"/>
      <c r="G873" s="34"/>
      <c r="H873" s="34"/>
      <c r="I873" s="35"/>
      <c r="J873" s="35"/>
      <c r="K873" s="34"/>
      <c r="L873" s="34"/>
      <c r="M873" s="36"/>
      <c r="N873" s="36"/>
      <c r="O873" s="35"/>
      <c r="P873" s="35"/>
      <c r="Q873" s="35"/>
      <c r="R873" s="35"/>
      <c r="S873" s="35"/>
      <c r="T873" s="37"/>
      <c r="U873" s="37"/>
      <c r="V873" s="55"/>
      <c r="W873" s="37"/>
      <c r="X873" s="111"/>
      <c r="Y873" s="35"/>
    </row>
    <row r="874" spans="1:25" x14ac:dyDescent="0.25">
      <c r="A874" s="50"/>
      <c r="B874" s="50"/>
      <c r="C874" s="32"/>
      <c r="D874" s="33"/>
      <c r="E874" s="26"/>
      <c r="F874" s="34"/>
      <c r="G874" s="34"/>
      <c r="H874" s="34"/>
      <c r="I874" s="35"/>
      <c r="J874" s="35"/>
      <c r="K874" s="34"/>
      <c r="L874" s="34"/>
      <c r="M874" s="36"/>
      <c r="N874" s="36"/>
      <c r="O874" s="35"/>
      <c r="P874" s="35"/>
      <c r="Q874" s="35"/>
      <c r="R874" s="35"/>
      <c r="S874" s="35"/>
      <c r="T874" s="37"/>
      <c r="U874" s="37"/>
      <c r="V874" s="55"/>
      <c r="W874" s="37"/>
      <c r="X874" s="108"/>
      <c r="Y874" s="35"/>
    </row>
    <row r="875" spans="1:25" x14ac:dyDescent="0.25">
      <c r="A875" s="50"/>
      <c r="B875" s="50"/>
      <c r="C875" s="32"/>
      <c r="D875" s="33"/>
      <c r="E875" s="26"/>
      <c r="F875" s="34"/>
      <c r="G875" s="34"/>
      <c r="H875" s="34"/>
      <c r="I875" s="35"/>
      <c r="J875" s="35"/>
      <c r="K875" s="34"/>
      <c r="L875" s="34"/>
      <c r="M875" s="36"/>
      <c r="N875" s="36"/>
      <c r="O875" s="35"/>
      <c r="P875" s="35"/>
      <c r="Q875" s="35"/>
      <c r="R875" s="35"/>
      <c r="S875" s="35"/>
      <c r="T875" s="37"/>
      <c r="U875" s="37"/>
      <c r="V875" s="54"/>
      <c r="W875" s="37"/>
      <c r="X875" s="111"/>
      <c r="Y875" s="35"/>
    </row>
    <row r="876" spans="1:25" x14ac:dyDescent="0.25">
      <c r="A876" s="50"/>
      <c r="B876" s="50"/>
      <c r="C876" s="32"/>
      <c r="D876" s="33"/>
      <c r="E876" s="26"/>
      <c r="F876" s="34"/>
      <c r="G876" s="34"/>
      <c r="H876" s="34"/>
      <c r="I876" s="35"/>
      <c r="J876" s="35"/>
      <c r="K876" s="34"/>
      <c r="L876" s="34"/>
      <c r="M876" s="36"/>
      <c r="N876" s="36"/>
      <c r="O876" s="35"/>
      <c r="P876" s="35"/>
      <c r="Q876" s="35"/>
      <c r="R876" s="35"/>
      <c r="S876" s="35"/>
      <c r="T876" s="37"/>
      <c r="U876" s="37"/>
      <c r="V876" s="54"/>
      <c r="W876" s="37"/>
      <c r="X876" s="111"/>
      <c r="Y876" s="35"/>
    </row>
    <row r="877" spans="1:25" x14ac:dyDescent="0.25">
      <c r="A877" s="50"/>
      <c r="B877" s="50"/>
      <c r="C877" s="32"/>
      <c r="D877" s="33"/>
      <c r="E877" s="26"/>
      <c r="F877" s="34"/>
      <c r="G877" s="34"/>
      <c r="H877" s="34"/>
      <c r="I877" s="35"/>
      <c r="J877" s="35"/>
      <c r="K877" s="34"/>
      <c r="L877" s="34"/>
      <c r="M877" s="36"/>
      <c r="N877" s="36"/>
      <c r="O877" s="35"/>
      <c r="P877" s="35"/>
      <c r="Q877" s="35"/>
      <c r="R877" s="35"/>
      <c r="S877" s="35"/>
      <c r="T877" s="37"/>
      <c r="U877" s="37"/>
      <c r="V877" s="54"/>
      <c r="W877" s="37"/>
      <c r="X877" s="111"/>
      <c r="Y877" s="35"/>
    </row>
    <row r="878" spans="1:25" x14ac:dyDescent="0.25">
      <c r="A878" s="50"/>
      <c r="B878" s="50"/>
      <c r="C878" s="32"/>
      <c r="D878" s="33"/>
      <c r="E878" s="26"/>
      <c r="F878" s="34"/>
      <c r="G878" s="34"/>
      <c r="H878" s="34"/>
      <c r="I878" s="35"/>
      <c r="J878" s="35"/>
      <c r="K878" s="34"/>
      <c r="L878" s="34"/>
      <c r="M878" s="36"/>
      <c r="N878" s="36"/>
      <c r="O878" s="35"/>
      <c r="P878" s="35"/>
      <c r="Q878" s="35"/>
      <c r="R878" s="35"/>
      <c r="S878" s="35"/>
      <c r="T878" s="37"/>
      <c r="U878" s="37"/>
      <c r="V878" s="54"/>
      <c r="W878" s="37"/>
      <c r="X878" s="111"/>
      <c r="Y878" s="35"/>
    </row>
    <row r="879" spans="1:25" x14ac:dyDescent="0.25">
      <c r="A879" s="50"/>
      <c r="B879" s="50"/>
      <c r="C879" s="32"/>
      <c r="D879" s="33"/>
      <c r="E879" s="26"/>
      <c r="F879" s="34"/>
      <c r="G879" s="34"/>
      <c r="H879" s="34"/>
      <c r="I879" s="35"/>
      <c r="J879" s="35"/>
      <c r="K879" s="34"/>
      <c r="L879" s="34"/>
      <c r="M879" s="36"/>
      <c r="N879" s="36"/>
      <c r="O879" s="35"/>
      <c r="P879" s="35"/>
      <c r="Q879" s="35"/>
      <c r="R879" s="35"/>
      <c r="S879" s="35"/>
      <c r="T879" s="37"/>
      <c r="U879" s="37"/>
      <c r="V879" s="54"/>
      <c r="W879" s="37"/>
      <c r="X879" s="111"/>
      <c r="Y879" s="35"/>
    </row>
    <row r="880" spans="1:25" x14ac:dyDescent="0.25">
      <c r="A880" s="50"/>
      <c r="B880" s="50"/>
      <c r="C880" s="32"/>
      <c r="D880" s="33"/>
      <c r="E880" s="26"/>
      <c r="F880" s="34"/>
      <c r="G880" s="34"/>
      <c r="H880" s="34"/>
      <c r="I880" s="35"/>
      <c r="J880" s="35"/>
      <c r="K880" s="34"/>
      <c r="L880" s="34"/>
      <c r="M880" s="36"/>
      <c r="N880" s="36"/>
      <c r="O880" s="35"/>
      <c r="P880" s="35"/>
      <c r="Q880" s="35"/>
      <c r="R880" s="35"/>
      <c r="S880" s="35"/>
      <c r="T880" s="37"/>
      <c r="U880" s="37"/>
      <c r="V880" s="54"/>
      <c r="W880" s="37"/>
      <c r="X880" s="111"/>
      <c r="Y880" s="35"/>
    </row>
    <row r="881" spans="1:25" x14ac:dyDescent="0.25">
      <c r="A881" s="50"/>
      <c r="B881" s="50"/>
      <c r="C881" s="32"/>
      <c r="D881" s="33"/>
      <c r="E881" s="26"/>
      <c r="F881" s="34"/>
      <c r="G881" s="34"/>
      <c r="H881" s="34"/>
      <c r="I881" s="35"/>
      <c r="J881" s="35"/>
      <c r="K881" s="34"/>
      <c r="L881" s="34"/>
      <c r="M881" s="36"/>
      <c r="N881" s="36"/>
      <c r="O881" s="35"/>
      <c r="P881" s="35"/>
      <c r="Q881" s="35"/>
      <c r="R881" s="35"/>
      <c r="S881" s="35"/>
      <c r="T881" s="37"/>
      <c r="U881" s="37"/>
      <c r="V881" s="54"/>
      <c r="W881" s="56"/>
      <c r="X881" s="111"/>
      <c r="Y881" s="35"/>
    </row>
    <row r="882" spans="1:25" x14ac:dyDescent="0.25">
      <c r="A882" s="50"/>
      <c r="B882" s="50"/>
      <c r="C882" s="32"/>
      <c r="D882" s="33"/>
      <c r="E882" s="26"/>
      <c r="F882" s="34"/>
      <c r="G882" s="34"/>
      <c r="H882" s="34"/>
      <c r="I882" s="35"/>
      <c r="J882" s="35"/>
      <c r="K882" s="34"/>
      <c r="L882" s="34"/>
      <c r="M882" s="36"/>
      <c r="N882" s="36"/>
      <c r="O882" s="35"/>
      <c r="P882" s="35"/>
      <c r="Q882" s="35"/>
      <c r="R882" s="35"/>
      <c r="S882" s="35"/>
      <c r="T882" s="37"/>
      <c r="U882" s="37"/>
      <c r="V882" s="54"/>
      <c r="W882" s="37"/>
      <c r="X882" s="111"/>
      <c r="Y882" s="35"/>
    </row>
    <row r="883" spans="1:25" x14ac:dyDescent="0.25">
      <c r="A883" s="50"/>
      <c r="B883" s="50"/>
      <c r="C883" s="32"/>
      <c r="D883" s="33"/>
      <c r="E883" s="26"/>
      <c r="F883" s="34"/>
      <c r="G883" s="34"/>
      <c r="H883" s="34"/>
      <c r="I883" s="35"/>
      <c r="J883" s="35"/>
      <c r="K883" s="34"/>
      <c r="L883" s="34"/>
      <c r="M883" s="36"/>
      <c r="N883" s="36"/>
      <c r="O883" s="35"/>
      <c r="P883" s="35"/>
      <c r="Q883" s="35"/>
      <c r="R883" s="35"/>
      <c r="S883" s="35"/>
      <c r="T883" s="37"/>
      <c r="U883" s="37"/>
      <c r="V883" s="54"/>
      <c r="W883" s="37"/>
      <c r="X883" s="111"/>
      <c r="Y883" s="35"/>
    </row>
    <row r="884" spans="1:25" x14ac:dyDescent="0.25">
      <c r="A884" s="50"/>
      <c r="B884" s="50"/>
      <c r="C884" s="32"/>
      <c r="D884" s="33"/>
      <c r="E884" s="26"/>
      <c r="F884" s="34"/>
      <c r="G884" s="34"/>
      <c r="H884" s="34"/>
      <c r="I884" s="35"/>
      <c r="J884" s="35"/>
      <c r="K884" s="34"/>
      <c r="L884" s="34"/>
      <c r="M884" s="36"/>
      <c r="N884" s="36"/>
      <c r="O884" s="35"/>
      <c r="P884" s="35"/>
      <c r="Q884" s="35"/>
      <c r="R884" s="35"/>
      <c r="S884" s="35"/>
      <c r="T884" s="37"/>
      <c r="U884" s="37"/>
      <c r="V884" s="54"/>
      <c r="W884" s="37"/>
      <c r="X884" s="111"/>
      <c r="Y884" s="35"/>
    </row>
    <row r="885" spans="1:25" x14ac:dyDescent="0.25">
      <c r="A885" s="50"/>
      <c r="B885" s="50"/>
      <c r="C885" s="32"/>
      <c r="D885" s="33"/>
      <c r="E885" s="26"/>
      <c r="F885" s="34"/>
      <c r="G885" s="34"/>
      <c r="H885" s="34"/>
      <c r="I885" s="35"/>
      <c r="J885" s="35"/>
      <c r="K885" s="34"/>
      <c r="L885" s="34"/>
      <c r="M885" s="36"/>
      <c r="N885" s="36"/>
      <c r="O885" s="35"/>
      <c r="P885" s="35"/>
      <c r="Q885" s="35"/>
      <c r="R885" s="35"/>
      <c r="S885" s="35"/>
      <c r="T885" s="37"/>
      <c r="U885" s="37"/>
      <c r="V885" s="54"/>
      <c r="W885" s="37"/>
      <c r="X885" s="111"/>
      <c r="Y885" s="35"/>
    </row>
    <row r="886" spans="1:25" x14ac:dyDescent="0.25">
      <c r="A886" s="50"/>
      <c r="B886" s="50"/>
      <c r="C886" s="32"/>
      <c r="D886" s="33"/>
      <c r="E886" s="26"/>
      <c r="F886" s="34"/>
      <c r="G886" s="34"/>
      <c r="H886" s="34"/>
      <c r="I886" s="35"/>
      <c r="J886" s="35"/>
      <c r="K886" s="34"/>
      <c r="L886" s="34"/>
      <c r="M886" s="36"/>
      <c r="N886" s="36"/>
      <c r="O886" s="35"/>
      <c r="P886" s="35"/>
      <c r="Q886" s="35"/>
      <c r="R886" s="35"/>
      <c r="S886" s="35"/>
      <c r="T886" s="37"/>
      <c r="U886" s="37"/>
      <c r="V886" s="54"/>
      <c r="W886" s="37"/>
      <c r="X886" s="111"/>
      <c r="Y886" s="35"/>
    </row>
    <row r="887" spans="1:25" x14ac:dyDescent="0.25">
      <c r="A887" s="50"/>
      <c r="B887" s="50"/>
      <c r="C887" s="32"/>
      <c r="D887" s="33"/>
      <c r="E887" s="26"/>
      <c r="F887" s="34"/>
      <c r="G887" s="34"/>
      <c r="H887" s="34"/>
      <c r="I887" s="35"/>
      <c r="J887" s="35"/>
      <c r="K887" s="34"/>
      <c r="L887" s="34"/>
      <c r="M887" s="36"/>
      <c r="N887" s="36"/>
      <c r="O887" s="35"/>
      <c r="P887" s="35"/>
      <c r="Q887" s="35"/>
      <c r="R887" s="35"/>
      <c r="S887" s="35"/>
      <c r="T887" s="37"/>
      <c r="U887" s="37"/>
      <c r="V887" s="54"/>
      <c r="W887" s="37"/>
      <c r="X887" s="111"/>
      <c r="Y887" s="35"/>
    </row>
    <row r="888" spans="1:25" x14ac:dyDescent="0.25">
      <c r="A888" s="50"/>
      <c r="B888" s="50"/>
      <c r="C888" s="32"/>
      <c r="D888" s="33"/>
      <c r="E888" s="26"/>
      <c r="F888" s="34"/>
      <c r="G888" s="34"/>
      <c r="H888" s="34"/>
      <c r="I888" s="35"/>
      <c r="J888" s="35"/>
      <c r="K888" s="34"/>
      <c r="L888" s="34"/>
      <c r="M888" s="36"/>
      <c r="N888" s="36"/>
      <c r="O888" s="35"/>
      <c r="P888" s="35"/>
      <c r="Q888" s="35"/>
      <c r="R888" s="35"/>
      <c r="S888" s="35"/>
      <c r="T888" s="37"/>
      <c r="U888" s="37"/>
      <c r="V888" s="54"/>
      <c r="W888" s="37"/>
      <c r="X888" s="111"/>
      <c r="Y888" s="35"/>
    </row>
    <row r="889" spans="1:25" x14ac:dyDescent="0.25">
      <c r="A889" s="50"/>
      <c r="B889" s="50"/>
      <c r="C889" s="32"/>
      <c r="D889" s="33"/>
      <c r="E889" s="26"/>
      <c r="F889" s="34"/>
      <c r="G889" s="34"/>
      <c r="H889" s="34"/>
      <c r="I889" s="35"/>
      <c r="J889" s="35"/>
      <c r="K889" s="34"/>
      <c r="L889" s="34"/>
      <c r="M889" s="36"/>
      <c r="N889" s="36"/>
      <c r="O889" s="35"/>
      <c r="P889" s="35"/>
      <c r="Q889" s="35"/>
      <c r="R889" s="35"/>
      <c r="S889" s="35"/>
      <c r="T889" s="37"/>
      <c r="U889" s="37"/>
      <c r="V889" s="54"/>
      <c r="W889" s="37"/>
      <c r="X889" s="111"/>
      <c r="Y889" s="35"/>
    </row>
    <row r="890" spans="1:25" x14ac:dyDescent="0.25">
      <c r="A890" s="50"/>
      <c r="B890" s="50"/>
      <c r="C890" s="32"/>
      <c r="D890" s="33"/>
      <c r="E890" s="26"/>
      <c r="F890" s="34"/>
      <c r="G890" s="34"/>
      <c r="H890" s="34"/>
      <c r="I890" s="35"/>
      <c r="J890" s="35"/>
      <c r="K890" s="34"/>
      <c r="L890" s="34"/>
      <c r="M890" s="36"/>
      <c r="N890" s="36"/>
      <c r="O890" s="35"/>
      <c r="P890" s="35"/>
      <c r="Q890" s="35"/>
      <c r="R890" s="35"/>
      <c r="S890" s="35"/>
      <c r="T890" s="37"/>
      <c r="U890" s="37"/>
      <c r="V890" s="54"/>
      <c r="W890" s="37"/>
      <c r="X890" s="111"/>
      <c r="Y890" s="35"/>
    </row>
    <row r="891" spans="1:25" x14ac:dyDescent="0.25">
      <c r="A891" s="50"/>
      <c r="B891" s="50"/>
      <c r="C891" s="32"/>
      <c r="D891" s="33"/>
      <c r="E891" s="26"/>
      <c r="F891" s="34"/>
      <c r="G891" s="34"/>
      <c r="H891" s="34"/>
      <c r="I891" s="35"/>
      <c r="J891" s="35"/>
      <c r="K891" s="34"/>
      <c r="L891" s="34"/>
      <c r="M891" s="36"/>
      <c r="N891" s="36"/>
      <c r="O891" s="35"/>
      <c r="P891" s="35"/>
      <c r="Q891" s="35"/>
      <c r="R891" s="35"/>
      <c r="S891" s="35"/>
      <c r="T891" s="37"/>
      <c r="U891" s="37"/>
      <c r="V891" s="54"/>
      <c r="W891" s="37"/>
      <c r="X891" s="111"/>
      <c r="Y891" s="35"/>
    </row>
    <row r="892" spans="1:25" x14ac:dyDescent="0.25">
      <c r="A892" s="50"/>
      <c r="B892" s="50"/>
      <c r="C892" s="32"/>
      <c r="D892" s="33"/>
      <c r="E892" s="26"/>
      <c r="F892" s="34"/>
      <c r="G892" s="34"/>
      <c r="H892" s="34"/>
      <c r="I892" s="35"/>
      <c r="J892" s="35"/>
      <c r="K892" s="34"/>
      <c r="L892" s="34"/>
      <c r="M892" s="36"/>
      <c r="N892" s="36"/>
      <c r="O892" s="35"/>
      <c r="P892" s="35"/>
      <c r="Q892" s="35"/>
      <c r="R892" s="35"/>
      <c r="S892" s="35"/>
      <c r="T892" s="37"/>
      <c r="U892" s="37"/>
      <c r="V892" s="54"/>
      <c r="W892" s="56"/>
      <c r="X892" s="111"/>
      <c r="Y892" s="35"/>
    </row>
    <row r="893" spans="1:25" x14ac:dyDescent="0.25">
      <c r="A893" s="50"/>
      <c r="B893" s="50"/>
      <c r="C893" s="32"/>
      <c r="D893" s="33"/>
      <c r="E893" s="26"/>
      <c r="F893" s="34"/>
      <c r="G893" s="34"/>
      <c r="H893" s="34"/>
      <c r="I893" s="35"/>
      <c r="J893" s="35"/>
      <c r="K893" s="34"/>
      <c r="L893" s="34"/>
      <c r="M893" s="36"/>
      <c r="N893" s="36"/>
      <c r="O893" s="35"/>
      <c r="P893" s="35"/>
      <c r="Q893" s="35"/>
      <c r="R893" s="35"/>
      <c r="S893" s="35"/>
      <c r="T893" s="37"/>
      <c r="U893" s="37"/>
      <c r="V893" s="54"/>
      <c r="W893" s="37"/>
      <c r="X893" s="111"/>
      <c r="Y893" s="35"/>
    </row>
    <row r="894" spans="1:25" x14ac:dyDescent="0.25">
      <c r="A894" s="50"/>
      <c r="B894" s="50"/>
      <c r="C894" s="32"/>
      <c r="D894" s="33"/>
      <c r="E894" s="26"/>
      <c r="F894" s="34"/>
      <c r="G894" s="34"/>
      <c r="H894" s="34"/>
      <c r="I894" s="35"/>
      <c r="J894" s="35"/>
      <c r="K894" s="34"/>
      <c r="L894" s="34"/>
      <c r="M894" s="36"/>
      <c r="N894" s="36"/>
      <c r="O894" s="35"/>
      <c r="P894" s="35"/>
      <c r="Q894" s="35"/>
      <c r="R894" s="35"/>
      <c r="S894" s="35"/>
      <c r="T894" s="37"/>
      <c r="U894" s="37"/>
      <c r="V894" s="54"/>
      <c r="W894" s="37"/>
      <c r="X894" s="111"/>
      <c r="Y894" s="35"/>
    </row>
    <row r="895" spans="1:25" x14ac:dyDescent="0.25">
      <c r="A895" s="50"/>
      <c r="B895" s="50"/>
      <c r="C895" s="32"/>
      <c r="D895" s="33"/>
      <c r="E895" s="26"/>
      <c r="F895" s="34"/>
      <c r="G895" s="34"/>
      <c r="H895" s="34"/>
      <c r="I895" s="35"/>
      <c r="J895" s="35"/>
      <c r="K895" s="34"/>
      <c r="L895" s="34"/>
      <c r="M895" s="36"/>
      <c r="N895" s="36"/>
      <c r="O895" s="35"/>
      <c r="P895" s="35"/>
      <c r="Q895" s="35"/>
      <c r="R895" s="35"/>
      <c r="S895" s="35"/>
      <c r="T895" s="37"/>
      <c r="U895" s="37"/>
      <c r="V895" s="54"/>
      <c r="W895" s="37"/>
      <c r="X895" s="111"/>
      <c r="Y895" s="35"/>
    </row>
    <row r="896" spans="1:25" x14ac:dyDescent="0.25">
      <c r="A896" s="50"/>
      <c r="B896" s="50"/>
      <c r="C896" s="32"/>
      <c r="D896" s="33"/>
      <c r="E896" s="26"/>
      <c r="F896" s="34"/>
      <c r="G896" s="34"/>
      <c r="H896" s="34"/>
      <c r="I896" s="35"/>
      <c r="J896" s="35"/>
      <c r="K896" s="34"/>
      <c r="L896" s="34"/>
      <c r="M896" s="36"/>
      <c r="N896" s="36"/>
      <c r="O896" s="35"/>
      <c r="P896" s="35"/>
      <c r="Q896" s="35"/>
      <c r="R896" s="35"/>
      <c r="S896" s="35"/>
      <c r="T896" s="37"/>
      <c r="U896" s="37"/>
      <c r="V896" s="54"/>
      <c r="W896" s="37"/>
      <c r="X896" s="111"/>
      <c r="Y896" s="35"/>
    </row>
    <row r="897" spans="1:25" x14ac:dyDescent="0.25">
      <c r="A897" s="50"/>
      <c r="B897" s="50"/>
      <c r="C897" s="32"/>
      <c r="D897" s="33"/>
      <c r="E897" s="26"/>
      <c r="F897" s="34"/>
      <c r="G897" s="34"/>
      <c r="H897" s="34"/>
      <c r="I897" s="35"/>
      <c r="J897" s="35"/>
      <c r="K897" s="34"/>
      <c r="L897" s="34"/>
      <c r="M897" s="36"/>
      <c r="N897" s="36"/>
      <c r="O897" s="35"/>
      <c r="P897" s="35"/>
      <c r="Q897" s="35"/>
      <c r="R897" s="35"/>
      <c r="S897" s="35"/>
      <c r="T897" s="37"/>
      <c r="U897" s="37"/>
      <c r="V897" s="54"/>
      <c r="W897" s="37"/>
      <c r="X897" s="111"/>
      <c r="Y897" s="35"/>
    </row>
    <row r="898" spans="1:25" x14ac:dyDescent="0.25">
      <c r="A898" s="50"/>
      <c r="B898" s="50"/>
      <c r="C898" s="32"/>
      <c r="D898" s="33"/>
      <c r="E898" s="26"/>
      <c r="F898" s="34"/>
      <c r="G898" s="34"/>
      <c r="H898" s="34"/>
      <c r="I898" s="35"/>
      <c r="J898" s="35"/>
      <c r="K898" s="34"/>
      <c r="L898" s="34"/>
      <c r="M898" s="36"/>
      <c r="N898" s="36"/>
      <c r="O898" s="35"/>
      <c r="P898" s="35"/>
      <c r="Q898" s="35"/>
      <c r="R898" s="35"/>
      <c r="S898" s="35"/>
      <c r="T898" s="37"/>
      <c r="U898" s="37"/>
      <c r="V898" s="54"/>
      <c r="W898" s="37"/>
      <c r="X898" s="111"/>
      <c r="Y898" s="35"/>
    </row>
    <row r="899" spans="1:25" x14ac:dyDescent="0.25">
      <c r="A899" s="50"/>
      <c r="B899" s="50"/>
      <c r="C899" s="32"/>
      <c r="D899" s="33"/>
      <c r="E899" s="26"/>
      <c r="F899" s="34"/>
      <c r="G899" s="34"/>
      <c r="H899" s="34"/>
      <c r="I899" s="35"/>
      <c r="J899" s="35"/>
      <c r="K899" s="34"/>
      <c r="L899" s="34"/>
      <c r="M899" s="36"/>
      <c r="N899" s="36"/>
      <c r="O899" s="35"/>
      <c r="P899" s="35"/>
      <c r="Q899" s="35"/>
      <c r="R899" s="35"/>
      <c r="S899" s="35"/>
      <c r="T899" s="37"/>
      <c r="U899" s="37"/>
      <c r="V899" s="54"/>
      <c r="W899" s="37"/>
      <c r="X899" s="111"/>
      <c r="Y899" s="35"/>
    </row>
    <row r="900" spans="1:25" x14ac:dyDescent="0.25">
      <c r="A900" s="50"/>
      <c r="B900" s="50"/>
      <c r="C900" s="32"/>
      <c r="D900" s="33"/>
      <c r="E900" s="26"/>
      <c r="F900" s="34"/>
      <c r="G900" s="34"/>
      <c r="H900" s="34"/>
      <c r="I900" s="35"/>
      <c r="J900" s="35"/>
      <c r="K900" s="34"/>
      <c r="L900" s="34"/>
      <c r="M900" s="36"/>
      <c r="N900" s="36"/>
      <c r="O900" s="35"/>
      <c r="P900" s="35"/>
      <c r="Q900" s="35"/>
      <c r="R900" s="35"/>
      <c r="S900" s="35"/>
      <c r="T900" s="37"/>
      <c r="U900" s="37"/>
      <c r="V900" s="54"/>
      <c r="W900" s="37"/>
      <c r="X900" s="111"/>
      <c r="Y900" s="35"/>
    </row>
    <row r="901" spans="1:25" x14ac:dyDescent="0.25">
      <c r="A901" s="50"/>
      <c r="B901" s="50"/>
      <c r="C901" s="32"/>
      <c r="D901" s="33"/>
      <c r="E901" s="26"/>
      <c r="F901" s="34"/>
      <c r="G901" s="34"/>
      <c r="H901" s="34"/>
      <c r="I901" s="35"/>
      <c r="J901" s="35"/>
      <c r="K901" s="34"/>
      <c r="L901" s="34"/>
      <c r="M901" s="36"/>
      <c r="N901" s="36"/>
      <c r="O901" s="35"/>
      <c r="P901" s="35"/>
      <c r="Q901" s="35"/>
      <c r="R901" s="35"/>
      <c r="S901" s="35"/>
      <c r="T901" s="37"/>
      <c r="U901" s="37"/>
      <c r="V901" s="54"/>
      <c r="W901" s="37"/>
      <c r="X901" s="111"/>
      <c r="Y901" s="35"/>
    </row>
    <row r="902" spans="1:25" x14ac:dyDescent="0.25">
      <c r="A902" s="50"/>
      <c r="B902" s="50"/>
      <c r="C902" s="32"/>
      <c r="D902" s="33"/>
      <c r="E902" s="26"/>
      <c r="F902" s="34"/>
      <c r="G902" s="34"/>
      <c r="H902" s="34"/>
      <c r="I902" s="35"/>
      <c r="J902" s="35"/>
      <c r="K902" s="34"/>
      <c r="L902" s="34"/>
      <c r="M902" s="36"/>
      <c r="N902" s="36"/>
      <c r="O902" s="35"/>
      <c r="P902" s="35"/>
      <c r="Q902" s="35"/>
      <c r="R902" s="35"/>
      <c r="S902" s="35"/>
      <c r="T902" s="37"/>
      <c r="U902" s="37"/>
      <c r="V902" s="54"/>
      <c r="W902" s="37"/>
      <c r="X902" s="111"/>
      <c r="Y902" s="35"/>
    </row>
    <row r="903" spans="1:25" x14ac:dyDescent="0.25">
      <c r="A903" s="50"/>
      <c r="B903" s="50"/>
      <c r="C903" s="32"/>
      <c r="D903" s="33"/>
      <c r="E903" s="26"/>
      <c r="F903" s="34"/>
      <c r="G903" s="34"/>
      <c r="H903" s="34"/>
      <c r="I903" s="35"/>
      <c r="J903" s="35"/>
      <c r="K903" s="34"/>
      <c r="L903" s="34"/>
      <c r="M903" s="36"/>
      <c r="N903" s="36"/>
      <c r="O903" s="35"/>
      <c r="P903" s="35"/>
      <c r="Q903" s="35"/>
      <c r="R903" s="35"/>
      <c r="S903" s="35"/>
      <c r="T903" s="37"/>
      <c r="U903" s="37"/>
      <c r="V903" s="54"/>
      <c r="W903" s="37"/>
      <c r="X903" s="111"/>
      <c r="Y903" s="35"/>
    </row>
    <row r="904" spans="1:25" x14ac:dyDescent="0.25">
      <c r="A904" s="50"/>
      <c r="B904" s="50"/>
      <c r="C904" s="32"/>
      <c r="D904" s="33"/>
      <c r="E904" s="26"/>
      <c r="F904" s="34"/>
      <c r="G904" s="34"/>
      <c r="H904" s="34"/>
      <c r="I904" s="35"/>
      <c r="J904" s="35"/>
      <c r="K904" s="34"/>
      <c r="L904" s="34"/>
      <c r="M904" s="36"/>
      <c r="N904" s="36"/>
      <c r="O904" s="35"/>
      <c r="P904" s="35"/>
      <c r="Q904" s="35"/>
      <c r="R904" s="35"/>
      <c r="S904" s="35"/>
      <c r="T904" s="37"/>
      <c r="U904" s="37"/>
      <c r="V904" s="54"/>
      <c r="W904" s="37"/>
      <c r="X904" s="111"/>
      <c r="Y904" s="35"/>
    </row>
    <row r="905" spans="1:25" x14ac:dyDescent="0.25">
      <c r="A905" s="50"/>
      <c r="B905" s="50"/>
      <c r="C905" s="32"/>
      <c r="D905" s="33"/>
      <c r="E905" s="26"/>
      <c r="F905" s="34"/>
      <c r="G905" s="34"/>
      <c r="H905" s="34"/>
      <c r="I905" s="35"/>
      <c r="J905" s="35"/>
      <c r="K905" s="34"/>
      <c r="L905" s="34"/>
      <c r="M905" s="36"/>
      <c r="N905" s="36"/>
      <c r="O905" s="35"/>
      <c r="P905" s="35"/>
      <c r="Q905" s="35"/>
      <c r="R905" s="35"/>
      <c r="S905" s="35"/>
      <c r="T905" s="37"/>
      <c r="U905" s="37"/>
      <c r="V905" s="54"/>
      <c r="W905" s="37"/>
      <c r="X905" s="111"/>
      <c r="Y905" s="35"/>
    </row>
    <row r="906" spans="1:25" x14ac:dyDescent="0.25">
      <c r="A906" s="50"/>
      <c r="B906" s="50"/>
      <c r="C906" s="32"/>
      <c r="D906" s="33"/>
      <c r="E906" s="26"/>
      <c r="F906" s="34"/>
      <c r="G906" s="34"/>
      <c r="H906" s="34"/>
      <c r="I906" s="35"/>
      <c r="J906" s="35"/>
      <c r="K906" s="34"/>
      <c r="L906" s="34"/>
      <c r="M906" s="36"/>
      <c r="N906" s="36"/>
      <c r="O906" s="35"/>
      <c r="P906" s="35"/>
      <c r="Q906" s="35"/>
      <c r="R906" s="35"/>
      <c r="S906" s="35"/>
      <c r="T906" s="37"/>
      <c r="U906" s="37"/>
      <c r="V906" s="54"/>
      <c r="W906" s="37"/>
      <c r="X906" s="111"/>
      <c r="Y906" s="35"/>
    </row>
    <row r="907" spans="1:25" x14ac:dyDescent="0.25">
      <c r="A907" s="50"/>
      <c r="B907" s="50"/>
      <c r="C907" s="32"/>
      <c r="D907" s="33"/>
      <c r="E907" s="26"/>
      <c r="F907" s="34"/>
      <c r="G907" s="34"/>
      <c r="H907" s="34"/>
      <c r="I907" s="35"/>
      <c r="J907" s="35"/>
      <c r="K907" s="34"/>
      <c r="L907" s="34"/>
      <c r="M907" s="36"/>
      <c r="N907" s="36"/>
      <c r="O907" s="35"/>
      <c r="P907" s="35"/>
      <c r="Q907" s="35"/>
      <c r="R907" s="35"/>
      <c r="S907" s="35"/>
      <c r="T907" s="37"/>
      <c r="U907" s="37"/>
      <c r="V907" s="54"/>
      <c r="W907" s="37"/>
      <c r="X907" s="111"/>
      <c r="Y907" s="35"/>
    </row>
    <row r="908" spans="1:25" x14ac:dyDescent="0.25">
      <c r="A908" s="50"/>
      <c r="B908" s="50"/>
      <c r="C908" s="32"/>
      <c r="D908" s="33"/>
      <c r="E908" s="26"/>
      <c r="F908" s="34"/>
      <c r="G908" s="34"/>
      <c r="H908" s="34"/>
      <c r="I908" s="35"/>
      <c r="J908" s="35"/>
      <c r="K908" s="34"/>
      <c r="L908" s="34"/>
      <c r="M908" s="36"/>
      <c r="N908" s="36"/>
      <c r="O908" s="35"/>
      <c r="P908" s="35"/>
      <c r="Q908" s="35"/>
      <c r="R908" s="35"/>
      <c r="S908" s="35"/>
      <c r="T908" s="37"/>
      <c r="U908" s="37"/>
      <c r="V908" s="54"/>
      <c r="W908" s="56"/>
      <c r="X908" s="111"/>
      <c r="Y908" s="35"/>
    </row>
    <row r="909" spans="1:25" x14ac:dyDescent="0.25">
      <c r="A909" s="50"/>
      <c r="B909" s="50"/>
      <c r="C909" s="32"/>
      <c r="D909" s="33"/>
      <c r="E909" s="26"/>
      <c r="F909" s="34"/>
      <c r="G909" s="34"/>
      <c r="H909" s="34"/>
      <c r="I909" s="35"/>
      <c r="J909" s="35"/>
      <c r="K909" s="34"/>
      <c r="L909" s="34"/>
      <c r="M909" s="36"/>
      <c r="N909" s="36"/>
      <c r="O909" s="35"/>
      <c r="P909" s="35"/>
      <c r="Q909" s="35"/>
      <c r="R909" s="35"/>
      <c r="S909" s="35"/>
      <c r="T909" s="37"/>
      <c r="U909" s="37"/>
      <c r="V909" s="54"/>
      <c r="W909" s="56"/>
      <c r="X909" s="111"/>
      <c r="Y909" s="35"/>
    </row>
    <row r="910" spans="1:25" x14ac:dyDescent="0.25">
      <c r="A910" s="50"/>
      <c r="B910" s="50"/>
      <c r="C910" s="32"/>
      <c r="D910" s="33"/>
      <c r="E910" s="26"/>
      <c r="F910" s="34"/>
      <c r="G910" s="34"/>
      <c r="H910" s="34"/>
      <c r="I910" s="35"/>
      <c r="J910" s="35"/>
      <c r="K910" s="34"/>
      <c r="L910" s="34"/>
      <c r="M910" s="36"/>
      <c r="N910" s="36"/>
      <c r="O910" s="35"/>
      <c r="P910" s="35"/>
      <c r="Q910" s="35"/>
      <c r="R910" s="35"/>
      <c r="S910" s="35"/>
      <c r="T910" s="37"/>
      <c r="U910" s="37"/>
      <c r="V910" s="54"/>
      <c r="W910" s="37"/>
      <c r="X910" s="111"/>
      <c r="Y910" s="35"/>
    </row>
    <row r="911" spans="1:25" x14ac:dyDescent="0.25">
      <c r="A911" s="50"/>
      <c r="B911" s="50"/>
      <c r="C911" s="32"/>
      <c r="D911" s="33"/>
      <c r="E911" s="26"/>
      <c r="F911" s="34"/>
      <c r="G911" s="34"/>
      <c r="H911" s="34"/>
      <c r="I911" s="35"/>
      <c r="J911" s="35"/>
      <c r="K911" s="34"/>
      <c r="L911" s="34"/>
      <c r="M911" s="36"/>
      <c r="N911" s="36"/>
      <c r="O911" s="35"/>
      <c r="P911" s="35"/>
      <c r="Q911" s="35"/>
      <c r="R911" s="35"/>
      <c r="S911" s="35"/>
      <c r="T911" s="37"/>
      <c r="U911" s="37"/>
      <c r="V911" s="54"/>
      <c r="W911" s="56"/>
      <c r="X911" s="111"/>
      <c r="Y911" s="35"/>
    </row>
    <row r="912" spans="1:25" x14ac:dyDescent="0.25">
      <c r="A912" s="50"/>
      <c r="B912" s="50"/>
      <c r="C912" s="32"/>
      <c r="D912" s="33"/>
      <c r="E912" s="26"/>
      <c r="F912" s="34"/>
      <c r="G912" s="34"/>
      <c r="H912" s="34"/>
      <c r="I912" s="35"/>
      <c r="J912" s="35"/>
      <c r="K912" s="34"/>
      <c r="L912" s="34"/>
      <c r="M912" s="36"/>
      <c r="N912" s="36"/>
      <c r="O912" s="35"/>
      <c r="P912" s="35"/>
      <c r="Q912" s="35"/>
      <c r="R912" s="35"/>
      <c r="S912" s="35"/>
      <c r="T912" s="37"/>
      <c r="U912" s="37"/>
      <c r="V912" s="54"/>
      <c r="W912" s="37"/>
      <c r="X912" s="111"/>
      <c r="Y912" s="35"/>
    </row>
    <row r="913" spans="1:25" x14ac:dyDescent="0.25">
      <c r="A913" s="50"/>
      <c r="B913" s="50"/>
      <c r="C913" s="32"/>
      <c r="D913" s="33"/>
      <c r="E913" s="26"/>
      <c r="F913" s="34"/>
      <c r="G913" s="34"/>
      <c r="H913" s="34"/>
      <c r="I913" s="35"/>
      <c r="J913" s="35"/>
      <c r="K913" s="34"/>
      <c r="L913" s="34"/>
      <c r="M913" s="36"/>
      <c r="N913" s="36"/>
      <c r="O913" s="35"/>
      <c r="P913" s="35"/>
      <c r="Q913" s="35"/>
      <c r="R913" s="35"/>
      <c r="S913" s="35"/>
      <c r="T913" s="37"/>
      <c r="U913" s="37"/>
      <c r="V913" s="54"/>
      <c r="W913" s="56"/>
      <c r="X913" s="111"/>
      <c r="Y913" s="35"/>
    </row>
    <row r="914" spans="1:25" x14ac:dyDescent="0.25">
      <c r="A914" s="50"/>
      <c r="B914" s="50"/>
      <c r="C914" s="32"/>
      <c r="D914" s="33"/>
      <c r="E914" s="26"/>
      <c r="F914" s="34"/>
      <c r="G914" s="34"/>
      <c r="H914" s="34"/>
      <c r="I914" s="35"/>
      <c r="J914" s="35"/>
      <c r="K914" s="34"/>
      <c r="L914" s="34"/>
      <c r="M914" s="36"/>
      <c r="N914" s="36"/>
      <c r="O914" s="35"/>
      <c r="P914" s="35"/>
      <c r="Q914" s="35"/>
      <c r="R914" s="35"/>
      <c r="S914" s="35"/>
      <c r="T914" s="37"/>
      <c r="U914" s="37"/>
      <c r="V914" s="54"/>
      <c r="W914" s="37"/>
      <c r="X914" s="111"/>
      <c r="Y914" s="35"/>
    </row>
    <row r="915" spans="1:25" x14ac:dyDescent="0.25">
      <c r="A915" s="50"/>
      <c r="B915" s="50"/>
      <c r="C915" s="32"/>
      <c r="D915" s="33"/>
      <c r="E915" s="26"/>
      <c r="F915" s="34"/>
      <c r="G915" s="34"/>
      <c r="H915" s="34"/>
      <c r="I915" s="35"/>
      <c r="J915" s="35"/>
      <c r="K915" s="34"/>
      <c r="L915" s="34"/>
      <c r="M915" s="36"/>
      <c r="N915" s="36"/>
      <c r="O915" s="35"/>
      <c r="P915" s="35"/>
      <c r="Q915" s="35"/>
      <c r="R915" s="35"/>
      <c r="S915" s="35"/>
      <c r="T915" s="37"/>
      <c r="U915" s="37"/>
      <c r="V915" s="54"/>
      <c r="W915" s="37"/>
      <c r="X915" s="111"/>
      <c r="Y915" s="35"/>
    </row>
    <row r="916" spans="1:25" x14ac:dyDescent="0.25">
      <c r="A916" s="50"/>
      <c r="B916" s="50"/>
      <c r="C916" s="32"/>
      <c r="D916" s="33"/>
      <c r="E916" s="26"/>
      <c r="F916" s="34"/>
      <c r="G916" s="34"/>
      <c r="H916" s="34"/>
      <c r="I916" s="35"/>
      <c r="J916" s="35"/>
      <c r="K916" s="34"/>
      <c r="L916" s="34"/>
      <c r="M916" s="36"/>
      <c r="N916" s="36"/>
      <c r="O916" s="35"/>
      <c r="P916" s="35"/>
      <c r="Q916" s="35"/>
      <c r="R916" s="35"/>
      <c r="S916" s="35"/>
      <c r="T916" s="37"/>
      <c r="U916" s="37"/>
      <c r="V916" s="54"/>
      <c r="W916" s="37"/>
      <c r="X916" s="111"/>
      <c r="Y916" s="35"/>
    </row>
    <row r="917" spans="1:25" x14ac:dyDescent="0.25">
      <c r="A917" s="50"/>
      <c r="B917" s="50"/>
      <c r="C917" s="32"/>
      <c r="D917" s="33"/>
      <c r="E917" s="26"/>
      <c r="F917" s="34"/>
      <c r="G917" s="34"/>
      <c r="H917" s="34"/>
      <c r="I917" s="35"/>
      <c r="J917" s="35"/>
      <c r="K917" s="34"/>
      <c r="L917" s="34"/>
      <c r="M917" s="36"/>
      <c r="N917" s="36"/>
      <c r="O917" s="35"/>
      <c r="P917" s="35"/>
      <c r="Q917" s="35"/>
      <c r="R917" s="35"/>
      <c r="S917" s="35"/>
      <c r="T917" s="37"/>
      <c r="U917" s="37"/>
      <c r="V917" s="54"/>
      <c r="W917" s="37"/>
      <c r="X917" s="111"/>
      <c r="Y917" s="35"/>
    </row>
    <row r="918" spans="1:25" x14ac:dyDescent="0.25">
      <c r="A918" s="50"/>
      <c r="B918" s="50"/>
      <c r="C918" s="32"/>
      <c r="D918" s="33"/>
      <c r="E918" s="26"/>
      <c r="F918" s="34"/>
      <c r="G918" s="34"/>
      <c r="H918" s="34"/>
      <c r="I918" s="35"/>
      <c r="J918" s="35"/>
      <c r="K918" s="34"/>
      <c r="L918" s="34"/>
      <c r="M918" s="36"/>
      <c r="N918" s="36"/>
      <c r="O918" s="35"/>
      <c r="P918" s="35"/>
      <c r="Q918" s="35"/>
      <c r="R918" s="35"/>
      <c r="S918" s="35"/>
      <c r="T918" s="37"/>
      <c r="U918" s="37"/>
      <c r="V918" s="54"/>
      <c r="W918" s="37"/>
      <c r="X918" s="111"/>
      <c r="Y918" s="35"/>
    </row>
    <row r="919" spans="1:25" x14ac:dyDescent="0.25">
      <c r="A919" s="50"/>
      <c r="B919" s="50"/>
      <c r="C919" s="32"/>
      <c r="D919" s="33"/>
      <c r="E919" s="26"/>
      <c r="F919" s="34"/>
      <c r="G919" s="34"/>
      <c r="H919" s="34"/>
      <c r="I919" s="35"/>
      <c r="J919" s="35"/>
      <c r="K919" s="34"/>
      <c r="L919" s="34"/>
      <c r="M919" s="36"/>
      <c r="N919" s="36"/>
      <c r="O919" s="35"/>
      <c r="P919" s="35"/>
      <c r="Q919" s="35"/>
      <c r="R919" s="35"/>
      <c r="S919" s="35"/>
      <c r="T919" s="37"/>
      <c r="U919" s="37"/>
      <c r="V919" s="54"/>
      <c r="W919" s="56"/>
      <c r="X919" s="111"/>
      <c r="Y919" s="35"/>
    </row>
    <row r="920" spans="1:25" x14ac:dyDescent="0.25">
      <c r="A920" s="50"/>
      <c r="B920" s="50"/>
      <c r="C920" s="32"/>
      <c r="D920" s="33"/>
      <c r="E920" s="26"/>
      <c r="F920" s="34"/>
      <c r="G920" s="34"/>
      <c r="H920" s="34"/>
      <c r="I920" s="35"/>
      <c r="J920" s="35"/>
      <c r="K920" s="34"/>
      <c r="L920" s="34"/>
      <c r="M920" s="36"/>
      <c r="N920" s="36"/>
      <c r="O920" s="35"/>
      <c r="P920" s="35"/>
      <c r="Q920" s="35"/>
      <c r="R920" s="35"/>
      <c r="S920" s="35"/>
      <c r="T920" s="37"/>
      <c r="U920" s="37"/>
      <c r="V920" s="54"/>
      <c r="W920" s="37"/>
      <c r="X920" s="108"/>
      <c r="Y920" s="35"/>
    </row>
    <row r="921" spans="1:25" x14ac:dyDescent="0.25">
      <c r="A921" s="50"/>
      <c r="B921" s="50"/>
      <c r="C921" s="32"/>
      <c r="D921" s="33"/>
      <c r="E921" s="26"/>
      <c r="F921" s="34"/>
      <c r="G921" s="34"/>
      <c r="H921" s="34"/>
      <c r="I921" s="35"/>
      <c r="J921" s="35"/>
      <c r="K921" s="34"/>
      <c r="L921" s="34"/>
      <c r="M921" s="36"/>
      <c r="N921" s="36"/>
      <c r="O921" s="35"/>
      <c r="P921" s="35"/>
      <c r="Q921" s="35"/>
      <c r="R921" s="35"/>
      <c r="S921" s="35"/>
      <c r="T921" s="37"/>
      <c r="U921" s="37"/>
      <c r="V921" s="54"/>
      <c r="W921" s="56"/>
      <c r="X921" s="111"/>
      <c r="Y921" s="35"/>
    </row>
    <row r="922" spans="1:25" x14ac:dyDescent="0.25">
      <c r="A922" s="50"/>
      <c r="B922" s="50"/>
      <c r="C922" s="32"/>
      <c r="D922" s="33"/>
      <c r="E922" s="26"/>
      <c r="F922" s="34"/>
      <c r="G922" s="34"/>
      <c r="H922" s="34"/>
      <c r="I922" s="35"/>
      <c r="J922" s="35"/>
      <c r="K922" s="34"/>
      <c r="L922" s="34"/>
      <c r="M922" s="36"/>
      <c r="N922" s="36"/>
      <c r="O922" s="35"/>
      <c r="P922" s="35"/>
      <c r="Q922" s="35"/>
      <c r="R922" s="35"/>
      <c r="S922" s="35"/>
      <c r="T922" s="37"/>
      <c r="U922" s="37"/>
      <c r="V922" s="54"/>
      <c r="W922" s="37"/>
      <c r="X922" s="111"/>
      <c r="Y922" s="35"/>
    </row>
    <row r="923" spans="1:25" x14ac:dyDescent="0.25">
      <c r="A923" s="50"/>
      <c r="B923" s="50"/>
      <c r="C923" s="32"/>
      <c r="D923" s="33"/>
      <c r="E923" s="26"/>
      <c r="F923" s="34"/>
      <c r="G923" s="34"/>
      <c r="H923" s="34"/>
      <c r="I923" s="35"/>
      <c r="J923" s="35"/>
      <c r="K923" s="34"/>
      <c r="L923" s="34"/>
      <c r="M923" s="36"/>
      <c r="N923" s="36"/>
      <c r="O923" s="35"/>
      <c r="P923" s="35"/>
      <c r="Q923" s="35"/>
      <c r="R923" s="35"/>
      <c r="S923" s="35"/>
      <c r="T923" s="37"/>
      <c r="U923" s="37"/>
      <c r="V923" s="54"/>
      <c r="W923" s="37"/>
      <c r="X923" s="111"/>
      <c r="Y923" s="35"/>
    </row>
    <row r="924" spans="1:25" x14ac:dyDescent="0.25">
      <c r="A924" s="50"/>
      <c r="B924" s="50"/>
      <c r="C924" s="32"/>
      <c r="D924" s="33"/>
      <c r="E924" s="26"/>
      <c r="F924" s="34"/>
      <c r="G924" s="34"/>
      <c r="H924" s="34"/>
      <c r="I924" s="35"/>
      <c r="J924" s="35"/>
      <c r="K924" s="34"/>
      <c r="L924" s="34"/>
      <c r="M924" s="36"/>
      <c r="N924" s="36"/>
      <c r="O924" s="35"/>
      <c r="P924" s="35"/>
      <c r="Q924" s="35"/>
      <c r="R924" s="35"/>
      <c r="S924" s="35"/>
      <c r="T924" s="37"/>
      <c r="U924" s="37"/>
      <c r="V924" s="54"/>
      <c r="W924" s="37"/>
      <c r="X924" s="108"/>
      <c r="Y924" s="35"/>
    </row>
    <row r="925" spans="1:25" x14ac:dyDescent="0.25">
      <c r="A925" s="50"/>
      <c r="B925" s="50"/>
      <c r="C925" s="32"/>
      <c r="D925" s="33"/>
      <c r="E925" s="26"/>
      <c r="F925" s="34"/>
      <c r="G925" s="34"/>
      <c r="H925" s="34"/>
      <c r="I925" s="35"/>
      <c r="J925" s="35"/>
      <c r="K925" s="34"/>
      <c r="L925" s="34"/>
      <c r="M925" s="36"/>
      <c r="N925" s="36"/>
      <c r="O925" s="35"/>
      <c r="P925" s="35"/>
      <c r="Q925" s="35"/>
      <c r="R925" s="35"/>
      <c r="S925" s="35"/>
      <c r="T925" s="37"/>
      <c r="U925" s="37"/>
      <c r="V925" s="54"/>
      <c r="W925" s="37"/>
      <c r="X925" s="111"/>
      <c r="Y925" s="35"/>
    </row>
    <row r="926" spans="1:25" x14ac:dyDescent="0.25">
      <c r="A926" s="50"/>
      <c r="B926" s="50"/>
      <c r="C926" s="32"/>
      <c r="D926" s="33"/>
      <c r="E926" s="26"/>
      <c r="F926" s="34"/>
      <c r="G926" s="34"/>
      <c r="H926" s="34"/>
      <c r="I926" s="35"/>
      <c r="J926" s="35"/>
      <c r="K926" s="34"/>
      <c r="L926" s="34"/>
      <c r="M926" s="36"/>
      <c r="N926" s="36"/>
      <c r="O926" s="35"/>
      <c r="P926" s="35"/>
      <c r="Q926" s="35"/>
      <c r="R926" s="35"/>
      <c r="S926" s="35"/>
      <c r="T926" s="37"/>
      <c r="U926" s="37"/>
      <c r="V926" s="54"/>
      <c r="W926" s="56"/>
      <c r="X926" s="111"/>
      <c r="Y926" s="35"/>
    </row>
    <row r="927" spans="1:25" x14ac:dyDescent="0.25">
      <c r="A927" s="50"/>
      <c r="B927" s="50"/>
      <c r="C927" s="32"/>
      <c r="D927" s="33"/>
      <c r="E927" s="26"/>
      <c r="F927" s="34"/>
      <c r="G927" s="34"/>
      <c r="H927" s="34"/>
      <c r="I927" s="35"/>
      <c r="J927" s="35"/>
      <c r="K927" s="34"/>
      <c r="L927" s="34"/>
      <c r="M927" s="36"/>
      <c r="N927" s="36"/>
      <c r="O927" s="35"/>
      <c r="P927" s="35"/>
      <c r="Q927" s="35"/>
      <c r="R927" s="35"/>
      <c r="S927" s="35"/>
      <c r="T927" s="37"/>
      <c r="U927" s="37"/>
      <c r="V927" s="54"/>
      <c r="W927" s="37"/>
      <c r="X927" s="111"/>
      <c r="Y927" s="35"/>
    </row>
    <row r="928" spans="1:25" x14ac:dyDescent="0.25">
      <c r="A928" s="50"/>
      <c r="B928" s="50"/>
      <c r="C928" s="32"/>
      <c r="D928" s="33"/>
      <c r="E928" s="26"/>
      <c r="F928" s="34"/>
      <c r="G928" s="34"/>
      <c r="H928" s="34"/>
      <c r="I928" s="35"/>
      <c r="J928" s="35"/>
      <c r="K928" s="34"/>
      <c r="L928" s="34"/>
      <c r="M928" s="36"/>
      <c r="N928" s="36"/>
      <c r="O928" s="35"/>
      <c r="P928" s="35"/>
      <c r="Q928" s="35"/>
      <c r="R928" s="35"/>
      <c r="S928" s="35"/>
      <c r="T928" s="37"/>
      <c r="U928" s="37"/>
      <c r="V928" s="54"/>
      <c r="W928" s="37"/>
      <c r="X928" s="111"/>
      <c r="Y928" s="35"/>
    </row>
    <row r="929" spans="1:25" x14ac:dyDescent="0.25">
      <c r="A929" s="50"/>
      <c r="B929" s="50"/>
      <c r="C929" s="32"/>
      <c r="D929" s="33"/>
      <c r="E929" s="26"/>
      <c r="F929" s="34"/>
      <c r="G929" s="34"/>
      <c r="H929" s="34"/>
      <c r="I929" s="35"/>
      <c r="J929" s="35"/>
      <c r="K929" s="34"/>
      <c r="L929" s="34"/>
      <c r="M929" s="36"/>
      <c r="N929" s="36"/>
      <c r="O929" s="35"/>
      <c r="P929" s="35"/>
      <c r="Q929" s="35"/>
      <c r="R929" s="35"/>
      <c r="S929" s="35"/>
      <c r="T929" s="37"/>
      <c r="U929" s="37"/>
      <c r="V929" s="54"/>
      <c r="W929" s="37"/>
      <c r="X929" s="111"/>
      <c r="Y929" s="35"/>
    </row>
    <row r="930" spans="1:25" x14ac:dyDescent="0.25">
      <c r="A930" s="50"/>
      <c r="B930" s="50"/>
      <c r="C930" s="32"/>
      <c r="D930" s="33"/>
      <c r="E930" s="26"/>
      <c r="F930" s="34"/>
      <c r="G930" s="34"/>
      <c r="H930" s="34"/>
      <c r="I930" s="35"/>
      <c r="J930" s="35"/>
      <c r="K930" s="34"/>
      <c r="L930" s="34"/>
      <c r="M930" s="36"/>
      <c r="N930" s="36"/>
      <c r="O930" s="35"/>
      <c r="P930" s="35"/>
      <c r="Q930" s="35"/>
      <c r="R930" s="35"/>
      <c r="S930" s="35"/>
      <c r="T930" s="37"/>
      <c r="U930" s="37"/>
      <c r="V930" s="54"/>
      <c r="W930" s="37"/>
      <c r="X930" s="111"/>
      <c r="Y930" s="35"/>
    </row>
    <row r="931" spans="1:25" x14ac:dyDescent="0.25">
      <c r="A931" s="50"/>
      <c r="B931" s="50"/>
      <c r="C931" s="32"/>
      <c r="D931" s="33"/>
      <c r="E931" s="26"/>
      <c r="F931" s="34"/>
      <c r="G931" s="34"/>
      <c r="H931" s="34"/>
      <c r="I931" s="35"/>
      <c r="J931" s="35"/>
      <c r="K931" s="34"/>
      <c r="L931" s="34"/>
      <c r="M931" s="36"/>
      <c r="N931" s="36"/>
      <c r="O931" s="35"/>
      <c r="P931" s="35"/>
      <c r="Q931" s="35"/>
      <c r="R931" s="35"/>
      <c r="S931" s="35"/>
      <c r="T931" s="37"/>
      <c r="U931" s="37"/>
      <c r="V931" s="54"/>
      <c r="W931" s="37"/>
      <c r="X931" s="111"/>
      <c r="Y931" s="35"/>
    </row>
    <row r="932" spans="1:25" x14ac:dyDescent="0.25">
      <c r="A932" s="50"/>
      <c r="B932" s="50"/>
      <c r="C932" s="32"/>
      <c r="D932" s="33"/>
      <c r="E932" s="26"/>
      <c r="F932" s="34"/>
      <c r="G932" s="34"/>
      <c r="H932" s="34"/>
      <c r="I932" s="35"/>
      <c r="J932" s="35"/>
      <c r="K932" s="34"/>
      <c r="L932" s="34"/>
      <c r="M932" s="36"/>
      <c r="N932" s="36"/>
      <c r="O932" s="35"/>
      <c r="P932" s="35"/>
      <c r="Q932" s="35"/>
      <c r="R932" s="35"/>
      <c r="S932" s="35"/>
      <c r="T932" s="37"/>
      <c r="U932" s="37"/>
      <c r="V932" s="54"/>
      <c r="W932" s="37"/>
      <c r="X932" s="111"/>
      <c r="Y932" s="35"/>
    </row>
    <row r="933" spans="1:25" x14ac:dyDescent="0.25">
      <c r="A933" s="50"/>
      <c r="B933" s="50"/>
      <c r="C933" s="32"/>
      <c r="D933" s="33"/>
      <c r="E933" s="26"/>
      <c r="F933" s="34"/>
      <c r="G933" s="34"/>
      <c r="H933" s="34"/>
      <c r="I933" s="35"/>
      <c r="J933" s="35"/>
      <c r="K933" s="34"/>
      <c r="L933" s="34"/>
      <c r="M933" s="36"/>
      <c r="N933" s="36"/>
      <c r="O933" s="35"/>
      <c r="P933" s="35"/>
      <c r="Q933" s="35"/>
      <c r="R933" s="35"/>
      <c r="S933" s="35"/>
      <c r="T933" s="37"/>
      <c r="U933" s="37"/>
      <c r="V933" s="54"/>
      <c r="W933" s="37"/>
      <c r="X933" s="111"/>
      <c r="Y933" s="35"/>
    </row>
    <row r="934" spans="1:25" x14ac:dyDescent="0.25">
      <c r="A934" s="50"/>
      <c r="B934" s="50"/>
      <c r="C934" s="32"/>
      <c r="D934" s="33"/>
      <c r="E934" s="26"/>
      <c r="F934" s="34"/>
      <c r="G934" s="34"/>
      <c r="H934" s="34"/>
      <c r="I934" s="35"/>
      <c r="J934" s="35"/>
      <c r="K934" s="34"/>
      <c r="L934" s="34"/>
      <c r="M934" s="36"/>
      <c r="N934" s="36"/>
      <c r="O934" s="35"/>
      <c r="P934" s="35"/>
      <c r="Q934" s="35"/>
      <c r="R934" s="35"/>
      <c r="S934" s="35"/>
      <c r="T934" s="37"/>
      <c r="U934" s="37"/>
      <c r="V934" s="54"/>
      <c r="W934" s="37"/>
      <c r="X934" s="111"/>
      <c r="Y934" s="35"/>
    </row>
    <row r="935" spans="1:25" x14ac:dyDescent="0.25">
      <c r="A935" s="50"/>
      <c r="B935" s="50"/>
      <c r="C935" s="32"/>
      <c r="D935" s="33"/>
      <c r="E935" s="26"/>
      <c r="F935" s="34"/>
      <c r="G935" s="34"/>
      <c r="H935" s="34"/>
      <c r="I935" s="35"/>
      <c r="J935" s="35"/>
      <c r="K935" s="34"/>
      <c r="L935" s="34"/>
      <c r="M935" s="36"/>
      <c r="N935" s="36"/>
      <c r="O935" s="35"/>
      <c r="P935" s="35"/>
      <c r="Q935" s="35"/>
      <c r="R935" s="35"/>
      <c r="S935" s="35"/>
      <c r="T935" s="37"/>
      <c r="U935" s="37"/>
      <c r="V935" s="54"/>
      <c r="W935" s="37"/>
      <c r="X935" s="111"/>
      <c r="Y935" s="35"/>
    </row>
    <row r="936" spans="1:25" x14ac:dyDescent="0.25">
      <c r="A936" s="50"/>
      <c r="B936" s="50"/>
      <c r="C936" s="32"/>
      <c r="D936" s="33"/>
      <c r="E936" s="26"/>
      <c r="F936" s="34"/>
      <c r="G936" s="34"/>
      <c r="H936" s="34"/>
      <c r="I936" s="35"/>
      <c r="J936" s="35"/>
      <c r="K936" s="34"/>
      <c r="L936" s="34"/>
      <c r="M936" s="36"/>
      <c r="N936" s="36"/>
      <c r="O936" s="35"/>
      <c r="P936" s="35"/>
      <c r="Q936" s="35"/>
      <c r="R936" s="35"/>
      <c r="S936" s="35"/>
      <c r="T936" s="37"/>
      <c r="U936" s="37"/>
      <c r="V936" s="54"/>
      <c r="W936" s="37"/>
      <c r="X936" s="111"/>
      <c r="Y936" s="35"/>
    </row>
    <row r="937" spans="1:25" x14ac:dyDescent="0.25">
      <c r="A937" s="50"/>
      <c r="B937" s="50"/>
      <c r="C937" s="32"/>
      <c r="D937" s="33"/>
      <c r="E937" s="26"/>
      <c r="F937" s="34"/>
      <c r="G937" s="34"/>
      <c r="H937" s="34"/>
      <c r="I937" s="35"/>
      <c r="J937" s="35"/>
      <c r="K937" s="34"/>
      <c r="L937" s="34"/>
      <c r="M937" s="36"/>
      <c r="N937" s="36"/>
      <c r="O937" s="35"/>
      <c r="P937" s="35"/>
      <c r="Q937" s="35"/>
      <c r="R937" s="35"/>
      <c r="S937" s="35"/>
      <c r="T937" s="37"/>
      <c r="U937" s="37"/>
      <c r="V937" s="54"/>
      <c r="W937" s="37"/>
      <c r="X937" s="111"/>
      <c r="Y937" s="35"/>
    </row>
    <row r="938" spans="1:25" x14ac:dyDescent="0.25">
      <c r="A938" s="50"/>
      <c r="B938" s="50"/>
      <c r="C938" s="32"/>
      <c r="D938" s="33"/>
      <c r="E938" s="26"/>
      <c r="F938" s="34"/>
      <c r="G938" s="34"/>
      <c r="H938" s="34"/>
      <c r="I938" s="35"/>
      <c r="J938" s="35"/>
      <c r="K938" s="34"/>
      <c r="L938" s="34"/>
      <c r="M938" s="36"/>
      <c r="N938" s="36"/>
      <c r="O938" s="35"/>
      <c r="P938" s="35"/>
      <c r="Q938" s="35"/>
      <c r="R938" s="35"/>
      <c r="S938" s="35"/>
      <c r="T938" s="37"/>
      <c r="U938" s="37"/>
      <c r="V938" s="54"/>
      <c r="W938" s="37"/>
      <c r="X938" s="108"/>
      <c r="Y938" s="35"/>
    </row>
    <row r="939" spans="1:25" x14ac:dyDescent="0.25">
      <c r="A939" s="50"/>
      <c r="B939" s="50"/>
      <c r="C939" s="32"/>
      <c r="D939" s="33"/>
      <c r="E939" s="26"/>
      <c r="F939" s="34"/>
      <c r="G939" s="34"/>
      <c r="H939" s="34"/>
      <c r="I939" s="35"/>
      <c r="J939" s="35"/>
      <c r="K939" s="34"/>
      <c r="L939" s="34"/>
      <c r="M939" s="36"/>
      <c r="N939" s="36"/>
      <c r="O939" s="35"/>
      <c r="P939" s="35"/>
      <c r="Q939" s="35"/>
      <c r="R939" s="35"/>
      <c r="S939" s="35"/>
      <c r="T939" s="37"/>
      <c r="U939" s="37"/>
      <c r="V939" s="54"/>
      <c r="W939" s="37"/>
      <c r="X939" s="111"/>
      <c r="Y939" s="35"/>
    </row>
    <row r="940" spans="1:25" x14ac:dyDescent="0.25">
      <c r="A940" s="50"/>
      <c r="B940" s="50"/>
      <c r="C940" s="32"/>
      <c r="D940" s="33"/>
      <c r="E940" s="26"/>
      <c r="F940" s="34"/>
      <c r="G940" s="34"/>
      <c r="H940" s="34"/>
      <c r="I940" s="35"/>
      <c r="J940" s="35"/>
      <c r="K940" s="34"/>
      <c r="L940" s="34"/>
      <c r="M940" s="36"/>
      <c r="N940" s="36"/>
      <c r="O940" s="35"/>
      <c r="P940" s="35"/>
      <c r="Q940" s="35"/>
      <c r="R940" s="35"/>
      <c r="S940" s="35"/>
      <c r="T940" s="37"/>
      <c r="U940" s="37"/>
      <c r="V940" s="54"/>
      <c r="W940" s="37"/>
      <c r="X940" s="111"/>
      <c r="Y940" s="35"/>
    </row>
    <row r="941" spans="1:25" x14ac:dyDescent="0.25">
      <c r="A941" s="50"/>
      <c r="B941" s="50"/>
      <c r="C941" s="32"/>
      <c r="D941" s="33"/>
      <c r="E941" s="26"/>
      <c r="F941" s="34"/>
      <c r="G941" s="34"/>
      <c r="H941" s="34"/>
      <c r="I941" s="35"/>
      <c r="J941" s="35"/>
      <c r="K941" s="34"/>
      <c r="L941" s="34"/>
      <c r="M941" s="36"/>
      <c r="N941" s="36"/>
      <c r="O941" s="35"/>
      <c r="P941" s="35"/>
      <c r="Q941" s="35"/>
      <c r="R941" s="35"/>
      <c r="S941" s="35"/>
      <c r="T941" s="37"/>
      <c r="U941" s="37"/>
      <c r="V941" s="54"/>
      <c r="W941" s="37"/>
      <c r="X941" s="111"/>
      <c r="Y941" s="35"/>
    </row>
    <row r="942" spans="1:25" x14ac:dyDescent="0.25">
      <c r="A942" s="50"/>
      <c r="B942" s="50"/>
      <c r="C942" s="32"/>
      <c r="D942" s="33"/>
      <c r="E942" s="26"/>
      <c r="F942" s="34"/>
      <c r="G942" s="34"/>
      <c r="H942" s="34"/>
      <c r="I942" s="35"/>
      <c r="J942" s="35"/>
      <c r="K942" s="34"/>
      <c r="L942" s="34"/>
      <c r="M942" s="36"/>
      <c r="N942" s="36"/>
      <c r="O942" s="35"/>
      <c r="P942" s="35"/>
      <c r="Q942" s="35"/>
      <c r="R942" s="35"/>
      <c r="S942" s="35"/>
      <c r="T942" s="37"/>
      <c r="U942" s="37"/>
      <c r="V942" s="54"/>
      <c r="W942" s="37"/>
      <c r="X942" s="111"/>
      <c r="Y942" s="35"/>
    </row>
    <row r="943" spans="1:25" x14ac:dyDescent="0.25">
      <c r="A943" s="50"/>
      <c r="B943" s="50"/>
      <c r="C943" s="32"/>
      <c r="D943" s="33"/>
      <c r="E943" s="26"/>
      <c r="F943" s="34"/>
      <c r="G943" s="34"/>
      <c r="H943" s="34"/>
      <c r="I943" s="35"/>
      <c r="J943" s="35"/>
      <c r="K943" s="34"/>
      <c r="L943" s="34"/>
      <c r="M943" s="36"/>
      <c r="N943" s="36"/>
      <c r="O943" s="35"/>
      <c r="P943" s="35"/>
      <c r="Q943" s="35"/>
      <c r="R943" s="35"/>
      <c r="S943" s="35"/>
      <c r="T943" s="37"/>
      <c r="U943" s="37"/>
      <c r="V943" s="54"/>
      <c r="W943" s="37"/>
      <c r="X943" s="111"/>
      <c r="Y943" s="35"/>
    </row>
    <row r="944" spans="1:25" x14ac:dyDescent="0.25">
      <c r="A944" s="50"/>
      <c r="B944" s="50"/>
      <c r="C944" s="32"/>
      <c r="D944" s="33"/>
      <c r="E944" s="26"/>
      <c r="F944" s="34"/>
      <c r="G944" s="34"/>
      <c r="H944" s="34"/>
      <c r="I944" s="35"/>
      <c r="J944" s="35"/>
      <c r="K944" s="34"/>
      <c r="L944" s="34"/>
      <c r="M944" s="36"/>
      <c r="N944" s="36"/>
      <c r="O944" s="35"/>
      <c r="P944" s="35"/>
      <c r="Q944" s="35"/>
      <c r="R944" s="35"/>
      <c r="S944" s="35"/>
      <c r="T944" s="37"/>
      <c r="U944" s="37"/>
      <c r="V944" s="54"/>
      <c r="W944" s="37"/>
      <c r="X944" s="111"/>
      <c r="Y944" s="35"/>
    </row>
    <row r="945" spans="1:25" x14ac:dyDescent="0.25">
      <c r="A945" s="50"/>
      <c r="B945" s="50"/>
      <c r="C945" s="32"/>
      <c r="D945" s="33"/>
      <c r="E945" s="26"/>
      <c r="F945" s="34"/>
      <c r="G945" s="34"/>
      <c r="H945" s="34"/>
      <c r="I945" s="35"/>
      <c r="J945" s="35"/>
      <c r="K945" s="34"/>
      <c r="L945" s="34"/>
      <c r="M945" s="36"/>
      <c r="N945" s="36"/>
      <c r="O945" s="35"/>
      <c r="P945" s="35"/>
      <c r="Q945" s="35"/>
      <c r="R945" s="35"/>
      <c r="S945" s="35"/>
      <c r="T945" s="37"/>
      <c r="U945" s="37"/>
      <c r="V945" s="54"/>
      <c r="W945" s="37"/>
      <c r="X945" s="108"/>
      <c r="Y945" s="35"/>
    </row>
    <row r="946" spans="1:25" x14ac:dyDescent="0.25">
      <c r="A946" s="50"/>
      <c r="B946" s="50"/>
      <c r="C946" s="32"/>
      <c r="D946" s="33"/>
      <c r="E946" s="26"/>
      <c r="F946" s="34"/>
      <c r="G946" s="34"/>
      <c r="H946" s="34"/>
      <c r="I946" s="35"/>
      <c r="J946" s="35"/>
      <c r="K946" s="34"/>
      <c r="L946" s="34"/>
      <c r="M946" s="36"/>
      <c r="N946" s="36"/>
      <c r="O946" s="35"/>
      <c r="P946" s="35"/>
      <c r="Q946" s="35"/>
      <c r="R946" s="35"/>
      <c r="S946" s="35"/>
      <c r="T946" s="37"/>
      <c r="U946" s="37"/>
      <c r="V946" s="54"/>
      <c r="W946" s="37"/>
      <c r="X946" s="111"/>
      <c r="Y946" s="35"/>
    </row>
    <row r="947" spans="1:25" x14ac:dyDescent="0.25">
      <c r="A947" s="50"/>
      <c r="B947" s="50"/>
      <c r="C947" s="32"/>
      <c r="D947" s="33"/>
      <c r="E947" s="26"/>
      <c r="F947" s="34"/>
      <c r="G947" s="34"/>
      <c r="H947" s="34"/>
      <c r="I947" s="35"/>
      <c r="J947" s="35"/>
      <c r="K947" s="34"/>
      <c r="L947" s="34"/>
      <c r="M947" s="36"/>
      <c r="N947" s="36"/>
      <c r="O947" s="35"/>
      <c r="P947" s="35"/>
      <c r="Q947" s="35"/>
      <c r="R947" s="35"/>
      <c r="S947" s="35"/>
      <c r="T947" s="37"/>
      <c r="U947" s="37"/>
      <c r="V947" s="54"/>
      <c r="W947" s="37"/>
      <c r="X947" s="111"/>
      <c r="Y947" s="35"/>
    </row>
    <row r="948" spans="1:25" x14ac:dyDescent="0.25">
      <c r="A948" s="50"/>
      <c r="B948" s="50"/>
      <c r="C948" s="32"/>
      <c r="D948" s="33"/>
      <c r="E948" s="26"/>
      <c r="F948" s="34"/>
      <c r="G948" s="34"/>
      <c r="H948" s="34"/>
      <c r="I948" s="35"/>
      <c r="J948" s="35"/>
      <c r="K948" s="34"/>
      <c r="L948" s="34"/>
      <c r="M948" s="36"/>
      <c r="N948" s="36"/>
      <c r="O948" s="35"/>
      <c r="P948" s="35"/>
      <c r="Q948" s="35"/>
      <c r="R948" s="35"/>
      <c r="S948" s="35"/>
      <c r="T948" s="37"/>
      <c r="U948" s="37"/>
      <c r="V948" s="54"/>
      <c r="W948" s="37"/>
      <c r="X948" s="111"/>
      <c r="Y948" s="35"/>
    </row>
    <row r="949" spans="1:25" x14ac:dyDescent="0.25">
      <c r="A949" s="50"/>
      <c r="B949" s="50"/>
      <c r="C949" s="32"/>
      <c r="D949" s="33"/>
      <c r="E949" s="26"/>
      <c r="F949" s="34"/>
      <c r="G949" s="34"/>
      <c r="H949" s="34"/>
      <c r="I949" s="35"/>
      <c r="J949" s="35"/>
      <c r="K949" s="34"/>
      <c r="L949" s="34"/>
      <c r="M949" s="36"/>
      <c r="N949" s="36"/>
      <c r="O949" s="35"/>
      <c r="P949" s="35"/>
      <c r="Q949" s="35"/>
      <c r="R949" s="35"/>
      <c r="S949" s="35"/>
      <c r="T949" s="37"/>
      <c r="U949" s="37"/>
      <c r="V949" s="54"/>
      <c r="W949" s="37"/>
      <c r="X949" s="111"/>
      <c r="Y949" s="35"/>
    </row>
    <row r="950" spans="1:25" x14ac:dyDescent="0.25">
      <c r="A950" s="50"/>
      <c r="B950" s="50"/>
      <c r="C950" s="32"/>
      <c r="D950" s="33"/>
      <c r="E950" s="26"/>
      <c r="F950" s="34"/>
      <c r="G950" s="34"/>
      <c r="H950" s="34"/>
      <c r="I950" s="35"/>
      <c r="J950" s="35"/>
      <c r="K950" s="34"/>
      <c r="L950" s="34"/>
      <c r="M950" s="36"/>
      <c r="N950" s="36"/>
      <c r="O950" s="35"/>
      <c r="P950" s="35"/>
      <c r="Q950" s="35"/>
      <c r="R950" s="35"/>
      <c r="S950" s="35"/>
      <c r="T950" s="37"/>
      <c r="U950" s="37"/>
      <c r="V950" s="54"/>
      <c r="W950" s="37"/>
      <c r="X950" s="111"/>
      <c r="Y950" s="35"/>
    </row>
    <row r="951" spans="1:25" x14ac:dyDescent="0.25">
      <c r="A951" s="50"/>
      <c r="B951" s="50"/>
      <c r="C951" s="32"/>
      <c r="D951" s="33"/>
      <c r="E951" s="26"/>
      <c r="F951" s="34"/>
      <c r="G951" s="34"/>
      <c r="H951" s="34"/>
      <c r="I951" s="35"/>
      <c r="J951" s="35"/>
      <c r="K951" s="34"/>
      <c r="L951" s="34"/>
      <c r="M951" s="36"/>
      <c r="N951" s="36"/>
      <c r="O951" s="35"/>
      <c r="P951" s="35"/>
      <c r="Q951" s="35"/>
      <c r="R951" s="35"/>
      <c r="S951" s="35"/>
      <c r="T951" s="37"/>
      <c r="U951" s="37"/>
      <c r="V951" s="54"/>
      <c r="W951" s="37"/>
      <c r="X951" s="108"/>
      <c r="Y951" s="35"/>
    </row>
    <row r="952" spans="1:25" x14ac:dyDescent="0.25">
      <c r="A952" s="50"/>
      <c r="B952" s="50"/>
      <c r="C952" s="32"/>
      <c r="D952" s="33"/>
      <c r="E952" s="26"/>
      <c r="F952" s="34"/>
      <c r="G952" s="34"/>
      <c r="H952" s="34"/>
      <c r="I952" s="35"/>
      <c r="J952" s="35"/>
      <c r="K952" s="34"/>
      <c r="L952" s="34"/>
      <c r="M952" s="36"/>
      <c r="N952" s="36"/>
      <c r="O952" s="35"/>
      <c r="P952" s="35"/>
      <c r="Q952" s="35"/>
      <c r="R952" s="35"/>
      <c r="S952" s="35"/>
      <c r="T952" s="37"/>
      <c r="U952" s="37"/>
      <c r="V952" s="54"/>
      <c r="W952" s="37"/>
      <c r="X952" s="111"/>
      <c r="Y952" s="35"/>
    </row>
    <row r="953" spans="1:25" x14ac:dyDescent="0.25">
      <c r="A953" s="50"/>
      <c r="B953" s="50"/>
      <c r="C953" s="32"/>
      <c r="D953" s="33"/>
      <c r="E953" s="26"/>
      <c r="F953" s="34"/>
      <c r="G953" s="34"/>
      <c r="H953" s="34"/>
      <c r="I953" s="35"/>
      <c r="J953" s="35"/>
      <c r="K953" s="34"/>
      <c r="L953" s="34"/>
      <c r="M953" s="36"/>
      <c r="N953" s="36"/>
      <c r="O953" s="35"/>
      <c r="P953" s="35"/>
      <c r="Q953" s="35"/>
      <c r="R953" s="35"/>
      <c r="S953" s="35"/>
      <c r="T953" s="37"/>
      <c r="U953" s="37"/>
      <c r="V953" s="54"/>
      <c r="W953" s="37"/>
      <c r="X953" s="111"/>
      <c r="Y953" s="35"/>
    </row>
    <row r="954" spans="1:25" x14ac:dyDescent="0.25">
      <c r="A954" s="50"/>
      <c r="B954" s="50"/>
      <c r="C954" s="32"/>
      <c r="D954" s="33"/>
      <c r="E954" s="26"/>
      <c r="F954" s="34"/>
      <c r="G954" s="34"/>
      <c r="H954" s="34"/>
      <c r="I954" s="35"/>
      <c r="J954" s="35"/>
      <c r="K954" s="34"/>
      <c r="L954" s="34"/>
      <c r="M954" s="36"/>
      <c r="N954" s="36"/>
      <c r="O954" s="35"/>
      <c r="P954" s="35"/>
      <c r="Q954" s="35"/>
      <c r="R954" s="35"/>
      <c r="S954" s="35"/>
      <c r="T954" s="37"/>
      <c r="U954" s="37"/>
      <c r="V954" s="54"/>
      <c r="W954" s="37"/>
      <c r="X954" s="111"/>
      <c r="Y954" s="35"/>
    </row>
    <row r="955" spans="1:25" x14ac:dyDescent="0.25">
      <c r="A955" s="50"/>
      <c r="B955" s="50"/>
      <c r="C955" s="32"/>
      <c r="D955" s="33"/>
      <c r="E955" s="26"/>
      <c r="F955" s="34"/>
      <c r="G955" s="34"/>
      <c r="H955" s="34"/>
      <c r="I955" s="35"/>
      <c r="J955" s="35"/>
      <c r="K955" s="34"/>
      <c r="L955" s="34"/>
      <c r="M955" s="36"/>
      <c r="N955" s="36"/>
      <c r="O955" s="35"/>
      <c r="P955" s="35"/>
      <c r="Q955" s="35"/>
      <c r="R955" s="35"/>
      <c r="S955" s="35"/>
      <c r="T955" s="37"/>
      <c r="U955" s="37"/>
      <c r="V955" s="54"/>
      <c r="W955" s="37"/>
      <c r="X955" s="111"/>
      <c r="Y955" s="35"/>
    </row>
    <row r="956" spans="1:25" x14ac:dyDescent="0.25">
      <c r="A956" s="50"/>
      <c r="B956" s="50"/>
      <c r="C956" s="32"/>
      <c r="D956" s="33"/>
      <c r="E956" s="26"/>
      <c r="F956" s="34"/>
      <c r="G956" s="34"/>
      <c r="H956" s="34"/>
      <c r="I956" s="35"/>
      <c r="J956" s="35"/>
      <c r="K956" s="34"/>
      <c r="L956" s="34"/>
      <c r="M956" s="36"/>
      <c r="N956" s="36"/>
      <c r="O956" s="35"/>
      <c r="P956" s="35"/>
      <c r="Q956" s="35"/>
      <c r="R956" s="35"/>
      <c r="S956" s="35"/>
      <c r="T956" s="37"/>
      <c r="U956" s="37"/>
      <c r="V956" s="54"/>
      <c r="W956" s="37"/>
      <c r="X956" s="111"/>
      <c r="Y956" s="35"/>
    </row>
    <row r="957" spans="1:25" x14ac:dyDescent="0.25">
      <c r="A957" s="50"/>
      <c r="B957" s="50"/>
      <c r="C957" s="32"/>
      <c r="D957" s="33"/>
      <c r="E957" s="26"/>
      <c r="F957" s="34"/>
      <c r="G957" s="34"/>
      <c r="H957" s="34"/>
      <c r="I957" s="35"/>
      <c r="J957" s="35"/>
      <c r="K957" s="34"/>
      <c r="L957" s="34"/>
      <c r="M957" s="36"/>
      <c r="N957" s="36"/>
      <c r="O957" s="35"/>
      <c r="P957" s="35"/>
      <c r="Q957" s="35"/>
      <c r="R957" s="35"/>
      <c r="S957" s="35"/>
      <c r="T957" s="37"/>
      <c r="U957" s="37"/>
      <c r="V957" s="54"/>
      <c r="W957" s="37"/>
      <c r="X957" s="111"/>
      <c r="Y957" s="35"/>
    </row>
    <row r="958" spans="1:25" x14ac:dyDescent="0.25">
      <c r="A958" s="50"/>
      <c r="B958" s="50"/>
      <c r="C958" s="32"/>
      <c r="D958" s="33"/>
      <c r="E958" s="26"/>
      <c r="F958" s="34"/>
      <c r="G958" s="34"/>
      <c r="H958" s="34"/>
      <c r="I958" s="35"/>
      <c r="J958" s="35"/>
      <c r="K958" s="34"/>
      <c r="L958" s="34"/>
      <c r="M958" s="36"/>
      <c r="N958" s="36"/>
      <c r="O958" s="35"/>
      <c r="P958" s="35"/>
      <c r="Q958" s="35"/>
      <c r="R958" s="35"/>
      <c r="S958" s="35"/>
      <c r="T958" s="37"/>
      <c r="U958" s="37"/>
      <c r="V958" s="54"/>
      <c r="W958" s="37"/>
      <c r="X958" s="111"/>
      <c r="Y958" s="35"/>
    </row>
    <row r="959" spans="1:25" x14ac:dyDescent="0.25">
      <c r="A959" s="50"/>
      <c r="B959" s="50"/>
      <c r="C959" s="32"/>
      <c r="D959" s="33"/>
      <c r="E959" s="26"/>
      <c r="F959" s="34"/>
      <c r="G959" s="34"/>
      <c r="H959" s="34"/>
      <c r="I959" s="35"/>
      <c r="J959" s="35"/>
      <c r="K959" s="34"/>
      <c r="L959" s="34"/>
      <c r="M959" s="36"/>
      <c r="N959" s="36"/>
      <c r="O959" s="35"/>
      <c r="P959" s="35"/>
      <c r="Q959" s="35"/>
      <c r="R959" s="35"/>
      <c r="S959" s="35"/>
      <c r="T959" s="37"/>
      <c r="U959" s="37"/>
      <c r="V959" s="54"/>
      <c r="W959" s="37"/>
      <c r="X959" s="111"/>
      <c r="Y959" s="35"/>
    </row>
    <row r="960" spans="1:25" x14ac:dyDescent="0.25">
      <c r="A960" s="50"/>
      <c r="B960" s="50"/>
      <c r="C960" s="32"/>
      <c r="D960" s="33"/>
      <c r="E960" s="26"/>
      <c r="F960" s="34"/>
      <c r="G960" s="34"/>
      <c r="H960" s="34"/>
      <c r="I960" s="35"/>
      <c r="J960" s="35"/>
      <c r="K960" s="34"/>
      <c r="L960" s="34"/>
      <c r="M960" s="36"/>
      <c r="N960" s="36"/>
      <c r="O960" s="35"/>
      <c r="P960" s="35"/>
      <c r="Q960" s="35"/>
      <c r="R960" s="35"/>
      <c r="S960" s="35"/>
      <c r="T960" s="37"/>
      <c r="U960" s="37"/>
      <c r="V960" s="54"/>
      <c r="W960" s="37"/>
      <c r="X960" s="111"/>
      <c r="Y960" s="35"/>
    </row>
    <row r="961" spans="1:25" x14ac:dyDescent="0.25">
      <c r="A961" s="50"/>
      <c r="B961" s="50"/>
      <c r="C961" s="32"/>
      <c r="D961" s="33"/>
      <c r="E961" s="26"/>
      <c r="F961" s="34"/>
      <c r="G961" s="34"/>
      <c r="H961" s="34"/>
      <c r="I961" s="35"/>
      <c r="J961" s="35"/>
      <c r="K961" s="34"/>
      <c r="L961" s="34"/>
      <c r="M961" s="36"/>
      <c r="N961" s="36"/>
      <c r="O961" s="35"/>
      <c r="P961" s="35"/>
      <c r="Q961" s="35"/>
      <c r="R961" s="35"/>
      <c r="S961" s="35"/>
      <c r="T961" s="37"/>
      <c r="U961" s="37"/>
      <c r="V961" s="54"/>
      <c r="W961" s="37"/>
      <c r="X961" s="111"/>
      <c r="Y961" s="35"/>
    </row>
    <row r="962" spans="1:25" x14ac:dyDescent="0.25">
      <c r="A962" s="50"/>
      <c r="B962" s="50"/>
      <c r="C962" s="32"/>
      <c r="D962" s="33"/>
      <c r="E962" s="26"/>
      <c r="F962" s="34"/>
      <c r="G962" s="34"/>
      <c r="H962" s="34"/>
      <c r="I962" s="35"/>
      <c r="J962" s="35"/>
      <c r="K962" s="34"/>
      <c r="L962" s="34"/>
      <c r="M962" s="36"/>
      <c r="N962" s="36"/>
      <c r="O962" s="35"/>
      <c r="P962" s="35"/>
      <c r="Q962" s="35"/>
      <c r="R962" s="35"/>
      <c r="S962" s="35"/>
      <c r="T962" s="37"/>
      <c r="U962" s="37"/>
      <c r="V962" s="54"/>
      <c r="W962" s="37"/>
      <c r="X962" s="111"/>
      <c r="Y962" s="35"/>
    </row>
    <row r="963" spans="1:25" x14ac:dyDescent="0.25">
      <c r="A963" s="50"/>
      <c r="B963" s="50"/>
      <c r="C963" s="32"/>
      <c r="D963" s="33"/>
      <c r="E963" s="26"/>
      <c r="F963" s="34"/>
      <c r="G963" s="34"/>
      <c r="H963" s="34"/>
      <c r="I963" s="35"/>
      <c r="J963" s="35"/>
      <c r="K963" s="34"/>
      <c r="L963" s="34"/>
      <c r="M963" s="36"/>
      <c r="N963" s="36"/>
      <c r="O963" s="35"/>
      <c r="P963" s="35"/>
      <c r="Q963" s="35"/>
      <c r="R963" s="35"/>
      <c r="S963" s="35"/>
      <c r="T963" s="37"/>
      <c r="U963" s="37"/>
      <c r="V963" s="54"/>
      <c r="W963" s="37"/>
      <c r="X963" s="111"/>
      <c r="Y963" s="35"/>
    </row>
    <row r="964" spans="1:25" x14ac:dyDescent="0.25">
      <c r="A964" s="50"/>
      <c r="B964" s="50"/>
      <c r="C964" s="32"/>
      <c r="D964" s="33"/>
      <c r="E964" s="26"/>
      <c r="F964" s="34"/>
      <c r="G964" s="34"/>
      <c r="H964" s="34"/>
      <c r="I964" s="35"/>
      <c r="J964" s="35"/>
      <c r="K964" s="34"/>
      <c r="L964" s="34"/>
      <c r="M964" s="36"/>
      <c r="N964" s="36"/>
      <c r="O964" s="35"/>
      <c r="P964" s="35"/>
      <c r="Q964" s="35"/>
      <c r="R964" s="35"/>
      <c r="S964" s="35"/>
      <c r="T964" s="37"/>
      <c r="U964" s="37"/>
      <c r="V964" s="54"/>
      <c r="W964" s="37"/>
      <c r="X964" s="111"/>
      <c r="Y964" s="35"/>
    </row>
    <row r="965" spans="1:25" x14ac:dyDescent="0.25">
      <c r="A965" s="50"/>
      <c r="B965" s="50"/>
      <c r="C965" s="32"/>
      <c r="D965" s="33"/>
      <c r="E965" s="26"/>
      <c r="F965" s="34"/>
      <c r="G965" s="34"/>
      <c r="H965" s="34"/>
      <c r="I965" s="35"/>
      <c r="J965" s="35"/>
      <c r="K965" s="34"/>
      <c r="L965" s="34"/>
      <c r="M965" s="36"/>
      <c r="N965" s="36"/>
      <c r="O965" s="35"/>
      <c r="P965" s="35"/>
      <c r="Q965" s="35"/>
      <c r="R965" s="35"/>
      <c r="S965" s="35"/>
      <c r="T965" s="37"/>
      <c r="U965" s="37"/>
      <c r="V965" s="54"/>
      <c r="W965" s="56"/>
      <c r="X965" s="111"/>
      <c r="Y965" s="35"/>
    </row>
    <row r="966" spans="1:25" x14ac:dyDescent="0.25">
      <c r="A966" s="50"/>
      <c r="B966" s="50"/>
      <c r="C966" s="32"/>
      <c r="D966" s="33"/>
      <c r="E966" s="26"/>
      <c r="F966" s="34"/>
      <c r="G966" s="34"/>
      <c r="H966" s="34"/>
      <c r="I966" s="35"/>
      <c r="J966" s="35"/>
      <c r="K966" s="34"/>
      <c r="L966" s="34"/>
      <c r="M966" s="36"/>
      <c r="N966" s="36"/>
      <c r="O966" s="35"/>
      <c r="P966" s="35"/>
      <c r="Q966" s="35"/>
      <c r="R966" s="35"/>
      <c r="S966" s="35"/>
      <c r="T966" s="37"/>
      <c r="U966" s="37"/>
      <c r="V966" s="54"/>
      <c r="W966" s="37"/>
      <c r="X966" s="111"/>
      <c r="Y966" s="35"/>
    </row>
    <row r="967" spans="1:25" x14ac:dyDescent="0.25">
      <c r="A967" s="50"/>
      <c r="B967" s="50"/>
      <c r="C967" s="32"/>
      <c r="D967" s="33"/>
      <c r="E967" s="26"/>
      <c r="F967" s="34"/>
      <c r="G967" s="34"/>
      <c r="H967" s="34"/>
      <c r="I967" s="35"/>
      <c r="J967" s="35"/>
      <c r="K967" s="34"/>
      <c r="L967" s="34"/>
      <c r="M967" s="36"/>
      <c r="N967" s="36"/>
      <c r="O967" s="35"/>
      <c r="P967" s="35"/>
      <c r="Q967" s="35"/>
      <c r="R967" s="35"/>
      <c r="S967" s="35"/>
      <c r="T967" s="37"/>
      <c r="U967" s="37"/>
      <c r="V967" s="54"/>
      <c r="W967" s="37"/>
      <c r="X967" s="111"/>
      <c r="Y967" s="35"/>
    </row>
    <row r="968" spans="1:25" x14ac:dyDescent="0.25">
      <c r="A968" s="50"/>
      <c r="B968" s="50"/>
      <c r="C968" s="32"/>
      <c r="D968" s="33"/>
      <c r="E968" s="26"/>
      <c r="F968" s="34"/>
      <c r="G968" s="34"/>
      <c r="H968" s="34"/>
      <c r="I968" s="35"/>
      <c r="J968" s="35"/>
      <c r="K968" s="34"/>
      <c r="L968" s="34"/>
      <c r="M968" s="36"/>
      <c r="N968" s="36"/>
      <c r="O968" s="35"/>
      <c r="P968" s="35"/>
      <c r="Q968" s="35"/>
      <c r="R968" s="35"/>
      <c r="S968" s="35"/>
      <c r="T968" s="37"/>
      <c r="U968" s="37"/>
      <c r="V968" s="54"/>
      <c r="W968" s="37"/>
      <c r="X968" s="111"/>
      <c r="Y968" s="35"/>
    </row>
    <row r="969" spans="1:25" x14ac:dyDescent="0.25">
      <c r="A969" s="50"/>
      <c r="B969" s="50"/>
      <c r="C969" s="32"/>
      <c r="D969" s="33"/>
      <c r="E969" s="26"/>
      <c r="F969" s="34"/>
      <c r="G969" s="34"/>
      <c r="H969" s="34"/>
      <c r="I969" s="35"/>
      <c r="J969" s="35"/>
      <c r="K969" s="34"/>
      <c r="L969" s="34"/>
      <c r="M969" s="36"/>
      <c r="N969" s="36"/>
      <c r="O969" s="35"/>
      <c r="P969" s="35"/>
      <c r="Q969" s="35"/>
      <c r="R969" s="35"/>
      <c r="S969" s="35"/>
      <c r="T969" s="37"/>
      <c r="U969" s="37"/>
      <c r="V969" s="54"/>
      <c r="W969" s="37"/>
      <c r="X969" s="111"/>
      <c r="Y969" s="35"/>
    </row>
    <row r="970" spans="1:25" x14ac:dyDescent="0.25">
      <c r="A970" s="50"/>
      <c r="B970" s="50"/>
      <c r="C970" s="32"/>
      <c r="D970" s="33"/>
      <c r="E970" s="26"/>
      <c r="F970" s="34"/>
      <c r="G970" s="34"/>
      <c r="H970" s="34"/>
      <c r="I970" s="35"/>
      <c r="J970" s="35"/>
      <c r="K970" s="34"/>
      <c r="L970" s="34"/>
      <c r="M970" s="36"/>
      <c r="N970" s="36"/>
      <c r="O970" s="35"/>
      <c r="P970" s="35"/>
      <c r="Q970" s="35"/>
      <c r="R970" s="35"/>
      <c r="S970" s="35"/>
      <c r="T970" s="37"/>
      <c r="U970" s="37"/>
      <c r="V970" s="54"/>
      <c r="W970" s="56"/>
      <c r="X970" s="111"/>
      <c r="Y970" s="35"/>
    </row>
    <row r="971" spans="1:25" x14ac:dyDescent="0.25">
      <c r="A971" s="50"/>
      <c r="B971" s="50"/>
      <c r="C971" s="32"/>
      <c r="D971" s="33"/>
      <c r="E971" s="26"/>
      <c r="F971" s="34"/>
      <c r="G971" s="34"/>
      <c r="H971" s="34"/>
      <c r="I971" s="35"/>
      <c r="J971" s="35"/>
      <c r="K971" s="34"/>
      <c r="L971" s="34"/>
      <c r="M971" s="36"/>
      <c r="N971" s="36"/>
      <c r="O971" s="35"/>
      <c r="P971" s="35"/>
      <c r="Q971" s="35"/>
      <c r="R971" s="35"/>
      <c r="S971" s="35"/>
      <c r="T971" s="37"/>
      <c r="U971" s="37"/>
      <c r="V971" s="54"/>
      <c r="W971" s="37"/>
      <c r="X971" s="111"/>
      <c r="Y971" s="35"/>
    </row>
    <row r="972" spans="1:25" x14ac:dyDescent="0.25">
      <c r="A972" s="50"/>
      <c r="B972" s="50"/>
      <c r="C972" s="32"/>
      <c r="D972" s="33"/>
      <c r="E972" s="26"/>
      <c r="F972" s="34"/>
      <c r="G972" s="34"/>
      <c r="H972" s="34"/>
      <c r="I972" s="35"/>
      <c r="J972" s="35"/>
      <c r="K972" s="34"/>
      <c r="L972" s="34"/>
      <c r="M972" s="36"/>
      <c r="N972" s="36"/>
      <c r="O972" s="35"/>
      <c r="P972" s="35"/>
      <c r="Q972" s="35"/>
      <c r="R972" s="35"/>
      <c r="S972" s="35"/>
      <c r="T972" s="37"/>
      <c r="U972" s="37"/>
      <c r="V972" s="54"/>
      <c r="W972" s="37"/>
      <c r="X972" s="111"/>
      <c r="Y972" s="35"/>
    </row>
    <row r="973" spans="1:25" x14ac:dyDescent="0.25">
      <c r="A973" s="50"/>
      <c r="B973" s="50"/>
      <c r="C973" s="32"/>
      <c r="D973" s="33"/>
      <c r="E973" s="26"/>
      <c r="F973" s="34"/>
      <c r="G973" s="34"/>
      <c r="H973" s="34"/>
      <c r="I973" s="35"/>
      <c r="J973" s="35"/>
      <c r="K973" s="34"/>
      <c r="L973" s="34"/>
      <c r="M973" s="36"/>
      <c r="N973" s="36"/>
      <c r="O973" s="35"/>
      <c r="P973" s="35"/>
      <c r="Q973" s="35"/>
      <c r="R973" s="35"/>
      <c r="S973" s="35"/>
      <c r="T973" s="37"/>
      <c r="U973" s="37"/>
      <c r="V973" s="54"/>
      <c r="W973" s="37"/>
      <c r="X973" s="111"/>
      <c r="Y973" s="35"/>
    </row>
    <row r="974" spans="1:25" x14ac:dyDescent="0.25">
      <c r="A974" s="50"/>
      <c r="B974" s="50"/>
      <c r="C974" s="32"/>
      <c r="D974" s="33"/>
      <c r="E974" s="26"/>
      <c r="F974" s="34"/>
      <c r="G974" s="34"/>
      <c r="H974" s="34"/>
      <c r="I974" s="35"/>
      <c r="J974" s="35"/>
      <c r="K974" s="34"/>
      <c r="L974" s="34"/>
      <c r="M974" s="36"/>
      <c r="N974" s="36"/>
      <c r="O974" s="35"/>
      <c r="P974" s="35"/>
      <c r="Q974" s="35"/>
      <c r="R974" s="35"/>
      <c r="S974" s="35"/>
      <c r="T974" s="37"/>
      <c r="U974" s="37"/>
      <c r="V974" s="54"/>
      <c r="W974" s="37"/>
      <c r="X974" s="111"/>
      <c r="Y974" s="35"/>
    </row>
    <row r="975" spans="1:25" x14ac:dyDescent="0.25">
      <c r="A975" s="50"/>
      <c r="B975" s="50"/>
      <c r="C975" s="32"/>
      <c r="D975" s="33"/>
      <c r="E975" s="26"/>
      <c r="F975" s="34"/>
      <c r="G975" s="34"/>
      <c r="H975" s="34"/>
      <c r="I975" s="35"/>
      <c r="J975" s="35"/>
      <c r="K975" s="34"/>
      <c r="L975" s="34"/>
      <c r="M975" s="36"/>
      <c r="N975" s="36"/>
      <c r="O975" s="35"/>
      <c r="P975" s="35"/>
      <c r="Q975" s="35"/>
      <c r="R975" s="35"/>
      <c r="S975" s="35"/>
      <c r="T975" s="37"/>
      <c r="U975" s="37"/>
      <c r="V975" s="54"/>
      <c r="W975" s="37"/>
      <c r="X975" s="111"/>
      <c r="Y975" s="35"/>
    </row>
    <row r="976" spans="1:25" x14ac:dyDescent="0.25">
      <c r="A976" s="50"/>
      <c r="B976" s="50"/>
      <c r="C976" s="32"/>
      <c r="D976" s="33"/>
      <c r="E976" s="26"/>
      <c r="F976" s="34"/>
      <c r="G976" s="34"/>
      <c r="H976" s="34"/>
      <c r="I976" s="35"/>
      <c r="J976" s="35"/>
      <c r="K976" s="34"/>
      <c r="L976" s="34"/>
      <c r="M976" s="36"/>
      <c r="N976" s="36"/>
      <c r="O976" s="35"/>
      <c r="P976" s="35"/>
      <c r="Q976" s="35"/>
      <c r="R976" s="35"/>
      <c r="S976" s="35"/>
      <c r="T976" s="37"/>
      <c r="U976" s="37"/>
      <c r="V976" s="54"/>
      <c r="W976" s="37"/>
      <c r="X976" s="111"/>
      <c r="Y976" s="35"/>
    </row>
    <row r="977" spans="1:25" x14ac:dyDescent="0.25">
      <c r="A977" s="50"/>
      <c r="B977" s="50"/>
      <c r="C977" s="32"/>
      <c r="D977" s="33"/>
      <c r="E977" s="26"/>
      <c r="F977" s="34"/>
      <c r="G977" s="34"/>
      <c r="H977" s="34"/>
      <c r="I977" s="35"/>
      <c r="J977" s="35"/>
      <c r="K977" s="34"/>
      <c r="L977" s="34"/>
      <c r="M977" s="36"/>
      <c r="N977" s="36"/>
      <c r="O977" s="35"/>
      <c r="P977" s="35"/>
      <c r="Q977" s="35"/>
      <c r="R977" s="35"/>
      <c r="S977" s="35"/>
      <c r="T977" s="37"/>
      <c r="U977" s="37"/>
      <c r="V977" s="54"/>
      <c r="W977" s="37"/>
      <c r="X977" s="111"/>
      <c r="Y977" s="35"/>
    </row>
    <row r="978" spans="1:25" x14ac:dyDescent="0.25">
      <c r="A978" s="50"/>
      <c r="B978" s="50"/>
      <c r="C978" s="32"/>
      <c r="D978" s="33"/>
      <c r="E978" s="26"/>
      <c r="F978" s="34"/>
      <c r="G978" s="34"/>
      <c r="H978" s="34"/>
      <c r="I978" s="35"/>
      <c r="J978" s="35"/>
      <c r="K978" s="34"/>
      <c r="L978" s="34"/>
      <c r="M978" s="36"/>
      <c r="N978" s="36"/>
      <c r="O978" s="35"/>
      <c r="P978" s="35"/>
      <c r="Q978" s="35"/>
      <c r="R978" s="35"/>
      <c r="S978" s="35"/>
      <c r="T978" s="37"/>
      <c r="U978" s="37"/>
      <c r="V978" s="54"/>
      <c r="W978" s="37"/>
      <c r="X978" s="111"/>
      <c r="Y978" s="35"/>
    </row>
    <row r="979" spans="1:25" x14ac:dyDescent="0.25">
      <c r="A979" s="50"/>
      <c r="B979" s="50"/>
      <c r="C979" s="32"/>
      <c r="D979" s="33"/>
      <c r="E979" s="26"/>
      <c r="F979" s="34"/>
      <c r="G979" s="34"/>
      <c r="H979" s="34"/>
      <c r="I979" s="35"/>
      <c r="J979" s="35"/>
      <c r="K979" s="34"/>
      <c r="L979" s="34"/>
      <c r="M979" s="36"/>
      <c r="N979" s="36"/>
      <c r="O979" s="35"/>
      <c r="P979" s="35"/>
      <c r="Q979" s="35"/>
      <c r="R979" s="35"/>
      <c r="S979" s="35"/>
      <c r="T979" s="37"/>
      <c r="U979" s="37"/>
      <c r="V979" s="54"/>
      <c r="W979" s="37"/>
      <c r="X979" s="111"/>
      <c r="Y979" s="35"/>
    </row>
    <row r="980" spans="1:25" x14ac:dyDescent="0.25">
      <c r="A980" s="50"/>
      <c r="B980" s="50"/>
      <c r="C980" s="32"/>
      <c r="D980" s="33"/>
      <c r="E980" s="26"/>
      <c r="F980" s="34"/>
      <c r="G980" s="34"/>
      <c r="H980" s="34"/>
      <c r="I980" s="35"/>
      <c r="J980" s="35"/>
      <c r="K980" s="34"/>
      <c r="L980" s="34"/>
      <c r="M980" s="36"/>
      <c r="N980" s="36"/>
      <c r="O980" s="35"/>
      <c r="P980" s="35"/>
      <c r="Q980" s="35"/>
      <c r="R980" s="35"/>
      <c r="S980" s="35"/>
      <c r="T980" s="37"/>
      <c r="U980" s="37"/>
      <c r="V980" s="54"/>
      <c r="W980" s="37"/>
      <c r="X980" s="111"/>
      <c r="Y980" s="35"/>
    </row>
    <row r="981" spans="1:25" x14ac:dyDescent="0.25">
      <c r="A981" s="50"/>
      <c r="B981" s="50"/>
      <c r="C981" s="32"/>
      <c r="D981" s="33"/>
      <c r="E981" s="26"/>
      <c r="F981" s="34"/>
      <c r="G981" s="34"/>
      <c r="H981" s="34"/>
      <c r="I981" s="35"/>
      <c r="J981" s="35"/>
      <c r="K981" s="34"/>
      <c r="L981" s="34"/>
      <c r="M981" s="36"/>
      <c r="N981" s="36"/>
      <c r="O981" s="35"/>
      <c r="P981" s="35"/>
      <c r="Q981" s="35"/>
      <c r="R981" s="35"/>
      <c r="S981" s="35"/>
      <c r="T981" s="37"/>
      <c r="U981" s="37"/>
      <c r="V981" s="54"/>
      <c r="W981" s="37"/>
      <c r="X981" s="111"/>
      <c r="Y981" s="35"/>
    </row>
    <row r="982" spans="1:25" x14ac:dyDescent="0.25">
      <c r="A982" s="50"/>
      <c r="B982" s="50"/>
      <c r="C982" s="32"/>
      <c r="D982" s="33"/>
      <c r="E982" s="26"/>
      <c r="F982" s="34"/>
      <c r="G982" s="34"/>
      <c r="H982" s="34"/>
      <c r="I982" s="35"/>
      <c r="J982" s="35"/>
      <c r="K982" s="34"/>
      <c r="L982" s="34"/>
      <c r="M982" s="36"/>
      <c r="N982" s="36"/>
      <c r="O982" s="35"/>
      <c r="P982" s="35"/>
      <c r="Q982" s="35"/>
      <c r="R982" s="35"/>
      <c r="S982" s="35"/>
      <c r="T982" s="37"/>
      <c r="U982" s="37"/>
      <c r="V982" s="54"/>
      <c r="W982" s="37"/>
      <c r="X982" s="111"/>
      <c r="Y982" s="35"/>
    </row>
    <row r="983" spans="1:25" x14ac:dyDescent="0.25">
      <c r="A983" s="50"/>
      <c r="B983" s="50"/>
      <c r="C983" s="32"/>
      <c r="D983" s="33"/>
      <c r="E983" s="26"/>
      <c r="F983" s="34"/>
      <c r="G983" s="34"/>
      <c r="H983" s="34"/>
      <c r="I983" s="35"/>
      <c r="J983" s="35"/>
      <c r="K983" s="34"/>
      <c r="L983" s="34"/>
      <c r="M983" s="36"/>
      <c r="N983" s="36"/>
      <c r="O983" s="35"/>
      <c r="P983" s="35"/>
      <c r="Q983" s="35"/>
      <c r="R983" s="35"/>
      <c r="S983" s="35"/>
      <c r="T983" s="37"/>
      <c r="U983" s="37"/>
      <c r="V983" s="54"/>
      <c r="W983" s="37"/>
      <c r="X983" s="111"/>
      <c r="Y983" s="35"/>
    </row>
    <row r="984" spans="1:25" x14ac:dyDescent="0.25">
      <c r="A984" s="50"/>
      <c r="B984" s="50"/>
      <c r="C984" s="32"/>
      <c r="D984" s="33"/>
      <c r="E984" s="26"/>
      <c r="F984" s="34"/>
      <c r="G984" s="34"/>
      <c r="H984" s="34"/>
      <c r="I984" s="35"/>
      <c r="J984" s="35"/>
      <c r="K984" s="34"/>
      <c r="L984" s="34"/>
      <c r="M984" s="36"/>
      <c r="N984" s="36"/>
      <c r="O984" s="35"/>
      <c r="P984" s="35"/>
      <c r="Q984" s="35"/>
      <c r="R984" s="35"/>
      <c r="S984" s="35"/>
      <c r="T984" s="37"/>
      <c r="U984" s="37"/>
      <c r="V984" s="54"/>
      <c r="W984" s="37"/>
      <c r="X984" s="111"/>
      <c r="Y984" s="35"/>
    </row>
    <row r="985" spans="1:25" x14ac:dyDescent="0.25">
      <c r="A985" s="50"/>
      <c r="B985" s="50"/>
      <c r="C985" s="32"/>
      <c r="D985" s="33"/>
      <c r="E985" s="26"/>
      <c r="F985" s="34"/>
      <c r="G985" s="34"/>
      <c r="H985" s="34"/>
      <c r="I985" s="35"/>
      <c r="J985" s="35"/>
      <c r="K985" s="34"/>
      <c r="L985" s="34"/>
      <c r="M985" s="36"/>
      <c r="N985" s="36"/>
      <c r="O985" s="35"/>
      <c r="P985" s="35"/>
      <c r="Q985" s="35"/>
      <c r="R985" s="35"/>
      <c r="S985" s="35"/>
      <c r="T985" s="37"/>
      <c r="U985" s="37"/>
      <c r="V985" s="54"/>
      <c r="W985" s="37"/>
      <c r="X985" s="111"/>
      <c r="Y985" s="35"/>
    </row>
    <row r="986" spans="1:25" x14ac:dyDescent="0.25">
      <c r="A986" s="50"/>
      <c r="B986" s="50"/>
      <c r="C986" s="32"/>
      <c r="D986" s="33"/>
      <c r="E986" s="26"/>
      <c r="F986" s="34"/>
      <c r="G986" s="34"/>
      <c r="H986" s="34"/>
      <c r="I986" s="35"/>
      <c r="J986" s="35"/>
      <c r="K986" s="34"/>
      <c r="L986" s="34"/>
      <c r="M986" s="36"/>
      <c r="N986" s="36"/>
      <c r="O986" s="35"/>
      <c r="P986" s="35"/>
      <c r="Q986" s="35"/>
      <c r="R986" s="35"/>
      <c r="S986" s="35"/>
      <c r="T986" s="37"/>
      <c r="U986" s="37"/>
      <c r="V986" s="54"/>
      <c r="W986" s="37"/>
      <c r="X986" s="108"/>
      <c r="Y986" s="35"/>
    </row>
    <row r="987" spans="1:25" x14ac:dyDescent="0.25">
      <c r="A987" s="50"/>
      <c r="B987" s="50"/>
      <c r="C987" s="32"/>
      <c r="D987" s="33"/>
      <c r="E987" s="26"/>
      <c r="F987" s="34"/>
      <c r="G987" s="34"/>
      <c r="H987" s="34"/>
      <c r="I987" s="35"/>
      <c r="J987" s="35"/>
      <c r="K987" s="34"/>
      <c r="L987" s="34"/>
      <c r="M987" s="36"/>
      <c r="N987" s="36"/>
      <c r="O987" s="35"/>
      <c r="P987" s="35"/>
      <c r="Q987" s="35"/>
      <c r="R987" s="35"/>
      <c r="S987" s="35"/>
      <c r="T987" s="37"/>
      <c r="U987" s="37"/>
      <c r="V987" s="54"/>
      <c r="W987" s="37"/>
      <c r="X987" s="111"/>
      <c r="Y987" s="35"/>
    </row>
    <row r="988" spans="1:25" x14ac:dyDescent="0.25">
      <c r="A988" s="50"/>
      <c r="B988" s="50"/>
      <c r="C988" s="32"/>
      <c r="D988" s="33"/>
      <c r="E988" s="26"/>
      <c r="F988" s="34"/>
      <c r="G988" s="34"/>
      <c r="H988" s="34"/>
      <c r="I988" s="35"/>
      <c r="J988" s="35"/>
      <c r="K988" s="34"/>
      <c r="L988" s="34"/>
      <c r="M988" s="36"/>
      <c r="N988" s="36"/>
      <c r="O988" s="35"/>
      <c r="P988" s="35"/>
      <c r="Q988" s="35"/>
      <c r="R988" s="35"/>
      <c r="S988" s="35"/>
      <c r="T988" s="37"/>
      <c r="U988" s="37"/>
      <c r="V988" s="54"/>
      <c r="W988" s="37"/>
      <c r="X988" s="111"/>
      <c r="Y988" s="35"/>
    </row>
    <row r="989" spans="1:25" x14ac:dyDescent="0.25">
      <c r="A989" s="50"/>
      <c r="B989" s="50"/>
      <c r="C989" s="32"/>
      <c r="D989" s="33"/>
      <c r="E989" s="26"/>
      <c r="F989" s="34"/>
      <c r="G989" s="34"/>
      <c r="H989" s="34"/>
      <c r="I989" s="35"/>
      <c r="J989" s="35"/>
      <c r="K989" s="34"/>
      <c r="L989" s="34"/>
      <c r="M989" s="36"/>
      <c r="N989" s="36"/>
      <c r="O989" s="35"/>
      <c r="P989" s="35"/>
      <c r="Q989" s="35"/>
      <c r="R989" s="35"/>
      <c r="S989" s="35"/>
      <c r="T989" s="37"/>
      <c r="U989" s="37"/>
      <c r="V989" s="54"/>
      <c r="W989" s="37"/>
      <c r="X989" s="111"/>
      <c r="Y989" s="35"/>
    </row>
    <row r="990" spans="1:25" x14ac:dyDescent="0.25">
      <c r="A990" s="50"/>
      <c r="B990" s="50"/>
      <c r="C990" s="32"/>
      <c r="D990" s="33"/>
      <c r="E990" s="26"/>
      <c r="F990" s="34"/>
      <c r="G990" s="34"/>
      <c r="H990" s="34"/>
      <c r="I990" s="35"/>
      <c r="J990" s="35"/>
      <c r="K990" s="34"/>
      <c r="L990" s="34"/>
      <c r="M990" s="36"/>
      <c r="N990" s="36"/>
      <c r="O990" s="35"/>
      <c r="P990" s="35"/>
      <c r="Q990" s="35"/>
      <c r="R990" s="35"/>
      <c r="S990" s="35"/>
      <c r="T990" s="37"/>
      <c r="U990" s="37"/>
      <c r="V990" s="54"/>
      <c r="W990" s="37"/>
      <c r="X990" s="111"/>
      <c r="Y990" s="35"/>
    </row>
    <row r="991" spans="1:25" x14ac:dyDescent="0.25">
      <c r="A991" s="50"/>
      <c r="B991" s="50"/>
      <c r="C991" s="32"/>
      <c r="D991" s="33"/>
      <c r="E991" s="26"/>
      <c r="F991" s="34"/>
      <c r="G991" s="34"/>
      <c r="H991" s="34"/>
      <c r="I991" s="35"/>
      <c r="J991" s="35"/>
      <c r="K991" s="34"/>
      <c r="L991" s="34"/>
      <c r="M991" s="36"/>
      <c r="N991" s="36"/>
      <c r="O991" s="35"/>
      <c r="P991" s="35"/>
      <c r="Q991" s="35"/>
      <c r="R991" s="35"/>
      <c r="S991" s="35"/>
      <c r="T991" s="37"/>
      <c r="U991" s="37"/>
      <c r="V991" s="54"/>
      <c r="W991" s="37"/>
      <c r="X991" s="111"/>
      <c r="Y991" s="35"/>
    </row>
    <row r="992" spans="1:25" x14ac:dyDescent="0.25">
      <c r="A992" s="50"/>
      <c r="B992" s="50"/>
      <c r="C992" s="32"/>
      <c r="D992" s="33"/>
      <c r="E992" s="26"/>
      <c r="F992" s="34"/>
      <c r="G992" s="34"/>
      <c r="H992" s="34"/>
      <c r="I992" s="35"/>
      <c r="J992" s="35"/>
      <c r="K992" s="34"/>
      <c r="L992" s="34"/>
      <c r="M992" s="36"/>
      <c r="N992" s="36"/>
      <c r="O992" s="35"/>
      <c r="P992" s="35"/>
      <c r="Q992" s="35"/>
      <c r="R992" s="35"/>
      <c r="S992" s="35"/>
      <c r="T992" s="37"/>
      <c r="U992" s="37"/>
      <c r="V992" s="54"/>
      <c r="W992" s="56"/>
      <c r="X992" s="111"/>
      <c r="Y992" s="35"/>
    </row>
    <row r="993" spans="1:25" x14ac:dyDescent="0.25">
      <c r="A993" s="50"/>
      <c r="B993" s="50"/>
      <c r="C993" s="32"/>
      <c r="D993" s="33"/>
      <c r="E993" s="26"/>
      <c r="F993" s="34"/>
      <c r="G993" s="34"/>
      <c r="H993" s="34"/>
      <c r="I993" s="35"/>
      <c r="J993" s="35"/>
      <c r="K993" s="34"/>
      <c r="L993" s="34"/>
      <c r="M993" s="36"/>
      <c r="N993" s="36"/>
      <c r="O993" s="35"/>
      <c r="P993" s="35"/>
      <c r="Q993" s="35"/>
      <c r="R993" s="35"/>
      <c r="S993" s="35"/>
      <c r="T993" s="37"/>
      <c r="U993" s="37"/>
      <c r="V993" s="54"/>
      <c r="W993" s="37"/>
      <c r="X993" s="111"/>
      <c r="Y993" s="35"/>
    </row>
    <row r="994" spans="1:25" x14ac:dyDescent="0.25">
      <c r="A994" s="50"/>
      <c r="B994" s="50"/>
      <c r="C994" s="32"/>
      <c r="D994" s="33"/>
      <c r="E994" s="26"/>
      <c r="F994" s="34"/>
      <c r="G994" s="34"/>
      <c r="H994" s="34"/>
      <c r="I994" s="35"/>
      <c r="J994" s="35"/>
      <c r="K994" s="34"/>
      <c r="L994" s="34"/>
      <c r="M994" s="36"/>
      <c r="N994" s="36"/>
      <c r="O994" s="35"/>
      <c r="P994" s="35"/>
      <c r="Q994" s="35"/>
      <c r="R994" s="35"/>
      <c r="S994" s="35"/>
      <c r="T994" s="37"/>
      <c r="U994" s="37"/>
      <c r="V994" s="54"/>
      <c r="W994" s="37"/>
      <c r="X994" s="111"/>
      <c r="Y994" s="35"/>
    </row>
    <row r="995" spans="1:25" x14ac:dyDescent="0.25">
      <c r="A995" s="50"/>
      <c r="B995" s="50"/>
      <c r="C995" s="32"/>
      <c r="D995" s="33"/>
      <c r="E995" s="26"/>
      <c r="F995" s="34"/>
      <c r="G995" s="34"/>
      <c r="H995" s="34"/>
      <c r="I995" s="35"/>
      <c r="J995" s="35"/>
      <c r="K995" s="34"/>
      <c r="L995" s="34"/>
      <c r="M995" s="36"/>
      <c r="N995" s="36"/>
      <c r="O995" s="35"/>
      <c r="P995" s="35"/>
      <c r="Q995" s="35"/>
      <c r="R995" s="35"/>
      <c r="S995" s="35"/>
      <c r="T995" s="37"/>
      <c r="U995" s="37"/>
      <c r="V995" s="54"/>
      <c r="W995" s="37"/>
      <c r="X995" s="111"/>
      <c r="Y995" s="35"/>
    </row>
    <row r="996" spans="1:25" x14ac:dyDescent="0.25">
      <c r="A996" s="50"/>
      <c r="B996" s="50"/>
      <c r="C996" s="32"/>
      <c r="D996" s="33"/>
      <c r="E996" s="26"/>
      <c r="F996" s="34"/>
      <c r="G996" s="34"/>
      <c r="H996" s="34"/>
      <c r="I996" s="35"/>
      <c r="J996" s="35"/>
      <c r="K996" s="34"/>
      <c r="L996" s="34"/>
      <c r="M996" s="36"/>
      <c r="N996" s="36"/>
      <c r="O996" s="35"/>
      <c r="P996" s="35"/>
      <c r="Q996" s="35"/>
      <c r="R996" s="35"/>
      <c r="S996" s="35"/>
      <c r="T996" s="37"/>
      <c r="U996" s="37"/>
      <c r="V996" s="54"/>
      <c r="W996" s="37"/>
      <c r="X996" s="111"/>
      <c r="Y996" s="35"/>
    </row>
    <row r="997" spans="1:25" x14ac:dyDescent="0.25">
      <c r="A997" s="50"/>
      <c r="B997" s="50"/>
      <c r="C997" s="32"/>
      <c r="D997" s="33"/>
      <c r="E997" s="26"/>
      <c r="F997" s="34"/>
      <c r="G997" s="34"/>
      <c r="H997" s="34"/>
      <c r="I997" s="35"/>
      <c r="J997" s="35"/>
      <c r="K997" s="34"/>
      <c r="L997" s="34"/>
      <c r="M997" s="36"/>
      <c r="N997" s="36"/>
      <c r="O997" s="35"/>
      <c r="P997" s="35"/>
      <c r="Q997" s="35"/>
      <c r="R997" s="35"/>
      <c r="S997" s="35"/>
      <c r="T997" s="37"/>
      <c r="U997" s="37"/>
      <c r="V997" s="54"/>
      <c r="W997" s="37"/>
      <c r="X997" s="111"/>
      <c r="Y997" s="35"/>
    </row>
    <row r="998" spans="1:25" x14ac:dyDescent="0.25">
      <c r="A998" s="50"/>
      <c r="B998" s="50"/>
      <c r="C998" s="32"/>
      <c r="D998" s="33"/>
      <c r="E998" s="26"/>
      <c r="F998" s="34"/>
      <c r="G998" s="34"/>
      <c r="H998" s="34"/>
      <c r="I998" s="35"/>
      <c r="J998" s="35"/>
      <c r="K998" s="34"/>
      <c r="L998" s="34"/>
      <c r="M998" s="36"/>
      <c r="N998" s="36"/>
      <c r="O998" s="35"/>
      <c r="P998" s="35"/>
      <c r="Q998" s="35"/>
      <c r="R998" s="35"/>
      <c r="S998" s="35"/>
      <c r="T998" s="37"/>
      <c r="U998" s="37"/>
      <c r="V998" s="54"/>
      <c r="W998" s="37"/>
      <c r="X998" s="109"/>
      <c r="Y998" s="35"/>
    </row>
    <row r="999" spans="1:25" x14ac:dyDescent="0.25">
      <c r="A999" s="50"/>
      <c r="B999" s="50"/>
      <c r="C999" s="32"/>
      <c r="D999" s="33"/>
      <c r="E999" s="26"/>
      <c r="F999" s="34"/>
      <c r="G999" s="34"/>
      <c r="H999" s="34"/>
      <c r="I999" s="35"/>
      <c r="J999" s="35"/>
      <c r="K999" s="34"/>
      <c r="L999" s="34"/>
      <c r="M999" s="36"/>
      <c r="N999" s="36"/>
      <c r="O999" s="35"/>
      <c r="P999" s="35"/>
      <c r="Q999" s="35"/>
      <c r="R999" s="35"/>
      <c r="S999" s="35"/>
      <c r="T999" s="37"/>
      <c r="U999" s="37"/>
      <c r="V999" s="54"/>
      <c r="W999" s="37"/>
      <c r="X999" s="111"/>
      <c r="Y999" s="35"/>
    </row>
    <row r="1000" spans="1:25" x14ac:dyDescent="0.25">
      <c r="A1000" s="50"/>
      <c r="B1000" s="50"/>
      <c r="C1000" s="32"/>
      <c r="D1000" s="33"/>
      <c r="E1000" s="26"/>
      <c r="F1000" s="34"/>
      <c r="G1000" s="34"/>
      <c r="H1000" s="34"/>
      <c r="I1000" s="35"/>
      <c r="J1000" s="35"/>
      <c r="K1000" s="34"/>
      <c r="L1000" s="34"/>
      <c r="M1000" s="36"/>
      <c r="N1000" s="36"/>
      <c r="O1000" s="35"/>
      <c r="P1000" s="35"/>
      <c r="Q1000" s="35"/>
      <c r="R1000" s="35"/>
      <c r="S1000" s="35"/>
      <c r="T1000" s="37"/>
      <c r="U1000" s="37"/>
      <c r="V1000" s="54"/>
      <c r="W1000" s="37"/>
      <c r="X1000" s="111"/>
      <c r="Y1000" s="35"/>
    </row>
    <row r="1001" spans="1:25" x14ac:dyDescent="0.25">
      <c r="A1001" s="50"/>
      <c r="B1001" s="50"/>
      <c r="C1001" s="32"/>
      <c r="D1001" s="33"/>
      <c r="E1001" s="26"/>
      <c r="F1001" s="34"/>
      <c r="G1001" s="34"/>
      <c r="H1001" s="34"/>
      <c r="I1001" s="35"/>
      <c r="J1001" s="35"/>
      <c r="K1001" s="34"/>
      <c r="L1001" s="34"/>
      <c r="M1001" s="36"/>
      <c r="N1001" s="36"/>
      <c r="O1001" s="35"/>
      <c r="P1001" s="35"/>
      <c r="Q1001" s="35"/>
      <c r="R1001" s="35"/>
      <c r="S1001" s="35"/>
      <c r="T1001" s="37"/>
      <c r="U1001" s="37"/>
      <c r="V1001" s="54"/>
      <c r="W1001" s="37"/>
      <c r="X1001" s="111"/>
      <c r="Y1001" s="35"/>
    </row>
    <row r="1002" spans="1:25" x14ac:dyDescent="0.25">
      <c r="A1002" s="50"/>
      <c r="B1002" s="50"/>
      <c r="C1002" s="32"/>
      <c r="D1002" s="33"/>
      <c r="E1002" s="26"/>
      <c r="F1002" s="34"/>
      <c r="G1002" s="34"/>
      <c r="H1002" s="34"/>
      <c r="I1002" s="35"/>
      <c r="J1002" s="35"/>
      <c r="K1002" s="34"/>
      <c r="L1002" s="34"/>
      <c r="M1002" s="36"/>
      <c r="N1002" s="36"/>
      <c r="O1002" s="35"/>
      <c r="P1002" s="35"/>
      <c r="Q1002" s="35"/>
      <c r="R1002" s="35"/>
      <c r="S1002" s="35"/>
      <c r="T1002" s="37"/>
      <c r="U1002" s="37"/>
      <c r="V1002" s="54"/>
      <c r="W1002" s="37"/>
      <c r="X1002" s="111"/>
      <c r="Y1002" s="35"/>
    </row>
    <row r="1003" spans="1:25" x14ac:dyDescent="0.25">
      <c r="A1003" s="50"/>
      <c r="B1003" s="50"/>
      <c r="C1003" s="32"/>
      <c r="D1003" s="33"/>
      <c r="E1003" s="26"/>
      <c r="F1003" s="34"/>
      <c r="G1003" s="34"/>
      <c r="H1003" s="34"/>
      <c r="I1003" s="35"/>
      <c r="J1003" s="35"/>
      <c r="K1003" s="34"/>
      <c r="L1003" s="34"/>
      <c r="M1003" s="36"/>
      <c r="N1003" s="36"/>
      <c r="O1003" s="35"/>
      <c r="P1003" s="35"/>
      <c r="Q1003" s="35"/>
      <c r="R1003" s="35"/>
      <c r="S1003" s="35"/>
      <c r="T1003" s="37"/>
      <c r="U1003" s="37"/>
      <c r="V1003" s="54"/>
      <c r="W1003" s="37"/>
      <c r="X1003" s="111"/>
      <c r="Y1003" s="35"/>
    </row>
    <row r="1004" spans="1:25" x14ac:dyDescent="0.25">
      <c r="A1004" s="50"/>
      <c r="B1004" s="50"/>
      <c r="C1004" s="32"/>
      <c r="D1004" s="33"/>
      <c r="E1004" s="26"/>
      <c r="F1004" s="34"/>
      <c r="G1004" s="34"/>
      <c r="H1004" s="34"/>
      <c r="I1004" s="35"/>
      <c r="J1004" s="35"/>
      <c r="K1004" s="34"/>
      <c r="L1004" s="34"/>
      <c r="M1004" s="36"/>
      <c r="N1004" s="36"/>
      <c r="O1004" s="35"/>
      <c r="P1004" s="35"/>
      <c r="Q1004" s="35"/>
      <c r="R1004" s="35"/>
      <c r="S1004" s="35"/>
      <c r="T1004" s="37"/>
      <c r="U1004" s="37"/>
      <c r="V1004" s="54"/>
      <c r="W1004" s="37"/>
      <c r="X1004" s="111"/>
      <c r="Y1004" s="35"/>
    </row>
    <row r="1005" spans="1:25" x14ac:dyDescent="0.25">
      <c r="A1005" s="50"/>
      <c r="B1005" s="50"/>
      <c r="C1005" s="32"/>
      <c r="D1005" s="33"/>
      <c r="E1005" s="26"/>
      <c r="F1005" s="34"/>
      <c r="G1005" s="34"/>
      <c r="H1005" s="34"/>
      <c r="I1005" s="35"/>
      <c r="J1005" s="35"/>
      <c r="K1005" s="34"/>
      <c r="L1005" s="34"/>
      <c r="M1005" s="36"/>
      <c r="N1005" s="36"/>
      <c r="O1005" s="35"/>
      <c r="P1005" s="35"/>
      <c r="Q1005" s="35"/>
      <c r="R1005" s="35"/>
      <c r="S1005" s="35"/>
      <c r="T1005" s="37"/>
      <c r="U1005" s="37"/>
      <c r="V1005" s="54"/>
      <c r="W1005" s="37"/>
      <c r="X1005" s="111"/>
      <c r="Y1005" s="35"/>
    </row>
    <row r="1006" spans="1:25" x14ac:dyDescent="0.25">
      <c r="A1006" s="50"/>
      <c r="B1006" s="50"/>
      <c r="C1006" s="32"/>
      <c r="D1006" s="33"/>
      <c r="E1006" s="26"/>
      <c r="F1006" s="34"/>
      <c r="G1006" s="34"/>
      <c r="H1006" s="34"/>
      <c r="I1006" s="35"/>
      <c r="J1006" s="35"/>
      <c r="K1006" s="34"/>
      <c r="L1006" s="34"/>
      <c r="M1006" s="36"/>
      <c r="N1006" s="36"/>
      <c r="O1006" s="35"/>
      <c r="P1006" s="35"/>
      <c r="Q1006" s="35"/>
      <c r="R1006" s="35"/>
      <c r="S1006" s="35"/>
      <c r="T1006" s="70"/>
      <c r="U1006" s="37"/>
      <c r="V1006" s="54"/>
      <c r="W1006" s="37"/>
      <c r="X1006" s="111"/>
      <c r="Y1006" s="35"/>
    </row>
    <row r="1007" spans="1:25" x14ac:dyDescent="0.25">
      <c r="A1007" s="50"/>
      <c r="B1007" s="50"/>
      <c r="C1007" s="32"/>
      <c r="D1007" s="33"/>
      <c r="E1007" s="26"/>
      <c r="F1007" s="34"/>
      <c r="G1007" s="34"/>
      <c r="H1007" s="34"/>
      <c r="I1007" s="35"/>
      <c r="J1007" s="35"/>
      <c r="K1007" s="34"/>
      <c r="L1007" s="34"/>
      <c r="M1007" s="36"/>
      <c r="N1007" s="36"/>
      <c r="O1007" s="35"/>
      <c r="P1007" s="35"/>
      <c r="Q1007" s="35"/>
      <c r="R1007" s="35"/>
      <c r="S1007" s="35"/>
      <c r="T1007" s="37"/>
      <c r="U1007" s="37"/>
      <c r="V1007" s="54"/>
      <c r="W1007" s="37"/>
      <c r="X1007" s="111"/>
      <c r="Y1007" s="35"/>
    </row>
    <row r="1008" spans="1:25" x14ac:dyDescent="0.25">
      <c r="A1008" s="50"/>
      <c r="B1008" s="50"/>
      <c r="C1008" s="32"/>
      <c r="D1008" s="33"/>
      <c r="E1008" s="26"/>
      <c r="F1008" s="34"/>
      <c r="G1008" s="34"/>
      <c r="H1008" s="34"/>
      <c r="I1008" s="35"/>
      <c r="J1008" s="35"/>
      <c r="K1008" s="34"/>
      <c r="L1008" s="34"/>
      <c r="M1008" s="36"/>
      <c r="N1008" s="36"/>
      <c r="O1008" s="35"/>
      <c r="P1008" s="35"/>
      <c r="Q1008" s="35"/>
      <c r="R1008" s="35"/>
      <c r="S1008" s="35"/>
      <c r="T1008" s="37"/>
      <c r="U1008" s="37"/>
      <c r="V1008" s="54"/>
      <c r="W1008" s="37"/>
      <c r="X1008" s="111"/>
      <c r="Y1008" s="35"/>
    </row>
    <row r="1009" spans="1:25" x14ac:dyDescent="0.25">
      <c r="A1009" s="50"/>
      <c r="B1009" s="50"/>
      <c r="C1009" s="32"/>
      <c r="D1009" s="33"/>
      <c r="E1009" s="26"/>
      <c r="F1009" s="34"/>
      <c r="G1009" s="34"/>
      <c r="H1009" s="34"/>
      <c r="I1009" s="35"/>
      <c r="J1009" s="35"/>
      <c r="K1009" s="34"/>
      <c r="L1009" s="34"/>
      <c r="M1009" s="36"/>
      <c r="N1009" s="36"/>
      <c r="O1009" s="35"/>
      <c r="P1009" s="35"/>
      <c r="Q1009" s="35"/>
      <c r="R1009" s="35"/>
      <c r="S1009" s="35"/>
      <c r="T1009" s="37"/>
      <c r="U1009" s="37"/>
      <c r="V1009" s="54"/>
      <c r="W1009" s="37"/>
      <c r="X1009" s="111"/>
      <c r="Y1009" s="35"/>
    </row>
    <row r="1010" spans="1:25" x14ac:dyDescent="0.25">
      <c r="A1010" s="50"/>
      <c r="B1010" s="50"/>
      <c r="C1010" s="32"/>
      <c r="D1010" s="33"/>
      <c r="E1010" s="26"/>
      <c r="F1010" s="34"/>
      <c r="G1010" s="34"/>
      <c r="H1010" s="34"/>
      <c r="I1010" s="35"/>
      <c r="J1010" s="35"/>
      <c r="K1010" s="34"/>
      <c r="L1010" s="34"/>
      <c r="M1010" s="36"/>
      <c r="N1010" s="36"/>
      <c r="O1010" s="35"/>
      <c r="P1010" s="35"/>
      <c r="Q1010" s="35"/>
      <c r="R1010" s="35"/>
      <c r="S1010" s="35"/>
      <c r="T1010" s="37"/>
      <c r="U1010" s="37"/>
      <c r="V1010" s="54"/>
      <c r="W1010" s="56"/>
      <c r="X1010" s="111"/>
      <c r="Y1010" s="35"/>
    </row>
    <row r="1011" spans="1:25" x14ac:dyDescent="0.25">
      <c r="A1011" s="50"/>
      <c r="B1011" s="50"/>
      <c r="C1011" s="32"/>
      <c r="D1011" s="33"/>
      <c r="E1011" s="26"/>
      <c r="F1011" s="34"/>
      <c r="G1011" s="34"/>
      <c r="H1011" s="34"/>
      <c r="I1011" s="35"/>
      <c r="J1011" s="35"/>
      <c r="K1011" s="34"/>
      <c r="L1011" s="34"/>
      <c r="M1011" s="36"/>
      <c r="N1011" s="36"/>
      <c r="O1011" s="35"/>
      <c r="P1011" s="35"/>
      <c r="Q1011" s="35"/>
      <c r="R1011" s="35"/>
      <c r="S1011" s="35"/>
      <c r="T1011" s="37"/>
      <c r="U1011" s="37"/>
      <c r="V1011" s="54"/>
      <c r="W1011" s="37"/>
      <c r="X1011" s="111"/>
      <c r="Y1011" s="35"/>
    </row>
    <row r="1012" spans="1:25" x14ac:dyDescent="0.25">
      <c r="A1012" s="50"/>
      <c r="B1012" s="50"/>
      <c r="C1012" s="32"/>
      <c r="D1012" s="33"/>
      <c r="E1012" s="26"/>
      <c r="F1012" s="34"/>
      <c r="G1012" s="34"/>
      <c r="H1012" s="34"/>
      <c r="I1012" s="35"/>
      <c r="J1012" s="35"/>
      <c r="K1012" s="34"/>
      <c r="L1012" s="34"/>
      <c r="M1012" s="36"/>
      <c r="N1012" s="36"/>
      <c r="O1012" s="35"/>
      <c r="P1012" s="35"/>
      <c r="Q1012" s="35"/>
      <c r="R1012" s="35"/>
      <c r="S1012" s="35"/>
      <c r="T1012" s="37"/>
      <c r="U1012" s="37"/>
      <c r="V1012" s="54"/>
      <c r="W1012" s="37"/>
      <c r="X1012" s="111"/>
      <c r="Y1012" s="35"/>
    </row>
    <row r="1013" spans="1:25" x14ac:dyDescent="0.25">
      <c r="A1013" s="50"/>
      <c r="B1013" s="50"/>
      <c r="C1013" s="32"/>
      <c r="D1013" s="33"/>
      <c r="E1013" s="26"/>
      <c r="F1013" s="34"/>
      <c r="G1013" s="34"/>
      <c r="H1013" s="34"/>
      <c r="I1013" s="35"/>
      <c r="J1013" s="35"/>
      <c r="K1013" s="34"/>
      <c r="L1013" s="34"/>
      <c r="M1013" s="36"/>
      <c r="N1013" s="36"/>
      <c r="O1013" s="35"/>
      <c r="P1013" s="35"/>
      <c r="Q1013" s="35"/>
      <c r="R1013" s="35"/>
      <c r="S1013" s="35"/>
      <c r="T1013" s="37"/>
      <c r="U1013" s="37"/>
      <c r="V1013" s="54"/>
      <c r="W1013" s="37"/>
      <c r="X1013" s="111"/>
      <c r="Y1013" s="35"/>
    </row>
    <row r="1014" spans="1:25" x14ac:dyDescent="0.25">
      <c r="A1014" s="50"/>
      <c r="B1014" s="50"/>
      <c r="C1014" s="32"/>
      <c r="D1014" s="33"/>
      <c r="E1014" s="26"/>
      <c r="F1014" s="34"/>
      <c r="G1014" s="34"/>
      <c r="H1014" s="34"/>
      <c r="I1014" s="35"/>
      <c r="J1014" s="35"/>
      <c r="K1014" s="34"/>
      <c r="L1014" s="34"/>
      <c r="M1014" s="36"/>
      <c r="N1014" s="36"/>
      <c r="O1014" s="35"/>
      <c r="P1014" s="35"/>
      <c r="Q1014" s="35"/>
      <c r="R1014" s="35"/>
      <c r="S1014" s="35"/>
      <c r="T1014" s="37"/>
      <c r="U1014" s="37"/>
      <c r="V1014" s="54"/>
      <c r="W1014" s="37"/>
      <c r="X1014" s="111"/>
      <c r="Y1014" s="35"/>
    </row>
    <row r="1015" spans="1:25" x14ac:dyDescent="0.25">
      <c r="A1015" s="50"/>
      <c r="B1015" s="50"/>
      <c r="C1015" s="32"/>
      <c r="D1015" s="33"/>
      <c r="E1015" s="26"/>
      <c r="F1015" s="34"/>
      <c r="G1015" s="34"/>
      <c r="H1015" s="34"/>
      <c r="I1015" s="35"/>
      <c r="J1015" s="35"/>
      <c r="K1015" s="34"/>
      <c r="L1015" s="34"/>
      <c r="M1015" s="36"/>
      <c r="N1015" s="36"/>
      <c r="O1015" s="35"/>
      <c r="P1015" s="35"/>
      <c r="Q1015" s="35"/>
      <c r="R1015" s="35"/>
      <c r="S1015" s="35"/>
      <c r="T1015" s="37"/>
      <c r="U1015" s="37"/>
      <c r="V1015" s="54"/>
      <c r="W1015" s="37"/>
      <c r="X1015" s="111"/>
      <c r="Y1015" s="35"/>
    </row>
    <row r="1016" spans="1:25" x14ac:dyDescent="0.25">
      <c r="A1016" s="50"/>
      <c r="B1016" s="50"/>
      <c r="C1016" s="32"/>
      <c r="D1016" s="33"/>
      <c r="E1016" s="26"/>
      <c r="F1016" s="34"/>
      <c r="G1016" s="34"/>
      <c r="H1016" s="34"/>
      <c r="I1016" s="35"/>
      <c r="J1016" s="35"/>
      <c r="K1016" s="34"/>
      <c r="L1016" s="34"/>
      <c r="M1016" s="36"/>
      <c r="N1016" s="36"/>
      <c r="O1016" s="35"/>
      <c r="P1016" s="35"/>
      <c r="Q1016" s="35"/>
      <c r="R1016" s="35"/>
      <c r="S1016" s="35"/>
      <c r="T1016" s="37"/>
      <c r="U1016" s="37"/>
      <c r="V1016" s="54"/>
      <c r="W1016" s="37"/>
      <c r="X1016" s="111"/>
      <c r="Y1016" s="35"/>
    </row>
    <row r="1017" spans="1:25" x14ac:dyDescent="0.25">
      <c r="A1017" s="50"/>
      <c r="B1017" s="50"/>
      <c r="C1017" s="32"/>
      <c r="D1017" s="33"/>
      <c r="E1017" s="26"/>
      <c r="F1017" s="34"/>
      <c r="G1017" s="34"/>
      <c r="H1017" s="34"/>
      <c r="I1017" s="35"/>
      <c r="J1017" s="35"/>
      <c r="K1017" s="34"/>
      <c r="L1017" s="34"/>
      <c r="M1017" s="36"/>
      <c r="N1017" s="36"/>
      <c r="O1017" s="35"/>
      <c r="P1017" s="35"/>
      <c r="Q1017" s="35"/>
      <c r="R1017" s="35"/>
      <c r="S1017" s="35"/>
      <c r="T1017" s="37"/>
      <c r="U1017" s="37"/>
      <c r="V1017" s="54"/>
      <c r="W1017" s="37"/>
      <c r="X1017" s="111"/>
      <c r="Y1017" s="35"/>
    </row>
    <row r="1018" spans="1:25" x14ac:dyDescent="0.25">
      <c r="A1018" s="50"/>
      <c r="B1018" s="50"/>
      <c r="C1018" s="32"/>
      <c r="D1018" s="33"/>
      <c r="E1018" s="26"/>
      <c r="F1018" s="34"/>
      <c r="G1018" s="34"/>
      <c r="H1018" s="34"/>
      <c r="I1018" s="35"/>
      <c r="J1018" s="35"/>
      <c r="K1018" s="34"/>
      <c r="L1018" s="34"/>
      <c r="M1018" s="36"/>
      <c r="N1018" s="36"/>
      <c r="O1018" s="35"/>
      <c r="P1018" s="35"/>
      <c r="Q1018" s="35"/>
      <c r="R1018" s="35"/>
      <c r="S1018" s="35"/>
      <c r="T1018" s="37"/>
      <c r="U1018" s="37"/>
      <c r="V1018" s="54"/>
      <c r="W1018" s="37"/>
      <c r="X1018" s="111"/>
      <c r="Y1018" s="35"/>
    </row>
    <row r="1019" spans="1:25" x14ac:dyDescent="0.25">
      <c r="A1019" s="50"/>
      <c r="B1019" s="50"/>
      <c r="C1019" s="32"/>
      <c r="D1019" s="33"/>
      <c r="E1019" s="26"/>
      <c r="F1019" s="34"/>
      <c r="G1019" s="34"/>
      <c r="H1019" s="34"/>
      <c r="I1019" s="35"/>
      <c r="J1019" s="35"/>
      <c r="K1019" s="34"/>
      <c r="L1019" s="34"/>
      <c r="M1019" s="36"/>
      <c r="N1019" s="36"/>
      <c r="O1019" s="35"/>
      <c r="P1019" s="35"/>
      <c r="Q1019" s="35"/>
      <c r="R1019" s="35"/>
      <c r="S1019" s="35"/>
      <c r="T1019" s="37"/>
      <c r="U1019" s="37"/>
      <c r="V1019" s="54"/>
      <c r="W1019" s="37"/>
      <c r="X1019" s="111"/>
      <c r="Y1019" s="35"/>
    </row>
    <row r="1020" spans="1:25" x14ac:dyDescent="0.25">
      <c r="A1020" s="50"/>
      <c r="B1020" s="50"/>
      <c r="C1020" s="32"/>
      <c r="D1020" s="33"/>
      <c r="E1020" s="26"/>
      <c r="F1020" s="34"/>
      <c r="G1020" s="34"/>
      <c r="H1020" s="34"/>
      <c r="I1020" s="35"/>
      <c r="J1020" s="35"/>
      <c r="K1020" s="34"/>
      <c r="L1020" s="34"/>
      <c r="M1020" s="36"/>
      <c r="N1020" s="36"/>
      <c r="O1020" s="35"/>
      <c r="P1020" s="35"/>
      <c r="Q1020" s="35"/>
      <c r="R1020" s="35"/>
      <c r="S1020" s="35"/>
      <c r="T1020" s="37"/>
      <c r="U1020" s="37"/>
      <c r="V1020" s="54"/>
      <c r="W1020" s="56"/>
      <c r="X1020" s="111"/>
      <c r="Y1020" s="35"/>
    </row>
    <row r="1021" spans="1:25" x14ac:dyDescent="0.25">
      <c r="A1021" s="50"/>
      <c r="B1021" s="50"/>
      <c r="C1021" s="32"/>
      <c r="D1021" s="33"/>
      <c r="E1021" s="26"/>
      <c r="F1021" s="34"/>
      <c r="G1021" s="34"/>
      <c r="H1021" s="34"/>
      <c r="I1021" s="35"/>
      <c r="J1021" s="35"/>
      <c r="K1021" s="34"/>
      <c r="L1021" s="34"/>
      <c r="M1021" s="36"/>
      <c r="N1021" s="36"/>
      <c r="O1021" s="35"/>
      <c r="P1021" s="35"/>
      <c r="Q1021" s="35"/>
      <c r="R1021" s="35"/>
      <c r="S1021" s="35"/>
      <c r="T1021" s="37"/>
      <c r="U1021" s="37"/>
      <c r="V1021" s="54"/>
      <c r="W1021" s="37"/>
      <c r="X1021" s="111"/>
      <c r="Y1021" s="35"/>
    </row>
    <row r="1022" spans="1:25" x14ac:dyDescent="0.25">
      <c r="A1022" s="50"/>
      <c r="B1022" s="50"/>
      <c r="C1022" s="32"/>
      <c r="D1022" s="33"/>
      <c r="E1022" s="26"/>
      <c r="F1022" s="34"/>
      <c r="G1022" s="34"/>
      <c r="H1022" s="34"/>
      <c r="I1022" s="35"/>
      <c r="J1022" s="35"/>
      <c r="K1022" s="34"/>
      <c r="L1022" s="34"/>
      <c r="M1022" s="36"/>
      <c r="N1022" s="36"/>
      <c r="O1022" s="35"/>
      <c r="P1022" s="35"/>
      <c r="Q1022" s="35"/>
      <c r="R1022" s="35"/>
      <c r="S1022" s="35"/>
      <c r="T1022" s="37"/>
      <c r="U1022" s="37"/>
      <c r="V1022" s="54"/>
      <c r="W1022" s="37"/>
      <c r="X1022" s="111"/>
      <c r="Y1022" s="35"/>
    </row>
    <row r="1023" spans="1:25" x14ac:dyDescent="0.25">
      <c r="A1023" s="50"/>
      <c r="B1023" s="50"/>
      <c r="C1023" s="32"/>
      <c r="D1023" s="33"/>
      <c r="E1023" s="26"/>
      <c r="F1023" s="34"/>
      <c r="G1023" s="34"/>
      <c r="H1023" s="34"/>
      <c r="I1023" s="35"/>
      <c r="J1023" s="35"/>
      <c r="K1023" s="34"/>
      <c r="L1023" s="34"/>
      <c r="M1023" s="36"/>
      <c r="N1023" s="36"/>
      <c r="O1023" s="35"/>
      <c r="P1023" s="35"/>
      <c r="Q1023" s="35"/>
      <c r="R1023" s="35"/>
      <c r="S1023" s="35"/>
      <c r="T1023" s="37"/>
      <c r="U1023" s="37"/>
      <c r="V1023" s="54"/>
      <c r="W1023" s="37"/>
      <c r="X1023" s="111"/>
      <c r="Y1023" s="35"/>
    </row>
    <row r="1024" spans="1:25" x14ac:dyDescent="0.25">
      <c r="A1024" s="50"/>
      <c r="B1024" s="50"/>
      <c r="C1024" s="32"/>
      <c r="D1024" s="33"/>
      <c r="E1024" s="26"/>
      <c r="F1024" s="34"/>
      <c r="G1024" s="34"/>
      <c r="H1024" s="34"/>
      <c r="I1024" s="35"/>
      <c r="J1024" s="35"/>
      <c r="K1024" s="34"/>
      <c r="L1024" s="34"/>
      <c r="M1024" s="36"/>
      <c r="N1024" s="36"/>
      <c r="O1024" s="35"/>
      <c r="P1024" s="35"/>
      <c r="Q1024" s="35"/>
      <c r="R1024" s="35"/>
      <c r="S1024" s="35"/>
      <c r="T1024" s="37"/>
      <c r="U1024" s="37"/>
      <c r="V1024" s="54"/>
      <c r="W1024" s="56"/>
      <c r="X1024" s="111"/>
      <c r="Y1024" s="35"/>
    </row>
    <row r="1025" spans="1:25" x14ac:dyDescent="0.25">
      <c r="A1025" s="50"/>
      <c r="B1025" s="50"/>
      <c r="C1025" s="32"/>
      <c r="D1025" s="33"/>
      <c r="E1025" s="26"/>
      <c r="F1025" s="34"/>
      <c r="G1025" s="34"/>
      <c r="H1025" s="34"/>
      <c r="I1025" s="35"/>
      <c r="J1025" s="35"/>
      <c r="K1025" s="34"/>
      <c r="L1025" s="34"/>
      <c r="M1025" s="36"/>
      <c r="N1025" s="36"/>
      <c r="O1025" s="35"/>
      <c r="P1025" s="35"/>
      <c r="Q1025" s="35"/>
      <c r="R1025" s="35"/>
      <c r="S1025" s="35"/>
      <c r="T1025" s="37"/>
      <c r="U1025" s="37"/>
      <c r="V1025" s="54"/>
      <c r="W1025" s="37"/>
      <c r="X1025" s="111"/>
      <c r="Y1025" s="35"/>
    </row>
    <row r="1026" spans="1:25" x14ac:dyDescent="0.25">
      <c r="A1026" s="50"/>
      <c r="B1026" s="50"/>
      <c r="C1026" s="32"/>
      <c r="D1026" s="33"/>
      <c r="E1026" s="26"/>
      <c r="F1026" s="34"/>
      <c r="G1026" s="34"/>
      <c r="H1026" s="34"/>
      <c r="I1026" s="35"/>
      <c r="J1026" s="35"/>
      <c r="K1026" s="34"/>
      <c r="L1026" s="34"/>
      <c r="M1026" s="36"/>
      <c r="N1026" s="36"/>
      <c r="O1026" s="35"/>
      <c r="P1026" s="35"/>
      <c r="Q1026" s="35"/>
      <c r="R1026" s="35"/>
      <c r="S1026" s="35"/>
      <c r="T1026" s="37"/>
      <c r="U1026" s="37"/>
      <c r="V1026" s="54"/>
      <c r="W1026" s="37"/>
      <c r="X1026" s="111"/>
      <c r="Y1026" s="35"/>
    </row>
    <row r="1027" spans="1:25" x14ac:dyDescent="0.25">
      <c r="A1027" s="50"/>
      <c r="B1027" s="50"/>
      <c r="C1027" s="32"/>
      <c r="D1027" s="33"/>
      <c r="E1027" s="26"/>
      <c r="F1027" s="34"/>
      <c r="G1027" s="34"/>
      <c r="H1027" s="34"/>
      <c r="I1027" s="35"/>
      <c r="J1027" s="35"/>
      <c r="K1027" s="34"/>
      <c r="L1027" s="34"/>
      <c r="M1027" s="36"/>
      <c r="N1027" s="36"/>
      <c r="O1027" s="35"/>
      <c r="P1027" s="35"/>
      <c r="Q1027" s="35"/>
      <c r="R1027" s="35"/>
      <c r="S1027" s="35"/>
      <c r="T1027" s="37"/>
      <c r="U1027" s="37"/>
      <c r="V1027" s="54"/>
      <c r="W1027" s="37"/>
      <c r="X1027" s="111"/>
      <c r="Y1027" s="35"/>
    </row>
    <row r="1028" spans="1:25" x14ac:dyDescent="0.25">
      <c r="A1028" s="50"/>
      <c r="B1028" s="50"/>
      <c r="C1028" s="32"/>
      <c r="D1028" s="33"/>
      <c r="E1028" s="26"/>
      <c r="F1028" s="34"/>
      <c r="G1028" s="34"/>
      <c r="H1028" s="34"/>
      <c r="I1028" s="35"/>
      <c r="J1028" s="35"/>
      <c r="K1028" s="34"/>
      <c r="L1028" s="34"/>
      <c r="M1028" s="36"/>
      <c r="N1028" s="36"/>
      <c r="O1028" s="35"/>
      <c r="P1028" s="35"/>
      <c r="Q1028" s="35"/>
      <c r="R1028" s="35"/>
      <c r="S1028" s="35"/>
      <c r="T1028" s="37"/>
      <c r="U1028" s="37"/>
      <c r="V1028" s="54"/>
      <c r="W1028" s="37"/>
      <c r="X1028" s="111"/>
      <c r="Y1028" s="35"/>
    </row>
    <row r="1029" spans="1:25" x14ac:dyDescent="0.25">
      <c r="A1029" s="50"/>
      <c r="B1029" s="50"/>
      <c r="C1029" s="32"/>
      <c r="D1029" s="33"/>
      <c r="E1029" s="26"/>
      <c r="F1029" s="34"/>
      <c r="G1029" s="34"/>
      <c r="H1029" s="34"/>
      <c r="I1029" s="35"/>
      <c r="J1029" s="35"/>
      <c r="K1029" s="34"/>
      <c r="L1029" s="34"/>
      <c r="M1029" s="36"/>
      <c r="N1029" s="36"/>
      <c r="O1029" s="35"/>
      <c r="P1029" s="35"/>
      <c r="Q1029" s="35"/>
      <c r="R1029" s="35"/>
      <c r="S1029" s="35"/>
      <c r="T1029" s="37"/>
      <c r="U1029" s="37"/>
      <c r="V1029" s="54"/>
      <c r="W1029" s="37"/>
      <c r="X1029" s="111"/>
      <c r="Y1029" s="35"/>
    </row>
    <row r="1030" spans="1:25" x14ac:dyDescent="0.25">
      <c r="A1030" s="50"/>
      <c r="B1030" s="50"/>
      <c r="C1030" s="32"/>
      <c r="D1030" s="33"/>
      <c r="E1030" s="26"/>
      <c r="F1030" s="34"/>
      <c r="G1030" s="34"/>
      <c r="H1030" s="34"/>
      <c r="I1030" s="35"/>
      <c r="J1030" s="35"/>
      <c r="K1030" s="34"/>
      <c r="L1030" s="34"/>
      <c r="M1030" s="36"/>
      <c r="N1030" s="36"/>
      <c r="O1030" s="35"/>
      <c r="P1030" s="35"/>
      <c r="Q1030" s="35"/>
      <c r="R1030" s="35"/>
      <c r="S1030" s="35"/>
      <c r="T1030" s="37"/>
      <c r="U1030" s="37"/>
      <c r="V1030" s="54"/>
      <c r="W1030" s="37"/>
      <c r="X1030" s="111"/>
      <c r="Y1030" s="35"/>
    </row>
    <row r="1031" spans="1:25" x14ac:dyDescent="0.25">
      <c r="A1031" s="50"/>
      <c r="B1031" s="50"/>
      <c r="C1031" s="32"/>
      <c r="D1031" s="33"/>
      <c r="E1031" s="26"/>
      <c r="F1031" s="34"/>
      <c r="G1031" s="34"/>
      <c r="H1031" s="34"/>
      <c r="I1031" s="35"/>
      <c r="J1031" s="35"/>
      <c r="K1031" s="34"/>
      <c r="L1031" s="34"/>
      <c r="M1031" s="36"/>
      <c r="N1031" s="36"/>
      <c r="O1031" s="35"/>
      <c r="P1031" s="35"/>
      <c r="Q1031" s="35"/>
      <c r="R1031" s="35"/>
      <c r="S1031" s="35"/>
      <c r="T1031" s="37"/>
      <c r="U1031" s="37"/>
      <c r="V1031" s="54"/>
      <c r="W1031" s="37"/>
      <c r="X1031" s="111"/>
      <c r="Y1031" s="35"/>
    </row>
    <row r="1032" spans="1:25" x14ac:dyDescent="0.25">
      <c r="A1032" s="50"/>
      <c r="B1032" s="50"/>
      <c r="C1032" s="32"/>
      <c r="D1032" s="33"/>
      <c r="E1032" s="26"/>
      <c r="F1032" s="34"/>
      <c r="G1032" s="34"/>
      <c r="H1032" s="34"/>
      <c r="I1032" s="35"/>
      <c r="J1032" s="35"/>
      <c r="K1032" s="34"/>
      <c r="L1032" s="34"/>
      <c r="M1032" s="36"/>
      <c r="N1032" s="36"/>
      <c r="O1032" s="35"/>
      <c r="P1032" s="35"/>
      <c r="Q1032" s="35"/>
      <c r="R1032" s="35"/>
      <c r="S1032" s="35"/>
      <c r="T1032" s="37"/>
      <c r="U1032" s="37"/>
      <c r="V1032" s="54"/>
      <c r="W1032" s="56"/>
      <c r="X1032" s="111"/>
      <c r="Y1032" s="35"/>
    </row>
    <row r="1033" spans="1:25" x14ac:dyDescent="0.25">
      <c r="A1033" s="50"/>
      <c r="B1033" s="50"/>
      <c r="C1033" s="32"/>
      <c r="D1033" s="33"/>
      <c r="E1033" s="26"/>
      <c r="F1033" s="34"/>
      <c r="G1033" s="34"/>
      <c r="H1033" s="34"/>
      <c r="I1033" s="35"/>
      <c r="J1033" s="35"/>
      <c r="K1033" s="34"/>
      <c r="L1033" s="34"/>
      <c r="M1033" s="36"/>
      <c r="N1033" s="36"/>
      <c r="O1033" s="35"/>
      <c r="P1033" s="35"/>
      <c r="Q1033" s="35"/>
      <c r="R1033" s="35"/>
      <c r="S1033" s="35"/>
      <c r="T1033" s="37"/>
      <c r="U1033" s="37"/>
      <c r="V1033" s="54"/>
      <c r="W1033" s="37"/>
      <c r="X1033" s="111"/>
      <c r="Y1033" s="35"/>
    </row>
    <row r="1034" spans="1:25" x14ac:dyDescent="0.25">
      <c r="A1034" s="50"/>
      <c r="B1034" s="50"/>
      <c r="C1034" s="32"/>
      <c r="D1034" s="33"/>
      <c r="E1034" s="26"/>
      <c r="F1034" s="34"/>
      <c r="G1034" s="34"/>
      <c r="H1034" s="34"/>
      <c r="I1034" s="35"/>
      <c r="J1034" s="35"/>
      <c r="K1034" s="34"/>
      <c r="L1034" s="34"/>
      <c r="M1034" s="36"/>
      <c r="N1034" s="36"/>
      <c r="O1034" s="35"/>
      <c r="P1034" s="35"/>
      <c r="Q1034" s="35"/>
      <c r="R1034" s="35"/>
      <c r="S1034" s="35"/>
      <c r="T1034" s="37"/>
      <c r="U1034" s="37"/>
      <c r="V1034" s="54"/>
      <c r="W1034" s="37"/>
      <c r="X1034" s="111"/>
      <c r="Y1034" s="35"/>
    </row>
    <row r="1035" spans="1:25" x14ac:dyDescent="0.25">
      <c r="A1035" s="50"/>
      <c r="B1035" s="50"/>
      <c r="C1035" s="32"/>
      <c r="D1035" s="33"/>
      <c r="E1035" s="26"/>
      <c r="F1035" s="34"/>
      <c r="G1035" s="34"/>
      <c r="H1035" s="34"/>
      <c r="I1035" s="35"/>
      <c r="J1035" s="35"/>
      <c r="K1035" s="34"/>
      <c r="L1035" s="34"/>
      <c r="M1035" s="36"/>
      <c r="N1035" s="36"/>
      <c r="O1035" s="35"/>
      <c r="P1035" s="35"/>
      <c r="Q1035" s="35"/>
      <c r="R1035" s="35"/>
      <c r="S1035" s="35"/>
      <c r="T1035" s="37"/>
      <c r="U1035" s="37"/>
      <c r="V1035" s="54"/>
      <c r="W1035" s="37"/>
      <c r="X1035" s="111"/>
      <c r="Y1035" s="35"/>
    </row>
    <row r="1036" spans="1:25" x14ac:dyDescent="0.25">
      <c r="A1036" s="50"/>
      <c r="B1036" s="50"/>
      <c r="C1036" s="32"/>
      <c r="D1036" s="33"/>
      <c r="E1036" s="26"/>
      <c r="F1036" s="34"/>
      <c r="G1036" s="34"/>
      <c r="H1036" s="34"/>
      <c r="I1036" s="35"/>
      <c r="J1036" s="35"/>
      <c r="K1036" s="34"/>
      <c r="L1036" s="34"/>
      <c r="M1036" s="36"/>
      <c r="N1036" s="36"/>
      <c r="O1036" s="35"/>
      <c r="P1036" s="35"/>
      <c r="Q1036" s="35"/>
      <c r="R1036" s="35"/>
      <c r="S1036" s="35"/>
      <c r="T1036" s="37"/>
      <c r="U1036" s="37"/>
      <c r="V1036" s="54"/>
      <c r="W1036" s="37"/>
      <c r="X1036" s="111"/>
      <c r="Y1036" s="35"/>
    </row>
    <row r="1037" spans="1:25" x14ac:dyDescent="0.25">
      <c r="A1037" s="50"/>
      <c r="B1037" s="50"/>
      <c r="C1037" s="32"/>
      <c r="D1037" s="33"/>
      <c r="E1037" s="26"/>
      <c r="F1037" s="34"/>
      <c r="G1037" s="34"/>
      <c r="H1037" s="34"/>
      <c r="I1037" s="35"/>
      <c r="J1037" s="35"/>
      <c r="K1037" s="34"/>
      <c r="L1037" s="34"/>
      <c r="M1037" s="36"/>
      <c r="N1037" s="36"/>
      <c r="O1037" s="35"/>
      <c r="P1037" s="35"/>
      <c r="Q1037" s="35"/>
      <c r="R1037" s="35"/>
      <c r="S1037" s="35"/>
      <c r="T1037" s="37"/>
      <c r="U1037" s="37"/>
      <c r="V1037" s="54"/>
      <c r="W1037" s="37"/>
      <c r="X1037" s="111"/>
      <c r="Y1037" s="35"/>
    </row>
    <row r="1038" spans="1:25" x14ac:dyDescent="0.25">
      <c r="A1038" s="50"/>
      <c r="B1038" s="50"/>
      <c r="C1038" s="32"/>
      <c r="D1038" s="33"/>
      <c r="E1038" s="26"/>
      <c r="F1038" s="34"/>
      <c r="G1038" s="34"/>
      <c r="H1038" s="34"/>
      <c r="I1038" s="35"/>
      <c r="J1038" s="35"/>
      <c r="K1038" s="34"/>
      <c r="L1038" s="34"/>
      <c r="M1038" s="36"/>
      <c r="N1038" s="36"/>
      <c r="O1038" s="35"/>
      <c r="P1038" s="35"/>
      <c r="Q1038" s="35"/>
      <c r="R1038" s="35"/>
      <c r="S1038" s="35"/>
      <c r="T1038" s="37"/>
      <c r="U1038" s="37"/>
      <c r="V1038" s="54"/>
      <c r="W1038" s="56"/>
      <c r="X1038" s="111"/>
      <c r="Y1038" s="35"/>
    </row>
    <row r="1039" spans="1:25" x14ac:dyDescent="0.25">
      <c r="A1039" s="50"/>
      <c r="B1039" s="50"/>
      <c r="C1039" s="32"/>
      <c r="D1039" s="33"/>
      <c r="E1039" s="26"/>
      <c r="F1039" s="34"/>
      <c r="G1039" s="34"/>
      <c r="H1039" s="34"/>
      <c r="I1039" s="35"/>
      <c r="J1039" s="35"/>
      <c r="K1039" s="34"/>
      <c r="L1039" s="34"/>
      <c r="M1039" s="36"/>
      <c r="N1039" s="36"/>
      <c r="O1039" s="35"/>
      <c r="P1039" s="35"/>
      <c r="Q1039" s="35"/>
      <c r="R1039" s="35"/>
      <c r="S1039" s="35"/>
      <c r="T1039" s="37"/>
      <c r="U1039" s="37"/>
      <c r="V1039" s="54"/>
      <c r="W1039" s="37"/>
      <c r="X1039" s="111"/>
      <c r="Y1039" s="35"/>
    </row>
    <row r="1040" spans="1:25" x14ac:dyDescent="0.25">
      <c r="A1040" s="50"/>
      <c r="B1040" s="50"/>
      <c r="C1040" s="32"/>
      <c r="D1040" s="33"/>
      <c r="E1040" s="26"/>
      <c r="F1040" s="34"/>
      <c r="G1040" s="34"/>
      <c r="H1040" s="34"/>
      <c r="I1040" s="35"/>
      <c r="J1040" s="35"/>
      <c r="K1040" s="34"/>
      <c r="L1040" s="34"/>
      <c r="M1040" s="36"/>
      <c r="N1040" s="36"/>
      <c r="O1040" s="35"/>
      <c r="P1040" s="35"/>
      <c r="Q1040" s="35"/>
      <c r="R1040" s="35"/>
      <c r="S1040" s="35"/>
      <c r="T1040" s="37"/>
      <c r="U1040" s="37"/>
      <c r="V1040" s="54"/>
      <c r="W1040" s="37"/>
      <c r="X1040" s="111"/>
      <c r="Y1040" s="35"/>
    </row>
    <row r="1041" spans="1:25" x14ac:dyDescent="0.25">
      <c r="A1041" s="50"/>
      <c r="B1041" s="50"/>
      <c r="C1041" s="32"/>
      <c r="D1041" s="33"/>
      <c r="E1041" s="26"/>
      <c r="F1041" s="34"/>
      <c r="G1041" s="34"/>
      <c r="H1041" s="34"/>
      <c r="I1041" s="35"/>
      <c r="J1041" s="35"/>
      <c r="K1041" s="34"/>
      <c r="L1041" s="34"/>
      <c r="M1041" s="36"/>
      <c r="N1041" s="36"/>
      <c r="O1041" s="35"/>
      <c r="P1041" s="35"/>
      <c r="Q1041" s="35"/>
      <c r="R1041" s="35"/>
      <c r="S1041" s="35"/>
      <c r="T1041" s="37"/>
      <c r="U1041" s="37"/>
      <c r="V1041" s="54"/>
      <c r="W1041" s="37"/>
      <c r="X1041" s="111"/>
      <c r="Y1041" s="35"/>
    </row>
    <row r="1042" spans="1:25" x14ac:dyDescent="0.25">
      <c r="A1042" s="50"/>
      <c r="B1042" s="50"/>
      <c r="C1042" s="32"/>
      <c r="D1042" s="33"/>
      <c r="E1042" s="26"/>
      <c r="F1042" s="34"/>
      <c r="G1042" s="34"/>
      <c r="H1042" s="34"/>
      <c r="I1042" s="35"/>
      <c r="J1042" s="35"/>
      <c r="K1042" s="34"/>
      <c r="L1042" s="34"/>
      <c r="M1042" s="36"/>
      <c r="N1042" s="36"/>
      <c r="O1042" s="35"/>
      <c r="P1042" s="35"/>
      <c r="Q1042" s="35"/>
      <c r="R1042" s="35"/>
      <c r="S1042" s="35"/>
      <c r="T1042" s="37"/>
      <c r="U1042" s="37"/>
      <c r="V1042" s="54"/>
      <c r="W1042" s="37"/>
      <c r="X1042" s="111"/>
      <c r="Y1042" s="35"/>
    </row>
    <row r="1043" spans="1:25" x14ac:dyDescent="0.25">
      <c r="A1043" s="50"/>
      <c r="B1043" s="50"/>
      <c r="C1043" s="32"/>
      <c r="D1043" s="33"/>
      <c r="E1043" s="26"/>
      <c r="F1043" s="34"/>
      <c r="G1043" s="34"/>
      <c r="H1043" s="34"/>
      <c r="I1043" s="35"/>
      <c r="J1043" s="35"/>
      <c r="K1043" s="34"/>
      <c r="L1043" s="34"/>
      <c r="M1043" s="36"/>
      <c r="N1043" s="36"/>
      <c r="O1043" s="35"/>
      <c r="P1043" s="35"/>
      <c r="Q1043" s="35"/>
      <c r="R1043" s="35"/>
      <c r="S1043" s="35"/>
      <c r="T1043" s="37"/>
      <c r="U1043" s="37"/>
      <c r="V1043" s="54"/>
      <c r="W1043" s="37"/>
      <c r="X1043" s="111"/>
      <c r="Y1043" s="35"/>
    </row>
    <row r="1044" spans="1:25" x14ac:dyDescent="0.25">
      <c r="A1044" s="50"/>
      <c r="B1044" s="50"/>
      <c r="C1044" s="32"/>
      <c r="D1044" s="33"/>
      <c r="E1044" s="26"/>
      <c r="F1044" s="34"/>
      <c r="G1044" s="34"/>
      <c r="H1044" s="34"/>
      <c r="I1044" s="35"/>
      <c r="J1044" s="35"/>
      <c r="K1044" s="34"/>
      <c r="L1044" s="34"/>
      <c r="M1044" s="36"/>
      <c r="N1044" s="36"/>
      <c r="O1044" s="35"/>
      <c r="P1044" s="35"/>
      <c r="Q1044" s="35"/>
      <c r="R1044" s="35"/>
      <c r="S1044" s="35"/>
      <c r="T1044" s="37"/>
      <c r="U1044" s="37"/>
      <c r="V1044" s="54"/>
      <c r="W1044" s="37"/>
      <c r="X1044" s="111"/>
      <c r="Y1044" s="35"/>
    </row>
    <row r="1045" spans="1:25" x14ac:dyDescent="0.25">
      <c r="A1045" s="50"/>
      <c r="B1045" s="50"/>
      <c r="C1045" s="32"/>
      <c r="D1045" s="33"/>
      <c r="E1045" s="26"/>
      <c r="F1045" s="34"/>
      <c r="G1045" s="34"/>
      <c r="H1045" s="34"/>
      <c r="I1045" s="35"/>
      <c r="J1045" s="35"/>
      <c r="K1045" s="34"/>
      <c r="L1045" s="34"/>
      <c r="M1045" s="36"/>
      <c r="N1045" s="36"/>
      <c r="O1045" s="35"/>
      <c r="P1045" s="35"/>
      <c r="Q1045" s="35"/>
      <c r="R1045" s="35"/>
      <c r="S1045" s="35"/>
      <c r="T1045" s="37"/>
      <c r="U1045" s="37"/>
      <c r="V1045" s="54"/>
      <c r="W1045" s="37"/>
      <c r="X1045" s="111"/>
      <c r="Y1045" s="35"/>
    </row>
    <row r="1046" spans="1:25" x14ac:dyDescent="0.25">
      <c r="A1046" s="50"/>
      <c r="B1046" s="50"/>
      <c r="C1046" s="32"/>
      <c r="D1046" s="33"/>
      <c r="E1046" s="26"/>
      <c r="F1046" s="34"/>
      <c r="G1046" s="34"/>
      <c r="H1046" s="34"/>
      <c r="I1046" s="35"/>
      <c r="J1046" s="35"/>
      <c r="K1046" s="34"/>
      <c r="L1046" s="34"/>
      <c r="M1046" s="36"/>
      <c r="N1046" s="36"/>
      <c r="O1046" s="35"/>
      <c r="P1046" s="35"/>
      <c r="Q1046" s="35"/>
      <c r="R1046" s="35"/>
      <c r="S1046" s="35"/>
      <c r="T1046" s="37"/>
      <c r="U1046" s="37"/>
      <c r="V1046" s="54"/>
      <c r="W1046" s="37"/>
      <c r="X1046" s="111"/>
      <c r="Y1046" s="35"/>
    </row>
    <row r="1047" spans="1:25" x14ac:dyDescent="0.25">
      <c r="A1047" s="50"/>
      <c r="B1047" s="50"/>
      <c r="C1047" s="32"/>
      <c r="D1047" s="33"/>
      <c r="E1047" s="26"/>
      <c r="F1047" s="34"/>
      <c r="G1047" s="34"/>
      <c r="H1047" s="34"/>
      <c r="I1047" s="35"/>
      <c r="J1047" s="35"/>
      <c r="K1047" s="34"/>
      <c r="L1047" s="34"/>
      <c r="M1047" s="36"/>
      <c r="N1047" s="36"/>
      <c r="O1047" s="35"/>
      <c r="P1047" s="35"/>
      <c r="Q1047" s="35"/>
      <c r="R1047" s="35"/>
      <c r="S1047" s="35"/>
      <c r="T1047" s="37"/>
      <c r="U1047" s="37"/>
      <c r="V1047" s="54"/>
      <c r="W1047" s="56"/>
      <c r="X1047" s="111"/>
      <c r="Y1047" s="35"/>
    </row>
    <row r="1048" spans="1:25" x14ac:dyDescent="0.25">
      <c r="A1048" s="50"/>
      <c r="B1048" s="50"/>
      <c r="C1048" s="32"/>
      <c r="D1048" s="33"/>
      <c r="E1048" s="26"/>
      <c r="F1048" s="34"/>
      <c r="G1048" s="34"/>
      <c r="H1048" s="34"/>
      <c r="I1048" s="35"/>
      <c r="J1048" s="35"/>
      <c r="K1048" s="34"/>
      <c r="L1048" s="34"/>
      <c r="M1048" s="36"/>
      <c r="N1048" s="36"/>
      <c r="O1048" s="35"/>
      <c r="P1048" s="35"/>
      <c r="Q1048" s="35"/>
      <c r="R1048" s="35"/>
      <c r="S1048" s="35"/>
      <c r="T1048" s="37"/>
      <c r="U1048" s="37"/>
      <c r="V1048" s="54"/>
      <c r="W1048" s="37"/>
      <c r="X1048" s="111"/>
      <c r="Y1048" s="35"/>
    </row>
    <row r="1049" spans="1:25" x14ac:dyDescent="0.25">
      <c r="A1049" s="50"/>
      <c r="B1049" s="50"/>
      <c r="C1049" s="32"/>
      <c r="D1049" s="33"/>
      <c r="E1049" s="26"/>
      <c r="F1049" s="34"/>
      <c r="G1049" s="34"/>
      <c r="H1049" s="34"/>
      <c r="I1049" s="35"/>
      <c r="J1049" s="35"/>
      <c r="K1049" s="34"/>
      <c r="L1049" s="34"/>
      <c r="M1049" s="36"/>
      <c r="N1049" s="36"/>
      <c r="O1049" s="35"/>
      <c r="P1049" s="35"/>
      <c r="Q1049" s="35"/>
      <c r="R1049" s="35"/>
      <c r="S1049" s="35"/>
      <c r="T1049" s="37"/>
      <c r="U1049" s="37"/>
      <c r="V1049" s="54"/>
      <c r="W1049" s="37"/>
      <c r="X1049" s="111"/>
      <c r="Y1049" s="35"/>
    </row>
    <row r="1050" spans="1:25" x14ac:dyDescent="0.25">
      <c r="A1050" s="50"/>
      <c r="B1050" s="50"/>
      <c r="C1050" s="32"/>
      <c r="D1050" s="33"/>
      <c r="E1050" s="26"/>
      <c r="F1050" s="34"/>
      <c r="G1050" s="34"/>
      <c r="H1050" s="34"/>
      <c r="I1050" s="35"/>
      <c r="J1050" s="35"/>
      <c r="K1050" s="34"/>
      <c r="L1050" s="34"/>
      <c r="M1050" s="36"/>
      <c r="N1050" s="36"/>
      <c r="O1050" s="35"/>
      <c r="P1050" s="35"/>
      <c r="Q1050" s="35"/>
      <c r="R1050" s="35"/>
      <c r="S1050" s="35"/>
      <c r="T1050" s="37"/>
      <c r="U1050" s="37"/>
      <c r="V1050" s="54"/>
      <c r="W1050" s="37"/>
      <c r="X1050" s="111"/>
      <c r="Y1050" s="35"/>
    </row>
    <row r="1051" spans="1:25" x14ac:dyDescent="0.25">
      <c r="A1051" s="50"/>
      <c r="B1051" s="50"/>
      <c r="C1051" s="32"/>
      <c r="D1051" s="33"/>
      <c r="E1051" s="26"/>
      <c r="F1051" s="34"/>
      <c r="G1051" s="34"/>
      <c r="H1051" s="34"/>
      <c r="I1051" s="35"/>
      <c r="J1051" s="35"/>
      <c r="K1051" s="34"/>
      <c r="L1051" s="34"/>
      <c r="M1051" s="36"/>
      <c r="N1051" s="36"/>
      <c r="O1051" s="35"/>
      <c r="P1051" s="35"/>
      <c r="Q1051" s="35"/>
      <c r="R1051" s="35"/>
      <c r="S1051" s="35"/>
      <c r="T1051" s="37"/>
      <c r="U1051" s="37"/>
      <c r="V1051" s="54"/>
      <c r="W1051" s="37"/>
      <c r="X1051" s="111"/>
      <c r="Y1051" s="35"/>
    </row>
    <row r="1052" spans="1:25" x14ac:dyDescent="0.25">
      <c r="A1052" s="39"/>
      <c r="B1052" s="39"/>
      <c r="C1052" s="32"/>
      <c r="D1052" s="33"/>
      <c r="E1052" s="26"/>
      <c r="F1052" s="34"/>
      <c r="G1052" s="34"/>
      <c r="H1052" s="34"/>
      <c r="I1052" s="35"/>
      <c r="J1052" s="35"/>
      <c r="K1052" s="34"/>
      <c r="L1052" s="34"/>
      <c r="M1052" s="36"/>
      <c r="N1052" s="36"/>
      <c r="O1052" s="35"/>
      <c r="P1052" s="35"/>
      <c r="Q1052" s="35"/>
      <c r="R1052" s="35"/>
      <c r="S1052" s="35"/>
      <c r="T1052" s="37"/>
      <c r="U1052" s="37"/>
      <c r="V1052" s="38"/>
      <c r="W1052" s="37"/>
      <c r="X1052" s="111"/>
      <c r="Y1052" s="35"/>
    </row>
    <row r="1053" spans="1:25" x14ac:dyDescent="0.25">
      <c r="A1053" s="39"/>
      <c r="B1053" s="39"/>
      <c r="C1053" s="32"/>
      <c r="D1053" s="33"/>
      <c r="E1053" s="26"/>
      <c r="F1053" s="34"/>
      <c r="G1053" s="34"/>
      <c r="H1053" s="34"/>
      <c r="I1053" s="35"/>
      <c r="J1053" s="35"/>
      <c r="K1053" s="34"/>
      <c r="L1053" s="34"/>
      <c r="M1053" s="36"/>
      <c r="N1053" s="36"/>
      <c r="O1053" s="35"/>
      <c r="P1053" s="35"/>
      <c r="Q1053" s="35"/>
      <c r="R1053" s="35"/>
      <c r="S1053" s="35"/>
      <c r="T1053" s="37"/>
      <c r="U1053" s="37"/>
      <c r="V1053" s="38"/>
      <c r="W1053" s="37"/>
      <c r="X1053" s="111"/>
      <c r="Y1053" s="35"/>
    </row>
    <row r="1054" spans="1:25" x14ac:dyDescent="0.25">
      <c r="A1054" s="39"/>
      <c r="B1054" s="39"/>
      <c r="C1054" s="32"/>
      <c r="D1054" s="33"/>
      <c r="E1054" s="26"/>
      <c r="F1054" s="34"/>
      <c r="G1054" s="34"/>
      <c r="H1054" s="34"/>
      <c r="I1054" s="35"/>
      <c r="J1054" s="35"/>
      <c r="K1054" s="34"/>
      <c r="L1054" s="34"/>
      <c r="M1054" s="36"/>
      <c r="N1054" s="36"/>
      <c r="O1054" s="35"/>
      <c r="P1054" s="35"/>
      <c r="Q1054" s="35"/>
      <c r="R1054" s="35"/>
      <c r="S1054" s="35"/>
      <c r="T1054" s="37"/>
      <c r="U1054" s="37"/>
      <c r="V1054" s="38"/>
      <c r="W1054" s="37"/>
      <c r="X1054" s="111"/>
      <c r="Y1054" s="35"/>
    </row>
    <row r="1055" spans="1:25" x14ac:dyDescent="0.25">
      <c r="A1055" s="39"/>
      <c r="B1055" s="39"/>
      <c r="C1055" s="32"/>
      <c r="D1055" s="33"/>
      <c r="E1055" s="26"/>
      <c r="F1055" s="34"/>
      <c r="G1055" s="34"/>
      <c r="H1055" s="34"/>
      <c r="I1055" s="35"/>
      <c r="J1055" s="35"/>
      <c r="K1055" s="34"/>
      <c r="L1055" s="34"/>
      <c r="M1055" s="36"/>
      <c r="N1055" s="36"/>
      <c r="O1055" s="35"/>
      <c r="P1055" s="35"/>
      <c r="Q1055" s="35"/>
      <c r="R1055" s="35"/>
      <c r="S1055" s="35"/>
      <c r="T1055" s="37"/>
      <c r="U1055" s="37"/>
      <c r="V1055" s="38"/>
      <c r="W1055" s="37"/>
      <c r="X1055" s="111"/>
      <c r="Y1055" s="35"/>
    </row>
    <row r="1056" spans="1:25" x14ac:dyDescent="0.25">
      <c r="A1056" s="39"/>
      <c r="B1056" s="39"/>
      <c r="C1056" s="32"/>
      <c r="D1056" s="33"/>
      <c r="E1056" s="26"/>
      <c r="F1056" s="34"/>
      <c r="G1056" s="34"/>
      <c r="H1056" s="34"/>
      <c r="I1056" s="35"/>
      <c r="J1056" s="35"/>
      <c r="K1056" s="34"/>
      <c r="L1056" s="34"/>
      <c r="M1056" s="36"/>
      <c r="N1056" s="36"/>
      <c r="O1056" s="35"/>
      <c r="P1056" s="35"/>
      <c r="Q1056" s="35"/>
      <c r="R1056" s="35"/>
      <c r="S1056" s="35"/>
      <c r="T1056" s="37"/>
      <c r="U1056" s="37"/>
      <c r="V1056" s="38"/>
      <c r="W1056" s="37"/>
      <c r="X1056" s="111"/>
      <c r="Y1056" s="35"/>
    </row>
    <row r="1057" spans="1:25" x14ac:dyDescent="0.25">
      <c r="A1057" s="39"/>
      <c r="B1057" s="39"/>
      <c r="C1057" s="32"/>
      <c r="D1057" s="33"/>
      <c r="E1057" s="26"/>
      <c r="F1057" s="34"/>
      <c r="G1057" s="34"/>
      <c r="H1057" s="34"/>
      <c r="I1057" s="35"/>
      <c r="J1057" s="35"/>
      <c r="K1057" s="34"/>
      <c r="L1057" s="34"/>
      <c r="M1057" s="36"/>
      <c r="N1057" s="36"/>
      <c r="O1057" s="35"/>
      <c r="P1057" s="35"/>
      <c r="Q1057" s="35"/>
      <c r="R1057" s="35"/>
      <c r="S1057" s="35"/>
      <c r="T1057" s="37"/>
      <c r="U1057" s="37"/>
      <c r="V1057" s="38"/>
      <c r="W1057" s="37"/>
      <c r="X1057" s="111"/>
      <c r="Y1057" s="35"/>
    </row>
    <row r="1058" spans="1:25" x14ac:dyDescent="0.25">
      <c r="A1058" s="50"/>
      <c r="B1058" s="50"/>
      <c r="C1058" s="32"/>
      <c r="D1058" s="33"/>
      <c r="E1058" s="26"/>
      <c r="F1058" s="34"/>
      <c r="G1058" s="34"/>
      <c r="H1058" s="34"/>
      <c r="I1058" s="35"/>
      <c r="J1058" s="35"/>
      <c r="K1058" s="34"/>
      <c r="L1058" s="34"/>
      <c r="M1058" s="36"/>
      <c r="N1058" s="36"/>
      <c r="O1058" s="35"/>
      <c r="P1058" s="35"/>
      <c r="Q1058" s="35"/>
      <c r="R1058" s="35"/>
      <c r="S1058" s="35"/>
      <c r="T1058" s="37"/>
      <c r="U1058" s="51"/>
      <c r="V1058" s="38"/>
      <c r="W1058" s="37"/>
      <c r="X1058" s="111"/>
      <c r="Y1058" s="35"/>
    </row>
    <row r="1059" spans="1:25" x14ac:dyDescent="0.25">
      <c r="A1059" s="50"/>
      <c r="B1059" s="50"/>
      <c r="C1059" s="32"/>
      <c r="D1059" s="33"/>
      <c r="E1059" s="26"/>
      <c r="F1059" s="34"/>
      <c r="G1059" s="34"/>
      <c r="H1059" s="34"/>
      <c r="I1059" s="35"/>
      <c r="J1059" s="35"/>
      <c r="K1059" s="34"/>
      <c r="L1059" s="34"/>
      <c r="M1059" s="36"/>
      <c r="N1059" s="36"/>
      <c r="O1059" s="35"/>
      <c r="P1059" s="35"/>
      <c r="Q1059" s="35"/>
      <c r="R1059" s="35"/>
      <c r="S1059" s="35"/>
      <c r="T1059" s="37"/>
      <c r="U1059" s="51"/>
      <c r="V1059" s="38"/>
      <c r="W1059" s="37"/>
      <c r="X1059" s="111"/>
      <c r="Y1059" s="35"/>
    </row>
    <row r="1060" spans="1:25" x14ac:dyDescent="0.25">
      <c r="A1060" s="50"/>
      <c r="B1060" s="50"/>
      <c r="C1060" s="32"/>
      <c r="D1060" s="33"/>
      <c r="E1060" s="26"/>
      <c r="F1060" s="34"/>
      <c r="G1060" s="34"/>
      <c r="H1060" s="34"/>
      <c r="I1060" s="35"/>
      <c r="J1060" s="35"/>
      <c r="K1060" s="34"/>
      <c r="L1060" s="34"/>
      <c r="M1060" s="36"/>
      <c r="N1060" s="36"/>
      <c r="O1060" s="35"/>
      <c r="P1060" s="35"/>
      <c r="Q1060" s="35"/>
      <c r="R1060" s="35"/>
      <c r="S1060" s="35"/>
      <c r="T1060" s="37"/>
      <c r="U1060" s="51"/>
      <c r="V1060" s="38"/>
      <c r="W1060" s="37"/>
      <c r="X1060" s="111"/>
      <c r="Y1060" s="35"/>
    </row>
    <row r="1061" spans="1:25" x14ac:dyDescent="0.25">
      <c r="A1061" s="50"/>
      <c r="B1061" s="50"/>
      <c r="C1061" s="32"/>
      <c r="D1061" s="33"/>
      <c r="E1061" s="26"/>
      <c r="F1061" s="34"/>
      <c r="G1061" s="34"/>
      <c r="H1061" s="34"/>
      <c r="I1061" s="35"/>
      <c r="J1061" s="35"/>
      <c r="K1061" s="34"/>
      <c r="L1061" s="34"/>
      <c r="M1061" s="36"/>
      <c r="N1061" s="36"/>
      <c r="O1061" s="35"/>
      <c r="P1061" s="35"/>
      <c r="Q1061" s="35"/>
      <c r="R1061" s="35"/>
      <c r="S1061" s="35"/>
      <c r="T1061" s="37"/>
      <c r="U1061" s="51"/>
      <c r="V1061" s="38"/>
      <c r="W1061" s="37"/>
      <c r="X1061" s="111"/>
      <c r="Y1061" s="35"/>
    </row>
    <row r="1062" spans="1:25" x14ac:dyDescent="0.25">
      <c r="A1062" s="50"/>
      <c r="B1062" s="50"/>
      <c r="C1062" s="32"/>
      <c r="D1062" s="33"/>
      <c r="E1062" s="26"/>
      <c r="F1062" s="34"/>
      <c r="G1062" s="34"/>
      <c r="H1062" s="34"/>
      <c r="I1062" s="35"/>
      <c r="J1062" s="35"/>
      <c r="K1062" s="34"/>
      <c r="L1062" s="34"/>
      <c r="M1062" s="36"/>
      <c r="N1062" s="36"/>
      <c r="O1062" s="35"/>
      <c r="P1062" s="35"/>
      <c r="Q1062" s="35"/>
      <c r="R1062" s="35"/>
      <c r="S1062" s="35"/>
      <c r="T1062" s="37"/>
      <c r="U1062" s="51"/>
      <c r="V1062" s="38"/>
      <c r="W1062" s="37"/>
      <c r="X1062" s="111"/>
      <c r="Y1062" s="35"/>
    </row>
    <row r="1063" spans="1:25" x14ac:dyDescent="0.25">
      <c r="A1063" s="50"/>
      <c r="B1063" s="50"/>
      <c r="C1063" s="32"/>
      <c r="D1063" s="33"/>
      <c r="E1063" s="26"/>
      <c r="F1063" s="34"/>
      <c r="G1063" s="34"/>
      <c r="H1063" s="34"/>
      <c r="I1063" s="35"/>
      <c r="J1063" s="35"/>
      <c r="K1063" s="34"/>
      <c r="L1063" s="34"/>
      <c r="M1063" s="36"/>
      <c r="N1063" s="36"/>
      <c r="O1063" s="35"/>
      <c r="P1063" s="35"/>
      <c r="Q1063" s="35"/>
      <c r="R1063" s="35"/>
      <c r="S1063" s="35"/>
      <c r="T1063" s="37"/>
      <c r="U1063" s="51"/>
      <c r="V1063" s="38"/>
      <c r="W1063" s="37"/>
      <c r="X1063" s="111"/>
      <c r="Y1063" s="35"/>
    </row>
    <row r="1064" spans="1:25" x14ac:dyDescent="0.25">
      <c r="A1064" s="50"/>
      <c r="B1064" s="50"/>
      <c r="C1064" s="32"/>
      <c r="D1064" s="33"/>
      <c r="E1064" s="26"/>
      <c r="F1064" s="34"/>
      <c r="G1064" s="34"/>
      <c r="H1064" s="34"/>
      <c r="I1064" s="35"/>
      <c r="J1064" s="35"/>
      <c r="K1064" s="34"/>
      <c r="L1064" s="34"/>
      <c r="M1064" s="36"/>
      <c r="N1064" s="36"/>
      <c r="O1064" s="35"/>
      <c r="P1064" s="35"/>
      <c r="Q1064" s="35"/>
      <c r="R1064" s="35"/>
      <c r="S1064" s="35"/>
      <c r="T1064" s="37"/>
      <c r="U1064" s="51"/>
      <c r="V1064" s="38"/>
      <c r="W1064" s="37"/>
      <c r="X1064" s="111"/>
      <c r="Y1064" s="35"/>
    </row>
    <row r="1065" spans="1:25" x14ac:dyDescent="0.25">
      <c r="A1065" s="50"/>
      <c r="B1065" s="50"/>
      <c r="C1065" s="32"/>
      <c r="D1065" s="33"/>
      <c r="E1065" s="26"/>
      <c r="F1065" s="34"/>
      <c r="G1065" s="34"/>
      <c r="H1065" s="34"/>
      <c r="I1065" s="35"/>
      <c r="J1065" s="35"/>
      <c r="K1065" s="34"/>
      <c r="L1065" s="34"/>
      <c r="M1065" s="36"/>
      <c r="N1065" s="36"/>
      <c r="O1065" s="35"/>
      <c r="P1065" s="35"/>
      <c r="Q1065" s="35"/>
      <c r="R1065" s="35"/>
      <c r="S1065" s="35"/>
      <c r="T1065" s="37"/>
      <c r="U1065" s="51"/>
      <c r="V1065" s="38"/>
      <c r="W1065" s="37"/>
      <c r="X1065" s="111"/>
      <c r="Y1065" s="35"/>
    </row>
    <row r="1066" spans="1:25" x14ac:dyDescent="0.25">
      <c r="A1066" s="50"/>
      <c r="B1066" s="50"/>
      <c r="C1066" s="32"/>
      <c r="D1066" s="33"/>
      <c r="E1066" s="26"/>
      <c r="F1066" s="34"/>
      <c r="G1066" s="34"/>
      <c r="H1066" s="34"/>
      <c r="I1066" s="35"/>
      <c r="J1066" s="35"/>
      <c r="K1066" s="34"/>
      <c r="L1066" s="34"/>
      <c r="M1066" s="36"/>
      <c r="N1066" s="36"/>
      <c r="O1066" s="35"/>
      <c r="P1066" s="35"/>
      <c r="Q1066" s="35"/>
      <c r="R1066" s="35"/>
      <c r="S1066" s="35"/>
      <c r="T1066" s="37"/>
      <c r="U1066" s="51"/>
      <c r="V1066" s="38"/>
      <c r="W1066" s="37"/>
      <c r="X1066" s="111"/>
      <c r="Y1066" s="35"/>
    </row>
    <row r="1067" spans="1:25" x14ac:dyDescent="0.25">
      <c r="A1067" s="50"/>
      <c r="B1067" s="50"/>
      <c r="C1067" s="32"/>
      <c r="D1067" s="33"/>
      <c r="E1067" s="26"/>
      <c r="F1067" s="34"/>
      <c r="G1067" s="34"/>
      <c r="H1067" s="34"/>
      <c r="I1067" s="35"/>
      <c r="J1067" s="35"/>
      <c r="K1067" s="34"/>
      <c r="L1067" s="34"/>
      <c r="M1067" s="36"/>
      <c r="N1067" s="36"/>
      <c r="O1067" s="35"/>
      <c r="P1067" s="35"/>
      <c r="Q1067" s="35"/>
      <c r="R1067" s="35"/>
      <c r="S1067" s="35"/>
      <c r="T1067" s="37"/>
      <c r="U1067" s="51"/>
      <c r="V1067" s="38"/>
      <c r="W1067" s="37"/>
      <c r="X1067" s="111"/>
      <c r="Y1067" s="35"/>
    </row>
    <row r="1068" spans="1:25" x14ac:dyDescent="0.25">
      <c r="A1068" s="50"/>
      <c r="B1068" s="50"/>
      <c r="C1068" s="32"/>
      <c r="D1068" s="33"/>
      <c r="E1068" s="26"/>
      <c r="F1068" s="34"/>
      <c r="G1068" s="34"/>
      <c r="H1068" s="34"/>
      <c r="I1068" s="35"/>
      <c r="J1068" s="35"/>
      <c r="K1068" s="34"/>
      <c r="L1068" s="34"/>
      <c r="M1068" s="36"/>
      <c r="N1068" s="36"/>
      <c r="O1068" s="35"/>
      <c r="P1068" s="35"/>
      <c r="Q1068" s="35"/>
      <c r="R1068" s="35"/>
      <c r="S1068" s="35"/>
      <c r="T1068" s="37"/>
      <c r="U1068" s="51"/>
      <c r="V1068" s="38"/>
      <c r="W1068" s="37"/>
      <c r="X1068" s="111"/>
      <c r="Y1068" s="35"/>
    </row>
    <row r="1069" spans="1:25" x14ac:dyDescent="0.25">
      <c r="A1069" s="50"/>
      <c r="B1069" s="50"/>
      <c r="C1069" s="32"/>
      <c r="D1069" s="33"/>
      <c r="E1069" s="26"/>
      <c r="F1069" s="34"/>
      <c r="G1069" s="34"/>
      <c r="H1069" s="34"/>
      <c r="I1069" s="35"/>
      <c r="J1069" s="35"/>
      <c r="K1069" s="34"/>
      <c r="L1069" s="34"/>
      <c r="M1069" s="36"/>
      <c r="N1069" s="36"/>
      <c r="O1069" s="35"/>
      <c r="P1069" s="35"/>
      <c r="Q1069" s="35"/>
      <c r="R1069" s="35"/>
      <c r="S1069" s="35"/>
      <c r="T1069" s="37"/>
      <c r="U1069" s="51"/>
      <c r="V1069" s="38"/>
      <c r="W1069" s="37"/>
      <c r="X1069" s="111"/>
      <c r="Y1069" s="35"/>
    </row>
    <row r="1070" spans="1:25" x14ac:dyDescent="0.25">
      <c r="A1070" s="50"/>
      <c r="B1070" s="50"/>
      <c r="C1070" s="32"/>
      <c r="D1070" s="33"/>
      <c r="E1070" s="26"/>
      <c r="F1070" s="34"/>
      <c r="G1070" s="34"/>
      <c r="H1070" s="34"/>
      <c r="I1070" s="35"/>
      <c r="J1070" s="35"/>
      <c r="K1070" s="34"/>
      <c r="L1070" s="34"/>
      <c r="M1070" s="36"/>
      <c r="N1070" s="36"/>
      <c r="O1070" s="35"/>
      <c r="P1070" s="35"/>
      <c r="Q1070" s="35"/>
      <c r="R1070" s="35"/>
      <c r="S1070" s="35"/>
      <c r="T1070" s="37"/>
      <c r="U1070" s="51"/>
      <c r="V1070" s="38"/>
      <c r="W1070" s="37"/>
      <c r="X1070" s="111"/>
      <c r="Y1070" s="35"/>
    </row>
    <row r="1071" spans="1:25" x14ac:dyDescent="0.25">
      <c r="A1071" s="50"/>
      <c r="B1071" s="50"/>
      <c r="C1071" s="32"/>
      <c r="D1071" s="33"/>
      <c r="E1071" s="26"/>
      <c r="F1071" s="34"/>
      <c r="G1071" s="34"/>
      <c r="H1071" s="34"/>
      <c r="I1071" s="35"/>
      <c r="J1071" s="35"/>
      <c r="K1071" s="34"/>
      <c r="L1071" s="34"/>
      <c r="M1071" s="36"/>
      <c r="N1071" s="36"/>
      <c r="O1071" s="35"/>
      <c r="P1071" s="35"/>
      <c r="Q1071" s="35"/>
      <c r="R1071" s="35"/>
      <c r="S1071" s="35"/>
      <c r="T1071" s="37"/>
      <c r="U1071" s="51"/>
      <c r="V1071" s="38"/>
      <c r="W1071" s="37"/>
      <c r="X1071" s="111"/>
      <c r="Y1071" s="35"/>
    </row>
    <row r="1072" spans="1:25" x14ac:dyDescent="0.25">
      <c r="A1072" s="50"/>
      <c r="B1072" s="50"/>
      <c r="C1072" s="32"/>
      <c r="D1072" s="33"/>
      <c r="E1072" s="26"/>
      <c r="F1072" s="34"/>
      <c r="G1072" s="34"/>
      <c r="H1072" s="34"/>
      <c r="I1072" s="35"/>
      <c r="J1072" s="35"/>
      <c r="K1072" s="34"/>
      <c r="L1072" s="34"/>
      <c r="M1072" s="36"/>
      <c r="N1072" s="36"/>
      <c r="O1072" s="35"/>
      <c r="P1072" s="35"/>
      <c r="Q1072" s="35"/>
      <c r="R1072" s="35"/>
      <c r="S1072" s="35"/>
      <c r="T1072" s="37"/>
      <c r="U1072" s="51"/>
      <c r="V1072" s="38"/>
      <c r="W1072" s="37"/>
      <c r="X1072" s="111"/>
      <c r="Y1072" s="35"/>
    </row>
    <row r="1073" spans="1:25" x14ac:dyDescent="0.25">
      <c r="A1073" s="50"/>
      <c r="B1073" s="50"/>
      <c r="C1073" s="32"/>
      <c r="D1073" s="33"/>
      <c r="E1073" s="26"/>
      <c r="F1073" s="34"/>
      <c r="G1073" s="34"/>
      <c r="H1073" s="34"/>
      <c r="I1073" s="35"/>
      <c r="J1073" s="35"/>
      <c r="K1073" s="34"/>
      <c r="L1073" s="34"/>
      <c r="M1073" s="36"/>
      <c r="N1073" s="36"/>
      <c r="O1073" s="35"/>
      <c r="P1073" s="35"/>
      <c r="Q1073" s="35"/>
      <c r="R1073" s="35"/>
      <c r="S1073" s="35"/>
      <c r="T1073" s="37"/>
      <c r="U1073" s="51"/>
      <c r="V1073" s="38"/>
      <c r="W1073" s="56"/>
      <c r="X1073" s="111"/>
      <c r="Y1073" s="35"/>
    </row>
    <row r="1074" spans="1:25" x14ac:dyDescent="0.25">
      <c r="A1074" s="50"/>
      <c r="B1074" s="50"/>
      <c r="C1074" s="32"/>
      <c r="D1074" s="33"/>
      <c r="E1074" s="26"/>
      <c r="F1074" s="34"/>
      <c r="G1074" s="34"/>
      <c r="H1074" s="34"/>
      <c r="I1074" s="35"/>
      <c r="J1074" s="35"/>
      <c r="K1074" s="34"/>
      <c r="L1074" s="34"/>
      <c r="M1074" s="36"/>
      <c r="N1074" s="36"/>
      <c r="O1074" s="35"/>
      <c r="P1074" s="35"/>
      <c r="Q1074" s="35"/>
      <c r="R1074" s="35"/>
      <c r="S1074" s="35"/>
      <c r="T1074" s="37"/>
      <c r="U1074" s="51"/>
      <c r="V1074" s="38"/>
      <c r="W1074" s="37"/>
      <c r="X1074" s="111"/>
      <c r="Y1074" s="35"/>
    </row>
    <row r="1075" spans="1:25" x14ac:dyDescent="0.25">
      <c r="A1075" s="50"/>
      <c r="B1075" s="50"/>
      <c r="C1075" s="32"/>
      <c r="D1075" s="33"/>
      <c r="E1075" s="26"/>
      <c r="F1075" s="34"/>
      <c r="G1075" s="34"/>
      <c r="H1075" s="34"/>
      <c r="I1075" s="35"/>
      <c r="J1075" s="35"/>
      <c r="K1075" s="34"/>
      <c r="L1075" s="34"/>
      <c r="M1075" s="36"/>
      <c r="N1075" s="36"/>
      <c r="O1075" s="35"/>
      <c r="P1075" s="35"/>
      <c r="Q1075" s="35"/>
      <c r="R1075" s="35"/>
      <c r="S1075" s="35"/>
      <c r="T1075" s="37"/>
      <c r="U1075" s="51"/>
      <c r="V1075" s="38"/>
      <c r="W1075" s="37"/>
      <c r="X1075" s="111"/>
      <c r="Y1075" s="35"/>
    </row>
    <row r="1076" spans="1:25" x14ac:dyDescent="0.25">
      <c r="A1076" s="50"/>
      <c r="B1076" s="50"/>
      <c r="C1076" s="32"/>
      <c r="D1076" s="33"/>
      <c r="E1076" s="26"/>
      <c r="F1076" s="34"/>
      <c r="G1076" s="34"/>
      <c r="H1076" s="34"/>
      <c r="I1076" s="35"/>
      <c r="J1076" s="35"/>
      <c r="K1076" s="34"/>
      <c r="L1076" s="34"/>
      <c r="M1076" s="36"/>
      <c r="N1076" s="36"/>
      <c r="O1076" s="35"/>
      <c r="P1076" s="35"/>
      <c r="Q1076" s="35"/>
      <c r="R1076" s="35"/>
      <c r="S1076" s="35"/>
      <c r="T1076" s="37"/>
      <c r="U1076" s="51"/>
      <c r="V1076" s="38"/>
      <c r="W1076" s="37"/>
      <c r="X1076" s="111"/>
      <c r="Y1076" s="35"/>
    </row>
    <row r="1077" spans="1:25" x14ac:dyDescent="0.25">
      <c r="A1077" s="50"/>
      <c r="B1077" s="50"/>
      <c r="C1077" s="32"/>
      <c r="D1077" s="33"/>
      <c r="E1077" s="26"/>
      <c r="F1077" s="34"/>
      <c r="G1077" s="34"/>
      <c r="H1077" s="34"/>
      <c r="I1077" s="35"/>
      <c r="J1077" s="35"/>
      <c r="K1077" s="34"/>
      <c r="L1077" s="34"/>
      <c r="M1077" s="36"/>
      <c r="N1077" s="36"/>
      <c r="O1077" s="35"/>
      <c r="P1077" s="35"/>
      <c r="Q1077" s="35"/>
      <c r="R1077" s="35"/>
      <c r="S1077" s="35"/>
      <c r="T1077" s="37"/>
      <c r="U1077" s="51"/>
      <c r="V1077" s="38"/>
      <c r="W1077" s="37"/>
      <c r="X1077" s="111"/>
      <c r="Y1077" s="35"/>
    </row>
    <row r="1078" spans="1:25" x14ac:dyDescent="0.25">
      <c r="A1078" s="50"/>
      <c r="B1078" s="50"/>
      <c r="C1078" s="32"/>
      <c r="D1078" s="33"/>
      <c r="E1078" s="26"/>
      <c r="F1078" s="34"/>
      <c r="G1078" s="34"/>
      <c r="H1078" s="34"/>
      <c r="I1078" s="35"/>
      <c r="J1078" s="35"/>
      <c r="K1078" s="34"/>
      <c r="L1078" s="34"/>
      <c r="M1078" s="36"/>
      <c r="N1078" s="36"/>
      <c r="O1078" s="35"/>
      <c r="P1078" s="35"/>
      <c r="Q1078" s="35"/>
      <c r="R1078" s="35"/>
      <c r="S1078" s="35"/>
      <c r="T1078" s="37"/>
      <c r="U1078" s="51"/>
      <c r="V1078" s="38"/>
      <c r="W1078" s="37"/>
      <c r="X1078" s="111"/>
      <c r="Y1078" s="35"/>
    </row>
    <row r="1079" spans="1:25" x14ac:dyDescent="0.25">
      <c r="A1079" s="50"/>
      <c r="B1079" s="50"/>
      <c r="C1079" s="32"/>
      <c r="D1079" s="33"/>
      <c r="E1079" s="26"/>
      <c r="F1079" s="34"/>
      <c r="G1079" s="34"/>
      <c r="H1079" s="34"/>
      <c r="I1079" s="35"/>
      <c r="J1079" s="35"/>
      <c r="K1079" s="34"/>
      <c r="L1079" s="34"/>
      <c r="M1079" s="36"/>
      <c r="N1079" s="36"/>
      <c r="O1079" s="35"/>
      <c r="P1079" s="35"/>
      <c r="Q1079" s="35"/>
      <c r="R1079" s="35"/>
      <c r="S1079" s="35"/>
      <c r="T1079" s="37"/>
      <c r="U1079" s="51"/>
      <c r="V1079" s="38"/>
      <c r="W1079" s="37"/>
      <c r="X1079" s="111"/>
      <c r="Y1079" s="35"/>
    </row>
    <row r="1080" spans="1:25" x14ac:dyDescent="0.25">
      <c r="A1080" s="50"/>
      <c r="B1080" s="50"/>
      <c r="C1080" s="32"/>
      <c r="D1080" s="33"/>
      <c r="E1080" s="26"/>
      <c r="F1080" s="34"/>
      <c r="G1080" s="34"/>
      <c r="H1080" s="34"/>
      <c r="I1080" s="35"/>
      <c r="J1080" s="35"/>
      <c r="K1080" s="34"/>
      <c r="L1080" s="34"/>
      <c r="M1080" s="36"/>
      <c r="N1080" s="36"/>
      <c r="O1080" s="35"/>
      <c r="P1080" s="35"/>
      <c r="Q1080" s="35"/>
      <c r="R1080" s="35"/>
      <c r="S1080" s="35"/>
      <c r="T1080" s="37"/>
      <c r="U1080" s="51"/>
      <c r="V1080" s="38"/>
      <c r="W1080" s="56"/>
      <c r="X1080" s="111"/>
      <c r="Y1080" s="35"/>
    </row>
    <row r="1081" spans="1:25" x14ac:dyDescent="0.25">
      <c r="A1081" s="50"/>
      <c r="B1081" s="50"/>
      <c r="C1081" s="32"/>
      <c r="D1081" s="33"/>
      <c r="E1081" s="26"/>
      <c r="F1081" s="34"/>
      <c r="G1081" s="34"/>
      <c r="H1081" s="34"/>
      <c r="I1081" s="35"/>
      <c r="J1081" s="35"/>
      <c r="K1081" s="34"/>
      <c r="L1081" s="34"/>
      <c r="M1081" s="36"/>
      <c r="N1081" s="36"/>
      <c r="O1081" s="35"/>
      <c r="P1081" s="35"/>
      <c r="Q1081" s="35"/>
      <c r="R1081" s="35"/>
      <c r="S1081" s="35"/>
      <c r="T1081" s="37"/>
      <c r="U1081" s="51"/>
      <c r="V1081" s="38"/>
      <c r="W1081" s="37"/>
      <c r="X1081" s="111"/>
      <c r="Y1081" s="35"/>
    </row>
    <row r="1082" spans="1:25" x14ac:dyDescent="0.25">
      <c r="A1082" s="50"/>
      <c r="B1082" s="50"/>
      <c r="C1082" s="32"/>
      <c r="D1082" s="33"/>
      <c r="E1082" s="26"/>
      <c r="F1082" s="34"/>
      <c r="G1082" s="34"/>
      <c r="H1082" s="34"/>
      <c r="I1082" s="35"/>
      <c r="J1082" s="35"/>
      <c r="K1082" s="34"/>
      <c r="L1082" s="34"/>
      <c r="M1082" s="36"/>
      <c r="N1082" s="36"/>
      <c r="O1082" s="35"/>
      <c r="P1082" s="35"/>
      <c r="Q1082" s="35"/>
      <c r="R1082" s="35"/>
      <c r="S1082" s="35"/>
      <c r="T1082" s="37"/>
      <c r="U1082" s="51"/>
      <c r="V1082" s="38"/>
      <c r="W1082" s="37"/>
      <c r="X1082" s="111"/>
      <c r="Y1082" s="35"/>
    </row>
    <row r="1083" spans="1:25" x14ac:dyDescent="0.25">
      <c r="A1083" s="50"/>
      <c r="B1083" s="50"/>
      <c r="C1083" s="32"/>
      <c r="D1083" s="33"/>
      <c r="E1083" s="26"/>
      <c r="F1083" s="34"/>
      <c r="G1083" s="34"/>
      <c r="H1083" s="34"/>
      <c r="I1083" s="35"/>
      <c r="J1083" s="35"/>
      <c r="K1083" s="34"/>
      <c r="L1083" s="34"/>
      <c r="M1083" s="36"/>
      <c r="N1083" s="36"/>
      <c r="O1083" s="35"/>
      <c r="P1083" s="35"/>
      <c r="Q1083" s="35"/>
      <c r="R1083" s="35"/>
      <c r="S1083" s="35"/>
      <c r="T1083" s="37"/>
      <c r="U1083" s="51"/>
      <c r="V1083" s="38"/>
      <c r="W1083" s="37"/>
      <c r="X1083" s="111"/>
      <c r="Y1083" s="35"/>
    </row>
    <row r="1084" spans="1:25" x14ac:dyDescent="0.25">
      <c r="A1084" s="50"/>
      <c r="B1084" s="50"/>
      <c r="C1084" s="32"/>
      <c r="D1084" s="33"/>
      <c r="E1084" s="26"/>
      <c r="F1084" s="34"/>
      <c r="G1084" s="34"/>
      <c r="H1084" s="34"/>
      <c r="I1084" s="35"/>
      <c r="J1084" s="35"/>
      <c r="K1084" s="34"/>
      <c r="L1084" s="34"/>
      <c r="M1084" s="36"/>
      <c r="N1084" s="36"/>
      <c r="O1084" s="35"/>
      <c r="P1084" s="35"/>
      <c r="Q1084" s="35"/>
      <c r="R1084" s="35"/>
      <c r="S1084" s="35"/>
      <c r="T1084" s="37"/>
      <c r="U1084" s="51"/>
      <c r="V1084" s="38"/>
      <c r="W1084" s="37"/>
      <c r="X1084" s="111"/>
      <c r="Y1084" s="35"/>
    </row>
    <row r="1085" spans="1:25" x14ac:dyDescent="0.25">
      <c r="A1085" s="50"/>
      <c r="B1085" s="50"/>
      <c r="C1085" s="32"/>
      <c r="D1085" s="33"/>
      <c r="E1085" s="26"/>
      <c r="F1085" s="34"/>
      <c r="G1085" s="34"/>
      <c r="H1085" s="34"/>
      <c r="I1085" s="35"/>
      <c r="J1085" s="35"/>
      <c r="K1085" s="34"/>
      <c r="L1085" s="34"/>
      <c r="M1085" s="36"/>
      <c r="N1085" s="36"/>
      <c r="O1085" s="35"/>
      <c r="P1085" s="35"/>
      <c r="Q1085" s="35"/>
      <c r="R1085" s="35"/>
      <c r="S1085" s="35"/>
      <c r="T1085" s="37"/>
      <c r="U1085" s="51"/>
      <c r="V1085" s="38"/>
      <c r="W1085" s="37"/>
      <c r="X1085" s="111"/>
      <c r="Y1085" s="35"/>
    </row>
    <row r="1086" spans="1:25" x14ac:dyDescent="0.25">
      <c r="A1086" s="50"/>
      <c r="B1086" s="50"/>
      <c r="C1086" s="32"/>
      <c r="D1086" s="33"/>
      <c r="E1086" s="26"/>
      <c r="F1086" s="34"/>
      <c r="G1086" s="34"/>
      <c r="H1086" s="34"/>
      <c r="I1086" s="35"/>
      <c r="J1086" s="35"/>
      <c r="K1086" s="34"/>
      <c r="L1086" s="34"/>
      <c r="M1086" s="36"/>
      <c r="N1086" s="36"/>
      <c r="O1086" s="35"/>
      <c r="P1086" s="35"/>
      <c r="Q1086" s="35"/>
      <c r="R1086" s="35"/>
      <c r="S1086" s="35"/>
      <c r="T1086" s="37"/>
      <c r="U1086" s="51"/>
      <c r="V1086" s="38"/>
      <c r="W1086" s="37"/>
      <c r="X1086" s="111"/>
      <c r="Y1086" s="35"/>
    </row>
    <row r="1087" spans="1:25" x14ac:dyDescent="0.25">
      <c r="A1087" s="50"/>
      <c r="B1087" s="50"/>
      <c r="C1087" s="32"/>
      <c r="D1087" s="33"/>
      <c r="E1087" s="26"/>
      <c r="F1087" s="34"/>
      <c r="G1087" s="34"/>
      <c r="H1087" s="34"/>
      <c r="I1087" s="35"/>
      <c r="J1087" s="35"/>
      <c r="K1087" s="34"/>
      <c r="L1087" s="34"/>
      <c r="M1087" s="36"/>
      <c r="N1087" s="36"/>
      <c r="O1087" s="35"/>
      <c r="P1087" s="35"/>
      <c r="Q1087" s="35"/>
      <c r="R1087" s="35"/>
      <c r="S1087" s="35"/>
      <c r="T1087" s="37"/>
      <c r="U1087" s="51"/>
      <c r="V1087" s="38"/>
      <c r="W1087" s="37"/>
      <c r="X1087" s="111"/>
      <c r="Y1087" s="35"/>
    </row>
    <row r="1088" spans="1:25" x14ac:dyDescent="0.25">
      <c r="A1088" s="50"/>
      <c r="B1088" s="50"/>
      <c r="C1088" s="32"/>
      <c r="D1088" s="33"/>
      <c r="E1088" s="26"/>
      <c r="F1088" s="34"/>
      <c r="G1088" s="34"/>
      <c r="H1088" s="34"/>
      <c r="I1088" s="35"/>
      <c r="J1088" s="35"/>
      <c r="K1088" s="34"/>
      <c r="L1088" s="34"/>
      <c r="M1088" s="36"/>
      <c r="N1088" s="36"/>
      <c r="O1088" s="35"/>
      <c r="P1088" s="35"/>
      <c r="Q1088" s="35"/>
      <c r="R1088" s="35"/>
      <c r="S1088" s="35"/>
      <c r="T1088" s="37"/>
      <c r="U1088" s="51"/>
      <c r="V1088" s="38"/>
      <c r="W1088" s="37"/>
      <c r="X1088" s="111"/>
      <c r="Y1088" s="35"/>
    </row>
    <row r="1089" spans="1:25" x14ac:dyDescent="0.25">
      <c r="A1089" s="50"/>
      <c r="B1089" s="50"/>
      <c r="C1089" s="32"/>
      <c r="D1089" s="33"/>
      <c r="E1089" s="26"/>
      <c r="F1089" s="34"/>
      <c r="G1089" s="34"/>
      <c r="H1089" s="34"/>
      <c r="I1089" s="35"/>
      <c r="J1089" s="35"/>
      <c r="K1089" s="34"/>
      <c r="L1089" s="34"/>
      <c r="M1089" s="36"/>
      <c r="N1089" s="36"/>
      <c r="O1089" s="35"/>
      <c r="P1089" s="35"/>
      <c r="Q1089" s="35"/>
      <c r="R1089" s="35"/>
      <c r="S1089" s="35"/>
      <c r="T1089" s="37"/>
      <c r="U1089" s="51"/>
      <c r="V1089" s="38"/>
      <c r="W1089" s="37"/>
      <c r="X1089" s="111"/>
      <c r="Y1089" s="35"/>
    </row>
    <row r="1090" spans="1:25" x14ac:dyDescent="0.25">
      <c r="A1090" s="50"/>
      <c r="B1090" s="50"/>
      <c r="C1090" s="32"/>
      <c r="D1090" s="33"/>
      <c r="E1090" s="26"/>
      <c r="F1090" s="34"/>
      <c r="G1090" s="34"/>
      <c r="H1090" s="34"/>
      <c r="I1090" s="35"/>
      <c r="J1090" s="35"/>
      <c r="K1090" s="34"/>
      <c r="L1090" s="34"/>
      <c r="M1090" s="36"/>
      <c r="N1090" s="36"/>
      <c r="O1090" s="35"/>
      <c r="P1090" s="35"/>
      <c r="Q1090" s="35"/>
      <c r="R1090" s="35"/>
      <c r="S1090" s="35"/>
      <c r="T1090" s="37"/>
      <c r="U1090" s="51"/>
      <c r="V1090" s="38"/>
      <c r="W1090" s="37"/>
      <c r="X1090" s="111"/>
      <c r="Y1090" s="35"/>
    </row>
    <row r="1091" spans="1:25" x14ac:dyDescent="0.25">
      <c r="A1091" s="50"/>
      <c r="B1091" s="50"/>
      <c r="C1091" s="32"/>
      <c r="D1091" s="33"/>
      <c r="E1091" s="26"/>
      <c r="F1091" s="34"/>
      <c r="G1091" s="34"/>
      <c r="H1091" s="34"/>
      <c r="I1091" s="35"/>
      <c r="J1091" s="35"/>
      <c r="K1091" s="34"/>
      <c r="L1091" s="34"/>
      <c r="M1091" s="36"/>
      <c r="N1091" s="36"/>
      <c r="O1091" s="35"/>
      <c r="P1091" s="35"/>
      <c r="Q1091" s="35"/>
      <c r="R1091" s="35"/>
      <c r="S1091" s="35"/>
      <c r="T1091" s="37"/>
      <c r="U1091" s="51"/>
      <c r="V1091" s="38"/>
      <c r="W1091" s="37"/>
      <c r="X1091" s="111"/>
      <c r="Y1091" s="35"/>
    </row>
    <row r="1092" spans="1:25" x14ac:dyDescent="0.25">
      <c r="A1092" s="50"/>
      <c r="B1092" s="50"/>
      <c r="C1092" s="32"/>
      <c r="D1092" s="33"/>
      <c r="E1092" s="26"/>
      <c r="F1092" s="34"/>
      <c r="G1092" s="34"/>
      <c r="H1092" s="34"/>
      <c r="I1092" s="35"/>
      <c r="J1092" s="35"/>
      <c r="K1092" s="34"/>
      <c r="L1092" s="34"/>
      <c r="M1092" s="36"/>
      <c r="N1092" s="36"/>
      <c r="O1092" s="35"/>
      <c r="P1092" s="35"/>
      <c r="Q1092" s="35"/>
      <c r="R1092" s="35"/>
      <c r="S1092" s="35"/>
      <c r="T1092" s="37"/>
      <c r="U1092" s="51"/>
      <c r="V1092" s="38"/>
      <c r="W1092" s="37"/>
      <c r="X1092" s="111"/>
      <c r="Y1092" s="35"/>
    </row>
    <row r="1093" spans="1:25" x14ac:dyDescent="0.25">
      <c r="A1093" s="50"/>
      <c r="B1093" s="50"/>
      <c r="C1093" s="32"/>
      <c r="D1093" s="33"/>
      <c r="E1093" s="26"/>
      <c r="F1093" s="34"/>
      <c r="G1093" s="34"/>
      <c r="H1093" s="34"/>
      <c r="I1093" s="35"/>
      <c r="J1093" s="35"/>
      <c r="K1093" s="34"/>
      <c r="L1093" s="34"/>
      <c r="M1093" s="36"/>
      <c r="N1093" s="36"/>
      <c r="O1093" s="35"/>
      <c r="P1093" s="35"/>
      <c r="Q1093" s="35"/>
      <c r="R1093" s="35"/>
      <c r="S1093" s="35"/>
      <c r="T1093" s="37"/>
      <c r="U1093" s="51"/>
      <c r="V1093" s="38"/>
      <c r="W1093" s="37"/>
      <c r="X1093" s="111"/>
      <c r="Y1093" s="35"/>
    </row>
    <row r="1094" spans="1:25" x14ac:dyDescent="0.25">
      <c r="A1094" s="50"/>
      <c r="B1094" s="50"/>
      <c r="C1094" s="32"/>
      <c r="D1094" s="33"/>
      <c r="E1094" s="26"/>
      <c r="F1094" s="34"/>
      <c r="G1094" s="34"/>
      <c r="H1094" s="34"/>
      <c r="I1094" s="35"/>
      <c r="J1094" s="35"/>
      <c r="K1094" s="34"/>
      <c r="L1094" s="34"/>
      <c r="M1094" s="36"/>
      <c r="N1094" s="36"/>
      <c r="O1094" s="35"/>
      <c r="P1094" s="35"/>
      <c r="Q1094" s="35"/>
      <c r="R1094" s="35"/>
      <c r="S1094" s="35"/>
      <c r="T1094" s="37"/>
      <c r="U1094" s="51"/>
      <c r="V1094" s="38"/>
      <c r="W1094" s="37"/>
      <c r="X1094" s="111"/>
      <c r="Y1094" s="35"/>
    </row>
    <row r="1095" spans="1:25" x14ac:dyDescent="0.25">
      <c r="A1095" s="50"/>
      <c r="B1095" s="50"/>
      <c r="C1095" s="32"/>
      <c r="D1095" s="33"/>
      <c r="E1095" s="26"/>
      <c r="F1095" s="34"/>
      <c r="G1095" s="34"/>
      <c r="H1095" s="34"/>
      <c r="I1095" s="35"/>
      <c r="J1095" s="35"/>
      <c r="K1095" s="34"/>
      <c r="L1095" s="34"/>
      <c r="M1095" s="36"/>
      <c r="N1095" s="36"/>
      <c r="O1095" s="35"/>
      <c r="P1095" s="35"/>
      <c r="Q1095" s="35"/>
      <c r="R1095" s="35"/>
      <c r="S1095" s="35"/>
      <c r="T1095" s="37"/>
      <c r="U1095" s="51"/>
      <c r="V1095" s="38"/>
      <c r="W1095" s="56"/>
      <c r="X1095" s="111"/>
      <c r="Y1095" s="35"/>
    </row>
    <row r="1096" spans="1:25" x14ac:dyDescent="0.25">
      <c r="A1096" s="50"/>
      <c r="B1096" s="50"/>
      <c r="C1096" s="32"/>
      <c r="D1096" s="33"/>
      <c r="E1096" s="26"/>
      <c r="F1096" s="34"/>
      <c r="G1096" s="34"/>
      <c r="H1096" s="34"/>
      <c r="I1096" s="35"/>
      <c r="J1096" s="35"/>
      <c r="K1096" s="34"/>
      <c r="L1096" s="34"/>
      <c r="M1096" s="36"/>
      <c r="N1096" s="36"/>
      <c r="O1096" s="35"/>
      <c r="P1096" s="35"/>
      <c r="Q1096" s="35"/>
      <c r="R1096" s="35"/>
      <c r="S1096" s="35"/>
      <c r="T1096" s="37"/>
      <c r="U1096" s="51"/>
      <c r="V1096" s="38"/>
      <c r="W1096" s="37"/>
      <c r="X1096" s="111"/>
      <c r="Y1096" s="35"/>
    </row>
    <row r="1097" spans="1:25" x14ac:dyDescent="0.25">
      <c r="A1097" s="50"/>
      <c r="B1097" s="50"/>
      <c r="C1097" s="32"/>
      <c r="D1097" s="33"/>
      <c r="E1097" s="26"/>
      <c r="F1097" s="34"/>
      <c r="G1097" s="34"/>
      <c r="H1097" s="34"/>
      <c r="I1097" s="35"/>
      <c r="J1097" s="35"/>
      <c r="K1097" s="34"/>
      <c r="L1097" s="34"/>
      <c r="M1097" s="36"/>
      <c r="N1097" s="36"/>
      <c r="O1097" s="35"/>
      <c r="P1097" s="35"/>
      <c r="Q1097" s="35"/>
      <c r="R1097" s="35"/>
      <c r="S1097" s="35"/>
      <c r="T1097" s="37"/>
      <c r="U1097" s="51"/>
      <c r="V1097" s="38"/>
      <c r="W1097" s="37"/>
      <c r="X1097" s="111"/>
      <c r="Y1097" s="35"/>
    </row>
    <row r="1098" spans="1:25" x14ac:dyDescent="0.25">
      <c r="A1098" s="50"/>
      <c r="B1098" s="50"/>
      <c r="C1098" s="32"/>
      <c r="D1098" s="33"/>
      <c r="E1098" s="26"/>
      <c r="F1098" s="34"/>
      <c r="G1098" s="34"/>
      <c r="H1098" s="34"/>
      <c r="I1098" s="35"/>
      <c r="J1098" s="35"/>
      <c r="K1098" s="34"/>
      <c r="L1098" s="34"/>
      <c r="M1098" s="36"/>
      <c r="N1098" s="36"/>
      <c r="O1098" s="35"/>
      <c r="P1098" s="35"/>
      <c r="Q1098" s="35"/>
      <c r="R1098" s="35"/>
      <c r="S1098" s="35"/>
      <c r="T1098" s="37"/>
      <c r="U1098" s="51"/>
      <c r="V1098" s="38"/>
      <c r="W1098" s="37"/>
      <c r="X1098" s="111"/>
      <c r="Y1098" s="35"/>
    </row>
    <row r="1099" spans="1:25" x14ac:dyDescent="0.25">
      <c r="A1099" s="50"/>
      <c r="B1099" s="50"/>
      <c r="C1099" s="32"/>
      <c r="D1099" s="33"/>
      <c r="E1099" s="26"/>
      <c r="F1099" s="34"/>
      <c r="G1099" s="34"/>
      <c r="H1099" s="34"/>
      <c r="I1099" s="35"/>
      <c r="J1099" s="35"/>
      <c r="K1099" s="34"/>
      <c r="L1099" s="34"/>
      <c r="M1099" s="36"/>
      <c r="N1099" s="36"/>
      <c r="O1099" s="35"/>
      <c r="P1099" s="35"/>
      <c r="Q1099" s="35"/>
      <c r="R1099" s="35"/>
      <c r="S1099" s="35"/>
      <c r="T1099" s="37"/>
      <c r="U1099" s="51"/>
      <c r="V1099" s="38"/>
      <c r="W1099" s="56"/>
      <c r="X1099" s="111"/>
      <c r="Y1099" s="35"/>
    </row>
    <row r="1100" spans="1:25" x14ac:dyDescent="0.25">
      <c r="A1100" s="50"/>
      <c r="B1100" s="50"/>
      <c r="C1100" s="32"/>
      <c r="D1100" s="33"/>
      <c r="E1100" s="26"/>
      <c r="F1100" s="34"/>
      <c r="G1100" s="34"/>
      <c r="H1100" s="34"/>
      <c r="I1100" s="35"/>
      <c r="J1100" s="35"/>
      <c r="K1100" s="34"/>
      <c r="L1100" s="34"/>
      <c r="M1100" s="36"/>
      <c r="N1100" s="36"/>
      <c r="O1100" s="35"/>
      <c r="P1100" s="35"/>
      <c r="Q1100" s="35"/>
      <c r="R1100" s="35"/>
      <c r="S1100" s="35"/>
      <c r="T1100" s="37"/>
      <c r="U1100" s="51"/>
      <c r="V1100" s="38"/>
      <c r="W1100" s="37"/>
      <c r="X1100" s="111"/>
      <c r="Y1100" s="35"/>
    </row>
    <row r="1101" spans="1:25" x14ac:dyDescent="0.25">
      <c r="A1101" s="50"/>
      <c r="B1101" s="50"/>
      <c r="C1101" s="32"/>
      <c r="D1101" s="33"/>
      <c r="E1101" s="26"/>
      <c r="F1101" s="34"/>
      <c r="G1101" s="34"/>
      <c r="H1101" s="34"/>
      <c r="I1101" s="35"/>
      <c r="J1101" s="35"/>
      <c r="K1101" s="34"/>
      <c r="L1101" s="34"/>
      <c r="M1101" s="36"/>
      <c r="N1101" s="36"/>
      <c r="O1101" s="35"/>
      <c r="P1101" s="35"/>
      <c r="Q1101" s="35"/>
      <c r="R1101" s="35"/>
      <c r="S1101" s="35"/>
      <c r="T1101" s="37"/>
      <c r="U1101" s="51"/>
      <c r="V1101" s="38"/>
      <c r="W1101" s="37"/>
      <c r="X1101" s="111"/>
      <c r="Y1101" s="35"/>
    </row>
    <row r="1102" spans="1:25" x14ac:dyDescent="0.25">
      <c r="A1102" s="50"/>
      <c r="B1102" s="50"/>
      <c r="C1102" s="32"/>
      <c r="D1102" s="33"/>
      <c r="E1102" s="26"/>
      <c r="F1102" s="34"/>
      <c r="G1102" s="34"/>
      <c r="H1102" s="34"/>
      <c r="I1102" s="35"/>
      <c r="J1102" s="35"/>
      <c r="K1102" s="34"/>
      <c r="L1102" s="34"/>
      <c r="M1102" s="36"/>
      <c r="N1102" s="36"/>
      <c r="O1102" s="35"/>
      <c r="P1102" s="35"/>
      <c r="Q1102" s="35"/>
      <c r="R1102" s="35"/>
      <c r="S1102" s="35"/>
      <c r="T1102" s="37"/>
      <c r="U1102" s="51"/>
      <c r="V1102" s="38"/>
      <c r="W1102" s="37"/>
      <c r="X1102" s="111"/>
      <c r="Y1102" s="35"/>
    </row>
    <row r="1103" spans="1:25" x14ac:dyDescent="0.25">
      <c r="A1103" s="50"/>
      <c r="B1103" s="50"/>
      <c r="C1103" s="32"/>
      <c r="D1103" s="33"/>
      <c r="E1103" s="26"/>
      <c r="F1103" s="34"/>
      <c r="G1103" s="34"/>
      <c r="H1103" s="34"/>
      <c r="I1103" s="35"/>
      <c r="J1103" s="35"/>
      <c r="K1103" s="34"/>
      <c r="L1103" s="34"/>
      <c r="M1103" s="36"/>
      <c r="N1103" s="36"/>
      <c r="O1103" s="35"/>
      <c r="P1103" s="35"/>
      <c r="Q1103" s="35"/>
      <c r="R1103" s="35"/>
      <c r="S1103" s="35"/>
      <c r="T1103" s="37"/>
      <c r="U1103" s="51"/>
      <c r="V1103" s="38"/>
      <c r="W1103" s="37"/>
      <c r="X1103" s="111"/>
      <c r="Y1103" s="35"/>
    </row>
    <row r="1104" spans="1:25" x14ac:dyDescent="0.25">
      <c r="A1104" s="50"/>
      <c r="B1104" s="50"/>
      <c r="C1104" s="32"/>
      <c r="D1104" s="33"/>
      <c r="E1104" s="26"/>
      <c r="F1104" s="34"/>
      <c r="G1104" s="34"/>
      <c r="H1104" s="34"/>
      <c r="I1104" s="35"/>
      <c r="J1104" s="35"/>
      <c r="K1104" s="34"/>
      <c r="L1104" s="34"/>
      <c r="M1104" s="36"/>
      <c r="N1104" s="36"/>
      <c r="O1104" s="35"/>
      <c r="P1104" s="35"/>
      <c r="Q1104" s="35"/>
      <c r="R1104" s="35"/>
      <c r="S1104" s="35"/>
      <c r="T1104" s="37"/>
      <c r="U1104" s="51"/>
      <c r="V1104" s="38"/>
      <c r="W1104" s="56"/>
      <c r="X1104" s="111"/>
      <c r="Y1104" s="35"/>
    </row>
    <row r="1105" spans="1:25" x14ac:dyDescent="0.25">
      <c r="A1105" s="50"/>
      <c r="B1105" s="50"/>
      <c r="C1105" s="32"/>
      <c r="D1105" s="33"/>
      <c r="E1105" s="26"/>
      <c r="F1105" s="34"/>
      <c r="G1105" s="34"/>
      <c r="H1105" s="34"/>
      <c r="I1105" s="35"/>
      <c r="J1105" s="35"/>
      <c r="K1105" s="34"/>
      <c r="L1105" s="34"/>
      <c r="M1105" s="36"/>
      <c r="N1105" s="36"/>
      <c r="O1105" s="35"/>
      <c r="P1105" s="35"/>
      <c r="Q1105" s="35"/>
      <c r="R1105" s="35"/>
      <c r="S1105" s="35"/>
      <c r="T1105" s="37"/>
      <c r="U1105" s="51"/>
      <c r="V1105" s="38"/>
      <c r="W1105" s="37"/>
      <c r="X1105" s="111"/>
      <c r="Y1105" s="35"/>
    </row>
    <row r="1106" spans="1:25" x14ac:dyDescent="0.25">
      <c r="A1106" s="50"/>
      <c r="B1106" s="50"/>
      <c r="C1106" s="32"/>
      <c r="D1106" s="33"/>
      <c r="E1106" s="26"/>
      <c r="F1106" s="34"/>
      <c r="G1106" s="34"/>
      <c r="H1106" s="34"/>
      <c r="I1106" s="35"/>
      <c r="J1106" s="35"/>
      <c r="K1106" s="34"/>
      <c r="L1106" s="34"/>
      <c r="M1106" s="36"/>
      <c r="N1106" s="36"/>
      <c r="O1106" s="35"/>
      <c r="P1106" s="35"/>
      <c r="Q1106" s="35"/>
      <c r="R1106" s="35"/>
      <c r="S1106" s="35"/>
      <c r="T1106" s="37"/>
      <c r="U1106" s="51"/>
      <c r="V1106" s="38"/>
      <c r="W1106" s="37"/>
      <c r="X1106" s="111"/>
      <c r="Y1106" s="35"/>
    </row>
    <row r="1107" spans="1:25" x14ac:dyDescent="0.25">
      <c r="A1107" s="50"/>
      <c r="B1107" s="50"/>
      <c r="C1107" s="32"/>
      <c r="D1107" s="33"/>
      <c r="E1107" s="26"/>
      <c r="F1107" s="34"/>
      <c r="G1107" s="34"/>
      <c r="H1107" s="34"/>
      <c r="I1107" s="35"/>
      <c r="J1107" s="35"/>
      <c r="K1107" s="34"/>
      <c r="L1107" s="34"/>
      <c r="M1107" s="36"/>
      <c r="N1107" s="36"/>
      <c r="O1107" s="35"/>
      <c r="P1107" s="35"/>
      <c r="Q1107" s="35"/>
      <c r="R1107" s="35"/>
      <c r="S1107" s="35"/>
      <c r="T1107" s="37"/>
      <c r="U1107" s="51"/>
      <c r="V1107" s="38"/>
      <c r="W1107" s="37"/>
      <c r="X1107" s="111"/>
      <c r="Y1107" s="35"/>
    </row>
    <row r="1108" spans="1:25" x14ac:dyDescent="0.25">
      <c r="A1108" s="50"/>
      <c r="B1108" s="50"/>
      <c r="C1108" s="32"/>
      <c r="D1108" s="33"/>
      <c r="E1108" s="26"/>
      <c r="F1108" s="34"/>
      <c r="G1108" s="34"/>
      <c r="H1108" s="34"/>
      <c r="I1108" s="35"/>
      <c r="J1108" s="35"/>
      <c r="K1108" s="34"/>
      <c r="L1108" s="34"/>
      <c r="M1108" s="36"/>
      <c r="N1108" s="36"/>
      <c r="O1108" s="35"/>
      <c r="P1108" s="35"/>
      <c r="Q1108" s="35"/>
      <c r="R1108" s="35"/>
      <c r="S1108" s="35"/>
      <c r="T1108" s="37"/>
      <c r="U1108" s="51"/>
      <c r="V1108" s="38"/>
      <c r="W1108" s="56"/>
      <c r="X1108" s="111"/>
      <c r="Y1108" s="35"/>
    </row>
    <row r="1109" spans="1:25" x14ac:dyDescent="0.25">
      <c r="A1109" s="50"/>
      <c r="B1109" s="50"/>
      <c r="C1109" s="32"/>
      <c r="D1109" s="33"/>
      <c r="E1109" s="26"/>
      <c r="F1109" s="34"/>
      <c r="G1109" s="34"/>
      <c r="H1109" s="34"/>
      <c r="I1109" s="35"/>
      <c r="J1109" s="35"/>
      <c r="K1109" s="34"/>
      <c r="L1109" s="34"/>
      <c r="M1109" s="36"/>
      <c r="N1109" s="36"/>
      <c r="O1109" s="35"/>
      <c r="P1109" s="35"/>
      <c r="Q1109" s="35"/>
      <c r="R1109" s="35"/>
      <c r="S1109" s="35"/>
      <c r="T1109" s="37"/>
      <c r="U1109" s="51"/>
      <c r="V1109" s="38"/>
      <c r="W1109" s="37"/>
      <c r="X1109" s="111"/>
      <c r="Y1109" s="35"/>
    </row>
    <row r="1110" spans="1:25" x14ac:dyDescent="0.25">
      <c r="A1110" s="50"/>
      <c r="B1110" s="50"/>
      <c r="C1110" s="32"/>
      <c r="D1110" s="33"/>
      <c r="E1110" s="26"/>
      <c r="F1110" s="34"/>
      <c r="G1110" s="34"/>
      <c r="H1110" s="34"/>
      <c r="I1110" s="35"/>
      <c r="J1110" s="35"/>
      <c r="K1110" s="34"/>
      <c r="L1110" s="34"/>
      <c r="M1110" s="36"/>
      <c r="N1110" s="36"/>
      <c r="O1110" s="35"/>
      <c r="P1110" s="35"/>
      <c r="Q1110" s="35"/>
      <c r="R1110" s="35"/>
      <c r="S1110" s="35"/>
      <c r="T1110" s="37"/>
      <c r="U1110" s="51"/>
      <c r="V1110" s="38"/>
      <c r="W1110" s="37"/>
      <c r="X1110" s="111"/>
      <c r="Y1110" s="35"/>
    </row>
    <row r="1111" spans="1:25" x14ac:dyDescent="0.25">
      <c r="A1111" s="50"/>
      <c r="B1111" s="50"/>
      <c r="C1111" s="32"/>
      <c r="D1111" s="33"/>
      <c r="E1111" s="26"/>
      <c r="F1111" s="34"/>
      <c r="G1111" s="34"/>
      <c r="H1111" s="34"/>
      <c r="I1111" s="35"/>
      <c r="J1111" s="35"/>
      <c r="K1111" s="34"/>
      <c r="L1111" s="34"/>
      <c r="M1111" s="36"/>
      <c r="N1111" s="36"/>
      <c r="O1111" s="35"/>
      <c r="P1111" s="35"/>
      <c r="Q1111" s="35"/>
      <c r="R1111" s="35"/>
      <c r="S1111" s="35"/>
      <c r="T1111" s="37"/>
      <c r="U1111" s="51"/>
      <c r="V1111" s="38"/>
      <c r="W1111" s="37"/>
      <c r="X1111" s="111"/>
      <c r="Y1111" s="35"/>
    </row>
    <row r="1112" spans="1:25" x14ac:dyDescent="0.25">
      <c r="A1112" s="50"/>
      <c r="B1112" s="50"/>
      <c r="C1112" s="32"/>
      <c r="D1112" s="33"/>
      <c r="E1112" s="26"/>
      <c r="F1112" s="34"/>
      <c r="G1112" s="34"/>
      <c r="H1112" s="34"/>
      <c r="I1112" s="35"/>
      <c r="J1112" s="35"/>
      <c r="K1112" s="34"/>
      <c r="L1112" s="34"/>
      <c r="M1112" s="36"/>
      <c r="N1112" s="36"/>
      <c r="O1112" s="35"/>
      <c r="P1112" s="35"/>
      <c r="Q1112" s="35"/>
      <c r="R1112" s="35"/>
      <c r="S1112" s="35"/>
      <c r="T1112" s="37"/>
      <c r="U1112" s="51"/>
      <c r="V1112" s="38"/>
      <c r="W1112" s="56"/>
      <c r="X1112" s="111"/>
      <c r="Y1112" s="35"/>
    </row>
    <row r="1113" spans="1:25" x14ac:dyDescent="0.25">
      <c r="A1113" s="50"/>
      <c r="B1113" s="50"/>
      <c r="C1113" s="32"/>
      <c r="D1113" s="33"/>
      <c r="E1113" s="26"/>
      <c r="F1113" s="34"/>
      <c r="G1113" s="34"/>
      <c r="H1113" s="34"/>
      <c r="I1113" s="35"/>
      <c r="J1113" s="35"/>
      <c r="K1113" s="34"/>
      <c r="L1113" s="34"/>
      <c r="M1113" s="36"/>
      <c r="N1113" s="36"/>
      <c r="O1113" s="35"/>
      <c r="P1113" s="35"/>
      <c r="Q1113" s="35"/>
      <c r="R1113" s="35"/>
      <c r="S1113" s="35"/>
      <c r="T1113" s="37"/>
      <c r="U1113" s="51"/>
      <c r="V1113" s="38"/>
      <c r="W1113" s="37"/>
      <c r="X1113" s="111"/>
      <c r="Y1113" s="35"/>
    </row>
    <row r="1114" spans="1:25" x14ac:dyDescent="0.25">
      <c r="A1114" s="50"/>
      <c r="B1114" s="50"/>
      <c r="C1114" s="32"/>
      <c r="D1114" s="33"/>
      <c r="E1114" s="26"/>
      <c r="F1114" s="34"/>
      <c r="G1114" s="34"/>
      <c r="H1114" s="34"/>
      <c r="I1114" s="35"/>
      <c r="J1114" s="35"/>
      <c r="K1114" s="34"/>
      <c r="L1114" s="34"/>
      <c r="M1114" s="36"/>
      <c r="N1114" s="36"/>
      <c r="O1114" s="35"/>
      <c r="P1114" s="35"/>
      <c r="Q1114" s="35"/>
      <c r="R1114" s="35"/>
      <c r="S1114" s="35"/>
      <c r="T1114" s="37"/>
      <c r="U1114" s="51"/>
      <c r="V1114" s="38"/>
      <c r="W1114" s="37"/>
      <c r="X1114" s="111"/>
      <c r="Y1114" s="35"/>
    </row>
    <row r="1115" spans="1:25" x14ac:dyDescent="0.25">
      <c r="A1115" s="50"/>
      <c r="B1115" s="50"/>
      <c r="C1115" s="32"/>
      <c r="D1115" s="33"/>
      <c r="E1115" s="26"/>
      <c r="F1115" s="34"/>
      <c r="G1115" s="34"/>
      <c r="H1115" s="34"/>
      <c r="I1115" s="35"/>
      <c r="J1115" s="35"/>
      <c r="K1115" s="34"/>
      <c r="L1115" s="34"/>
      <c r="M1115" s="36"/>
      <c r="N1115" s="36"/>
      <c r="O1115" s="35"/>
      <c r="P1115" s="35"/>
      <c r="Q1115" s="35"/>
      <c r="R1115" s="35"/>
      <c r="S1115" s="35"/>
      <c r="T1115" s="37"/>
      <c r="U1115" s="51"/>
      <c r="V1115" s="38"/>
      <c r="W1115" s="37"/>
      <c r="X1115" s="111"/>
      <c r="Y1115" s="35"/>
    </row>
    <row r="1116" spans="1:25" x14ac:dyDescent="0.25">
      <c r="A1116" s="50"/>
      <c r="B1116" s="50"/>
      <c r="C1116" s="32"/>
      <c r="D1116" s="33"/>
      <c r="E1116" s="26"/>
      <c r="F1116" s="34"/>
      <c r="G1116" s="34"/>
      <c r="H1116" s="34"/>
      <c r="I1116" s="35"/>
      <c r="J1116" s="35"/>
      <c r="K1116" s="34"/>
      <c r="L1116" s="34"/>
      <c r="M1116" s="36"/>
      <c r="N1116" s="36"/>
      <c r="O1116" s="35"/>
      <c r="P1116" s="35"/>
      <c r="Q1116" s="35"/>
      <c r="R1116" s="35"/>
      <c r="S1116" s="35"/>
      <c r="T1116" s="37"/>
      <c r="U1116" s="51"/>
      <c r="V1116" s="38"/>
      <c r="W1116" s="37"/>
      <c r="X1116" s="111"/>
      <c r="Y1116" s="35"/>
    </row>
    <row r="1117" spans="1:25" x14ac:dyDescent="0.25">
      <c r="A1117" s="50"/>
      <c r="B1117" s="50"/>
      <c r="C1117" s="32"/>
      <c r="D1117" s="33"/>
      <c r="E1117" s="26"/>
      <c r="F1117" s="34"/>
      <c r="G1117" s="34"/>
      <c r="H1117" s="34"/>
      <c r="I1117" s="35"/>
      <c r="J1117" s="35"/>
      <c r="K1117" s="34"/>
      <c r="L1117" s="34"/>
      <c r="M1117" s="36"/>
      <c r="N1117" s="36"/>
      <c r="O1117" s="35"/>
      <c r="P1117" s="35"/>
      <c r="Q1117" s="35"/>
      <c r="R1117" s="35"/>
      <c r="S1117" s="35"/>
      <c r="T1117" s="37"/>
      <c r="U1117" s="51"/>
      <c r="V1117" s="38"/>
      <c r="W1117" s="37"/>
      <c r="X1117" s="111"/>
      <c r="Y1117" s="35"/>
    </row>
    <row r="1118" spans="1:25" x14ac:dyDescent="0.25">
      <c r="A1118" s="50"/>
      <c r="B1118" s="50"/>
      <c r="C1118" s="32"/>
      <c r="D1118" s="33"/>
      <c r="E1118" s="26"/>
      <c r="F1118" s="34"/>
      <c r="G1118" s="34"/>
      <c r="H1118" s="34"/>
      <c r="I1118" s="35"/>
      <c r="J1118" s="35"/>
      <c r="K1118" s="34"/>
      <c r="L1118" s="34"/>
      <c r="M1118" s="36"/>
      <c r="N1118" s="36"/>
      <c r="O1118" s="35"/>
      <c r="P1118" s="35"/>
      <c r="Q1118" s="35"/>
      <c r="R1118" s="35"/>
      <c r="S1118" s="35"/>
      <c r="T1118" s="37"/>
      <c r="U1118" s="51"/>
      <c r="V1118" s="38"/>
      <c r="W1118" s="37"/>
      <c r="X1118" s="111"/>
      <c r="Y1118" s="35"/>
    </row>
    <row r="1119" spans="1:25" x14ac:dyDescent="0.25">
      <c r="A1119" s="50"/>
      <c r="B1119" s="50"/>
      <c r="C1119" s="32"/>
      <c r="D1119" s="33"/>
      <c r="E1119" s="26"/>
      <c r="F1119" s="34"/>
      <c r="G1119" s="34"/>
      <c r="H1119" s="34"/>
      <c r="I1119" s="35"/>
      <c r="J1119" s="35"/>
      <c r="K1119" s="34"/>
      <c r="L1119" s="34"/>
      <c r="M1119" s="36"/>
      <c r="N1119" s="36"/>
      <c r="O1119" s="35"/>
      <c r="P1119" s="35"/>
      <c r="Q1119" s="35"/>
      <c r="R1119" s="35"/>
      <c r="S1119" s="35"/>
      <c r="T1119" s="37"/>
      <c r="U1119" s="51"/>
      <c r="V1119" s="38"/>
      <c r="W1119" s="37"/>
      <c r="X1119" s="111"/>
      <c r="Y1119" s="35"/>
    </row>
    <row r="1120" spans="1:25" x14ac:dyDescent="0.25">
      <c r="A1120" s="50"/>
      <c r="B1120" s="50"/>
      <c r="C1120" s="32"/>
      <c r="D1120" s="33"/>
      <c r="E1120" s="26"/>
      <c r="F1120" s="34"/>
      <c r="G1120" s="34"/>
      <c r="H1120" s="34"/>
      <c r="I1120" s="35"/>
      <c r="J1120" s="35"/>
      <c r="K1120" s="34"/>
      <c r="L1120" s="34"/>
      <c r="M1120" s="36"/>
      <c r="N1120" s="36"/>
      <c r="O1120" s="35"/>
      <c r="P1120" s="35"/>
      <c r="Q1120" s="35"/>
      <c r="R1120" s="35"/>
      <c r="S1120" s="35"/>
      <c r="T1120" s="37"/>
      <c r="U1120" s="51"/>
      <c r="V1120" s="38"/>
      <c r="W1120" s="56"/>
      <c r="X1120" s="111"/>
      <c r="Y1120" s="35"/>
    </row>
    <row r="1121" spans="1:25" x14ac:dyDescent="0.25">
      <c r="A1121" s="50"/>
      <c r="B1121" s="50"/>
      <c r="C1121" s="32"/>
      <c r="D1121" s="33"/>
      <c r="E1121" s="26"/>
      <c r="F1121" s="34"/>
      <c r="G1121" s="34"/>
      <c r="H1121" s="34"/>
      <c r="I1121" s="35"/>
      <c r="J1121" s="35"/>
      <c r="K1121" s="34"/>
      <c r="L1121" s="34"/>
      <c r="M1121" s="36"/>
      <c r="N1121" s="36"/>
      <c r="O1121" s="35"/>
      <c r="P1121" s="35"/>
      <c r="Q1121" s="35"/>
      <c r="R1121" s="35"/>
      <c r="S1121" s="35"/>
      <c r="T1121" s="37"/>
      <c r="U1121" s="51"/>
      <c r="V1121" s="38"/>
      <c r="W1121" s="37"/>
      <c r="X1121" s="111"/>
      <c r="Y1121" s="35"/>
    </row>
    <row r="1122" spans="1:25" x14ac:dyDescent="0.25">
      <c r="A1122" s="50"/>
      <c r="B1122" s="50"/>
      <c r="C1122" s="32"/>
      <c r="D1122" s="33"/>
      <c r="E1122" s="26"/>
      <c r="F1122" s="34"/>
      <c r="G1122" s="34"/>
      <c r="H1122" s="34"/>
      <c r="I1122" s="35"/>
      <c r="J1122" s="35"/>
      <c r="K1122" s="34"/>
      <c r="L1122" s="34"/>
      <c r="M1122" s="36"/>
      <c r="N1122" s="36"/>
      <c r="O1122" s="35"/>
      <c r="P1122" s="35"/>
      <c r="Q1122" s="35"/>
      <c r="R1122" s="35"/>
      <c r="S1122" s="35"/>
      <c r="T1122" s="37"/>
      <c r="U1122" s="51"/>
      <c r="V1122" s="38"/>
      <c r="W1122" s="37"/>
      <c r="X1122" s="111"/>
      <c r="Y1122" s="35"/>
    </row>
    <row r="1123" spans="1:25" x14ac:dyDescent="0.25">
      <c r="A1123" s="50"/>
      <c r="B1123" s="50"/>
      <c r="C1123" s="32"/>
      <c r="D1123" s="33"/>
      <c r="E1123" s="26"/>
      <c r="F1123" s="34"/>
      <c r="G1123" s="34"/>
      <c r="H1123" s="34"/>
      <c r="I1123" s="35"/>
      <c r="J1123" s="35"/>
      <c r="K1123" s="34"/>
      <c r="L1123" s="34"/>
      <c r="M1123" s="36"/>
      <c r="N1123" s="36"/>
      <c r="O1123" s="35"/>
      <c r="P1123" s="35"/>
      <c r="Q1123" s="35"/>
      <c r="R1123" s="35"/>
      <c r="S1123" s="35"/>
      <c r="T1123" s="37"/>
      <c r="U1123" s="51"/>
      <c r="V1123" s="38"/>
      <c r="W1123" s="37"/>
      <c r="X1123" s="111"/>
      <c r="Y1123" s="35"/>
    </row>
    <row r="1124" spans="1:25" x14ac:dyDescent="0.25">
      <c r="A1124" s="50"/>
      <c r="B1124" s="50"/>
      <c r="C1124" s="32"/>
      <c r="D1124" s="33"/>
      <c r="E1124" s="26"/>
      <c r="F1124" s="34"/>
      <c r="G1124" s="34"/>
      <c r="H1124" s="34"/>
      <c r="I1124" s="35"/>
      <c r="J1124" s="35"/>
      <c r="K1124" s="34"/>
      <c r="L1124" s="34"/>
      <c r="M1124" s="36"/>
      <c r="N1124" s="36"/>
      <c r="O1124" s="35"/>
      <c r="P1124" s="35"/>
      <c r="Q1124" s="35"/>
      <c r="R1124" s="35"/>
      <c r="S1124" s="35"/>
      <c r="T1124" s="37"/>
      <c r="U1124" s="51"/>
      <c r="V1124" s="38"/>
      <c r="W1124" s="56"/>
      <c r="X1124" s="111"/>
      <c r="Y1124" s="35"/>
    </row>
    <row r="1125" spans="1:25" x14ac:dyDescent="0.25">
      <c r="A1125" s="50"/>
      <c r="B1125" s="50"/>
      <c r="C1125" s="32"/>
      <c r="D1125" s="33"/>
      <c r="E1125" s="26"/>
      <c r="F1125" s="34"/>
      <c r="G1125" s="34"/>
      <c r="H1125" s="34"/>
      <c r="I1125" s="35"/>
      <c r="J1125" s="35"/>
      <c r="K1125" s="34"/>
      <c r="L1125" s="34"/>
      <c r="M1125" s="36"/>
      <c r="N1125" s="36"/>
      <c r="O1125" s="35"/>
      <c r="P1125" s="35"/>
      <c r="Q1125" s="35"/>
      <c r="R1125" s="35"/>
      <c r="S1125" s="35"/>
      <c r="T1125" s="37"/>
      <c r="U1125" s="51"/>
      <c r="V1125" s="38"/>
      <c r="W1125" s="37"/>
      <c r="X1125" s="111"/>
      <c r="Y1125" s="35"/>
    </row>
    <row r="1126" spans="1:25" x14ac:dyDescent="0.25">
      <c r="A1126" s="50"/>
      <c r="B1126" s="50"/>
      <c r="C1126" s="32"/>
      <c r="D1126" s="33"/>
      <c r="E1126" s="26"/>
      <c r="F1126" s="34"/>
      <c r="G1126" s="34"/>
      <c r="H1126" s="34"/>
      <c r="I1126" s="35"/>
      <c r="J1126" s="35"/>
      <c r="K1126" s="34"/>
      <c r="L1126" s="34"/>
      <c r="M1126" s="36"/>
      <c r="N1126" s="36"/>
      <c r="O1126" s="35"/>
      <c r="P1126" s="35"/>
      <c r="Q1126" s="35"/>
      <c r="R1126" s="35"/>
      <c r="S1126" s="35"/>
      <c r="T1126" s="37"/>
      <c r="U1126" s="51"/>
      <c r="V1126" s="38"/>
      <c r="W1126" s="37"/>
      <c r="X1126" s="111"/>
      <c r="Y1126" s="35"/>
    </row>
    <row r="1127" spans="1:25" x14ac:dyDescent="0.25">
      <c r="A1127" s="50"/>
      <c r="B1127" s="50"/>
      <c r="C1127" s="32"/>
      <c r="D1127" s="33"/>
      <c r="E1127" s="26"/>
      <c r="F1127" s="34"/>
      <c r="G1127" s="34"/>
      <c r="H1127" s="34"/>
      <c r="I1127" s="35"/>
      <c r="J1127" s="35"/>
      <c r="K1127" s="34"/>
      <c r="L1127" s="34"/>
      <c r="M1127" s="36"/>
      <c r="N1127" s="36"/>
      <c r="O1127" s="35"/>
      <c r="P1127" s="35"/>
      <c r="Q1127" s="35"/>
      <c r="R1127" s="35"/>
      <c r="S1127" s="35"/>
      <c r="T1127" s="37"/>
      <c r="U1127" s="51"/>
      <c r="V1127" s="38"/>
      <c r="W1127" s="37"/>
      <c r="X1127" s="111"/>
      <c r="Y1127" s="35"/>
    </row>
    <row r="1128" spans="1:25" x14ac:dyDescent="0.25">
      <c r="A1128" s="50"/>
      <c r="B1128" s="50"/>
      <c r="C1128" s="32"/>
      <c r="D1128" s="33"/>
      <c r="E1128" s="26"/>
      <c r="F1128" s="34"/>
      <c r="G1128" s="34"/>
      <c r="H1128" s="34"/>
      <c r="I1128" s="35"/>
      <c r="J1128" s="35"/>
      <c r="K1128" s="34"/>
      <c r="L1128" s="34"/>
      <c r="M1128" s="36"/>
      <c r="N1128" s="36"/>
      <c r="O1128" s="35"/>
      <c r="P1128" s="35"/>
      <c r="Q1128" s="35"/>
      <c r="R1128" s="35"/>
      <c r="S1128" s="35"/>
      <c r="T1128" s="37"/>
      <c r="U1128" s="51"/>
      <c r="V1128" s="38"/>
      <c r="W1128" s="37"/>
      <c r="X1128" s="111"/>
      <c r="Y1128" s="35"/>
    </row>
    <row r="1129" spans="1:25" x14ac:dyDescent="0.25">
      <c r="A1129" s="50"/>
      <c r="B1129" s="50"/>
      <c r="C1129" s="32"/>
      <c r="D1129" s="33"/>
      <c r="E1129" s="26"/>
      <c r="F1129" s="34"/>
      <c r="G1129" s="34"/>
      <c r="H1129" s="34"/>
      <c r="I1129" s="35"/>
      <c r="J1129" s="35"/>
      <c r="K1129" s="34"/>
      <c r="L1129" s="34"/>
      <c r="M1129" s="36"/>
      <c r="N1129" s="36"/>
      <c r="O1129" s="35"/>
      <c r="P1129" s="35"/>
      <c r="Q1129" s="35"/>
      <c r="R1129" s="35"/>
      <c r="S1129" s="35"/>
      <c r="T1129" s="37"/>
      <c r="U1129" s="51"/>
      <c r="V1129" s="38"/>
      <c r="W1129" s="37"/>
      <c r="X1129" s="111"/>
      <c r="Y1129" s="35"/>
    </row>
    <row r="1130" spans="1:25" x14ac:dyDescent="0.25">
      <c r="A1130" s="50"/>
      <c r="B1130" s="50"/>
      <c r="C1130" s="32"/>
      <c r="D1130" s="33"/>
      <c r="E1130" s="26"/>
      <c r="F1130" s="34"/>
      <c r="G1130" s="34"/>
      <c r="H1130" s="34"/>
      <c r="I1130" s="35"/>
      <c r="J1130" s="35"/>
      <c r="K1130" s="34"/>
      <c r="L1130" s="34"/>
      <c r="M1130" s="36"/>
      <c r="N1130" s="36"/>
      <c r="O1130" s="35"/>
      <c r="P1130" s="35"/>
      <c r="Q1130" s="35"/>
      <c r="R1130" s="35"/>
      <c r="S1130" s="35"/>
      <c r="T1130" s="37"/>
      <c r="U1130" s="51"/>
      <c r="V1130" s="38"/>
      <c r="W1130" s="37"/>
      <c r="X1130" s="111"/>
      <c r="Y1130" s="35"/>
    </row>
    <row r="1131" spans="1:25" x14ac:dyDescent="0.25">
      <c r="A1131" s="50"/>
      <c r="B1131" s="50"/>
      <c r="C1131" s="32"/>
      <c r="D1131" s="33"/>
      <c r="E1131" s="26"/>
      <c r="F1131" s="34"/>
      <c r="G1131" s="34"/>
      <c r="H1131" s="34"/>
      <c r="I1131" s="35"/>
      <c r="J1131" s="35"/>
      <c r="K1131" s="34"/>
      <c r="L1131" s="34"/>
      <c r="M1131" s="36"/>
      <c r="N1131" s="36"/>
      <c r="O1131" s="35"/>
      <c r="P1131" s="35"/>
      <c r="Q1131" s="35"/>
      <c r="R1131" s="35"/>
      <c r="S1131" s="35"/>
      <c r="T1131" s="37"/>
      <c r="U1131" s="51"/>
      <c r="V1131" s="38"/>
      <c r="W1131" s="37"/>
      <c r="X1131" s="111"/>
      <c r="Y1131" s="35"/>
    </row>
    <row r="1132" spans="1:25" x14ac:dyDescent="0.25">
      <c r="A1132" s="50"/>
      <c r="B1132" s="50"/>
      <c r="C1132" s="32"/>
      <c r="D1132" s="33"/>
      <c r="E1132" s="26"/>
      <c r="F1132" s="34"/>
      <c r="G1132" s="34"/>
      <c r="H1132" s="34"/>
      <c r="I1132" s="35"/>
      <c r="J1132" s="35"/>
      <c r="K1132" s="34"/>
      <c r="L1132" s="34"/>
      <c r="M1132" s="36"/>
      <c r="N1132" s="36"/>
      <c r="O1132" s="35"/>
      <c r="P1132" s="35"/>
      <c r="Q1132" s="35"/>
      <c r="R1132" s="35"/>
      <c r="S1132" s="35"/>
      <c r="T1132" s="37"/>
      <c r="U1132" s="51"/>
      <c r="V1132" s="38"/>
      <c r="W1132" s="56"/>
      <c r="X1132" s="111"/>
      <c r="Y1132" s="35"/>
    </row>
    <row r="1133" spans="1:25" x14ac:dyDescent="0.25">
      <c r="A1133" s="50"/>
      <c r="B1133" s="50"/>
      <c r="C1133" s="32"/>
      <c r="D1133" s="33"/>
      <c r="E1133" s="26"/>
      <c r="F1133" s="34"/>
      <c r="G1133" s="34"/>
      <c r="H1133" s="34"/>
      <c r="I1133" s="35"/>
      <c r="J1133" s="35"/>
      <c r="K1133" s="34"/>
      <c r="L1133" s="34"/>
      <c r="M1133" s="36"/>
      <c r="N1133" s="36"/>
      <c r="O1133" s="35"/>
      <c r="P1133" s="35"/>
      <c r="Q1133" s="35"/>
      <c r="R1133" s="35"/>
      <c r="S1133" s="35"/>
      <c r="T1133" s="37"/>
      <c r="U1133" s="51"/>
      <c r="V1133" s="38"/>
      <c r="W1133" s="37"/>
      <c r="X1133" s="111"/>
      <c r="Y1133" s="35"/>
    </row>
    <row r="1134" spans="1:25" x14ac:dyDescent="0.25">
      <c r="A1134" s="50"/>
      <c r="B1134" s="50"/>
      <c r="C1134" s="32"/>
      <c r="D1134" s="33"/>
      <c r="E1134" s="26"/>
      <c r="F1134" s="34"/>
      <c r="G1134" s="34"/>
      <c r="H1134" s="34"/>
      <c r="I1134" s="35"/>
      <c r="J1134" s="35"/>
      <c r="K1134" s="34"/>
      <c r="L1134" s="34"/>
      <c r="M1134" s="36"/>
      <c r="N1134" s="36"/>
      <c r="O1134" s="35"/>
      <c r="P1134" s="35"/>
      <c r="Q1134" s="35"/>
      <c r="R1134" s="35"/>
      <c r="S1134" s="35"/>
      <c r="T1134" s="37"/>
      <c r="U1134" s="51"/>
      <c r="V1134" s="38"/>
      <c r="W1134" s="37"/>
      <c r="X1134" s="111"/>
      <c r="Y1134" s="35"/>
    </row>
    <row r="1135" spans="1:25" x14ac:dyDescent="0.25">
      <c r="A1135" s="39"/>
      <c r="B1135" s="39"/>
      <c r="C1135" s="21"/>
      <c r="D1135" s="22"/>
      <c r="E1135" s="26"/>
      <c r="F1135" s="7"/>
      <c r="G1135" s="7"/>
      <c r="H1135" s="7"/>
      <c r="K1135" s="7"/>
      <c r="L1135" s="7"/>
      <c r="M1135" s="24"/>
      <c r="N1135" s="24"/>
      <c r="O1135" s="23"/>
      <c r="P1135" s="23"/>
      <c r="T1135" s="79"/>
      <c r="U1135" s="54"/>
      <c r="V1135" s="19"/>
      <c r="W1135" s="79"/>
      <c r="Y1135" s="23"/>
    </row>
    <row r="1136" spans="1:25" x14ac:dyDescent="0.25">
      <c r="A1136" s="39"/>
      <c r="B1136" s="39"/>
      <c r="C1136" s="21"/>
      <c r="D1136" s="22"/>
      <c r="E1136" s="26"/>
      <c r="F1136" s="7"/>
      <c r="G1136" s="7"/>
      <c r="H1136" s="7"/>
      <c r="K1136" s="7"/>
      <c r="L1136" s="7"/>
      <c r="M1136" s="24"/>
      <c r="N1136" s="24"/>
      <c r="O1136" s="23"/>
      <c r="P1136" s="23"/>
      <c r="T1136" s="79"/>
      <c r="U1136" s="54"/>
      <c r="V1136" s="19"/>
      <c r="W1136" s="79"/>
      <c r="Y1136" s="23"/>
    </row>
    <row r="1137" spans="1:25" x14ac:dyDescent="0.25">
      <c r="A1137" s="39"/>
      <c r="B1137" s="39"/>
      <c r="C1137" s="21"/>
      <c r="D1137" s="22"/>
      <c r="E1137" s="26"/>
      <c r="F1137" s="7"/>
      <c r="G1137" s="7"/>
      <c r="H1137" s="7"/>
      <c r="K1137" s="7"/>
      <c r="L1137" s="7"/>
      <c r="M1137" s="24"/>
      <c r="N1137" s="24"/>
      <c r="O1137" s="23"/>
      <c r="P1137" s="23"/>
      <c r="T1137" s="79"/>
      <c r="U1137" s="54"/>
      <c r="V1137" s="19"/>
      <c r="W1137" s="79"/>
      <c r="Y1137" s="23"/>
    </row>
    <row r="1138" spans="1:25" x14ac:dyDescent="0.25">
      <c r="A1138" s="39"/>
      <c r="B1138" s="39"/>
      <c r="C1138" s="21"/>
      <c r="D1138" s="22"/>
      <c r="E1138" s="26"/>
      <c r="F1138" s="7"/>
      <c r="G1138" s="7"/>
      <c r="H1138" s="7"/>
      <c r="K1138" s="7"/>
      <c r="L1138" s="7"/>
      <c r="M1138" s="24"/>
      <c r="N1138" s="24"/>
      <c r="O1138" s="23"/>
      <c r="P1138" s="23"/>
      <c r="T1138" s="79"/>
      <c r="U1138" s="54"/>
      <c r="V1138" s="19"/>
      <c r="W1138" s="79"/>
      <c r="Y1138" s="23"/>
    </row>
    <row r="1139" spans="1:25" x14ac:dyDescent="0.25">
      <c r="A1139" s="39"/>
      <c r="B1139" s="39"/>
      <c r="C1139" s="21"/>
      <c r="D1139" s="22"/>
      <c r="E1139" s="26"/>
      <c r="F1139" s="7"/>
      <c r="G1139" s="7"/>
      <c r="H1139" s="7"/>
      <c r="K1139" s="7"/>
      <c r="L1139" s="7"/>
      <c r="M1139" s="24"/>
      <c r="N1139" s="24"/>
      <c r="O1139" s="23"/>
      <c r="P1139" s="23"/>
      <c r="T1139" s="79"/>
      <c r="U1139" s="54"/>
      <c r="V1139" s="19"/>
      <c r="W1139" s="79"/>
      <c r="Y1139" s="23"/>
    </row>
    <row r="1140" spans="1:25" x14ac:dyDescent="0.25">
      <c r="A1140" s="39"/>
      <c r="B1140" s="39"/>
      <c r="C1140" s="21"/>
      <c r="D1140" s="22"/>
      <c r="E1140" s="26"/>
      <c r="F1140" s="7"/>
      <c r="G1140" s="7"/>
      <c r="H1140" s="7"/>
      <c r="K1140" s="7"/>
      <c r="L1140" s="7"/>
      <c r="M1140" s="24"/>
      <c r="N1140" s="24"/>
      <c r="O1140" s="23"/>
      <c r="P1140" s="23"/>
      <c r="T1140" s="79"/>
      <c r="U1140" s="54"/>
      <c r="V1140" s="19"/>
      <c r="W1140" s="79"/>
      <c r="Y1140" s="23"/>
    </row>
    <row r="1141" spans="1:25" x14ac:dyDescent="0.25">
      <c r="A1141" s="39"/>
      <c r="B1141" s="39"/>
      <c r="C1141" s="21"/>
      <c r="D1141" s="22"/>
      <c r="E1141" s="26"/>
      <c r="F1141" s="7"/>
      <c r="G1141" s="7"/>
      <c r="H1141" s="7"/>
      <c r="K1141" s="7"/>
      <c r="L1141" s="7"/>
      <c r="M1141" s="24"/>
      <c r="N1141" s="24"/>
      <c r="O1141" s="23"/>
      <c r="P1141" s="23"/>
      <c r="T1141" s="79"/>
      <c r="U1141" s="54"/>
      <c r="V1141" s="19"/>
      <c r="W1141" s="79"/>
      <c r="Y1141" s="23"/>
    </row>
    <row r="1142" spans="1:25" x14ac:dyDescent="0.25">
      <c r="A1142" s="39"/>
      <c r="B1142" s="39"/>
      <c r="C1142" s="21"/>
      <c r="D1142" s="22"/>
      <c r="E1142" s="26"/>
      <c r="F1142" s="7"/>
      <c r="G1142" s="7"/>
      <c r="H1142" s="7"/>
      <c r="K1142" s="7"/>
      <c r="L1142" s="7"/>
      <c r="M1142" s="24"/>
      <c r="N1142" s="24"/>
      <c r="O1142" s="23"/>
      <c r="P1142" s="23"/>
      <c r="T1142" s="79"/>
      <c r="U1142" s="54"/>
      <c r="V1142" s="19"/>
      <c r="W1142" s="79"/>
      <c r="Y1142" s="23"/>
    </row>
    <row r="1143" spans="1:25" x14ac:dyDescent="0.25">
      <c r="A1143" s="39"/>
      <c r="B1143" s="39"/>
      <c r="C1143" s="21"/>
      <c r="D1143" s="22"/>
      <c r="E1143" s="26"/>
      <c r="F1143" s="7"/>
      <c r="G1143" s="7"/>
      <c r="H1143" s="7"/>
      <c r="K1143" s="7"/>
      <c r="L1143" s="7"/>
      <c r="M1143" s="24"/>
      <c r="N1143" s="24"/>
      <c r="O1143" s="23"/>
      <c r="P1143" s="23"/>
      <c r="T1143" s="79"/>
      <c r="U1143" s="54"/>
      <c r="V1143" s="19"/>
      <c r="W1143" s="79"/>
      <c r="Y1143" s="23"/>
    </row>
    <row r="1144" spans="1:25" x14ac:dyDescent="0.25">
      <c r="A1144" s="39"/>
      <c r="B1144" s="39"/>
      <c r="C1144" s="21"/>
      <c r="D1144" s="22"/>
      <c r="E1144" s="26"/>
      <c r="F1144" s="7"/>
      <c r="G1144" s="7"/>
      <c r="H1144" s="7"/>
      <c r="K1144" s="7"/>
      <c r="L1144" s="7"/>
      <c r="M1144" s="24"/>
      <c r="N1144" s="24"/>
      <c r="O1144" s="23"/>
      <c r="P1144" s="23"/>
      <c r="T1144" s="79"/>
      <c r="U1144" s="54"/>
      <c r="V1144" s="19"/>
      <c r="W1144" s="79"/>
      <c r="Y1144" s="23"/>
    </row>
    <row r="1145" spans="1:25" x14ac:dyDescent="0.25">
      <c r="A1145" s="39"/>
      <c r="B1145" s="39"/>
      <c r="C1145" s="21"/>
      <c r="D1145" s="22"/>
      <c r="E1145" s="26"/>
      <c r="F1145" s="7"/>
      <c r="G1145" s="7"/>
      <c r="H1145" s="7"/>
      <c r="K1145" s="7"/>
      <c r="L1145" s="7"/>
      <c r="M1145" s="24"/>
      <c r="N1145" s="24"/>
      <c r="O1145" s="23"/>
      <c r="P1145" s="23"/>
      <c r="T1145" s="79"/>
      <c r="U1145" s="54"/>
      <c r="V1145" s="19"/>
      <c r="W1145" s="79"/>
      <c r="Y1145" s="23"/>
    </row>
    <row r="1146" spans="1:25" x14ac:dyDescent="0.25">
      <c r="A1146" s="39"/>
      <c r="B1146" s="39"/>
      <c r="C1146" s="21"/>
      <c r="D1146" s="22"/>
      <c r="E1146" s="26"/>
      <c r="F1146" s="7"/>
      <c r="G1146" s="7"/>
      <c r="H1146" s="7"/>
      <c r="K1146" s="7"/>
      <c r="L1146" s="7"/>
      <c r="M1146" s="24"/>
      <c r="N1146" s="24"/>
      <c r="O1146" s="23"/>
      <c r="P1146" s="23"/>
      <c r="T1146" s="79"/>
      <c r="U1146" s="54"/>
      <c r="V1146" s="19"/>
      <c r="W1146" s="79"/>
      <c r="Y1146" s="23"/>
    </row>
    <row r="1147" spans="1:25" x14ac:dyDescent="0.25">
      <c r="A1147" s="39"/>
      <c r="B1147" s="39"/>
      <c r="C1147" s="21"/>
      <c r="D1147" s="22"/>
      <c r="E1147" s="26"/>
      <c r="F1147" s="7"/>
      <c r="G1147" s="7"/>
      <c r="H1147" s="7"/>
      <c r="K1147" s="7"/>
      <c r="L1147" s="7"/>
      <c r="M1147" s="24"/>
      <c r="N1147" s="24"/>
      <c r="O1147" s="23"/>
      <c r="P1147" s="23"/>
      <c r="T1147" s="79"/>
      <c r="U1147" s="54"/>
      <c r="V1147" s="19"/>
      <c r="W1147" s="79"/>
      <c r="Y1147" s="23"/>
    </row>
    <row r="1148" spans="1:25" x14ac:dyDescent="0.25">
      <c r="A1148" s="39"/>
      <c r="B1148" s="39"/>
      <c r="C1148" s="21"/>
      <c r="D1148" s="22"/>
      <c r="E1148" s="26"/>
      <c r="F1148" s="7"/>
      <c r="G1148" s="7"/>
      <c r="H1148" s="7"/>
      <c r="K1148" s="7"/>
      <c r="L1148" s="7"/>
      <c r="M1148" s="24"/>
      <c r="N1148" s="24"/>
      <c r="O1148" s="23"/>
      <c r="P1148" s="23"/>
      <c r="T1148" s="79"/>
      <c r="U1148" s="54"/>
      <c r="V1148" s="19"/>
      <c r="W1148" s="79"/>
      <c r="Y1148" s="23"/>
    </row>
    <row r="1149" spans="1:25" x14ac:dyDescent="0.25">
      <c r="A1149" s="39"/>
      <c r="B1149" s="39"/>
      <c r="C1149" s="21"/>
      <c r="D1149" s="22"/>
      <c r="E1149" s="26"/>
      <c r="F1149" s="7"/>
      <c r="G1149" s="7"/>
      <c r="H1149" s="7"/>
      <c r="K1149" s="7"/>
      <c r="L1149" s="7"/>
      <c r="M1149" s="24"/>
      <c r="N1149" s="24"/>
      <c r="O1149" s="23"/>
      <c r="P1149" s="23"/>
      <c r="T1149" s="79"/>
      <c r="U1149" s="54"/>
      <c r="V1149" s="19"/>
      <c r="W1149" s="79"/>
      <c r="Y1149" s="23"/>
    </row>
    <row r="1150" spans="1:25" x14ac:dyDescent="0.25">
      <c r="A1150" s="39"/>
      <c r="B1150" s="39"/>
      <c r="C1150" s="21"/>
      <c r="D1150" s="22"/>
      <c r="E1150" s="26"/>
      <c r="F1150" s="7"/>
      <c r="G1150" s="7"/>
      <c r="H1150" s="7"/>
      <c r="K1150" s="7"/>
      <c r="L1150" s="7"/>
      <c r="M1150" s="24"/>
      <c r="N1150" s="24"/>
      <c r="O1150" s="23"/>
      <c r="P1150" s="23"/>
      <c r="T1150" s="79"/>
      <c r="U1150" s="54"/>
      <c r="V1150" s="19"/>
      <c r="W1150" s="79"/>
      <c r="Y1150" s="23"/>
    </row>
    <row r="1151" spans="1:25" x14ac:dyDescent="0.25">
      <c r="A1151" s="39"/>
      <c r="B1151" s="39"/>
      <c r="C1151" s="21"/>
      <c r="D1151" s="22"/>
      <c r="E1151" s="26"/>
      <c r="F1151" s="7"/>
      <c r="G1151" s="7"/>
      <c r="H1151" s="7"/>
      <c r="K1151" s="7"/>
      <c r="L1151" s="7"/>
      <c r="M1151" s="24"/>
      <c r="N1151" s="24"/>
      <c r="O1151" s="23"/>
      <c r="P1151" s="23"/>
      <c r="T1151" s="79"/>
      <c r="U1151" s="54"/>
      <c r="V1151" s="19"/>
      <c r="W1151" s="25"/>
      <c r="Y1151" s="23"/>
    </row>
    <row r="1152" spans="1:25" x14ac:dyDescent="0.25">
      <c r="A1152" s="39"/>
      <c r="B1152" s="39"/>
      <c r="C1152" s="21"/>
      <c r="D1152" s="22"/>
      <c r="E1152" s="26"/>
      <c r="F1152" s="7"/>
      <c r="G1152" s="7"/>
      <c r="H1152" s="7"/>
      <c r="K1152" s="7"/>
      <c r="L1152" s="7"/>
      <c r="M1152" s="24"/>
      <c r="N1152" s="24"/>
      <c r="O1152" s="23"/>
      <c r="P1152" s="23"/>
      <c r="T1152" s="79"/>
      <c r="U1152" s="54"/>
      <c r="V1152" s="19"/>
      <c r="W1152" s="79"/>
      <c r="Y1152" s="23"/>
    </row>
    <row r="1153" spans="1:25" x14ac:dyDescent="0.25">
      <c r="A1153" s="39"/>
      <c r="B1153" s="39"/>
      <c r="C1153" s="21"/>
      <c r="D1153" s="22"/>
      <c r="E1153" s="26"/>
      <c r="F1153" s="7"/>
      <c r="G1153" s="7"/>
      <c r="H1153" s="7"/>
      <c r="K1153" s="7"/>
      <c r="L1153" s="7"/>
      <c r="M1153" s="24"/>
      <c r="N1153" s="24"/>
      <c r="O1153" s="23"/>
      <c r="P1153" s="23"/>
      <c r="T1153" s="79"/>
      <c r="U1153" s="54"/>
      <c r="V1153" s="19"/>
      <c r="W1153" s="79"/>
      <c r="Y1153" s="23"/>
    </row>
    <row r="1154" spans="1:25" x14ac:dyDescent="0.25">
      <c r="A1154" s="39"/>
      <c r="B1154" s="39"/>
      <c r="C1154" s="21"/>
      <c r="D1154" s="22"/>
      <c r="E1154" s="26"/>
      <c r="F1154" s="7"/>
      <c r="G1154" s="7"/>
      <c r="H1154" s="7"/>
      <c r="K1154" s="7"/>
      <c r="L1154" s="7"/>
      <c r="M1154" s="24"/>
      <c r="N1154" s="24"/>
      <c r="O1154" s="23"/>
      <c r="P1154" s="23"/>
      <c r="T1154" s="79"/>
      <c r="U1154" s="54"/>
      <c r="V1154" s="19"/>
      <c r="W1154" s="30"/>
      <c r="Y1154" s="23"/>
    </row>
    <row r="1155" spans="1:25" x14ac:dyDescent="0.25">
      <c r="A1155" s="39"/>
      <c r="B1155" s="39"/>
      <c r="C1155" s="21"/>
      <c r="D1155" s="22"/>
      <c r="E1155" s="26"/>
      <c r="F1155" s="7"/>
      <c r="G1155" s="7"/>
      <c r="H1155" s="7"/>
      <c r="K1155" s="7"/>
      <c r="L1155" s="7"/>
      <c r="M1155" s="24"/>
      <c r="N1155" s="24"/>
      <c r="O1155" s="23"/>
      <c r="P1155" s="23"/>
      <c r="T1155" s="79"/>
      <c r="U1155" s="54"/>
      <c r="V1155" s="19"/>
      <c r="W1155" s="79"/>
      <c r="Y1155" s="23"/>
    </row>
    <row r="1156" spans="1:25" x14ac:dyDescent="0.25">
      <c r="A1156" s="39"/>
      <c r="B1156" s="39"/>
      <c r="C1156" s="21"/>
      <c r="D1156" s="22"/>
      <c r="E1156" s="26"/>
      <c r="F1156" s="7"/>
      <c r="G1156" s="7"/>
      <c r="H1156" s="7"/>
      <c r="K1156" s="7"/>
      <c r="L1156" s="7"/>
      <c r="M1156" s="24"/>
      <c r="N1156" s="24"/>
      <c r="O1156" s="23"/>
      <c r="P1156" s="23"/>
      <c r="T1156" s="79"/>
      <c r="U1156" s="54"/>
      <c r="V1156" s="19"/>
      <c r="W1156" s="79"/>
      <c r="Y1156" s="23"/>
    </row>
    <row r="1157" spans="1:25" x14ac:dyDescent="0.25">
      <c r="A1157" s="39"/>
      <c r="B1157" s="39"/>
      <c r="C1157" s="21"/>
      <c r="D1157" s="22"/>
      <c r="E1157" s="26"/>
      <c r="F1157" s="7"/>
      <c r="G1157" s="7"/>
      <c r="H1157" s="7"/>
      <c r="K1157" s="7"/>
      <c r="L1157" s="7"/>
      <c r="M1157" s="24"/>
      <c r="N1157" s="24"/>
      <c r="O1157" s="23"/>
      <c r="P1157" s="23"/>
      <c r="T1157" s="79"/>
      <c r="U1157" s="54"/>
      <c r="V1157" s="19"/>
      <c r="W1157" s="79"/>
      <c r="Y1157" s="23"/>
    </row>
    <row r="1158" spans="1:25" x14ac:dyDescent="0.25">
      <c r="A1158" s="39"/>
      <c r="B1158" s="39"/>
      <c r="C1158" s="21"/>
      <c r="D1158" s="22"/>
      <c r="E1158" s="26"/>
      <c r="F1158" s="7"/>
      <c r="G1158" s="7"/>
      <c r="H1158" s="7"/>
      <c r="K1158" s="7"/>
      <c r="L1158" s="7"/>
      <c r="M1158" s="24"/>
      <c r="N1158" s="24"/>
      <c r="O1158" s="23"/>
      <c r="P1158" s="23"/>
      <c r="T1158" s="79"/>
      <c r="U1158" s="54"/>
      <c r="V1158" s="19"/>
      <c r="W1158" s="79"/>
      <c r="Y1158" s="23"/>
    </row>
    <row r="1159" spans="1:25" x14ac:dyDescent="0.25">
      <c r="A1159" s="39"/>
      <c r="B1159" s="39"/>
      <c r="C1159" s="21"/>
      <c r="D1159" s="22"/>
      <c r="E1159" s="26"/>
      <c r="F1159" s="7"/>
      <c r="G1159" s="7"/>
      <c r="H1159" s="7"/>
      <c r="K1159" s="7"/>
      <c r="L1159" s="7"/>
      <c r="M1159" s="24"/>
      <c r="N1159" s="24"/>
      <c r="O1159" s="23"/>
      <c r="P1159" s="23"/>
      <c r="T1159" s="79"/>
      <c r="U1159" s="54"/>
      <c r="V1159" s="19"/>
      <c r="W1159" s="30"/>
      <c r="Y1159" s="23"/>
    </row>
    <row r="1160" spans="1:25" x14ac:dyDescent="0.25">
      <c r="A1160" s="39"/>
      <c r="B1160" s="39"/>
      <c r="C1160" s="21"/>
      <c r="D1160" s="22"/>
      <c r="E1160" s="26"/>
      <c r="F1160" s="7"/>
      <c r="G1160" s="7"/>
      <c r="H1160" s="7"/>
      <c r="K1160" s="7"/>
      <c r="L1160" s="7"/>
      <c r="M1160" s="24"/>
      <c r="N1160" s="24"/>
      <c r="O1160" s="23"/>
      <c r="P1160" s="23"/>
      <c r="T1160" s="79"/>
      <c r="U1160" s="54"/>
      <c r="V1160" s="19"/>
      <c r="W1160" s="30"/>
      <c r="Y1160" s="23"/>
    </row>
    <row r="1161" spans="1:25" x14ac:dyDescent="0.25">
      <c r="A1161" s="39"/>
      <c r="B1161" s="39"/>
      <c r="C1161" s="21"/>
      <c r="D1161" s="22"/>
      <c r="E1161" s="26"/>
      <c r="F1161" s="7"/>
      <c r="G1161" s="7"/>
      <c r="H1161" s="7"/>
      <c r="K1161" s="7"/>
      <c r="L1161" s="7"/>
      <c r="M1161" s="24"/>
      <c r="N1161" s="24"/>
      <c r="O1161" s="23"/>
      <c r="P1161" s="23"/>
      <c r="T1161" s="79"/>
      <c r="U1161" s="54"/>
      <c r="V1161" s="19"/>
      <c r="W1161" s="79"/>
      <c r="Y1161" s="23"/>
    </row>
    <row r="1162" spans="1:25" x14ac:dyDescent="0.25">
      <c r="A1162" s="39"/>
      <c r="B1162" s="39"/>
      <c r="C1162" s="21"/>
      <c r="D1162" s="22"/>
      <c r="E1162" s="26"/>
      <c r="F1162" s="7"/>
      <c r="G1162" s="7"/>
      <c r="H1162" s="7"/>
      <c r="K1162" s="7"/>
      <c r="L1162" s="7"/>
      <c r="M1162" s="24"/>
      <c r="N1162" s="24"/>
      <c r="O1162" s="23"/>
      <c r="P1162" s="23"/>
      <c r="T1162" s="79"/>
      <c r="U1162" s="54"/>
      <c r="V1162" s="19"/>
      <c r="W1162" s="79"/>
      <c r="Y1162" s="23"/>
    </row>
    <row r="1163" spans="1:25" x14ac:dyDescent="0.25">
      <c r="A1163" s="39"/>
      <c r="B1163" s="39"/>
      <c r="C1163" s="21"/>
      <c r="D1163" s="22"/>
      <c r="E1163" s="26"/>
      <c r="F1163" s="7"/>
      <c r="G1163" s="7"/>
      <c r="H1163" s="7"/>
      <c r="K1163" s="7"/>
      <c r="L1163" s="7"/>
      <c r="M1163" s="24"/>
      <c r="N1163" s="24"/>
      <c r="O1163" s="23"/>
      <c r="P1163" s="23"/>
      <c r="T1163" s="79"/>
      <c r="U1163" s="54"/>
      <c r="V1163" s="19"/>
      <c r="W1163" s="79"/>
      <c r="Y1163" s="23"/>
    </row>
    <row r="1164" spans="1:25" x14ac:dyDescent="0.25">
      <c r="A1164" s="39"/>
      <c r="B1164" s="39"/>
      <c r="C1164" s="21"/>
      <c r="D1164" s="22"/>
      <c r="E1164" s="26"/>
      <c r="F1164" s="7"/>
      <c r="G1164" s="7"/>
      <c r="H1164" s="7"/>
      <c r="K1164" s="7"/>
      <c r="L1164" s="7"/>
      <c r="M1164" s="24"/>
      <c r="N1164" s="24"/>
      <c r="O1164" s="23"/>
      <c r="P1164" s="23"/>
      <c r="T1164" s="79"/>
      <c r="U1164" s="54"/>
      <c r="V1164" s="19"/>
      <c r="W1164" s="79"/>
      <c r="Y1164" s="23"/>
    </row>
    <row r="1165" spans="1:25" x14ac:dyDescent="0.25">
      <c r="A1165" s="39"/>
      <c r="B1165" s="39"/>
      <c r="C1165" s="21"/>
      <c r="D1165" s="22"/>
      <c r="E1165" s="26"/>
      <c r="F1165" s="7"/>
      <c r="G1165" s="7"/>
      <c r="H1165" s="7"/>
      <c r="K1165" s="7"/>
      <c r="L1165" s="7"/>
      <c r="M1165" s="24"/>
      <c r="N1165" s="24"/>
      <c r="O1165" s="23"/>
      <c r="P1165" s="23"/>
      <c r="T1165" s="79"/>
      <c r="U1165" s="54"/>
      <c r="V1165" s="19"/>
      <c r="W1165" s="25"/>
      <c r="Y1165" s="23"/>
    </row>
    <row r="1166" spans="1:25" x14ac:dyDescent="0.25">
      <c r="A1166" s="39"/>
      <c r="B1166" s="39"/>
      <c r="C1166" s="21"/>
      <c r="D1166" s="22"/>
      <c r="E1166" s="26"/>
      <c r="F1166" s="7"/>
      <c r="G1166" s="7"/>
      <c r="H1166" s="7"/>
      <c r="K1166" s="7"/>
      <c r="L1166" s="7"/>
      <c r="M1166" s="24"/>
      <c r="N1166" s="24"/>
      <c r="O1166" s="23"/>
      <c r="P1166" s="23"/>
      <c r="T1166" s="79"/>
      <c r="U1166" s="54"/>
      <c r="V1166" s="19"/>
      <c r="W1166" s="79"/>
      <c r="Y1166" s="23"/>
    </row>
    <row r="1167" spans="1:25" x14ac:dyDescent="0.25">
      <c r="A1167" s="39"/>
      <c r="B1167" s="39"/>
      <c r="C1167" s="21"/>
      <c r="D1167" s="22"/>
      <c r="E1167" s="26"/>
      <c r="F1167" s="7"/>
      <c r="G1167" s="7"/>
      <c r="H1167" s="7"/>
      <c r="K1167" s="7"/>
      <c r="L1167" s="7"/>
      <c r="M1167" s="24"/>
      <c r="N1167" s="24"/>
      <c r="O1167" s="23"/>
      <c r="P1167" s="23"/>
      <c r="T1167" s="79"/>
      <c r="U1167" s="54"/>
      <c r="V1167" s="19"/>
      <c r="W1167" s="79"/>
      <c r="Y1167" s="23"/>
    </row>
    <row r="1168" spans="1:25" x14ac:dyDescent="0.25">
      <c r="A1168" s="39"/>
      <c r="B1168" s="39"/>
      <c r="C1168" s="21"/>
      <c r="D1168" s="22"/>
      <c r="E1168" s="26"/>
      <c r="F1168" s="7"/>
      <c r="G1168" s="7"/>
      <c r="H1168" s="7"/>
      <c r="K1168" s="7"/>
      <c r="L1168" s="7"/>
      <c r="M1168" s="24"/>
      <c r="N1168" s="24"/>
      <c r="O1168" s="23"/>
      <c r="P1168" s="23"/>
      <c r="T1168" s="79"/>
      <c r="U1168" s="54"/>
      <c r="V1168" s="19"/>
      <c r="W1168" s="79"/>
      <c r="Y1168" s="23"/>
    </row>
    <row r="1169" spans="1:25" x14ac:dyDescent="0.25">
      <c r="A1169" s="39"/>
      <c r="B1169" s="39"/>
      <c r="C1169" s="21"/>
      <c r="D1169" s="22"/>
      <c r="E1169" s="26"/>
      <c r="F1169" s="7"/>
      <c r="G1169" s="7"/>
      <c r="H1169" s="7"/>
      <c r="K1169" s="7"/>
      <c r="L1169" s="7"/>
      <c r="M1169" s="24"/>
      <c r="N1169" s="24"/>
      <c r="O1169" s="23"/>
      <c r="P1169" s="23"/>
      <c r="T1169" s="79"/>
      <c r="U1169" s="54"/>
      <c r="V1169" s="19"/>
      <c r="W1169" s="79"/>
      <c r="Y1169" s="23"/>
    </row>
    <row r="1170" spans="1:25" x14ac:dyDescent="0.25">
      <c r="A1170" s="39"/>
      <c r="B1170" s="39"/>
      <c r="C1170" s="21"/>
      <c r="D1170" s="22"/>
      <c r="E1170" s="26"/>
      <c r="F1170" s="7"/>
      <c r="G1170" s="7"/>
      <c r="H1170" s="7"/>
      <c r="K1170" s="7"/>
      <c r="L1170" s="7"/>
      <c r="M1170" s="24"/>
      <c r="N1170" s="24"/>
      <c r="O1170" s="23"/>
      <c r="P1170" s="23"/>
      <c r="T1170" s="79"/>
      <c r="U1170" s="54"/>
      <c r="V1170" s="19"/>
      <c r="W1170" s="79"/>
      <c r="Y1170" s="23"/>
    </row>
    <row r="1171" spans="1:25" x14ac:dyDescent="0.25">
      <c r="A1171" s="39"/>
      <c r="B1171" s="39"/>
      <c r="C1171" s="21"/>
      <c r="D1171" s="22"/>
      <c r="E1171" s="26"/>
      <c r="F1171" s="7"/>
      <c r="G1171" s="7"/>
      <c r="H1171" s="7"/>
      <c r="K1171" s="7"/>
      <c r="L1171" s="7"/>
      <c r="M1171" s="24"/>
      <c r="N1171" s="24"/>
      <c r="O1171" s="23"/>
      <c r="P1171" s="23"/>
      <c r="T1171" s="79"/>
      <c r="U1171" s="54"/>
      <c r="V1171" s="19"/>
      <c r="W1171" s="79"/>
      <c r="Y1171" s="23"/>
    </row>
    <row r="1172" spans="1:25" x14ac:dyDescent="0.25">
      <c r="A1172" s="39"/>
      <c r="B1172" s="39"/>
      <c r="C1172" s="21"/>
      <c r="D1172" s="22"/>
      <c r="E1172" s="26"/>
      <c r="F1172" s="7"/>
      <c r="G1172" s="7"/>
      <c r="H1172" s="7"/>
      <c r="K1172" s="7"/>
      <c r="L1172" s="7"/>
      <c r="M1172" s="24"/>
      <c r="N1172" s="24"/>
      <c r="O1172" s="23"/>
      <c r="P1172" s="23"/>
      <c r="T1172" s="79"/>
      <c r="U1172" s="54"/>
      <c r="V1172" s="19"/>
      <c r="W1172" s="30"/>
      <c r="Y1172" s="23"/>
    </row>
    <row r="1173" spans="1:25" x14ac:dyDescent="0.25">
      <c r="A1173" s="39"/>
      <c r="B1173" s="39"/>
      <c r="C1173" s="21"/>
      <c r="D1173" s="22"/>
      <c r="E1173" s="26"/>
      <c r="F1173" s="7"/>
      <c r="G1173" s="7"/>
      <c r="H1173" s="7"/>
      <c r="K1173" s="7"/>
      <c r="L1173" s="7"/>
      <c r="M1173" s="24"/>
      <c r="N1173" s="24"/>
      <c r="O1173" s="23"/>
      <c r="P1173" s="23"/>
      <c r="T1173" s="79"/>
      <c r="U1173" s="54"/>
      <c r="V1173" s="19"/>
      <c r="W1173" s="79"/>
      <c r="Y1173" s="23"/>
    </row>
    <row r="1174" spans="1:25" x14ac:dyDescent="0.25">
      <c r="A1174" s="39"/>
      <c r="B1174" s="39"/>
      <c r="C1174" s="21"/>
      <c r="D1174" s="22"/>
      <c r="E1174" s="26"/>
      <c r="F1174" s="7"/>
      <c r="G1174" s="7"/>
      <c r="H1174" s="7"/>
      <c r="K1174" s="7"/>
      <c r="L1174" s="7"/>
      <c r="M1174" s="24"/>
      <c r="N1174" s="24"/>
      <c r="O1174" s="23"/>
      <c r="P1174" s="23"/>
      <c r="T1174" s="79"/>
      <c r="U1174" s="54"/>
      <c r="V1174" s="19"/>
      <c r="W1174" s="30"/>
      <c r="Y1174" s="23"/>
    </row>
    <row r="1175" spans="1:25" x14ac:dyDescent="0.25">
      <c r="A1175" s="39"/>
      <c r="B1175" s="39"/>
      <c r="C1175" s="21"/>
      <c r="D1175" s="22"/>
      <c r="E1175" s="26"/>
      <c r="F1175" s="7"/>
      <c r="G1175" s="7"/>
      <c r="H1175" s="7"/>
      <c r="K1175" s="7"/>
      <c r="L1175" s="7"/>
      <c r="M1175" s="24"/>
      <c r="N1175" s="24"/>
      <c r="O1175" s="23"/>
      <c r="P1175" s="23"/>
      <c r="T1175" s="79"/>
      <c r="U1175" s="54"/>
      <c r="V1175" s="19"/>
      <c r="W1175" s="79"/>
      <c r="Y1175" s="23"/>
    </row>
    <row r="1176" spans="1:25" x14ac:dyDescent="0.25">
      <c r="A1176" s="39"/>
      <c r="B1176" s="39"/>
      <c r="C1176" s="21"/>
      <c r="D1176" s="22"/>
      <c r="E1176" s="26"/>
      <c r="F1176" s="7"/>
      <c r="G1176" s="7"/>
      <c r="H1176" s="7"/>
      <c r="K1176" s="7"/>
      <c r="L1176" s="7"/>
      <c r="M1176" s="24"/>
      <c r="N1176" s="24"/>
      <c r="O1176" s="23"/>
      <c r="P1176" s="23"/>
      <c r="T1176" s="79"/>
      <c r="U1176" s="54"/>
      <c r="V1176" s="19"/>
      <c r="W1176" s="79"/>
      <c r="Y1176" s="23"/>
    </row>
    <row r="1177" spans="1:25" x14ac:dyDescent="0.25">
      <c r="A1177" s="39"/>
      <c r="B1177" s="39"/>
      <c r="C1177" s="21"/>
      <c r="D1177" s="22"/>
      <c r="E1177" s="26"/>
      <c r="F1177" s="7"/>
      <c r="G1177" s="7"/>
      <c r="H1177" s="7"/>
      <c r="K1177" s="7"/>
      <c r="L1177" s="7"/>
      <c r="M1177" s="24"/>
      <c r="N1177" s="24"/>
      <c r="O1177" s="23"/>
      <c r="P1177" s="23"/>
      <c r="T1177" s="79"/>
      <c r="U1177" s="54"/>
      <c r="V1177" s="19"/>
      <c r="W1177" s="79"/>
      <c r="Y1177" s="23"/>
    </row>
    <row r="1178" spans="1:25" x14ac:dyDescent="0.25">
      <c r="A1178" s="39"/>
      <c r="B1178" s="39"/>
      <c r="C1178" s="21"/>
      <c r="D1178" s="22"/>
      <c r="E1178" s="26"/>
      <c r="F1178" s="7"/>
      <c r="G1178" s="7"/>
      <c r="H1178" s="7"/>
      <c r="K1178" s="7"/>
      <c r="L1178" s="7"/>
      <c r="M1178" s="24"/>
      <c r="N1178" s="24"/>
      <c r="O1178" s="23"/>
      <c r="P1178" s="23"/>
      <c r="T1178" s="79"/>
      <c r="U1178" s="54"/>
      <c r="V1178" s="19"/>
      <c r="W1178" s="79"/>
      <c r="Y1178" s="23"/>
    </row>
    <row r="1179" spans="1:25" x14ac:dyDescent="0.25">
      <c r="A1179" s="39"/>
      <c r="B1179" s="39"/>
      <c r="C1179" s="21"/>
      <c r="D1179" s="22"/>
      <c r="E1179" s="26"/>
      <c r="F1179" s="7"/>
      <c r="G1179" s="7"/>
      <c r="H1179" s="7"/>
      <c r="K1179" s="7"/>
      <c r="L1179" s="7"/>
      <c r="M1179" s="24"/>
      <c r="N1179" s="24"/>
      <c r="O1179" s="23"/>
      <c r="P1179" s="23"/>
      <c r="T1179" s="79"/>
      <c r="U1179" s="54"/>
      <c r="V1179" s="19"/>
      <c r="W1179" s="79"/>
      <c r="Y1179" s="23"/>
    </row>
    <row r="1180" spans="1:25" x14ac:dyDescent="0.25">
      <c r="A1180" s="39"/>
      <c r="B1180" s="39"/>
      <c r="C1180" s="21"/>
      <c r="D1180" s="22"/>
      <c r="E1180" s="26"/>
      <c r="F1180" s="7"/>
      <c r="G1180" s="7"/>
      <c r="H1180" s="7"/>
      <c r="K1180" s="7"/>
      <c r="L1180" s="7"/>
      <c r="M1180" s="24"/>
      <c r="N1180" s="24"/>
      <c r="O1180" s="23"/>
      <c r="P1180" s="23"/>
      <c r="T1180" s="79"/>
      <c r="U1180" s="54"/>
      <c r="V1180" s="19"/>
      <c r="W1180" s="79"/>
      <c r="Y1180" s="23"/>
    </row>
    <row r="1181" spans="1:25" x14ac:dyDescent="0.25">
      <c r="A1181" s="39"/>
      <c r="B1181" s="39"/>
      <c r="C1181" s="21"/>
      <c r="D1181" s="22"/>
      <c r="E1181" s="26"/>
      <c r="F1181" s="7"/>
      <c r="G1181" s="7"/>
      <c r="H1181" s="7"/>
      <c r="K1181" s="7"/>
      <c r="L1181" s="7"/>
      <c r="M1181" s="24"/>
      <c r="N1181" s="24"/>
      <c r="O1181" s="23"/>
      <c r="P1181" s="23"/>
      <c r="T1181" s="79"/>
      <c r="U1181" s="54"/>
      <c r="V1181" s="19"/>
      <c r="W1181" s="79"/>
      <c r="Y1181" s="23"/>
    </row>
    <row r="1182" spans="1:25" x14ac:dyDescent="0.25">
      <c r="A1182" s="39"/>
      <c r="B1182" s="39"/>
      <c r="C1182" s="21"/>
      <c r="D1182" s="22"/>
      <c r="E1182" s="26"/>
      <c r="F1182" s="7"/>
      <c r="G1182" s="7"/>
      <c r="H1182" s="7"/>
      <c r="K1182" s="7"/>
      <c r="L1182" s="7"/>
      <c r="M1182" s="24"/>
      <c r="N1182" s="24"/>
      <c r="O1182" s="23"/>
      <c r="P1182" s="23"/>
      <c r="T1182" s="25"/>
      <c r="U1182" s="54"/>
      <c r="V1182" s="19"/>
      <c r="W1182" s="25"/>
      <c r="X1182" s="107"/>
      <c r="Y1182" s="23"/>
    </row>
    <row r="1183" spans="1:25" x14ac:dyDescent="0.25">
      <c r="A1183" s="17"/>
      <c r="B1183" s="17"/>
      <c r="C1183" s="21"/>
      <c r="D1183" s="22"/>
      <c r="E1183" s="26"/>
      <c r="F1183" s="7"/>
      <c r="G1183" s="7"/>
      <c r="H1183" s="7"/>
      <c r="K1183" s="7"/>
      <c r="L1183" s="7"/>
      <c r="M1183" s="24"/>
      <c r="N1183" s="24"/>
      <c r="O1183" s="23"/>
      <c r="P1183" s="23"/>
      <c r="T1183" s="79"/>
      <c r="U1183" s="78"/>
      <c r="V1183" s="19"/>
      <c r="W1183" s="25"/>
      <c r="X1183" s="107"/>
      <c r="Y1183" s="23"/>
    </row>
    <row r="1184" spans="1:25" x14ac:dyDescent="0.25">
      <c r="A1184" s="17"/>
      <c r="B1184" s="17"/>
      <c r="C1184" s="21"/>
      <c r="D1184" s="22"/>
      <c r="E1184" s="26"/>
      <c r="F1184" s="7"/>
      <c r="G1184" s="7"/>
      <c r="H1184" s="7"/>
      <c r="K1184" s="7"/>
      <c r="L1184" s="7"/>
      <c r="M1184" s="24"/>
      <c r="N1184" s="24"/>
      <c r="O1184" s="23"/>
      <c r="P1184" s="23"/>
      <c r="T1184" s="79"/>
      <c r="U1184" s="78"/>
      <c r="V1184" s="19"/>
      <c r="W1184" s="79"/>
      <c r="X1184" s="107"/>
      <c r="Y1184" s="23"/>
    </row>
    <row r="1185" spans="1:25" x14ac:dyDescent="0.25">
      <c r="A1185" s="17"/>
      <c r="B1185" s="17"/>
      <c r="C1185" s="21"/>
      <c r="D1185" s="22"/>
      <c r="E1185" s="26"/>
      <c r="F1185" s="7"/>
      <c r="G1185" s="7"/>
      <c r="H1185" s="7"/>
      <c r="K1185" s="7"/>
      <c r="L1185" s="7"/>
      <c r="M1185" s="24"/>
      <c r="N1185" s="24"/>
      <c r="O1185" s="23"/>
      <c r="P1185" s="23"/>
      <c r="T1185" s="79"/>
      <c r="U1185" s="78"/>
      <c r="V1185" s="19"/>
      <c r="W1185" s="79"/>
      <c r="X1185" s="107"/>
      <c r="Y1185" s="23"/>
    </row>
    <row r="1186" spans="1:25" x14ac:dyDescent="0.25">
      <c r="A1186" s="17"/>
      <c r="B1186" s="17"/>
      <c r="C1186" s="21"/>
      <c r="D1186" s="22"/>
      <c r="E1186" s="26"/>
      <c r="F1186" s="7"/>
      <c r="G1186" s="7"/>
      <c r="H1186" s="7"/>
      <c r="K1186" s="7"/>
      <c r="L1186" s="7"/>
      <c r="M1186" s="24"/>
      <c r="N1186" s="24"/>
      <c r="O1186" s="23"/>
      <c r="P1186" s="23"/>
      <c r="T1186" s="79"/>
      <c r="U1186" s="78"/>
      <c r="V1186" s="19"/>
      <c r="W1186" s="79"/>
      <c r="X1186" s="107"/>
      <c r="Y1186" s="23"/>
    </row>
    <row r="1187" spans="1:25" x14ac:dyDescent="0.25">
      <c r="A1187" s="17"/>
      <c r="B1187" s="17"/>
      <c r="C1187" s="21"/>
      <c r="D1187" s="22"/>
      <c r="E1187" s="26"/>
      <c r="F1187" s="7"/>
      <c r="G1187" s="7"/>
      <c r="H1187" s="7"/>
      <c r="K1187" s="7"/>
      <c r="L1187" s="7"/>
      <c r="M1187" s="24"/>
      <c r="N1187" s="24"/>
      <c r="O1187" s="23"/>
      <c r="P1187" s="23"/>
      <c r="T1187" s="79"/>
      <c r="U1187" s="78"/>
      <c r="V1187" s="19"/>
      <c r="W1187" s="79"/>
      <c r="X1187" s="107"/>
      <c r="Y1187" s="23"/>
    </row>
    <row r="1188" spans="1:25" x14ac:dyDescent="0.25">
      <c r="A1188" s="17"/>
      <c r="B1188" s="17"/>
      <c r="C1188" s="21"/>
      <c r="D1188" s="22"/>
      <c r="E1188" s="26"/>
      <c r="F1188" s="7"/>
      <c r="G1188" s="7"/>
      <c r="H1188" s="7"/>
      <c r="K1188" s="7"/>
      <c r="L1188" s="7"/>
      <c r="M1188" s="24"/>
      <c r="N1188" s="24"/>
      <c r="O1188" s="23"/>
      <c r="P1188" s="23"/>
      <c r="T1188" s="79"/>
      <c r="U1188" s="78"/>
      <c r="V1188" s="19"/>
      <c r="W1188" s="79"/>
      <c r="X1188" s="107"/>
      <c r="Y1188" s="23"/>
    </row>
    <row r="1189" spans="1:25" x14ac:dyDescent="0.25">
      <c r="A1189" s="17"/>
      <c r="B1189" s="17"/>
      <c r="C1189" s="21"/>
      <c r="D1189" s="22"/>
      <c r="E1189" s="26"/>
      <c r="F1189" s="7"/>
      <c r="G1189" s="7"/>
      <c r="H1189" s="7"/>
      <c r="K1189" s="7"/>
      <c r="L1189" s="7"/>
      <c r="M1189" s="24"/>
      <c r="N1189" s="24"/>
      <c r="O1189" s="23"/>
      <c r="P1189" s="23"/>
      <c r="T1189" s="79"/>
      <c r="U1189" s="78"/>
      <c r="V1189" s="19"/>
      <c r="W1189" s="79"/>
      <c r="X1189" s="107"/>
      <c r="Y1189" s="23"/>
    </row>
    <row r="1190" spans="1:25" x14ac:dyDescent="0.25">
      <c r="A1190" s="17"/>
      <c r="B1190" s="17"/>
      <c r="C1190" s="21"/>
      <c r="D1190" s="22"/>
      <c r="E1190" s="26"/>
      <c r="F1190" s="7"/>
      <c r="G1190" s="7"/>
      <c r="H1190" s="7"/>
      <c r="K1190" s="7"/>
      <c r="L1190" s="7"/>
      <c r="M1190" s="24"/>
      <c r="N1190" s="24"/>
      <c r="O1190" s="23"/>
      <c r="P1190" s="23"/>
      <c r="T1190" s="79"/>
      <c r="U1190" s="78"/>
      <c r="V1190" s="19"/>
      <c r="W1190" s="79"/>
      <c r="X1190" s="107"/>
      <c r="Y1190" s="23"/>
    </row>
    <row r="1191" spans="1:25" x14ac:dyDescent="0.25">
      <c r="A1191" s="17"/>
      <c r="B1191" s="17"/>
      <c r="C1191" s="21"/>
      <c r="D1191" s="22"/>
      <c r="E1191" s="26"/>
      <c r="F1191" s="7"/>
      <c r="G1191" s="7"/>
      <c r="H1191" s="7"/>
      <c r="K1191" s="7"/>
      <c r="L1191" s="7"/>
      <c r="M1191" s="24"/>
      <c r="N1191" s="24"/>
      <c r="O1191" s="23"/>
      <c r="P1191" s="23"/>
      <c r="T1191" s="79"/>
      <c r="U1191" s="78"/>
      <c r="V1191" s="19"/>
      <c r="W1191" s="79"/>
      <c r="X1191" s="107"/>
      <c r="Y1191" s="23"/>
    </row>
    <row r="1192" spans="1:25" x14ac:dyDescent="0.25">
      <c r="A1192" s="17"/>
      <c r="B1192" s="17"/>
      <c r="C1192" s="21"/>
      <c r="D1192" s="22"/>
      <c r="E1192" s="26"/>
      <c r="F1192" s="7"/>
      <c r="G1192" s="7"/>
      <c r="H1192" s="7"/>
      <c r="K1192" s="7"/>
      <c r="L1192" s="7"/>
      <c r="M1192" s="24"/>
      <c r="N1192" s="24"/>
      <c r="O1192" s="23"/>
      <c r="P1192" s="23"/>
      <c r="T1192" s="79"/>
      <c r="U1192" s="78"/>
      <c r="V1192" s="19"/>
      <c r="W1192" s="79"/>
      <c r="X1192" s="107"/>
      <c r="Y1192" s="23"/>
    </row>
    <row r="1193" spans="1:25" x14ac:dyDescent="0.25">
      <c r="A1193" s="17"/>
      <c r="B1193" s="17"/>
      <c r="C1193" s="21"/>
      <c r="D1193" s="22"/>
      <c r="E1193" s="26"/>
      <c r="F1193" s="7"/>
      <c r="G1193" s="7"/>
      <c r="H1193" s="7"/>
      <c r="K1193" s="7"/>
      <c r="L1193" s="7"/>
      <c r="M1193" s="24"/>
      <c r="N1193" s="24"/>
      <c r="O1193" s="23"/>
      <c r="P1193" s="23"/>
      <c r="T1193" s="79"/>
      <c r="U1193" s="78"/>
      <c r="V1193" s="19"/>
      <c r="W1193" s="79"/>
      <c r="X1193" s="107"/>
      <c r="Y1193" s="23"/>
    </row>
    <row r="1194" spans="1:25" x14ac:dyDescent="0.25">
      <c r="A1194" s="17"/>
      <c r="B1194" s="17"/>
      <c r="C1194" s="21"/>
      <c r="D1194" s="22"/>
      <c r="E1194" s="26"/>
      <c r="F1194" s="7"/>
      <c r="G1194" s="7"/>
      <c r="H1194" s="7"/>
      <c r="K1194" s="7"/>
      <c r="L1194" s="7"/>
      <c r="M1194" s="24"/>
      <c r="N1194" s="24"/>
      <c r="O1194" s="23"/>
      <c r="P1194" s="23"/>
      <c r="T1194" s="79"/>
      <c r="U1194" s="78"/>
      <c r="V1194" s="19"/>
      <c r="W1194" s="79"/>
      <c r="X1194" s="107"/>
      <c r="Y1194" s="23"/>
    </row>
    <row r="1195" spans="1:25" x14ac:dyDescent="0.25">
      <c r="A1195" s="17"/>
      <c r="B1195" s="17"/>
      <c r="C1195" s="21"/>
      <c r="D1195" s="22"/>
      <c r="E1195" s="26"/>
      <c r="F1195" s="7"/>
      <c r="G1195" s="7"/>
      <c r="H1195" s="7"/>
      <c r="K1195" s="7"/>
      <c r="L1195" s="7"/>
      <c r="M1195" s="24"/>
      <c r="N1195" s="24"/>
      <c r="O1195" s="23"/>
      <c r="P1195" s="23"/>
      <c r="T1195" s="79"/>
      <c r="U1195" s="78"/>
      <c r="V1195" s="19"/>
      <c r="W1195" s="79"/>
      <c r="X1195" s="107"/>
      <c r="Y1195" s="23"/>
    </row>
    <row r="1196" spans="1:25" x14ac:dyDescent="0.25">
      <c r="A1196" s="17"/>
      <c r="B1196" s="17"/>
      <c r="C1196" s="21"/>
      <c r="D1196" s="22"/>
      <c r="E1196" s="26"/>
      <c r="F1196" s="7"/>
      <c r="G1196" s="7"/>
      <c r="H1196" s="7"/>
      <c r="K1196" s="7"/>
      <c r="L1196" s="7"/>
      <c r="M1196" s="24"/>
      <c r="N1196" s="24"/>
      <c r="O1196" s="23"/>
      <c r="P1196" s="23"/>
      <c r="T1196" s="79"/>
      <c r="U1196" s="78"/>
      <c r="V1196" s="19"/>
      <c r="W1196" s="79"/>
      <c r="X1196" s="107"/>
      <c r="Y1196" s="23"/>
    </row>
    <row r="1197" spans="1:25" x14ac:dyDescent="0.25">
      <c r="A1197" s="17"/>
      <c r="B1197" s="17"/>
      <c r="C1197" s="21"/>
      <c r="D1197" s="22"/>
      <c r="E1197" s="26"/>
      <c r="F1197" s="7"/>
      <c r="G1197" s="7"/>
      <c r="H1197" s="7"/>
      <c r="K1197" s="7"/>
      <c r="L1197" s="7"/>
      <c r="M1197" s="24"/>
      <c r="N1197" s="24"/>
      <c r="O1197" s="23"/>
      <c r="P1197" s="23"/>
      <c r="T1197" s="79"/>
      <c r="U1197" s="78"/>
      <c r="V1197" s="19"/>
      <c r="W1197" s="79"/>
      <c r="X1197" s="107"/>
      <c r="Y1197" s="23"/>
    </row>
    <row r="1198" spans="1:25" x14ac:dyDescent="0.25">
      <c r="A1198" s="17"/>
      <c r="B1198" s="17"/>
      <c r="C1198" s="21"/>
      <c r="D1198" s="22"/>
      <c r="E1198" s="26"/>
      <c r="F1198" s="7"/>
      <c r="G1198" s="7"/>
      <c r="H1198" s="7"/>
      <c r="K1198" s="7"/>
      <c r="L1198" s="7"/>
      <c r="M1198" s="24"/>
      <c r="N1198" s="24"/>
      <c r="O1198" s="23"/>
      <c r="P1198" s="23"/>
      <c r="T1198" s="79"/>
      <c r="U1198" s="78"/>
      <c r="V1198" s="19"/>
      <c r="W1198" s="79"/>
      <c r="X1198" s="107"/>
      <c r="Y1198" s="23"/>
    </row>
    <row r="1199" spans="1:25" x14ac:dyDescent="0.25">
      <c r="A1199" s="17"/>
      <c r="B1199" s="17"/>
      <c r="C1199" s="21"/>
      <c r="D1199" s="22"/>
      <c r="E1199" s="26"/>
      <c r="F1199" s="7"/>
      <c r="G1199" s="7"/>
      <c r="H1199" s="7"/>
      <c r="K1199" s="7"/>
      <c r="L1199" s="7"/>
      <c r="M1199" s="24"/>
      <c r="N1199" s="24"/>
      <c r="O1199" s="23"/>
      <c r="P1199" s="23"/>
      <c r="T1199" s="79"/>
      <c r="U1199" s="78"/>
      <c r="V1199" s="19"/>
      <c r="W1199" s="79"/>
      <c r="X1199" s="107"/>
      <c r="Y1199" s="23"/>
    </row>
    <row r="1200" spans="1:25" x14ac:dyDescent="0.25">
      <c r="A1200" s="17"/>
      <c r="B1200" s="17"/>
      <c r="C1200" s="21"/>
      <c r="D1200" s="22"/>
      <c r="E1200" s="26"/>
      <c r="F1200" s="7"/>
      <c r="G1200" s="7"/>
      <c r="H1200" s="7"/>
      <c r="K1200" s="7"/>
      <c r="L1200" s="7"/>
      <c r="M1200" s="24"/>
      <c r="N1200" s="24"/>
      <c r="O1200" s="23"/>
      <c r="P1200" s="23"/>
      <c r="T1200" s="79"/>
      <c r="U1200" s="78"/>
      <c r="V1200" s="19"/>
      <c r="W1200" s="79"/>
      <c r="X1200" s="107"/>
      <c r="Y1200" s="23"/>
    </row>
    <row r="1201" spans="1:25" x14ac:dyDescent="0.25">
      <c r="A1201" s="17"/>
      <c r="B1201" s="17"/>
      <c r="C1201" s="21"/>
      <c r="D1201" s="22"/>
      <c r="E1201" s="26"/>
      <c r="F1201" s="7"/>
      <c r="G1201" s="7"/>
      <c r="H1201" s="7"/>
      <c r="K1201" s="7"/>
      <c r="L1201" s="7"/>
      <c r="M1201" s="24"/>
      <c r="N1201" s="24"/>
      <c r="O1201" s="23"/>
      <c r="P1201" s="23"/>
      <c r="T1201" s="79"/>
      <c r="U1201" s="78"/>
      <c r="V1201" s="19"/>
      <c r="W1201" s="79"/>
      <c r="X1201" s="107"/>
      <c r="Y1201" s="23"/>
    </row>
    <row r="1202" spans="1:25" x14ac:dyDescent="0.25">
      <c r="A1202" s="17"/>
      <c r="B1202" s="17"/>
      <c r="C1202" s="21"/>
      <c r="D1202" s="22"/>
      <c r="E1202" s="26"/>
      <c r="F1202" s="7"/>
      <c r="G1202" s="7"/>
      <c r="H1202" s="7"/>
      <c r="K1202" s="7"/>
      <c r="L1202" s="7"/>
      <c r="M1202" s="24"/>
      <c r="N1202" s="24"/>
      <c r="O1202" s="23"/>
      <c r="P1202" s="23"/>
      <c r="T1202" s="79"/>
      <c r="U1202" s="78"/>
      <c r="V1202" s="19"/>
      <c r="W1202" s="79"/>
      <c r="X1202" s="107"/>
      <c r="Y1202" s="23"/>
    </row>
    <row r="1203" spans="1:25" x14ac:dyDescent="0.25">
      <c r="A1203" s="17"/>
      <c r="B1203" s="17"/>
      <c r="C1203" s="21"/>
      <c r="D1203" s="22"/>
      <c r="E1203" s="26"/>
      <c r="F1203" s="7"/>
      <c r="G1203" s="7"/>
      <c r="H1203" s="7"/>
      <c r="K1203" s="7"/>
      <c r="L1203" s="7"/>
      <c r="M1203" s="24"/>
      <c r="N1203" s="24"/>
      <c r="O1203" s="23"/>
      <c r="P1203" s="23"/>
      <c r="T1203" s="79"/>
      <c r="U1203" s="78"/>
      <c r="V1203" s="19"/>
      <c r="W1203" s="79"/>
      <c r="X1203" s="107"/>
      <c r="Y1203" s="23"/>
    </row>
    <row r="1204" spans="1:25" x14ac:dyDescent="0.25">
      <c r="A1204" s="17"/>
      <c r="B1204" s="17"/>
      <c r="C1204" s="21"/>
      <c r="D1204" s="22"/>
      <c r="E1204" s="26"/>
      <c r="F1204" s="7"/>
      <c r="G1204" s="7"/>
      <c r="H1204" s="7"/>
      <c r="K1204" s="7"/>
      <c r="L1204" s="7"/>
      <c r="M1204" s="24"/>
      <c r="N1204" s="24"/>
      <c r="O1204" s="23"/>
      <c r="P1204" s="23"/>
      <c r="T1204" s="79"/>
      <c r="U1204" s="78"/>
      <c r="V1204" s="19"/>
      <c r="W1204" s="79"/>
      <c r="Y1204" s="23"/>
    </row>
    <row r="1205" spans="1:25" x14ac:dyDescent="0.25">
      <c r="A1205" s="17"/>
      <c r="B1205" s="17"/>
      <c r="C1205" s="21"/>
      <c r="D1205" s="22"/>
      <c r="E1205" s="26"/>
      <c r="F1205" s="7"/>
      <c r="G1205" s="7"/>
      <c r="H1205" s="7"/>
      <c r="K1205" s="7"/>
      <c r="L1205" s="7"/>
      <c r="M1205" s="24"/>
      <c r="N1205" s="24"/>
      <c r="O1205" s="23"/>
      <c r="P1205" s="23"/>
      <c r="T1205" s="79"/>
      <c r="U1205" s="78"/>
      <c r="V1205" s="19"/>
      <c r="W1205" s="79"/>
      <c r="Y1205" s="23"/>
    </row>
    <row r="1206" spans="1:25" x14ac:dyDescent="0.25">
      <c r="A1206" s="17"/>
      <c r="B1206" s="17"/>
      <c r="C1206" s="21"/>
      <c r="D1206" s="22"/>
      <c r="E1206" s="26"/>
      <c r="F1206" s="7"/>
      <c r="G1206" s="7"/>
      <c r="H1206" s="7"/>
      <c r="K1206" s="7"/>
      <c r="L1206" s="7"/>
      <c r="M1206" s="24"/>
      <c r="N1206" s="24"/>
      <c r="O1206" s="23"/>
      <c r="P1206" s="23"/>
      <c r="T1206" s="79"/>
      <c r="U1206" s="78"/>
      <c r="V1206" s="19"/>
      <c r="W1206" s="25"/>
      <c r="Y1206" s="23"/>
    </row>
    <row r="1207" spans="1:25" x14ac:dyDescent="0.25">
      <c r="A1207" s="17"/>
      <c r="B1207" s="17"/>
      <c r="C1207" s="21"/>
      <c r="D1207" s="22"/>
      <c r="E1207" s="26"/>
      <c r="F1207" s="7"/>
      <c r="G1207" s="7"/>
      <c r="H1207" s="7"/>
      <c r="K1207" s="7"/>
      <c r="L1207" s="7"/>
      <c r="M1207" s="24"/>
      <c r="N1207" s="24"/>
      <c r="O1207" s="23"/>
      <c r="P1207" s="23"/>
      <c r="T1207" s="79"/>
      <c r="U1207" s="78"/>
      <c r="V1207" s="19"/>
      <c r="W1207" s="79"/>
      <c r="Y1207" s="23"/>
    </row>
    <row r="1208" spans="1:25" x14ac:dyDescent="0.25">
      <c r="A1208" s="17"/>
      <c r="B1208" s="17"/>
      <c r="C1208" s="21"/>
      <c r="D1208" s="22"/>
      <c r="E1208" s="26"/>
      <c r="F1208" s="7"/>
      <c r="G1208" s="7"/>
      <c r="H1208" s="7"/>
      <c r="K1208" s="7"/>
      <c r="L1208" s="7"/>
      <c r="M1208" s="24"/>
      <c r="N1208" s="24"/>
      <c r="O1208" s="23"/>
      <c r="P1208" s="23"/>
      <c r="T1208" s="79"/>
      <c r="U1208" s="78"/>
      <c r="V1208" s="19"/>
      <c r="W1208" s="79"/>
      <c r="Y1208" s="23"/>
    </row>
    <row r="1209" spans="1:25" x14ac:dyDescent="0.25">
      <c r="A1209" s="17"/>
      <c r="B1209" s="17"/>
      <c r="C1209" s="21"/>
      <c r="D1209" s="22"/>
      <c r="E1209" s="26"/>
      <c r="F1209" s="7"/>
      <c r="G1209" s="7"/>
      <c r="H1209" s="7"/>
      <c r="K1209" s="7"/>
      <c r="L1209" s="7"/>
      <c r="M1209" s="24"/>
      <c r="N1209" s="24"/>
      <c r="O1209" s="23"/>
      <c r="P1209" s="23"/>
      <c r="T1209" s="79"/>
      <c r="U1209" s="78"/>
      <c r="V1209" s="19"/>
      <c r="W1209" s="79"/>
      <c r="Y1209" s="23"/>
    </row>
    <row r="1210" spans="1:25" x14ac:dyDescent="0.25">
      <c r="A1210" s="17"/>
      <c r="B1210" s="17"/>
      <c r="C1210" s="21"/>
      <c r="D1210" s="22"/>
      <c r="E1210" s="26"/>
      <c r="F1210" s="7"/>
      <c r="G1210" s="7"/>
      <c r="H1210" s="7"/>
      <c r="K1210" s="7"/>
      <c r="L1210" s="7"/>
      <c r="M1210" s="24"/>
      <c r="N1210" s="24"/>
      <c r="O1210" s="23"/>
      <c r="P1210" s="23"/>
      <c r="T1210" s="79"/>
      <c r="U1210" s="78"/>
      <c r="V1210" s="19"/>
      <c r="W1210" s="79"/>
      <c r="Y1210" s="23"/>
    </row>
    <row r="1211" spans="1:25" x14ac:dyDescent="0.25">
      <c r="A1211" s="17"/>
      <c r="B1211" s="17"/>
      <c r="C1211" s="21"/>
      <c r="D1211" s="22"/>
      <c r="E1211" s="26"/>
      <c r="F1211" s="7"/>
      <c r="G1211" s="7"/>
      <c r="H1211" s="7"/>
      <c r="K1211" s="7"/>
      <c r="L1211" s="7"/>
      <c r="M1211" s="24"/>
      <c r="N1211" s="24"/>
      <c r="O1211" s="23"/>
      <c r="P1211" s="23"/>
      <c r="T1211" s="79"/>
      <c r="U1211" s="78"/>
      <c r="V1211" s="19"/>
      <c r="W1211" s="79"/>
      <c r="Y1211" s="23"/>
    </row>
    <row r="1212" spans="1:25" x14ac:dyDescent="0.25">
      <c r="A1212" s="17"/>
      <c r="B1212" s="17"/>
      <c r="C1212" s="21"/>
      <c r="D1212" s="22"/>
      <c r="E1212" s="26"/>
      <c r="F1212" s="7"/>
      <c r="G1212" s="7"/>
      <c r="H1212" s="7"/>
      <c r="K1212" s="7"/>
      <c r="L1212" s="7"/>
      <c r="M1212" s="24"/>
      <c r="N1212" s="24"/>
      <c r="O1212" s="23"/>
      <c r="P1212" s="23"/>
      <c r="T1212" s="79"/>
      <c r="U1212" s="78"/>
      <c r="V1212" s="19"/>
      <c r="W1212" s="79"/>
      <c r="Y1212" s="23"/>
    </row>
    <row r="1213" spans="1:25" x14ac:dyDescent="0.25">
      <c r="A1213" s="17"/>
      <c r="B1213" s="17"/>
      <c r="C1213" s="21"/>
      <c r="D1213" s="22"/>
      <c r="E1213" s="26"/>
      <c r="F1213" s="7"/>
      <c r="G1213" s="7"/>
      <c r="H1213" s="7"/>
      <c r="K1213" s="7"/>
      <c r="L1213" s="7"/>
      <c r="M1213" s="24"/>
      <c r="N1213" s="24"/>
      <c r="O1213" s="23"/>
      <c r="P1213" s="23"/>
      <c r="T1213" s="79"/>
      <c r="U1213" s="78"/>
      <c r="V1213" s="19"/>
      <c r="W1213" s="25"/>
      <c r="Y1213" s="23"/>
    </row>
    <row r="1214" spans="1:25" x14ac:dyDescent="0.25">
      <c r="A1214" s="17"/>
      <c r="B1214" s="17"/>
      <c r="C1214" s="21"/>
      <c r="D1214" s="22"/>
      <c r="E1214" s="26"/>
      <c r="F1214" s="7"/>
      <c r="G1214" s="7"/>
      <c r="H1214" s="7"/>
      <c r="K1214" s="7"/>
      <c r="L1214" s="7"/>
      <c r="M1214" s="24"/>
      <c r="N1214" s="24"/>
      <c r="O1214" s="23"/>
      <c r="P1214" s="23"/>
      <c r="T1214" s="79"/>
      <c r="U1214" s="78"/>
      <c r="V1214" s="19"/>
      <c r="W1214" s="79"/>
      <c r="Y1214" s="23"/>
    </row>
    <row r="1215" spans="1:25" x14ac:dyDescent="0.25">
      <c r="A1215" s="20"/>
      <c r="B1215" s="20"/>
      <c r="C1215" s="21"/>
      <c r="D1215" s="22"/>
      <c r="E1215" s="26"/>
      <c r="F1215" s="7"/>
      <c r="G1215" s="7"/>
      <c r="H1215" s="7"/>
      <c r="K1215" s="7"/>
      <c r="L1215" s="7"/>
      <c r="M1215" s="24"/>
      <c r="N1215" s="24"/>
      <c r="O1215" s="23"/>
      <c r="P1215" s="23"/>
      <c r="T1215" s="25"/>
      <c r="U1215" s="84"/>
      <c r="V1215" s="19"/>
      <c r="W1215" s="25"/>
      <c r="X1215" s="107"/>
      <c r="Y1215" s="23"/>
    </row>
    <row r="1216" spans="1:25" x14ac:dyDescent="0.25">
      <c r="A1216" s="17"/>
      <c r="B1216" s="17"/>
      <c r="C1216" s="21"/>
      <c r="D1216" s="22"/>
      <c r="E1216" s="26"/>
      <c r="F1216" s="7"/>
      <c r="G1216" s="7"/>
      <c r="H1216" s="7"/>
      <c r="K1216" s="7"/>
      <c r="L1216" s="7"/>
      <c r="M1216" s="24"/>
      <c r="N1216" s="24"/>
      <c r="O1216" s="23"/>
      <c r="P1216" s="23"/>
      <c r="T1216" s="79"/>
      <c r="U1216" s="78"/>
      <c r="V1216" s="19"/>
      <c r="W1216" s="79"/>
      <c r="X1216" s="107"/>
      <c r="Y1216" s="23"/>
    </row>
    <row r="1217" spans="1:25" x14ac:dyDescent="0.25">
      <c r="A1217" s="17"/>
      <c r="B1217" s="17"/>
      <c r="C1217" s="21"/>
      <c r="D1217" s="22"/>
      <c r="E1217" s="26"/>
      <c r="F1217" s="7"/>
      <c r="G1217" s="7"/>
      <c r="H1217" s="7"/>
      <c r="K1217" s="7"/>
      <c r="L1217" s="7"/>
      <c r="M1217" s="24"/>
      <c r="N1217" s="24"/>
      <c r="O1217" s="23"/>
      <c r="P1217" s="23"/>
      <c r="T1217" s="79"/>
      <c r="U1217" s="78"/>
      <c r="V1217" s="19"/>
      <c r="W1217" s="79"/>
      <c r="X1217" s="107"/>
      <c r="Y1217" s="23"/>
    </row>
    <row r="1218" spans="1:25" x14ac:dyDescent="0.25">
      <c r="A1218" s="17"/>
      <c r="B1218" s="17"/>
      <c r="C1218" s="21"/>
      <c r="D1218" s="22"/>
      <c r="E1218" s="26"/>
      <c r="F1218" s="7"/>
      <c r="G1218" s="7"/>
      <c r="H1218" s="7"/>
      <c r="K1218" s="7"/>
      <c r="L1218" s="7"/>
      <c r="M1218" s="24"/>
      <c r="N1218" s="24"/>
      <c r="O1218" s="23"/>
      <c r="P1218" s="23"/>
      <c r="T1218" s="79"/>
      <c r="U1218" s="78"/>
      <c r="V1218" s="19"/>
      <c r="W1218" s="79"/>
      <c r="X1218" s="107"/>
      <c r="Y1218" s="23"/>
    </row>
    <row r="1219" spans="1:25" x14ac:dyDescent="0.25">
      <c r="A1219" s="17"/>
      <c r="B1219" s="17"/>
      <c r="C1219" s="21"/>
      <c r="D1219" s="22"/>
      <c r="E1219" s="26"/>
      <c r="F1219" s="7"/>
      <c r="G1219" s="7"/>
      <c r="H1219" s="7"/>
      <c r="K1219" s="7"/>
      <c r="L1219" s="7"/>
      <c r="M1219" s="24"/>
      <c r="N1219" s="24"/>
      <c r="O1219" s="23"/>
      <c r="P1219" s="23"/>
      <c r="T1219" s="79"/>
      <c r="U1219" s="78"/>
      <c r="V1219" s="19"/>
      <c r="W1219" s="79"/>
      <c r="X1219" s="107"/>
      <c r="Y1219" s="23"/>
    </row>
    <row r="1220" spans="1:25" x14ac:dyDescent="0.25">
      <c r="A1220" s="17"/>
      <c r="B1220" s="17"/>
      <c r="C1220" s="21"/>
      <c r="D1220" s="22"/>
      <c r="E1220" s="26"/>
      <c r="F1220" s="7"/>
      <c r="G1220" s="7"/>
      <c r="H1220" s="7"/>
      <c r="K1220" s="7"/>
      <c r="L1220" s="7"/>
      <c r="M1220" s="24"/>
      <c r="N1220" s="24"/>
      <c r="O1220" s="23"/>
      <c r="P1220" s="23"/>
      <c r="T1220" s="79"/>
      <c r="U1220" s="78"/>
      <c r="V1220" s="19"/>
      <c r="W1220" s="79"/>
      <c r="X1220" s="107"/>
      <c r="Y1220" s="23"/>
    </row>
    <row r="1221" spans="1:25" x14ac:dyDescent="0.25">
      <c r="A1221" s="17"/>
      <c r="B1221" s="17"/>
      <c r="C1221" s="21"/>
      <c r="D1221" s="22"/>
      <c r="E1221" s="26"/>
      <c r="F1221" s="7"/>
      <c r="G1221" s="7"/>
      <c r="H1221" s="7"/>
      <c r="K1221" s="7"/>
      <c r="L1221" s="7"/>
      <c r="M1221" s="24"/>
      <c r="N1221" s="24"/>
      <c r="O1221" s="23"/>
      <c r="P1221" s="23"/>
      <c r="T1221" s="79"/>
      <c r="U1221" s="78"/>
      <c r="V1221" s="19"/>
      <c r="W1221" s="30"/>
      <c r="X1221" s="107"/>
      <c r="Y1221" s="23"/>
    </row>
    <row r="1222" spans="1:25" x14ac:dyDescent="0.25">
      <c r="A1222" s="17"/>
      <c r="B1222" s="17"/>
      <c r="C1222" s="21"/>
      <c r="D1222" s="22"/>
      <c r="E1222" s="26"/>
      <c r="F1222" s="7"/>
      <c r="G1222" s="7"/>
      <c r="H1222" s="7"/>
      <c r="K1222" s="7"/>
      <c r="L1222" s="7"/>
      <c r="M1222" s="24"/>
      <c r="N1222" s="24"/>
      <c r="O1222" s="23"/>
      <c r="P1222" s="23"/>
      <c r="T1222" s="79"/>
      <c r="U1222" s="78"/>
      <c r="V1222" s="19"/>
      <c r="W1222" s="79"/>
      <c r="Y1222" s="23"/>
    </row>
    <row r="1223" spans="1:25" x14ac:dyDescent="0.25">
      <c r="A1223" s="17"/>
      <c r="B1223" s="17"/>
      <c r="C1223" s="21"/>
      <c r="D1223" s="22"/>
      <c r="E1223" s="26"/>
      <c r="F1223" s="7"/>
      <c r="G1223" s="7"/>
      <c r="H1223" s="7"/>
      <c r="K1223" s="7"/>
      <c r="L1223" s="7"/>
      <c r="M1223" s="24"/>
      <c r="N1223" s="24"/>
      <c r="O1223" s="23"/>
      <c r="P1223" s="23"/>
      <c r="T1223" s="79"/>
      <c r="U1223" s="78"/>
      <c r="V1223" s="19"/>
      <c r="W1223" s="79"/>
      <c r="Y1223" s="23"/>
    </row>
    <row r="1224" spans="1:25" x14ac:dyDescent="0.25">
      <c r="A1224" s="17"/>
      <c r="B1224" s="17"/>
      <c r="C1224" s="21"/>
      <c r="D1224" s="22"/>
      <c r="E1224" s="26"/>
      <c r="F1224" s="7"/>
      <c r="G1224" s="7"/>
      <c r="H1224" s="7"/>
      <c r="K1224" s="7"/>
      <c r="L1224" s="7"/>
      <c r="M1224" s="24"/>
      <c r="N1224" s="24"/>
      <c r="O1224" s="23"/>
      <c r="P1224" s="23"/>
      <c r="T1224" s="79"/>
      <c r="U1224" s="78"/>
      <c r="V1224" s="19"/>
      <c r="W1224" s="79"/>
      <c r="Y1224" s="23"/>
    </row>
    <row r="1225" spans="1:25" x14ac:dyDescent="0.25">
      <c r="A1225" s="17"/>
      <c r="B1225" s="17"/>
      <c r="C1225" s="21"/>
      <c r="D1225" s="22"/>
      <c r="E1225" s="26"/>
      <c r="F1225" s="7"/>
      <c r="G1225" s="7"/>
      <c r="H1225" s="7"/>
      <c r="K1225" s="7"/>
      <c r="L1225" s="7"/>
      <c r="M1225" s="24"/>
      <c r="N1225" s="24"/>
      <c r="O1225" s="23"/>
      <c r="P1225" s="23"/>
      <c r="T1225" s="79"/>
      <c r="U1225" s="78"/>
      <c r="V1225" s="19"/>
      <c r="W1225" s="79"/>
      <c r="Y1225" s="23"/>
    </row>
    <row r="1226" spans="1:25" x14ac:dyDescent="0.25">
      <c r="A1226" s="17"/>
      <c r="B1226" s="17"/>
      <c r="C1226" s="21"/>
      <c r="D1226" s="22"/>
      <c r="E1226" s="26"/>
      <c r="F1226" s="7"/>
      <c r="G1226" s="7"/>
      <c r="H1226" s="7"/>
      <c r="K1226" s="7"/>
      <c r="L1226" s="7"/>
      <c r="M1226" s="24"/>
      <c r="N1226" s="24"/>
      <c r="O1226" s="23"/>
      <c r="P1226" s="23"/>
      <c r="T1226" s="79"/>
      <c r="U1226" s="78"/>
      <c r="V1226" s="19"/>
      <c r="W1226" s="79"/>
      <c r="Y1226" s="23"/>
    </row>
    <row r="1227" spans="1:25" x14ac:dyDescent="0.25">
      <c r="A1227" s="17"/>
      <c r="B1227" s="17"/>
      <c r="C1227" s="21"/>
      <c r="D1227" s="22"/>
      <c r="E1227" s="26"/>
      <c r="F1227" s="7"/>
      <c r="G1227" s="7"/>
      <c r="H1227" s="7"/>
      <c r="K1227" s="7"/>
      <c r="L1227" s="7"/>
      <c r="M1227" s="24"/>
      <c r="N1227" s="24"/>
      <c r="O1227" s="23"/>
      <c r="P1227" s="23"/>
      <c r="T1227" s="79"/>
      <c r="U1227" s="78"/>
      <c r="V1227" s="19"/>
      <c r="W1227" s="79"/>
      <c r="Y1227" s="23"/>
    </row>
    <row r="1228" spans="1:25" x14ac:dyDescent="0.25">
      <c r="A1228" s="17"/>
      <c r="B1228" s="17"/>
      <c r="C1228" s="21"/>
      <c r="D1228" s="22"/>
      <c r="E1228" s="26"/>
      <c r="F1228" s="7"/>
      <c r="G1228" s="7"/>
      <c r="H1228" s="7"/>
      <c r="K1228" s="7"/>
      <c r="L1228" s="7"/>
      <c r="M1228" s="24"/>
      <c r="N1228" s="24"/>
      <c r="O1228" s="23"/>
      <c r="P1228" s="23"/>
      <c r="T1228" s="79"/>
      <c r="U1228" s="78"/>
      <c r="V1228" s="19"/>
      <c r="W1228" s="79"/>
      <c r="Y1228" s="23"/>
    </row>
    <row r="1229" spans="1:25" x14ac:dyDescent="0.25">
      <c r="A1229" s="17"/>
      <c r="B1229" s="17"/>
      <c r="C1229" s="21"/>
      <c r="D1229" s="22"/>
      <c r="E1229" s="26"/>
      <c r="F1229" s="7"/>
      <c r="G1229" s="7"/>
      <c r="H1229" s="7"/>
      <c r="K1229" s="7"/>
      <c r="L1229" s="7"/>
      <c r="M1229" s="24"/>
      <c r="N1229" s="24"/>
      <c r="O1229" s="23"/>
      <c r="P1229" s="23"/>
      <c r="T1229" s="79"/>
      <c r="U1229" s="78"/>
      <c r="V1229" s="19"/>
      <c r="W1229" s="25"/>
      <c r="Y1229" s="23"/>
    </row>
    <row r="1230" spans="1:25" x14ac:dyDescent="0.25">
      <c r="A1230" s="17"/>
      <c r="B1230" s="17"/>
      <c r="C1230" s="21"/>
      <c r="D1230" s="22"/>
      <c r="E1230" s="26"/>
      <c r="F1230" s="7"/>
      <c r="G1230" s="7"/>
      <c r="H1230" s="7"/>
      <c r="K1230" s="7"/>
      <c r="L1230" s="7"/>
      <c r="M1230" s="24"/>
      <c r="N1230" s="24"/>
      <c r="O1230" s="23"/>
      <c r="P1230" s="23"/>
      <c r="T1230" s="79"/>
      <c r="U1230" s="78"/>
      <c r="V1230" s="19"/>
      <c r="W1230" s="79"/>
      <c r="Y1230" s="23"/>
    </row>
    <row r="1231" spans="1:25" x14ac:dyDescent="0.25">
      <c r="A1231" s="17"/>
      <c r="B1231" s="17"/>
      <c r="C1231" s="21"/>
      <c r="D1231" s="22"/>
      <c r="E1231" s="26"/>
      <c r="F1231" s="7"/>
      <c r="G1231" s="7"/>
      <c r="H1231" s="7"/>
      <c r="K1231" s="7"/>
      <c r="L1231" s="7"/>
      <c r="M1231" s="24"/>
      <c r="N1231" s="24"/>
      <c r="O1231" s="23"/>
      <c r="P1231" s="23"/>
      <c r="T1231" s="79"/>
      <c r="U1231" s="78"/>
      <c r="V1231" s="19"/>
      <c r="W1231" s="79"/>
      <c r="Y1231" s="23"/>
    </row>
    <row r="1232" spans="1:25" x14ac:dyDescent="0.25">
      <c r="A1232" s="17"/>
      <c r="B1232" s="17"/>
      <c r="C1232" s="21"/>
      <c r="D1232" s="22"/>
      <c r="E1232" s="26"/>
      <c r="F1232" s="7"/>
      <c r="G1232" s="7"/>
      <c r="H1232" s="7"/>
      <c r="K1232" s="7"/>
      <c r="L1232" s="7"/>
      <c r="M1232" s="24"/>
      <c r="N1232" s="24"/>
      <c r="O1232" s="23"/>
      <c r="P1232" s="23"/>
      <c r="T1232" s="79"/>
      <c r="U1232" s="78"/>
      <c r="V1232" s="19"/>
      <c r="W1232" s="79"/>
      <c r="Y1232" s="23"/>
    </row>
    <row r="1233" spans="1:25" x14ac:dyDescent="0.25">
      <c r="A1233" s="17"/>
      <c r="B1233" s="17"/>
      <c r="C1233" s="21"/>
      <c r="D1233" s="22"/>
      <c r="E1233" s="26"/>
      <c r="F1233" s="7"/>
      <c r="G1233" s="7"/>
      <c r="H1233" s="7"/>
      <c r="K1233" s="7"/>
      <c r="L1233" s="7"/>
      <c r="M1233" s="24"/>
      <c r="N1233" s="24"/>
      <c r="O1233" s="23"/>
      <c r="P1233" s="23"/>
      <c r="T1233" s="79"/>
      <c r="U1233" s="78"/>
      <c r="V1233" s="19"/>
      <c r="W1233" s="30"/>
      <c r="Y1233" s="23"/>
    </row>
    <row r="1234" spans="1:25" x14ac:dyDescent="0.25">
      <c r="A1234" s="17"/>
      <c r="B1234" s="17"/>
      <c r="C1234" s="21"/>
      <c r="D1234" s="22"/>
      <c r="E1234" s="26"/>
      <c r="F1234" s="7"/>
      <c r="G1234" s="7"/>
      <c r="H1234" s="7"/>
      <c r="K1234" s="7"/>
      <c r="L1234" s="7"/>
      <c r="M1234" s="24"/>
      <c r="N1234" s="24"/>
      <c r="O1234" s="23"/>
      <c r="P1234" s="23"/>
      <c r="T1234" s="79"/>
      <c r="U1234" s="78"/>
      <c r="V1234" s="19"/>
      <c r="W1234" s="25"/>
      <c r="Y1234" s="23"/>
    </row>
    <row r="1235" spans="1:25" x14ac:dyDescent="0.25">
      <c r="A1235" s="17"/>
      <c r="B1235" s="17"/>
      <c r="C1235" s="21"/>
      <c r="D1235" s="22"/>
      <c r="E1235" s="26"/>
      <c r="F1235" s="7"/>
      <c r="G1235" s="7"/>
      <c r="H1235" s="7"/>
      <c r="K1235" s="7"/>
      <c r="L1235" s="7"/>
      <c r="M1235" s="24"/>
      <c r="N1235" s="24"/>
      <c r="O1235" s="23"/>
      <c r="P1235" s="23"/>
      <c r="T1235" s="79"/>
      <c r="U1235" s="78"/>
      <c r="V1235" s="19"/>
      <c r="W1235" s="79"/>
      <c r="Y1235" s="23"/>
    </row>
    <row r="1236" spans="1:25" x14ac:dyDescent="0.25">
      <c r="A1236" s="17"/>
      <c r="B1236" s="17"/>
      <c r="C1236" s="21"/>
      <c r="D1236" s="22"/>
      <c r="E1236" s="26"/>
      <c r="F1236" s="7"/>
      <c r="G1236" s="7"/>
      <c r="H1236" s="7"/>
      <c r="K1236" s="7"/>
      <c r="L1236" s="7"/>
      <c r="M1236" s="24"/>
      <c r="N1236" s="24"/>
      <c r="O1236" s="23"/>
      <c r="P1236" s="23"/>
      <c r="T1236" s="79"/>
      <c r="U1236" s="78"/>
      <c r="V1236" s="19"/>
      <c r="W1236" s="79"/>
      <c r="Y1236" s="23"/>
    </row>
    <row r="1237" spans="1:25" x14ac:dyDescent="0.25">
      <c r="A1237" s="17"/>
      <c r="B1237" s="17"/>
      <c r="C1237" s="21"/>
      <c r="D1237" s="22"/>
      <c r="E1237" s="26"/>
      <c r="F1237" s="7"/>
      <c r="G1237" s="7"/>
      <c r="H1237" s="7"/>
      <c r="K1237" s="7"/>
      <c r="L1237" s="7"/>
      <c r="M1237" s="24"/>
      <c r="N1237" s="24"/>
      <c r="O1237" s="23"/>
      <c r="P1237" s="23"/>
      <c r="T1237" s="79"/>
      <c r="U1237" s="78"/>
      <c r="V1237" s="19"/>
      <c r="W1237" s="30"/>
      <c r="Y1237" s="23"/>
    </row>
    <row r="1238" spans="1:25" x14ac:dyDescent="0.25">
      <c r="A1238" s="17"/>
      <c r="B1238" s="17"/>
      <c r="C1238" s="21"/>
      <c r="D1238" s="22"/>
      <c r="E1238" s="26"/>
      <c r="F1238" s="7"/>
      <c r="G1238" s="7"/>
      <c r="H1238" s="7"/>
      <c r="K1238" s="7"/>
      <c r="L1238" s="7"/>
      <c r="M1238" s="24"/>
      <c r="N1238" s="24"/>
      <c r="O1238" s="23"/>
      <c r="P1238" s="23"/>
      <c r="T1238" s="79"/>
      <c r="U1238" s="78"/>
      <c r="V1238" s="19"/>
      <c r="W1238" s="79"/>
      <c r="Y1238" s="23"/>
    </row>
    <row r="1239" spans="1:25" x14ac:dyDescent="0.25">
      <c r="A1239" s="17"/>
      <c r="B1239" s="17"/>
      <c r="C1239" s="21"/>
      <c r="D1239" s="22"/>
      <c r="E1239" s="26"/>
      <c r="F1239" s="7"/>
      <c r="G1239" s="7"/>
      <c r="H1239" s="7"/>
      <c r="K1239" s="7"/>
      <c r="L1239" s="7"/>
      <c r="M1239" s="24"/>
      <c r="N1239" s="24"/>
      <c r="O1239" s="23"/>
      <c r="P1239" s="23"/>
      <c r="T1239" s="79"/>
      <c r="U1239" s="78"/>
      <c r="V1239" s="19"/>
      <c r="W1239" s="79"/>
      <c r="Y1239" s="23"/>
    </row>
    <row r="1240" spans="1:25" x14ac:dyDescent="0.25">
      <c r="A1240" s="17"/>
      <c r="B1240" s="17"/>
      <c r="C1240" s="21"/>
      <c r="D1240" s="22"/>
      <c r="E1240" s="26"/>
      <c r="F1240" s="7"/>
      <c r="G1240" s="7"/>
      <c r="H1240" s="7"/>
      <c r="K1240" s="7"/>
      <c r="L1240" s="7"/>
      <c r="M1240" s="24"/>
      <c r="N1240" s="24"/>
      <c r="O1240" s="23"/>
      <c r="P1240" s="23"/>
      <c r="T1240" s="79"/>
      <c r="U1240" s="78"/>
      <c r="V1240" s="19"/>
      <c r="W1240" s="30"/>
      <c r="Y1240" s="23"/>
    </row>
    <row r="1241" spans="1:25" x14ac:dyDescent="0.25">
      <c r="A1241" s="17"/>
      <c r="B1241" s="17"/>
      <c r="C1241" s="21"/>
      <c r="D1241" s="22"/>
      <c r="E1241" s="26"/>
      <c r="F1241" s="7"/>
      <c r="G1241" s="7"/>
      <c r="H1241" s="7"/>
      <c r="K1241" s="7"/>
      <c r="L1241" s="7"/>
      <c r="M1241" s="24"/>
      <c r="N1241" s="24"/>
      <c r="O1241" s="23"/>
      <c r="P1241" s="23"/>
      <c r="T1241" s="79"/>
      <c r="U1241" s="78"/>
      <c r="V1241" s="19"/>
      <c r="W1241" s="79"/>
      <c r="Y1241" s="23"/>
    </row>
    <row r="1242" spans="1:25" x14ac:dyDescent="0.25">
      <c r="A1242" s="17"/>
      <c r="B1242" s="17"/>
      <c r="C1242" s="21"/>
      <c r="D1242" s="22"/>
      <c r="E1242" s="26"/>
      <c r="F1242" s="7"/>
      <c r="G1242" s="7"/>
      <c r="H1242" s="7"/>
      <c r="K1242" s="7"/>
      <c r="L1242" s="7"/>
      <c r="M1242" s="24"/>
      <c r="N1242" s="24"/>
      <c r="O1242" s="23"/>
      <c r="P1242" s="23"/>
      <c r="T1242" s="79"/>
      <c r="U1242" s="78"/>
      <c r="V1242" s="19"/>
      <c r="W1242" s="79"/>
      <c r="Y1242" s="23"/>
    </row>
    <row r="1243" spans="1:25" x14ac:dyDescent="0.25">
      <c r="A1243" s="17"/>
      <c r="B1243" s="17"/>
      <c r="C1243" s="21"/>
      <c r="D1243" s="22"/>
      <c r="E1243" s="26"/>
      <c r="F1243" s="7"/>
      <c r="G1243" s="7"/>
      <c r="H1243" s="7"/>
      <c r="K1243" s="7"/>
      <c r="L1243" s="7"/>
      <c r="M1243" s="24"/>
      <c r="N1243" s="24"/>
      <c r="O1243" s="23"/>
      <c r="P1243" s="23"/>
      <c r="T1243" s="79"/>
      <c r="U1243" s="78"/>
      <c r="V1243" s="19"/>
      <c r="W1243" s="79"/>
      <c r="Y1243" s="23"/>
    </row>
    <row r="1244" spans="1:25" x14ac:dyDescent="0.25">
      <c r="A1244" s="17"/>
      <c r="B1244" s="17"/>
      <c r="C1244" s="21"/>
      <c r="D1244" s="22"/>
      <c r="E1244" s="26"/>
      <c r="F1244" s="7"/>
      <c r="G1244" s="7"/>
      <c r="H1244" s="7"/>
      <c r="K1244" s="7"/>
      <c r="L1244" s="7"/>
      <c r="M1244" s="24"/>
      <c r="N1244" s="24"/>
      <c r="O1244" s="23"/>
      <c r="P1244" s="23"/>
      <c r="T1244" s="79"/>
      <c r="U1244" s="78"/>
      <c r="V1244" s="19"/>
      <c r="W1244" s="79"/>
      <c r="Y1244" s="23"/>
    </row>
    <row r="1245" spans="1:25" x14ac:dyDescent="0.25">
      <c r="A1245" s="17"/>
      <c r="B1245" s="17"/>
      <c r="C1245" s="21"/>
      <c r="D1245" s="22"/>
      <c r="E1245" s="26"/>
      <c r="F1245" s="7"/>
      <c r="G1245" s="7"/>
      <c r="H1245" s="7"/>
      <c r="K1245" s="7"/>
      <c r="L1245" s="7"/>
      <c r="M1245" s="24"/>
      <c r="N1245" s="24"/>
      <c r="O1245" s="23"/>
      <c r="P1245" s="23"/>
      <c r="T1245" s="79"/>
      <c r="U1245" s="78"/>
      <c r="V1245" s="19"/>
      <c r="W1245" s="79"/>
      <c r="Y1245" s="23"/>
    </row>
    <row r="1246" spans="1:25" x14ac:dyDescent="0.25">
      <c r="A1246" s="17"/>
      <c r="B1246" s="17"/>
      <c r="C1246" s="21"/>
      <c r="D1246" s="22"/>
      <c r="E1246" s="26"/>
      <c r="F1246" s="7"/>
      <c r="G1246" s="7"/>
      <c r="H1246" s="7"/>
      <c r="K1246" s="7"/>
      <c r="L1246" s="7"/>
      <c r="M1246" s="24"/>
      <c r="N1246" s="24"/>
      <c r="O1246" s="23"/>
      <c r="P1246" s="23"/>
      <c r="T1246" s="79"/>
      <c r="U1246" s="78"/>
      <c r="V1246" s="19"/>
      <c r="W1246" s="79"/>
      <c r="Y1246" s="23"/>
    </row>
    <row r="1247" spans="1:25" x14ac:dyDescent="0.25">
      <c r="A1247" s="17"/>
      <c r="B1247" s="17"/>
      <c r="C1247" s="21"/>
      <c r="D1247" s="22"/>
      <c r="E1247" s="26"/>
      <c r="F1247" s="7"/>
      <c r="G1247" s="7"/>
      <c r="H1247" s="7"/>
      <c r="K1247" s="7"/>
      <c r="L1247" s="7"/>
      <c r="M1247" s="24"/>
      <c r="N1247" s="24"/>
      <c r="O1247" s="23"/>
      <c r="P1247" s="23"/>
      <c r="T1247" s="79"/>
      <c r="U1247" s="78"/>
      <c r="V1247" s="19"/>
      <c r="W1247" s="79"/>
      <c r="Y1247" s="23"/>
    </row>
    <row r="1248" spans="1:25" x14ac:dyDescent="0.25">
      <c r="A1248" s="17"/>
      <c r="B1248" s="17"/>
      <c r="C1248" s="21"/>
      <c r="D1248" s="22"/>
      <c r="E1248" s="26"/>
      <c r="F1248" s="7"/>
      <c r="G1248" s="7"/>
      <c r="H1248" s="7"/>
      <c r="K1248" s="7"/>
      <c r="L1248" s="7"/>
      <c r="M1248" s="24"/>
      <c r="N1248" s="24"/>
      <c r="O1248" s="23"/>
      <c r="P1248" s="23"/>
      <c r="T1248" s="79"/>
      <c r="U1248" s="78"/>
      <c r="V1248" s="19"/>
      <c r="W1248" s="79"/>
      <c r="Y1248" s="23"/>
    </row>
    <row r="1249" spans="1:25" x14ac:dyDescent="0.25">
      <c r="A1249" s="17"/>
      <c r="B1249" s="17"/>
      <c r="C1249" s="21"/>
      <c r="D1249" s="22"/>
      <c r="E1249" s="26"/>
      <c r="F1249" s="7"/>
      <c r="G1249" s="7"/>
      <c r="H1249" s="7"/>
      <c r="K1249" s="7"/>
      <c r="L1249" s="7"/>
      <c r="M1249" s="24"/>
      <c r="N1249" s="24"/>
      <c r="O1249" s="23"/>
      <c r="P1249" s="23"/>
      <c r="T1249" s="79"/>
      <c r="U1249" s="78"/>
      <c r="V1249" s="19"/>
      <c r="W1249" s="79"/>
      <c r="Y1249" s="23"/>
    </row>
    <row r="1250" spans="1:25" x14ac:dyDescent="0.25">
      <c r="A1250" s="17"/>
      <c r="B1250" s="17"/>
      <c r="C1250" s="21"/>
      <c r="D1250" s="22"/>
      <c r="E1250" s="26"/>
      <c r="F1250" s="7"/>
      <c r="G1250" s="7"/>
      <c r="H1250" s="7"/>
      <c r="K1250" s="7"/>
      <c r="L1250" s="7"/>
      <c r="M1250" s="24"/>
      <c r="N1250" s="24"/>
      <c r="O1250" s="23"/>
      <c r="P1250" s="23"/>
      <c r="T1250" s="79"/>
      <c r="U1250" s="78"/>
      <c r="V1250" s="19"/>
      <c r="W1250" s="79"/>
      <c r="Y1250" s="23"/>
    </row>
    <row r="1251" spans="1:25" x14ac:dyDescent="0.25">
      <c r="A1251" s="17"/>
      <c r="B1251" s="17"/>
      <c r="C1251" s="21"/>
      <c r="D1251" s="22"/>
      <c r="E1251" s="26"/>
      <c r="F1251" s="7"/>
      <c r="G1251" s="7"/>
      <c r="H1251" s="7"/>
      <c r="K1251" s="7"/>
      <c r="L1251" s="7"/>
      <c r="M1251" s="24"/>
      <c r="N1251" s="24"/>
      <c r="O1251" s="23"/>
      <c r="P1251" s="23"/>
      <c r="T1251" s="79"/>
      <c r="U1251" s="78"/>
      <c r="V1251" s="19"/>
      <c r="W1251" s="79"/>
      <c r="Y1251" s="23"/>
    </row>
    <row r="1252" spans="1:25" x14ac:dyDescent="0.25">
      <c r="A1252" s="17"/>
      <c r="B1252" s="17"/>
      <c r="C1252" s="21"/>
      <c r="D1252" s="22"/>
      <c r="E1252" s="26"/>
      <c r="F1252" s="7"/>
      <c r="G1252" s="7"/>
      <c r="H1252" s="7"/>
      <c r="K1252" s="7"/>
      <c r="L1252" s="7"/>
      <c r="M1252" s="24"/>
      <c r="N1252" s="24"/>
      <c r="O1252" s="23"/>
      <c r="P1252" s="23"/>
      <c r="T1252" s="79"/>
      <c r="U1252" s="78"/>
      <c r="V1252" s="19"/>
      <c r="W1252" s="79"/>
      <c r="Y1252" s="23"/>
    </row>
    <row r="1253" spans="1:25" x14ac:dyDescent="0.25">
      <c r="A1253" s="17"/>
      <c r="B1253" s="17"/>
      <c r="C1253" s="21"/>
      <c r="D1253" s="22"/>
      <c r="E1253" s="26"/>
      <c r="F1253" s="7"/>
      <c r="G1253" s="7"/>
      <c r="H1253" s="7"/>
      <c r="K1253" s="7"/>
      <c r="L1253" s="7"/>
      <c r="M1253" s="24"/>
      <c r="N1253" s="24"/>
      <c r="O1253" s="23"/>
      <c r="P1253" s="23"/>
      <c r="T1253" s="79"/>
      <c r="U1253" s="78"/>
      <c r="V1253" s="19"/>
      <c r="W1253" s="79"/>
      <c r="Y1253" s="23"/>
    </row>
    <row r="1254" spans="1:25" x14ac:dyDescent="0.25">
      <c r="A1254" s="17"/>
      <c r="B1254" s="17"/>
      <c r="C1254" s="21"/>
      <c r="D1254" s="22"/>
      <c r="E1254" s="26"/>
      <c r="F1254" s="7"/>
      <c r="G1254" s="7"/>
      <c r="H1254" s="7"/>
      <c r="K1254" s="7"/>
      <c r="L1254" s="7"/>
      <c r="M1254" s="24"/>
      <c r="N1254" s="24"/>
      <c r="O1254" s="23"/>
      <c r="P1254" s="23"/>
      <c r="T1254" s="79"/>
      <c r="U1254" s="78"/>
      <c r="V1254" s="19"/>
      <c r="W1254" s="25"/>
      <c r="Y1254" s="23"/>
    </row>
    <row r="1255" spans="1:25" x14ac:dyDescent="0.25">
      <c r="A1255" s="17"/>
      <c r="B1255" s="17"/>
      <c r="C1255" s="21"/>
      <c r="D1255" s="22"/>
      <c r="E1255" s="26"/>
      <c r="F1255" s="7"/>
      <c r="G1255" s="7"/>
      <c r="H1255" s="7"/>
      <c r="K1255" s="7"/>
      <c r="L1255" s="7"/>
      <c r="M1255" s="24"/>
      <c r="N1255" s="24"/>
      <c r="O1255" s="23"/>
      <c r="P1255" s="23"/>
      <c r="T1255" s="79"/>
      <c r="U1255" s="78"/>
      <c r="V1255" s="19"/>
      <c r="W1255" s="30"/>
      <c r="Y1255" s="23"/>
    </row>
    <row r="1256" spans="1:25" x14ac:dyDescent="0.25">
      <c r="A1256" s="17"/>
      <c r="B1256" s="17"/>
      <c r="C1256" s="21"/>
      <c r="D1256" s="22"/>
      <c r="E1256" s="26"/>
      <c r="F1256" s="7"/>
      <c r="G1256" s="7"/>
      <c r="H1256" s="7"/>
      <c r="K1256" s="7"/>
      <c r="L1256" s="7"/>
      <c r="M1256" s="24"/>
      <c r="N1256" s="24"/>
      <c r="O1256" s="23"/>
      <c r="P1256" s="23"/>
      <c r="T1256" s="79"/>
      <c r="U1256" s="78"/>
      <c r="V1256" s="19"/>
      <c r="W1256" s="79"/>
      <c r="Y1256" s="23"/>
    </row>
    <row r="1257" spans="1:25" x14ac:dyDescent="0.25">
      <c r="A1257" s="20"/>
      <c r="B1257" s="20"/>
      <c r="C1257" s="21"/>
      <c r="D1257" s="22"/>
      <c r="E1257" s="26"/>
      <c r="F1257" s="7"/>
      <c r="G1257" s="7"/>
      <c r="H1257" s="7"/>
      <c r="K1257" s="7"/>
      <c r="L1257" s="7"/>
      <c r="M1257" s="24"/>
      <c r="N1257" s="24"/>
      <c r="O1257" s="23"/>
      <c r="P1257" s="23"/>
      <c r="T1257" s="25"/>
      <c r="U1257" s="84"/>
      <c r="V1257" s="19"/>
      <c r="W1257" s="25"/>
      <c r="X1257" s="107"/>
      <c r="Y1257" s="23"/>
    </row>
    <row r="1258" spans="1:25" x14ac:dyDescent="0.25">
      <c r="A1258" s="39"/>
      <c r="B1258" s="39"/>
      <c r="C1258" s="21"/>
      <c r="D1258" s="22"/>
      <c r="E1258" s="26"/>
      <c r="F1258" s="7"/>
      <c r="G1258" s="7"/>
      <c r="H1258" s="7"/>
      <c r="K1258" s="7"/>
      <c r="L1258" s="7"/>
      <c r="M1258" s="24"/>
      <c r="N1258" s="24"/>
      <c r="O1258" s="23"/>
      <c r="P1258" s="23"/>
      <c r="T1258" s="79"/>
      <c r="U1258" s="79"/>
      <c r="V1258" s="19"/>
      <c r="W1258" s="79"/>
      <c r="X1258" s="107"/>
      <c r="Y1258" s="23"/>
    </row>
    <row r="1259" spans="1:25" x14ac:dyDescent="0.25">
      <c r="A1259" s="39"/>
      <c r="B1259" s="39"/>
      <c r="C1259" s="21"/>
      <c r="D1259" s="22"/>
      <c r="E1259" s="26"/>
      <c r="F1259" s="7"/>
      <c r="G1259" s="7"/>
      <c r="H1259" s="7"/>
      <c r="K1259" s="7"/>
      <c r="L1259" s="7"/>
      <c r="M1259" s="24"/>
      <c r="N1259" s="24"/>
      <c r="O1259" s="23"/>
      <c r="P1259" s="23"/>
      <c r="T1259" s="79"/>
      <c r="U1259" s="79"/>
      <c r="V1259" s="19"/>
      <c r="W1259" s="79"/>
      <c r="X1259" s="107"/>
      <c r="Y1259" s="23"/>
    </row>
    <row r="1260" spans="1:25" x14ac:dyDescent="0.25">
      <c r="A1260" s="39"/>
      <c r="B1260" s="39"/>
      <c r="C1260" s="21"/>
      <c r="D1260" s="22"/>
      <c r="E1260" s="26"/>
      <c r="F1260" s="7"/>
      <c r="G1260" s="7"/>
      <c r="H1260" s="7"/>
      <c r="K1260" s="7"/>
      <c r="L1260" s="7"/>
      <c r="M1260" s="24"/>
      <c r="N1260" s="24"/>
      <c r="O1260" s="23"/>
      <c r="P1260" s="23"/>
      <c r="T1260" s="79"/>
      <c r="U1260" s="79"/>
      <c r="V1260" s="19"/>
      <c r="W1260" s="79"/>
      <c r="X1260" s="107"/>
      <c r="Y1260" s="23"/>
    </row>
    <row r="1261" spans="1:25" x14ac:dyDescent="0.25">
      <c r="A1261" s="39"/>
      <c r="B1261" s="39"/>
      <c r="C1261" s="21"/>
      <c r="D1261" s="22"/>
      <c r="E1261" s="26"/>
      <c r="F1261" s="7"/>
      <c r="G1261" s="7"/>
      <c r="H1261" s="7"/>
      <c r="K1261" s="7"/>
      <c r="L1261" s="7"/>
      <c r="M1261" s="24"/>
      <c r="N1261" s="24"/>
      <c r="O1261" s="23"/>
      <c r="P1261" s="23"/>
      <c r="T1261" s="79"/>
      <c r="U1261" s="79"/>
      <c r="V1261" s="19"/>
      <c r="W1261" s="79"/>
      <c r="X1261" s="107"/>
      <c r="Y1261" s="23"/>
    </row>
    <row r="1262" spans="1:25" x14ac:dyDescent="0.25">
      <c r="A1262" s="39"/>
      <c r="B1262" s="39"/>
      <c r="C1262" s="21"/>
      <c r="D1262" s="22"/>
      <c r="E1262" s="26"/>
      <c r="F1262" s="7"/>
      <c r="G1262" s="7"/>
      <c r="H1262" s="7"/>
      <c r="K1262" s="7"/>
      <c r="L1262" s="7"/>
      <c r="M1262" s="24"/>
      <c r="N1262" s="24"/>
      <c r="O1262" s="23"/>
      <c r="P1262" s="23"/>
      <c r="T1262" s="79"/>
      <c r="U1262" s="79"/>
      <c r="V1262" s="19"/>
      <c r="W1262" s="79"/>
      <c r="X1262" s="107"/>
      <c r="Y1262" s="23"/>
    </row>
    <row r="1263" spans="1:25" x14ac:dyDescent="0.25">
      <c r="A1263" s="39"/>
      <c r="B1263" s="39"/>
      <c r="C1263" s="21"/>
      <c r="D1263" s="22"/>
      <c r="E1263" s="26"/>
      <c r="F1263" s="7"/>
      <c r="G1263" s="7"/>
      <c r="H1263" s="7"/>
      <c r="K1263" s="7"/>
      <c r="L1263" s="7"/>
      <c r="M1263" s="24"/>
      <c r="N1263" s="24"/>
      <c r="O1263" s="23"/>
      <c r="P1263" s="23"/>
      <c r="T1263" s="79"/>
      <c r="U1263" s="79"/>
      <c r="V1263" s="19"/>
      <c r="W1263" s="79"/>
      <c r="X1263" s="107"/>
      <c r="Y1263" s="23"/>
    </row>
    <row r="1264" spans="1:25" x14ac:dyDescent="0.25">
      <c r="A1264" s="39"/>
      <c r="B1264" s="39"/>
      <c r="C1264" s="21"/>
      <c r="D1264" s="22"/>
      <c r="E1264" s="26"/>
      <c r="F1264" s="7"/>
      <c r="G1264" s="7"/>
      <c r="H1264" s="7"/>
      <c r="K1264" s="7"/>
      <c r="L1264" s="7"/>
      <c r="M1264" s="24"/>
      <c r="N1264" s="24"/>
      <c r="O1264" s="23"/>
      <c r="P1264" s="23"/>
      <c r="T1264" s="79"/>
      <c r="U1264" s="79"/>
      <c r="V1264" s="19"/>
      <c r="W1264" s="79"/>
      <c r="X1264" s="107"/>
      <c r="Y1264" s="23"/>
    </row>
    <row r="1265" spans="1:25" x14ac:dyDescent="0.25">
      <c r="A1265" s="39"/>
      <c r="B1265" s="39"/>
      <c r="C1265" s="21"/>
      <c r="D1265" s="22"/>
      <c r="E1265" s="26"/>
      <c r="F1265" s="7"/>
      <c r="G1265" s="7"/>
      <c r="H1265" s="7"/>
      <c r="K1265" s="7"/>
      <c r="L1265" s="7"/>
      <c r="M1265" s="24"/>
      <c r="N1265" s="24"/>
      <c r="O1265" s="23"/>
      <c r="P1265" s="23"/>
      <c r="T1265" s="79"/>
      <c r="U1265" s="79"/>
      <c r="V1265" s="19"/>
      <c r="W1265" s="79"/>
      <c r="X1265" s="106"/>
      <c r="Y1265" s="23"/>
    </row>
    <row r="1266" spans="1:25" x14ac:dyDescent="0.25">
      <c r="A1266" s="39"/>
      <c r="B1266" s="39"/>
      <c r="C1266" s="21"/>
      <c r="D1266" s="22"/>
      <c r="E1266" s="26"/>
      <c r="F1266" s="7"/>
      <c r="G1266" s="7"/>
      <c r="H1266" s="7"/>
      <c r="K1266" s="7"/>
      <c r="L1266" s="7"/>
      <c r="M1266" s="24"/>
      <c r="N1266" s="24"/>
      <c r="O1266" s="23"/>
      <c r="P1266" s="23"/>
      <c r="T1266" s="79"/>
      <c r="U1266" s="79"/>
      <c r="V1266" s="19"/>
      <c r="W1266" s="79"/>
      <c r="X1266" s="107"/>
      <c r="Y1266" s="23"/>
    </row>
    <row r="1267" spans="1:25" x14ac:dyDescent="0.25">
      <c r="A1267" s="39"/>
      <c r="B1267" s="39"/>
      <c r="C1267" s="21"/>
      <c r="D1267" s="22"/>
      <c r="E1267" s="26"/>
      <c r="F1267" s="7"/>
      <c r="G1267" s="7"/>
      <c r="H1267" s="7"/>
      <c r="K1267" s="7"/>
      <c r="L1267" s="7"/>
      <c r="M1267" s="24"/>
      <c r="N1267" s="24"/>
      <c r="O1267" s="23"/>
      <c r="P1267" s="23"/>
      <c r="T1267" s="79"/>
      <c r="U1267" s="79"/>
      <c r="V1267" s="19"/>
      <c r="W1267" s="79"/>
      <c r="X1267" s="107"/>
      <c r="Y1267" s="23"/>
    </row>
    <row r="1268" spans="1:25" x14ac:dyDescent="0.25">
      <c r="A1268" s="39"/>
      <c r="B1268" s="39"/>
      <c r="C1268" s="21"/>
      <c r="D1268" s="22"/>
      <c r="E1268" s="26"/>
      <c r="F1268" s="7"/>
      <c r="G1268" s="7"/>
      <c r="H1268" s="7"/>
      <c r="K1268" s="7"/>
      <c r="L1268" s="7"/>
      <c r="M1268" s="24"/>
      <c r="N1268" s="24"/>
      <c r="O1268" s="23"/>
      <c r="P1268" s="23"/>
      <c r="T1268" s="79"/>
      <c r="U1268" s="79"/>
      <c r="V1268" s="19"/>
      <c r="W1268" s="79"/>
      <c r="X1268" s="106"/>
      <c r="Y1268" s="23"/>
    </row>
    <row r="1269" spans="1:25" x14ac:dyDescent="0.25">
      <c r="A1269" s="39"/>
      <c r="B1269" s="39"/>
      <c r="C1269" s="21"/>
      <c r="D1269" s="22"/>
      <c r="E1269" s="26"/>
      <c r="F1269" s="7"/>
      <c r="G1269" s="7"/>
      <c r="H1269" s="7"/>
      <c r="K1269" s="7"/>
      <c r="L1269" s="7"/>
      <c r="M1269" s="24"/>
      <c r="N1269" s="24"/>
      <c r="O1269" s="23"/>
      <c r="P1269" s="23"/>
      <c r="T1269" s="79"/>
      <c r="U1269" s="79"/>
      <c r="V1269" s="19"/>
      <c r="W1269" s="79"/>
      <c r="X1269" s="107"/>
      <c r="Y1269" s="23"/>
    </row>
    <row r="1270" spans="1:25" x14ac:dyDescent="0.25">
      <c r="A1270" s="39"/>
      <c r="B1270" s="39"/>
      <c r="C1270" s="21"/>
      <c r="D1270" s="22"/>
      <c r="E1270" s="26"/>
      <c r="F1270" s="7"/>
      <c r="G1270" s="7"/>
      <c r="H1270" s="7"/>
      <c r="K1270" s="7"/>
      <c r="L1270" s="7"/>
      <c r="M1270" s="24"/>
      <c r="N1270" s="24"/>
      <c r="O1270" s="23"/>
      <c r="P1270" s="23"/>
      <c r="T1270" s="79"/>
      <c r="U1270" s="79"/>
      <c r="V1270" s="19"/>
      <c r="W1270" s="79"/>
      <c r="X1270" s="107"/>
      <c r="Y1270" s="23"/>
    </row>
    <row r="1271" spans="1:25" x14ac:dyDescent="0.25">
      <c r="A1271" s="39"/>
      <c r="B1271" s="39"/>
      <c r="C1271" s="21"/>
      <c r="D1271" s="22"/>
      <c r="E1271" s="26"/>
      <c r="F1271" s="7"/>
      <c r="G1271" s="7"/>
      <c r="H1271" s="7"/>
      <c r="K1271" s="7"/>
      <c r="L1271" s="7"/>
      <c r="M1271" s="24"/>
      <c r="N1271" s="24"/>
      <c r="O1271" s="23"/>
      <c r="P1271" s="23"/>
      <c r="T1271" s="79"/>
      <c r="U1271" s="79"/>
      <c r="V1271" s="19"/>
      <c r="W1271" s="79"/>
      <c r="X1271" s="107"/>
      <c r="Y1271" s="23"/>
    </row>
    <row r="1272" spans="1:25" x14ac:dyDescent="0.25">
      <c r="A1272" s="39"/>
      <c r="B1272" s="39"/>
      <c r="C1272" s="21"/>
      <c r="D1272" s="22"/>
      <c r="E1272" s="26"/>
      <c r="F1272" s="7"/>
      <c r="G1272" s="7"/>
      <c r="H1272" s="7"/>
      <c r="K1272" s="7"/>
      <c r="L1272" s="7"/>
      <c r="M1272" s="24"/>
      <c r="N1272" s="24"/>
      <c r="O1272" s="23"/>
      <c r="P1272" s="23"/>
      <c r="T1272" s="79"/>
      <c r="U1272" s="79"/>
      <c r="V1272" s="19"/>
      <c r="W1272" s="79"/>
      <c r="X1272" s="107"/>
      <c r="Y1272" s="23"/>
    </row>
    <row r="1273" spans="1:25" x14ac:dyDescent="0.25">
      <c r="A1273" s="39"/>
      <c r="B1273" s="39"/>
      <c r="C1273" s="21"/>
      <c r="D1273" s="22"/>
      <c r="E1273" s="26"/>
      <c r="F1273" s="7"/>
      <c r="G1273" s="7"/>
      <c r="H1273" s="7"/>
      <c r="K1273" s="7"/>
      <c r="L1273" s="7"/>
      <c r="M1273" s="24"/>
      <c r="N1273" s="24"/>
      <c r="O1273" s="23"/>
      <c r="P1273" s="23"/>
      <c r="T1273" s="79"/>
      <c r="U1273" s="79"/>
      <c r="V1273" s="19"/>
      <c r="W1273" s="79"/>
      <c r="X1273" s="107"/>
      <c r="Y1273" s="23"/>
    </row>
    <row r="1274" spans="1:25" x14ac:dyDescent="0.25">
      <c r="A1274" s="39"/>
      <c r="B1274" s="39"/>
      <c r="C1274" s="21"/>
      <c r="D1274" s="22"/>
      <c r="E1274" s="26"/>
      <c r="F1274" s="7"/>
      <c r="G1274" s="7"/>
      <c r="H1274" s="7"/>
      <c r="K1274" s="7"/>
      <c r="L1274" s="7"/>
      <c r="M1274" s="24"/>
      <c r="N1274" s="24"/>
      <c r="O1274" s="23"/>
      <c r="P1274" s="23"/>
      <c r="T1274" s="79"/>
      <c r="U1274" s="79"/>
      <c r="V1274" s="19"/>
      <c r="W1274" s="79"/>
      <c r="X1274" s="107"/>
      <c r="Y1274" s="23"/>
    </row>
    <row r="1275" spans="1:25" x14ac:dyDescent="0.25">
      <c r="A1275" s="39"/>
      <c r="B1275" s="39"/>
      <c r="C1275" s="21"/>
      <c r="D1275" s="22"/>
      <c r="E1275" s="26"/>
      <c r="F1275" s="7"/>
      <c r="G1275" s="7"/>
      <c r="H1275" s="7"/>
      <c r="K1275" s="7"/>
      <c r="L1275" s="7"/>
      <c r="M1275" s="24"/>
      <c r="N1275" s="24"/>
      <c r="O1275" s="23"/>
      <c r="P1275" s="23"/>
      <c r="T1275" s="79"/>
      <c r="U1275" s="79"/>
      <c r="V1275" s="19"/>
      <c r="W1275" s="79"/>
      <c r="X1275" s="107"/>
      <c r="Y1275" s="23"/>
    </row>
    <row r="1276" spans="1:25" x14ac:dyDescent="0.25">
      <c r="A1276" s="39"/>
      <c r="B1276" s="39"/>
      <c r="C1276" s="21"/>
      <c r="D1276" s="22"/>
      <c r="E1276" s="26"/>
      <c r="F1276" s="7"/>
      <c r="G1276" s="7"/>
      <c r="H1276" s="7"/>
      <c r="K1276" s="7"/>
      <c r="L1276" s="7"/>
      <c r="M1276" s="24"/>
      <c r="N1276" s="24"/>
      <c r="O1276" s="23"/>
      <c r="P1276" s="23"/>
      <c r="T1276" s="79"/>
      <c r="U1276" s="79"/>
      <c r="V1276" s="19"/>
      <c r="W1276" s="79"/>
      <c r="X1276" s="107"/>
      <c r="Y1276" s="23"/>
    </row>
    <row r="1277" spans="1:25" x14ac:dyDescent="0.25">
      <c r="A1277" s="39"/>
      <c r="B1277" s="39"/>
      <c r="C1277" s="21"/>
      <c r="D1277" s="22"/>
      <c r="E1277" s="26"/>
      <c r="F1277" s="7"/>
      <c r="G1277" s="7"/>
      <c r="H1277" s="7"/>
      <c r="K1277" s="7"/>
      <c r="L1277" s="7"/>
      <c r="M1277" s="24"/>
      <c r="N1277" s="24"/>
      <c r="O1277" s="23"/>
      <c r="P1277" s="23"/>
      <c r="T1277" s="79"/>
      <c r="U1277" s="79"/>
      <c r="V1277" s="19"/>
      <c r="W1277" s="79"/>
      <c r="X1277" s="107"/>
      <c r="Y1277" s="23"/>
    </row>
    <row r="1278" spans="1:25" x14ac:dyDescent="0.25">
      <c r="A1278" s="39"/>
      <c r="B1278" s="39"/>
      <c r="C1278" s="21"/>
      <c r="D1278" s="22"/>
      <c r="E1278" s="26"/>
      <c r="F1278" s="7"/>
      <c r="G1278" s="7"/>
      <c r="H1278" s="7"/>
      <c r="K1278" s="7"/>
      <c r="L1278" s="7"/>
      <c r="M1278" s="24"/>
      <c r="N1278" s="24"/>
      <c r="O1278" s="23"/>
      <c r="P1278" s="23"/>
      <c r="T1278" s="79"/>
      <c r="U1278" s="79"/>
      <c r="V1278" s="19"/>
      <c r="W1278" s="79"/>
      <c r="X1278" s="107"/>
      <c r="Y1278" s="23"/>
    </row>
    <row r="1279" spans="1:25" x14ac:dyDescent="0.25">
      <c r="A1279" s="39"/>
      <c r="B1279" s="39"/>
      <c r="C1279" s="21"/>
      <c r="D1279" s="22"/>
      <c r="E1279" s="26"/>
      <c r="F1279" s="7"/>
      <c r="G1279" s="7"/>
      <c r="H1279" s="7"/>
      <c r="K1279" s="7"/>
      <c r="L1279" s="7"/>
      <c r="M1279" s="24"/>
      <c r="N1279" s="24"/>
      <c r="O1279" s="23"/>
      <c r="P1279" s="23"/>
      <c r="T1279" s="79"/>
      <c r="U1279" s="79"/>
      <c r="V1279" s="19"/>
      <c r="W1279" s="79"/>
      <c r="X1279" s="107"/>
      <c r="Y1279" s="23"/>
    </row>
    <row r="1280" spans="1:25" x14ac:dyDescent="0.25">
      <c r="A1280" s="39"/>
      <c r="B1280" s="39"/>
      <c r="C1280" s="21"/>
      <c r="D1280" s="22"/>
      <c r="E1280" s="26"/>
      <c r="F1280" s="7"/>
      <c r="G1280" s="7"/>
      <c r="H1280" s="7"/>
      <c r="K1280" s="7"/>
      <c r="L1280" s="7"/>
      <c r="M1280" s="24"/>
      <c r="N1280" s="24"/>
      <c r="O1280" s="23"/>
      <c r="P1280" s="23"/>
      <c r="T1280" s="79"/>
      <c r="U1280" s="79"/>
      <c r="V1280" s="19"/>
      <c r="W1280" s="79"/>
      <c r="X1280" s="107"/>
      <c r="Y1280" s="23"/>
    </row>
    <row r="1281" spans="1:25" x14ac:dyDescent="0.25">
      <c r="A1281" s="39"/>
      <c r="B1281" s="39"/>
      <c r="C1281" s="21"/>
      <c r="D1281" s="22"/>
      <c r="E1281" s="26"/>
      <c r="F1281" s="7"/>
      <c r="G1281" s="7"/>
      <c r="H1281" s="7"/>
      <c r="K1281" s="7"/>
      <c r="L1281" s="7"/>
      <c r="M1281" s="24"/>
      <c r="N1281" s="24"/>
      <c r="O1281" s="23"/>
      <c r="P1281" s="23"/>
      <c r="T1281" s="79"/>
      <c r="U1281" s="79"/>
      <c r="V1281" s="19"/>
      <c r="W1281" s="30"/>
      <c r="X1281" s="107"/>
      <c r="Y1281" s="23"/>
    </row>
    <row r="1282" spans="1:25" x14ac:dyDescent="0.25">
      <c r="A1282" s="39"/>
      <c r="B1282" s="39"/>
      <c r="C1282" s="21"/>
      <c r="D1282" s="22"/>
      <c r="E1282" s="26"/>
      <c r="F1282" s="7"/>
      <c r="G1282" s="7"/>
      <c r="H1282" s="7"/>
      <c r="K1282" s="7"/>
      <c r="L1282" s="7"/>
      <c r="M1282" s="24"/>
      <c r="N1282" s="24"/>
      <c r="O1282" s="23"/>
      <c r="P1282" s="23"/>
      <c r="T1282" s="79"/>
      <c r="U1282" s="79"/>
      <c r="V1282" s="19"/>
      <c r="W1282" s="79"/>
      <c r="X1282" s="107"/>
      <c r="Y1282" s="23"/>
    </row>
    <row r="1283" spans="1:25" x14ac:dyDescent="0.25">
      <c r="A1283" s="39"/>
      <c r="B1283" s="39"/>
      <c r="C1283" s="21"/>
      <c r="D1283" s="22"/>
      <c r="E1283" s="26"/>
      <c r="F1283" s="7"/>
      <c r="G1283" s="7"/>
      <c r="H1283" s="7"/>
      <c r="K1283" s="7"/>
      <c r="L1283" s="7"/>
      <c r="M1283" s="24"/>
      <c r="N1283" s="24"/>
      <c r="O1283" s="23"/>
      <c r="P1283" s="23"/>
      <c r="T1283" s="79"/>
      <c r="U1283" s="79"/>
      <c r="V1283" s="19"/>
      <c r="W1283" s="79"/>
      <c r="X1283" s="107"/>
      <c r="Y1283" s="23"/>
    </row>
    <row r="1284" spans="1:25" x14ac:dyDescent="0.25">
      <c r="A1284" s="39"/>
      <c r="B1284" s="39"/>
      <c r="C1284" s="21"/>
      <c r="D1284" s="22"/>
      <c r="E1284" s="26"/>
      <c r="F1284" s="7"/>
      <c r="G1284" s="7"/>
      <c r="H1284" s="7"/>
      <c r="K1284" s="7"/>
      <c r="L1284" s="7"/>
      <c r="M1284" s="24"/>
      <c r="N1284" s="24"/>
      <c r="O1284" s="23"/>
      <c r="P1284" s="23"/>
      <c r="T1284" s="79"/>
      <c r="U1284" s="79"/>
      <c r="V1284" s="19"/>
      <c r="W1284" s="79"/>
      <c r="X1284" s="107"/>
      <c r="Y1284" s="23"/>
    </row>
    <row r="1285" spans="1:25" x14ac:dyDescent="0.25">
      <c r="A1285" s="39"/>
      <c r="B1285" s="39"/>
      <c r="C1285" s="21"/>
      <c r="D1285" s="22"/>
      <c r="E1285" s="26"/>
      <c r="F1285" s="7"/>
      <c r="G1285" s="7"/>
      <c r="H1285" s="7"/>
      <c r="K1285" s="7"/>
      <c r="L1285" s="7"/>
      <c r="M1285" s="24"/>
      <c r="N1285" s="24"/>
      <c r="O1285" s="23"/>
      <c r="P1285" s="23"/>
      <c r="T1285" s="79"/>
      <c r="U1285" s="79"/>
      <c r="V1285" s="19"/>
      <c r="W1285" s="79"/>
      <c r="X1285" s="107"/>
      <c r="Y1285" s="23"/>
    </row>
    <row r="1286" spans="1:25" x14ac:dyDescent="0.25">
      <c r="A1286" s="39"/>
      <c r="B1286" s="39"/>
      <c r="C1286" s="21"/>
      <c r="D1286" s="22"/>
      <c r="E1286" s="26"/>
      <c r="F1286" s="7"/>
      <c r="G1286" s="7"/>
      <c r="H1286" s="7"/>
      <c r="K1286" s="7"/>
      <c r="L1286" s="7"/>
      <c r="M1286" s="24"/>
      <c r="N1286" s="24"/>
      <c r="O1286" s="23"/>
      <c r="P1286" s="23"/>
      <c r="T1286" s="79"/>
      <c r="U1286" s="79"/>
      <c r="V1286" s="19"/>
      <c r="W1286" s="79"/>
      <c r="X1286" s="107"/>
      <c r="Y1286" s="23"/>
    </row>
    <row r="1287" spans="1:25" x14ac:dyDescent="0.25">
      <c r="A1287" s="39"/>
      <c r="B1287" s="39"/>
      <c r="C1287" s="21"/>
      <c r="D1287" s="22"/>
      <c r="E1287" s="26"/>
      <c r="F1287" s="7"/>
      <c r="G1287" s="7"/>
      <c r="H1287" s="7"/>
      <c r="K1287" s="7"/>
      <c r="L1287" s="7"/>
      <c r="M1287" s="24"/>
      <c r="N1287" s="24"/>
      <c r="O1287" s="23"/>
      <c r="P1287" s="23"/>
      <c r="T1287" s="79"/>
      <c r="U1287" s="79"/>
      <c r="V1287" s="19"/>
      <c r="W1287" s="79"/>
      <c r="X1287" s="107"/>
      <c r="Y1287" s="23"/>
    </row>
    <row r="1288" spans="1:25" x14ac:dyDescent="0.25">
      <c r="A1288" s="39"/>
      <c r="B1288" s="39"/>
      <c r="C1288" s="21"/>
      <c r="D1288" s="22"/>
      <c r="E1288" s="26"/>
      <c r="F1288" s="7"/>
      <c r="G1288" s="7"/>
      <c r="H1288" s="7"/>
      <c r="K1288" s="7"/>
      <c r="L1288" s="7"/>
      <c r="M1288" s="24"/>
      <c r="N1288" s="24"/>
      <c r="O1288" s="23"/>
      <c r="P1288" s="23"/>
      <c r="T1288" s="79"/>
      <c r="U1288" s="79"/>
      <c r="V1288" s="19"/>
      <c r="W1288" s="79"/>
      <c r="X1288" s="107"/>
      <c r="Y1288" s="23"/>
    </row>
    <row r="1289" spans="1:25" x14ac:dyDescent="0.25">
      <c r="A1289" s="39"/>
      <c r="B1289" s="39"/>
      <c r="C1289" s="21"/>
      <c r="D1289" s="22"/>
      <c r="E1289" s="26"/>
      <c r="F1289" s="7"/>
      <c r="G1289" s="7"/>
      <c r="H1289" s="7"/>
      <c r="K1289" s="7"/>
      <c r="L1289" s="7"/>
      <c r="M1289" s="24"/>
      <c r="N1289" s="24"/>
      <c r="O1289" s="23"/>
      <c r="P1289" s="23"/>
      <c r="T1289" s="79"/>
      <c r="U1289" s="79"/>
      <c r="V1289" s="19"/>
      <c r="W1289" s="79"/>
      <c r="X1289" s="107"/>
      <c r="Y1289" s="23"/>
    </row>
    <row r="1290" spans="1:25" x14ac:dyDescent="0.25">
      <c r="A1290" s="39"/>
      <c r="B1290" s="39"/>
      <c r="C1290" s="21"/>
      <c r="D1290" s="22"/>
      <c r="E1290" s="26"/>
      <c r="F1290" s="7"/>
      <c r="G1290" s="7"/>
      <c r="H1290" s="7"/>
      <c r="K1290" s="7"/>
      <c r="L1290" s="7"/>
      <c r="M1290" s="24"/>
      <c r="N1290" s="24"/>
      <c r="O1290" s="23"/>
      <c r="P1290" s="23"/>
      <c r="T1290" s="79"/>
      <c r="U1290" s="79"/>
      <c r="V1290" s="19"/>
      <c r="W1290" s="79"/>
      <c r="X1290" s="106"/>
      <c r="Y1290" s="23"/>
    </row>
    <row r="1291" spans="1:25" x14ac:dyDescent="0.25">
      <c r="A1291" s="39"/>
      <c r="B1291" s="39"/>
      <c r="C1291" s="21"/>
      <c r="D1291" s="22"/>
      <c r="E1291" s="26"/>
      <c r="F1291" s="7"/>
      <c r="G1291" s="7"/>
      <c r="H1291" s="7"/>
      <c r="K1291" s="7"/>
      <c r="L1291" s="7"/>
      <c r="M1291" s="24"/>
      <c r="N1291" s="24"/>
      <c r="O1291" s="23"/>
      <c r="P1291" s="23"/>
      <c r="T1291" s="79"/>
      <c r="U1291" s="79"/>
      <c r="V1291" s="19"/>
      <c r="W1291" s="79"/>
      <c r="X1291" s="106"/>
      <c r="Y1291" s="23"/>
    </row>
    <row r="1292" spans="1:25" x14ac:dyDescent="0.25">
      <c r="A1292" s="39"/>
      <c r="B1292" s="39"/>
      <c r="C1292" s="21"/>
      <c r="D1292" s="22"/>
      <c r="E1292" s="26"/>
      <c r="F1292" s="7"/>
      <c r="G1292" s="7"/>
      <c r="H1292" s="7"/>
      <c r="K1292" s="7"/>
      <c r="L1292" s="7"/>
      <c r="M1292" s="24"/>
      <c r="N1292" s="24"/>
      <c r="O1292" s="23"/>
      <c r="P1292" s="23"/>
      <c r="T1292" s="79"/>
      <c r="U1292" s="79"/>
      <c r="V1292" s="19"/>
      <c r="W1292" s="79"/>
      <c r="X1292" s="106"/>
      <c r="Y1292" s="23"/>
    </row>
    <row r="1293" spans="1:25" x14ac:dyDescent="0.25">
      <c r="A1293" s="39"/>
      <c r="B1293" s="39"/>
      <c r="C1293" s="21"/>
      <c r="D1293" s="22"/>
      <c r="E1293" s="26"/>
      <c r="F1293" s="7"/>
      <c r="G1293" s="7"/>
      <c r="H1293" s="7"/>
      <c r="K1293" s="7"/>
      <c r="L1293" s="7"/>
      <c r="M1293" s="24"/>
      <c r="N1293" s="24"/>
      <c r="O1293" s="23"/>
      <c r="P1293" s="23"/>
      <c r="T1293" s="79"/>
      <c r="U1293" s="79"/>
      <c r="V1293" s="19"/>
      <c r="W1293" s="79"/>
      <c r="X1293" s="106"/>
      <c r="Y1293" s="23"/>
    </row>
    <row r="1294" spans="1:25" x14ac:dyDescent="0.25">
      <c r="A1294" s="39"/>
      <c r="B1294" s="39"/>
      <c r="C1294" s="21"/>
      <c r="D1294" s="22"/>
      <c r="E1294" s="26"/>
      <c r="F1294" s="7"/>
      <c r="G1294" s="7"/>
      <c r="H1294" s="7"/>
      <c r="K1294" s="7"/>
      <c r="L1294" s="7"/>
      <c r="M1294" s="24"/>
      <c r="N1294" s="24"/>
      <c r="O1294" s="23"/>
      <c r="P1294" s="23"/>
      <c r="T1294" s="79"/>
      <c r="U1294" s="79"/>
      <c r="V1294" s="19"/>
      <c r="W1294" s="79"/>
      <c r="Y1294" s="23"/>
    </row>
    <row r="1295" spans="1:25" x14ac:dyDescent="0.25">
      <c r="A1295" s="39"/>
      <c r="B1295" s="39"/>
      <c r="C1295" s="21"/>
      <c r="D1295" s="22"/>
      <c r="E1295" s="26"/>
      <c r="F1295" s="7"/>
      <c r="G1295" s="7"/>
      <c r="H1295" s="7"/>
      <c r="K1295" s="7"/>
      <c r="L1295" s="7"/>
      <c r="M1295" s="24"/>
      <c r="N1295" s="24"/>
      <c r="O1295" s="23"/>
      <c r="P1295" s="23"/>
      <c r="T1295" s="79"/>
      <c r="U1295" s="79"/>
      <c r="V1295" s="19"/>
      <c r="W1295" s="79"/>
      <c r="Y1295" s="23"/>
    </row>
    <row r="1296" spans="1:25" x14ac:dyDescent="0.25">
      <c r="A1296" s="39"/>
      <c r="B1296" s="39"/>
      <c r="C1296" s="21"/>
      <c r="D1296" s="22"/>
      <c r="E1296" s="26"/>
      <c r="F1296" s="7"/>
      <c r="G1296" s="7"/>
      <c r="H1296" s="7"/>
      <c r="K1296" s="7"/>
      <c r="L1296" s="7"/>
      <c r="M1296" s="24"/>
      <c r="N1296" s="24"/>
      <c r="O1296" s="23"/>
      <c r="P1296" s="23"/>
      <c r="T1296" s="79"/>
      <c r="U1296" s="79"/>
      <c r="V1296" s="19"/>
      <c r="W1296" s="79"/>
      <c r="Y1296" s="23"/>
    </row>
    <row r="1297" spans="1:25" x14ac:dyDescent="0.25">
      <c r="A1297" s="39"/>
      <c r="B1297" s="39"/>
      <c r="C1297" s="21"/>
      <c r="D1297" s="22"/>
      <c r="E1297" s="26"/>
      <c r="F1297" s="7"/>
      <c r="G1297" s="7"/>
      <c r="H1297" s="7"/>
      <c r="K1297" s="7"/>
      <c r="L1297" s="7"/>
      <c r="M1297" s="24"/>
      <c r="N1297" s="24"/>
      <c r="O1297" s="23"/>
      <c r="P1297" s="23"/>
      <c r="T1297" s="79"/>
      <c r="U1297" s="79"/>
      <c r="V1297" s="19"/>
      <c r="W1297" s="79"/>
      <c r="Y1297" s="23"/>
    </row>
    <row r="1298" spans="1:25" x14ac:dyDescent="0.25">
      <c r="A1298" s="39"/>
      <c r="B1298" s="39"/>
      <c r="C1298" s="21"/>
      <c r="D1298" s="22"/>
      <c r="E1298" s="26"/>
      <c r="F1298" s="7"/>
      <c r="G1298" s="7"/>
      <c r="H1298" s="7"/>
      <c r="K1298" s="7"/>
      <c r="L1298" s="7"/>
      <c r="M1298" s="24"/>
      <c r="N1298" s="24"/>
      <c r="O1298" s="23"/>
      <c r="P1298" s="23"/>
      <c r="T1298" s="79"/>
      <c r="U1298" s="79"/>
      <c r="V1298" s="19"/>
      <c r="W1298" s="79"/>
      <c r="Y1298" s="23"/>
    </row>
    <row r="1299" spans="1:25" x14ac:dyDescent="0.25">
      <c r="A1299" s="39"/>
      <c r="B1299" s="39"/>
      <c r="C1299" s="21"/>
      <c r="D1299" s="22"/>
      <c r="E1299" s="26"/>
      <c r="F1299" s="7"/>
      <c r="G1299" s="7"/>
      <c r="H1299" s="7"/>
      <c r="K1299" s="7"/>
      <c r="L1299" s="7"/>
      <c r="M1299" s="24"/>
      <c r="N1299" s="24"/>
      <c r="O1299" s="23"/>
      <c r="P1299" s="23"/>
      <c r="T1299" s="79"/>
      <c r="U1299" s="79"/>
      <c r="V1299" s="19"/>
      <c r="W1299" s="79"/>
      <c r="Y1299" s="23"/>
    </row>
    <row r="1300" spans="1:25" x14ac:dyDescent="0.25">
      <c r="A1300" s="39"/>
      <c r="B1300" s="39"/>
      <c r="C1300" s="21"/>
      <c r="D1300" s="22"/>
      <c r="E1300" s="26"/>
      <c r="F1300" s="7"/>
      <c r="G1300" s="7"/>
      <c r="H1300" s="7"/>
      <c r="K1300" s="7"/>
      <c r="L1300" s="7"/>
      <c r="M1300" s="24"/>
      <c r="N1300" s="24"/>
      <c r="O1300" s="23"/>
      <c r="P1300" s="23"/>
      <c r="T1300" s="79"/>
      <c r="U1300" s="79"/>
      <c r="V1300" s="19"/>
      <c r="W1300" s="79"/>
      <c r="Y1300" s="23"/>
    </row>
    <row r="1301" spans="1:25" x14ac:dyDescent="0.25">
      <c r="A1301" s="39"/>
      <c r="B1301" s="39"/>
      <c r="C1301" s="21"/>
      <c r="D1301" s="22"/>
      <c r="E1301" s="26"/>
      <c r="F1301" s="7"/>
      <c r="G1301" s="7"/>
      <c r="H1301" s="7"/>
      <c r="K1301" s="7"/>
      <c r="L1301" s="7"/>
      <c r="M1301" s="24"/>
      <c r="N1301" s="24"/>
      <c r="O1301" s="23"/>
      <c r="P1301" s="23"/>
      <c r="T1301" s="79"/>
      <c r="U1301" s="79"/>
      <c r="V1301" s="19"/>
      <c r="W1301" s="79"/>
      <c r="Y1301" s="23"/>
    </row>
    <row r="1302" spans="1:25" x14ac:dyDescent="0.25">
      <c r="A1302" s="39"/>
      <c r="B1302" s="39"/>
      <c r="C1302" s="21"/>
      <c r="D1302" s="22"/>
      <c r="E1302" s="26"/>
      <c r="F1302" s="7"/>
      <c r="G1302" s="7"/>
      <c r="H1302" s="7"/>
      <c r="K1302" s="7"/>
      <c r="L1302" s="7"/>
      <c r="M1302" s="24"/>
      <c r="N1302" s="24"/>
      <c r="O1302" s="23"/>
      <c r="P1302" s="23"/>
      <c r="T1302" s="79"/>
      <c r="U1302" s="79"/>
      <c r="V1302" s="19"/>
      <c r="W1302" s="79"/>
      <c r="Y1302" s="23"/>
    </row>
    <row r="1303" spans="1:25" x14ac:dyDescent="0.25">
      <c r="A1303" s="39"/>
      <c r="B1303" s="39"/>
      <c r="C1303" s="21"/>
      <c r="D1303" s="22"/>
      <c r="E1303" s="26"/>
      <c r="F1303" s="7"/>
      <c r="G1303" s="7"/>
      <c r="H1303" s="7"/>
      <c r="K1303" s="7"/>
      <c r="L1303" s="7"/>
      <c r="M1303" s="24"/>
      <c r="N1303" s="24"/>
      <c r="O1303" s="23"/>
      <c r="P1303" s="23"/>
      <c r="T1303" s="79"/>
      <c r="U1303" s="79"/>
      <c r="V1303" s="19"/>
      <c r="W1303" s="79"/>
      <c r="Y1303" s="23"/>
    </row>
    <row r="1304" spans="1:25" x14ac:dyDescent="0.25">
      <c r="A1304" s="39"/>
      <c r="B1304" s="39"/>
      <c r="C1304" s="21"/>
      <c r="D1304" s="22"/>
      <c r="E1304" s="26"/>
      <c r="F1304" s="7"/>
      <c r="G1304" s="7"/>
      <c r="H1304" s="7"/>
      <c r="K1304" s="7"/>
      <c r="L1304" s="7"/>
      <c r="M1304" s="24"/>
      <c r="N1304" s="24"/>
      <c r="O1304" s="23"/>
      <c r="P1304" s="23"/>
      <c r="T1304" s="79"/>
      <c r="U1304" s="79"/>
      <c r="V1304" s="19"/>
      <c r="W1304" s="79"/>
      <c r="Y1304" s="23"/>
    </row>
    <row r="1305" spans="1:25" x14ac:dyDescent="0.25">
      <c r="A1305" s="39"/>
      <c r="B1305" s="39"/>
      <c r="C1305" s="21"/>
      <c r="D1305" s="22"/>
      <c r="E1305" s="26"/>
      <c r="F1305" s="7"/>
      <c r="G1305" s="7"/>
      <c r="H1305" s="7"/>
      <c r="K1305" s="7"/>
      <c r="L1305" s="7"/>
      <c r="M1305" s="24"/>
      <c r="N1305" s="24"/>
      <c r="O1305" s="23"/>
      <c r="P1305" s="23"/>
      <c r="T1305" s="79"/>
      <c r="U1305" s="79"/>
      <c r="V1305" s="19"/>
      <c r="W1305" s="30"/>
      <c r="Y1305" s="23"/>
    </row>
    <row r="1306" spans="1:25" x14ac:dyDescent="0.25">
      <c r="A1306" s="39"/>
      <c r="B1306" s="39"/>
      <c r="C1306" s="21"/>
      <c r="D1306" s="22"/>
      <c r="E1306" s="26"/>
      <c r="F1306" s="7"/>
      <c r="G1306" s="7"/>
      <c r="H1306" s="7"/>
      <c r="K1306" s="7"/>
      <c r="L1306" s="7"/>
      <c r="M1306" s="24"/>
      <c r="N1306" s="24"/>
      <c r="O1306" s="23"/>
      <c r="P1306" s="23"/>
      <c r="T1306" s="79"/>
      <c r="U1306" s="79"/>
      <c r="V1306" s="19"/>
      <c r="W1306" s="79"/>
      <c r="Y1306" s="23"/>
    </row>
    <row r="1307" spans="1:25" x14ac:dyDescent="0.25">
      <c r="A1307" s="39"/>
      <c r="B1307" s="39"/>
      <c r="C1307" s="21"/>
      <c r="D1307" s="22"/>
      <c r="E1307" s="26"/>
      <c r="F1307" s="7"/>
      <c r="G1307" s="7"/>
      <c r="H1307" s="7"/>
      <c r="K1307" s="7"/>
      <c r="L1307" s="7"/>
      <c r="M1307" s="24"/>
      <c r="N1307" s="24"/>
      <c r="O1307" s="23"/>
      <c r="P1307" s="23"/>
      <c r="T1307" s="79"/>
      <c r="U1307" s="79"/>
      <c r="V1307" s="19"/>
      <c r="W1307" s="79"/>
      <c r="Y1307" s="23"/>
    </row>
    <row r="1308" spans="1:25" x14ac:dyDescent="0.25">
      <c r="A1308" s="39"/>
      <c r="B1308" s="39"/>
      <c r="C1308" s="21"/>
      <c r="D1308" s="22"/>
      <c r="E1308" s="26"/>
      <c r="F1308" s="7"/>
      <c r="G1308" s="7"/>
      <c r="H1308" s="7"/>
      <c r="K1308" s="7"/>
      <c r="L1308" s="7"/>
      <c r="M1308" s="24"/>
      <c r="N1308" s="24"/>
      <c r="O1308" s="23"/>
      <c r="P1308" s="23"/>
      <c r="T1308" s="79"/>
      <c r="U1308" s="79"/>
      <c r="V1308" s="19"/>
      <c r="W1308" s="79"/>
      <c r="Y1308" s="23"/>
    </row>
    <row r="1309" spans="1:25" x14ac:dyDescent="0.25">
      <c r="A1309" s="39"/>
      <c r="B1309" s="39"/>
      <c r="C1309" s="21"/>
      <c r="D1309" s="22"/>
      <c r="E1309" s="26"/>
      <c r="F1309" s="7"/>
      <c r="G1309" s="7"/>
      <c r="H1309" s="7"/>
      <c r="K1309" s="7"/>
      <c r="L1309" s="7"/>
      <c r="M1309" s="24"/>
      <c r="N1309" s="24"/>
      <c r="O1309" s="23"/>
      <c r="P1309" s="23"/>
      <c r="T1309" s="79"/>
      <c r="U1309" s="79"/>
      <c r="V1309" s="19"/>
      <c r="W1309" s="79"/>
      <c r="Y1309" s="23"/>
    </row>
    <row r="1310" spans="1:25" x14ac:dyDescent="0.25">
      <c r="A1310" s="39"/>
      <c r="B1310" s="39"/>
      <c r="C1310" s="21"/>
      <c r="D1310" s="22"/>
      <c r="E1310" s="26"/>
      <c r="F1310" s="7"/>
      <c r="G1310" s="7"/>
      <c r="H1310" s="7"/>
      <c r="K1310" s="7"/>
      <c r="L1310" s="7"/>
      <c r="M1310" s="24"/>
      <c r="N1310" s="24"/>
      <c r="O1310" s="23"/>
      <c r="P1310" s="23"/>
      <c r="T1310" s="79"/>
      <c r="U1310" s="79"/>
      <c r="V1310" s="19"/>
      <c r="W1310" s="79"/>
      <c r="Y1310" s="23"/>
    </row>
    <row r="1311" spans="1:25" x14ac:dyDescent="0.25">
      <c r="A1311" s="39"/>
      <c r="B1311" s="39"/>
      <c r="C1311" s="21"/>
      <c r="D1311" s="22"/>
      <c r="E1311" s="26"/>
      <c r="F1311" s="7"/>
      <c r="G1311" s="7"/>
      <c r="H1311" s="7"/>
      <c r="K1311" s="7"/>
      <c r="L1311" s="7"/>
      <c r="M1311" s="24"/>
      <c r="N1311" s="24"/>
      <c r="O1311" s="23"/>
      <c r="P1311" s="23"/>
      <c r="T1311" s="79"/>
      <c r="U1311" s="79"/>
      <c r="V1311" s="19"/>
      <c r="W1311" s="79"/>
      <c r="Y1311" s="23"/>
    </row>
    <row r="1312" spans="1:25" x14ac:dyDescent="0.25">
      <c r="A1312" s="39"/>
      <c r="B1312" s="39"/>
      <c r="C1312" s="21"/>
      <c r="D1312" s="22"/>
      <c r="E1312" s="26"/>
      <c r="F1312" s="7"/>
      <c r="G1312" s="7"/>
      <c r="H1312" s="7"/>
      <c r="K1312" s="7"/>
      <c r="L1312" s="7"/>
      <c r="M1312" s="24"/>
      <c r="N1312" s="24"/>
      <c r="O1312" s="23"/>
      <c r="P1312" s="23"/>
      <c r="T1312" s="79"/>
      <c r="U1312" s="79"/>
      <c r="V1312" s="19"/>
      <c r="W1312" s="79"/>
      <c r="Y1312" s="23"/>
    </row>
    <row r="1313" spans="1:25" x14ac:dyDescent="0.25">
      <c r="A1313" s="39"/>
      <c r="B1313" s="39"/>
      <c r="C1313" s="21"/>
      <c r="D1313" s="22"/>
      <c r="E1313" s="26"/>
      <c r="F1313" s="7"/>
      <c r="G1313" s="7"/>
      <c r="H1313" s="7"/>
      <c r="K1313" s="7"/>
      <c r="L1313" s="7"/>
      <c r="M1313" s="24"/>
      <c r="N1313" s="24"/>
      <c r="O1313" s="23"/>
      <c r="P1313" s="23"/>
      <c r="T1313" s="79"/>
      <c r="U1313" s="79"/>
      <c r="V1313" s="19"/>
      <c r="W1313" s="79"/>
      <c r="Y1313" s="23"/>
    </row>
    <row r="1314" spans="1:25" x14ac:dyDescent="0.25">
      <c r="A1314" s="39"/>
      <c r="B1314" s="39"/>
      <c r="C1314" s="21"/>
      <c r="D1314" s="22"/>
      <c r="E1314" s="26"/>
      <c r="F1314" s="7"/>
      <c r="G1314" s="7"/>
      <c r="H1314" s="7"/>
      <c r="K1314" s="7"/>
      <c r="L1314" s="7"/>
      <c r="M1314" s="24"/>
      <c r="N1314" s="24"/>
      <c r="O1314" s="23"/>
      <c r="P1314" s="23"/>
      <c r="T1314" s="79"/>
      <c r="U1314" s="79"/>
      <c r="V1314" s="19"/>
      <c r="W1314" s="79"/>
      <c r="Y1314" s="23"/>
    </row>
    <row r="1315" spans="1:25" x14ac:dyDescent="0.25">
      <c r="A1315" s="39"/>
      <c r="B1315" s="39"/>
      <c r="C1315" s="21"/>
      <c r="D1315" s="22"/>
      <c r="E1315" s="26"/>
      <c r="F1315" s="7"/>
      <c r="G1315" s="7"/>
      <c r="H1315" s="7"/>
      <c r="K1315" s="7"/>
      <c r="L1315" s="7"/>
      <c r="M1315" s="24"/>
      <c r="N1315" s="24"/>
      <c r="O1315" s="23"/>
      <c r="P1315" s="23"/>
      <c r="T1315" s="79"/>
      <c r="U1315" s="79"/>
      <c r="V1315" s="19"/>
      <c r="W1315" s="79"/>
      <c r="Y1315" s="23"/>
    </row>
    <row r="1316" spans="1:25" x14ac:dyDescent="0.25">
      <c r="A1316" s="39"/>
      <c r="B1316" s="39"/>
      <c r="C1316" s="21"/>
      <c r="D1316" s="22"/>
      <c r="E1316" s="26"/>
      <c r="F1316" s="7"/>
      <c r="G1316" s="7"/>
      <c r="H1316" s="7"/>
      <c r="K1316" s="7"/>
      <c r="L1316" s="7"/>
      <c r="M1316" s="24"/>
      <c r="N1316" s="24"/>
      <c r="O1316" s="23"/>
      <c r="P1316" s="23"/>
      <c r="T1316" s="79"/>
      <c r="U1316" s="79"/>
      <c r="V1316" s="19"/>
      <c r="W1316" s="79"/>
      <c r="Y1316" s="23"/>
    </row>
    <row r="1317" spans="1:25" x14ac:dyDescent="0.25">
      <c r="A1317" s="17"/>
      <c r="B1317" s="17"/>
      <c r="C1317" s="86"/>
      <c r="D1317" s="86"/>
      <c r="E1317" s="87"/>
      <c r="F1317" s="5"/>
      <c r="G1317" s="5"/>
      <c r="H1317" s="5"/>
      <c r="K1317" s="5"/>
      <c r="L1317" s="5"/>
      <c r="M1317" s="17"/>
      <c r="N1317" s="17"/>
      <c r="T1317" s="79"/>
      <c r="U1317" s="79"/>
      <c r="V1317" s="19"/>
      <c r="W1317" s="79"/>
      <c r="Y1317" s="23"/>
    </row>
    <row r="1318" spans="1:25" x14ac:dyDescent="0.25">
      <c r="A1318" s="17"/>
      <c r="B1318" s="17"/>
      <c r="C1318" s="86"/>
      <c r="D1318" s="86"/>
      <c r="E1318" s="87"/>
      <c r="F1318" s="5"/>
      <c r="G1318" s="5"/>
      <c r="H1318" s="5"/>
      <c r="K1318" s="5"/>
      <c r="L1318" s="5"/>
      <c r="M1318" s="17"/>
      <c r="N1318" s="17"/>
      <c r="T1318" s="79"/>
      <c r="U1318" s="79"/>
      <c r="V1318" s="19"/>
      <c r="W1318" s="79"/>
      <c r="Y1318" s="23"/>
    </row>
    <row r="1319" spans="1:25" x14ac:dyDescent="0.25">
      <c r="A1319" s="17"/>
      <c r="B1319" s="17"/>
      <c r="C1319" s="86"/>
      <c r="D1319" s="86"/>
      <c r="E1319" s="87"/>
      <c r="F1319" s="5"/>
      <c r="G1319" s="5"/>
      <c r="H1319" s="5"/>
      <c r="K1319" s="5"/>
      <c r="L1319" s="5"/>
      <c r="M1319" s="17"/>
      <c r="N1319" s="17"/>
      <c r="T1319" s="79"/>
      <c r="U1319" s="79"/>
      <c r="V1319" s="19"/>
      <c r="W1319" s="79"/>
      <c r="Y1319" s="23"/>
    </row>
    <row r="1320" spans="1:25" x14ac:dyDescent="0.25">
      <c r="A1320" s="17"/>
      <c r="B1320" s="17"/>
      <c r="C1320" s="86"/>
      <c r="D1320" s="86"/>
      <c r="E1320" s="87"/>
      <c r="F1320" s="5"/>
      <c r="G1320" s="5"/>
      <c r="H1320" s="5"/>
      <c r="K1320" s="5"/>
      <c r="L1320" s="5"/>
      <c r="M1320" s="17"/>
      <c r="N1320" s="17"/>
      <c r="T1320" s="79"/>
      <c r="U1320" s="79"/>
      <c r="V1320" s="19"/>
      <c r="W1320" s="79"/>
      <c r="X1320" s="106"/>
      <c r="Y1320" s="23"/>
    </row>
    <row r="1321" spans="1:25" x14ac:dyDescent="0.25">
      <c r="A1321" s="17"/>
      <c r="B1321" s="17"/>
      <c r="C1321" s="86"/>
      <c r="D1321" s="86"/>
      <c r="E1321" s="87"/>
      <c r="F1321" s="5"/>
      <c r="G1321" s="5"/>
      <c r="H1321" s="5"/>
      <c r="K1321" s="5"/>
      <c r="L1321" s="5"/>
      <c r="M1321" s="17"/>
      <c r="N1321" s="17"/>
      <c r="T1321" s="79"/>
      <c r="U1321" s="79"/>
      <c r="V1321" s="19"/>
      <c r="W1321" s="79"/>
      <c r="Y1321" s="23"/>
    </row>
    <row r="1322" spans="1:25" x14ac:dyDescent="0.25">
      <c r="A1322" s="17"/>
      <c r="B1322" s="17"/>
      <c r="C1322" s="86"/>
      <c r="D1322" s="86"/>
      <c r="E1322" s="87"/>
      <c r="F1322" s="5"/>
      <c r="G1322" s="5"/>
      <c r="H1322" s="5"/>
      <c r="K1322" s="5"/>
      <c r="L1322" s="5"/>
      <c r="M1322" s="17"/>
      <c r="N1322" s="17"/>
      <c r="T1322" s="79"/>
      <c r="U1322" s="79"/>
      <c r="V1322" s="19"/>
      <c r="W1322" s="79"/>
      <c r="Y1322" s="23"/>
    </row>
    <row r="1323" spans="1:25" x14ac:dyDescent="0.25">
      <c r="A1323" s="17"/>
      <c r="B1323" s="17"/>
      <c r="C1323" s="86"/>
      <c r="D1323" s="86"/>
      <c r="E1323" s="87"/>
      <c r="F1323" s="5"/>
      <c r="G1323" s="5"/>
      <c r="H1323" s="5"/>
      <c r="K1323" s="5"/>
      <c r="L1323" s="5"/>
      <c r="M1323" s="17"/>
      <c r="N1323" s="17"/>
      <c r="T1323" s="79"/>
      <c r="U1323" s="79"/>
      <c r="V1323" s="19"/>
      <c r="W1323" s="79"/>
      <c r="Y1323" s="23"/>
    </row>
    <row r="1324" spans="1:25" x14ac:dyDescent="0.25">
      <c r="A1324" s="17"/>
      <c r="B1324" s="17"/>
      <c r="C1324" s="86"/>
      <c r="D1324" s="86"/>
      <c r="E1324" s="87"/>
      <c r="F1324" s="5"/>
      <c r="G1324" s="5"/>
      <c r="H1324" s="5"/>
      <c r="K1324" s="5"/>
      <c r="L1324" s="5"/>
      <c r="M1324" s="17"/>
      <c r="N1324" s="17"/>
      <c r="T1324" s="79"/>
      <c r="U1324" s="79"/>
      <c r="V1324" s="19"/>
      <c r="W1324" s="79"/>
      <c r="Y1324" s="23"/>
    </row>
    <row r="1325" spans="1:25" x14ac:dyDescent="0.25">
      <c r="A1325" s="17"/>
      <c r="B1325" s="17"/>
      <c r="C1325" s="86"/>
      <c r="D1325" s="86"/>
      <c r="E1325" s="87"/>
      <c r="F1325" s="5"/>
      <c r="G1325" s="5"/>
      <c r="H1325" s="5"/>
      <c r="K1325" s="5"/>
      <c r="L1325" s="5"/>
      <c r="M1325" s="17"/>
      <c r="N1325" s="17"/>
      <c r="T1325" s="79"/>
      <c r="U1325" s="79"/>
      <c r="V1325" s="19"/>
      <c r="W1325" s="79"/>
      <c r="Y1325" s="23"/>
    </row>
    <row r="1326" spans="1:25" x14ac:dyDescent="0.25">
      <c r="A1326" s="17"/>
      <c r="B1326" s="17"/>
      <c r="C1326" s="86"/>
      <c r="D1326" s="86"/>
      <c r="E1326" s="87"/>
      <c r="F1326" s="5"/>
      <c r="G1326" s="5"/>
      <c r="H1326" s="5"/>
      <c r="K1326" s="5"/>
      <c r="L1326" s="5"/>
      <c r="M1326" s="17"/>
      <c r="N1326" s="17"/>
      <c r="T1326" s="79"/>
      <c r="U1326" s="79"/>
      <c r="V1326" s="19"/>
      <c r="W1326" s="79"/>
      <c r="Y1326" s="23"/>
    </row>
    <row r="1327" spans="1:25" x14ac:dyDescent="0.25">
      <c r="A1327" s="17"/>
      <c r="B1327" s="17"/>
      <c r="C1327" s="86"/>
      <c r="D1327" s="86"/>
      <c r="E1327" s="87"/>
      <c r="F1327" s="5"/>
      <c r="G1327" s="5"/>
      <c r="H1327" s="5"/>
      <c r="K1327" s="5"/>
      <c r="L1327" s="5"/>
      <c r="M1327" s="17"/>
      <c r="N1327" s="17"/>
      <c r="T1327" s="79"/>
      <c r="U1327" s="79"/>
      <c r="V1327" s="19"/>
      <c r="W1327" s="79"/>
      <c r="Y1327" s="23"/>
    </row>
    <row r="1328" spans="1:25" x14ac:dyDescent="0.25">
      <c r="A1328" s="17"/>
      <c r="B1328" s="17"/>
      <c r="C1328" s="86"/>
      <c r="D1328" s="86"/>
      <c r="E1328" s="87"/>
      <c r="F1328" s="5"/>
      <c r="G1328" s="5"/>
      <c r="H1328" s="5"/>
      <c r="K1328" s="5"/>
      <c r="L1328" s="5"/>
      <c r="M1328" s="17"/>
      <c r="N1328" s="17"/>
      <c r="T1328" s="79"/>
      <c r="U1328" s="79"/>
      <c r="V1328" s="19"/>
      <c r="W1328" s="79"/>
      <c r="Y1328" s="23"/>
    </row>
    <row r="1329" spans="1:25" x14ac:dyDescent="0.25">
      <c r="A1329" s="17"/>
      <c r="B1329" s="17"/>
      <c r="C1329" s="86"/>
      <c r="D1329" s="86"/>
      <c r="E1329" s="87"/>
      <c r="F1329" s="5"/>
      <c r="G1329" s="5"/>
      <c r="H1329" s="5"/>
      <c r="K1329" s="5"/>
      <c r="L1329" s="5"/>
      <c r="M1329" s="17"/>
      <c r="N1329" s="17"/>
      <c r="T1329" s="79"/>
      <c r="U1329" s="79"/>
      <c r="V1329" s="19"/>
      <c r="W1329" s="79"/>
      <c r="X1329" s="106"/>
      <c r="Y1329" s="23"/>
    </row>
    <row r="1330" spans="1:25" x14ac:dyDescent="0.25">
      <c r="A1330" s="17"/>
      <c r="B1330" s="17"/>
      <c r="C1330" s="86"/>
      <c r="D1330" s="86"/>
      <c r="E1330" s="87"/>
      <c r="F1330" s="5"/>
      <c r="G1330" s="5"/>
      <c r="H1330" s="5"/>
      <c r="K1330" s="5"/>
      <c r="L1330" s="5"/>
      <c r="M1330" s="17"/>
      <c r="N1330" s="17"/>
      <c r="T1330" s="79"/>
      <c r="U1330" s="79"/>
      <c r="V1330" s="19"/>
      <c r="W1330" s="79"/>
      <c r="Y1330" s="23"/>
    </row>
    <row r="1331" spans="1:25" x14ac:dyDescent="0.25">
      <c r="A1331" s="17"/>
      <c r="B1331" s="17"/>
      <c r="C1331" s="86"/>
      <c r="D1331" s="86"/>
      <c r="E1331" s="87"/>
      <c r="F1331" s="5"/>
      <c r="G1331" s="5"/>
      <c r="H1331" s="5"/>
      <c r="K1331" s="5"/>
      <c r="L1331" s="5"/>
      <c r="M1331" s="17"/>
      <c r="N1331" s="17"/>
      <c r="T1331" s="79"/>
      <c r="U1331" s="79"/>
      <c r="V1331" s="19"/>
      <c r="W1331" s="79"/>
      <c r="Y1331" s="23"/>
    </row>
    <row r="1332" spans="1:25" x14ac:dyDescent="0.25">
      <c r="A1332" s="17"/>
      <c r="B1332" s="17"/>
      <c r="C1332" s="86"/>
      <c r="D1332" s="86"/>
      <c r="E1332" s="87"/>
      <c r="F1332" s="5"/>
      <c r="G1332" s="5"/>
      <c r="H1332" s="5"/>
      <c r="K1332" s="5"/>
      <c r="L1332" s="5"/>
      <c r="M1332" s="17"/>
      <c r="N1332" s="17"/>
      <c r="T1332" s="79"/>
      <c r="U1332" s="79"/>
      <c r="V1332" s="19"/>
      <c r="W1332" s="79"/>
      <c r="X1332" s="106"/>
      <c r="Y1332" s="23"/>
    </row>
    <row r="1333" spans="1:25" x14ac:dyDescent="0.25">
      <c r="A1333" s="17"/>
      <c r="B1333" s="17"/>
      <c r="C1333" s="86"/>
      <c r="D1333" s="86"/>
      <c r="E1333" s="87"/>
      <c r="F1333" s="5"/>
      <c r="G1333" s="5"/>
      <c r="H1333" s="5"/>
      <c r="K1333" s="5"/>
      <c r="L1333" s="5"/>
      <c r="M1333" s="17"/>
      <c r="N1333" s="17"/>
      <c r="T1333" s="79"/>
      <c r="U1333" s="79"/>
      <c r="V1333" s="19"/>
      <c r="W1333" s="79"/>
      <c r="Y1333" s="23"/>
    </row>
    <row r="1334" spans="1:25" x14ac:dyDescent="0.25">
      <c r="A1334" s="17"/>
      <c r="B1334" s="17"/>
      <c r="C1334" s="86"/>
      <c r="D1334" s="86"/>
      <c r="E1334" s="87"/>
      <c r="F1334" s="5"/>
      <c r="G1334" s="5"/>
      <c r="H1334" s="5"/>
      <c r="K1334" s="5"/>
      <c r="L1334" s="5"/>
      <c r="M1334" s="17"/>
      <c r="N1334" s="17"/>
      <c r="T1334" s="79"/>
      <c r="U1334" s="79"/>
      <c r="V1334" s="19"/>
      <c r="W1334" s="79"/>
      <c r="Y1334" s="23"/>
    </row>
    <row r="1335" spans="1:25" x14ac:dyDescent="0.25">
      <c r="A1335" s="17"/>
      <c r="B1335" s="17"/>
      <c r="C1335" s="86"/>
      <c r="D1335" s="86"/>
      <c r="E1335" s="87"/>
      <c r="F1335" s="5"/>
      <c r="G1335" s="5"/>
      <c r="H1335" s="5"/>
      <c r="K1335" s="5"/>
      <c r="L1335" s="5"/>
      <c r="M1335" s="17"/>
      <c r="N1335" s="17"/>
      <c r="T1335" s="79"/>
      <c r="U1335" s="79"/>
      <c r="V1335" s="19"/>
      <c r="W1335" s="79"/>
      <c r="X1335" s="106"/>
      <c r="Y1335" s="23"/>
    </row>
    <row r="1336" spans="1:25" x14ac:dyDescent="0.25">
      <c r="A1336" s="17"/>
      <c r="B1336" s="17"/>
      <c r="C1336" s="86"/>
      <c r="D1336" s="86"/>
      <c r="E1336" s="87"/>
      <c r="F1336" s="5"/>
      <c r="G1336" s="5"/>
      <c r="H1336" s="5"/>
      <c r="K1336" s="5"/>
      <c r="L1336" s="5"/>
      <c r="M1336" s="17"/>
      <c r="N1336" s="17"/>
      <c r="T1336" s="79"/>
      <c r="U1336" s="79"/>
      <c r="V1336" s="19"/>
      <c r="W1336" s="79"/>
      <c r="Y1336" s="23"/>
    </row>
    <row r="1337" spans="1:25" x14ac:dyDescent="0.25">
      <c r="A1337" s="17"/>
      <c r="B1337" s="17"/>
      <c r="C1337" s="86"/>
      <c r="D1337" s="86"/>
      <c r="E1337" s="87"/>
      <c r="F1337" s="5"/>
      <c r="G1337" s="5"/>
      <c r="H1337" s="5"/>
      <c r="K1337" s="5"/>
      <c r="L1337" s="5"/>
      <c r="M1337" s="17"/>
      <c r="N1337" s="17"/>
      <c r="T1337" s="79"/>
      <c r="U1337" s="79"/>
      <c r="V1337" s="19"/>
      <c r="W1337" s="79"/>
      <c r="Y1337" s="23"/>
    </row>
    <row r="1338" spans="1:25" x14ac:dyDescent="0.25">
      <c r="A1338" s="17"/>
      <c r="B1338" s="17"/>
      <c r="C1338" s="86"/>
      <c r="D1338" s="86"/>
      <c r="E1338" s="87"/>
      <c r="F1338" s="5"/>
      <c r="G1338" s="5"/>
      <c r="H1338" s="5"/>
      <c r="K1338" s="5"/>
      <c r="L1338" s="5"/>
      <c r="M1338" s="17"/>
      <c r="N1338" s="17"/>
      <c r="T1338" s="79"/>
      <c r="U1338" s="79"/>
      <c r="V1338" s="19"/>
      <c r="W1338" s="79"/>
      <c r="Y1338" s="23"/>
    </row>
    <row r="1339" spans="1:25" x14ac:dyDescent="0.25">
      <c r="A1339" s="17"/>
      <c r="B1339" s="17"/>
      <c r="C1339" s="86"/>
      <c r="D1339" s="86"/>
      <c r="E1339" s="87"/>
      <c r="F1339" s="5"/>
      <c r="G1339" s="5"/>
      <c r="H1339" s="5"/>
      <c r="K1339" s="5"/>
      <c r="L1339" s="5"/>
      <c r="M1339" s="17"/>
      <c r="N1339" s="17"/>
      <c r="T1339" s="79"/>
      <c r="U1339" s="79"/>
      <c r="V1339" s="19"/>
      <c r="W1339" s="79"/>
      <c r="Y1339" s="23"/>
    </row>
    <row r="1340" spans="1:25" x14ac:dyDescent="0.25">
      <c r="A1340" s="17"/>
      <c r="B1340" s="17"/>
      <c r="C1340" s="86"/>
      <c r="D1340" s="86"/>
      <c r="E1340" s="87"/>
      <c r="F1340" s="5"/>
      <c r="G1340" s="5"/>
      <c r="H1340" s="5"/>
      <c r="K1340" s="5"/>
      <c r="L1340" s="5"/>
      <c r="M1340" s="17"/>
      <c r="N1340" s="17"/>
      <c r="T1340" s="79"/>
      <c r="U1340" s="79"/>
      <c r="V1340" s="19"/>
      <c r="W1340" s="79"/>
      <c r="X1340" s="106"/>
      <c r="Y1340" s="23"/>
    </row>
    <row r="1341" spans="1:25" x14ac:dyDescent="0.25">
      <c r="A1341" s="17"/>
      <c r="B1341" s="17"/>
      <c r="C1341" s="86"/>
      <c r="D1341" s="86"/>
      <c r="E1341" s="87"/>
      <c r="F1341" s="5"/>
      <c r="G1341" s="5"/>
      <c r="H1341" s="5"/>
      <c r="K1341" s="5"/>
      <c r="L1341" s="5"/>
      <c r="M1341" s="17"/>
      <c r="N1341" s="17"/>
      <c r="T1341" s="79"/>
      <c r="U1341" s="79"/>
      <c r="V1341" s="19"/>
      <c r="W1341" s="79"/>
      <c r="Y1341" s="23"/>
    </row>
    <row r="1342" spans="1:25" x14ac:dyDescent="0.25">
      <c r="A1342" s="17"/>
      <c r="B1342" s="17"/>
      <c r="C1342" s="86"/>
      <c r="D1342" s="86"/>
      <c r="E1342" s="87"/>
      <c r="F1342" s="5"/>
      <c r="G1342" s="5"/>
      <c r="H1342" s="5"/>
      <c r="K1342" s="5"/>
      <c r="L1342" s="5"/>
      <c r="M1342" s="17"/>
      <c r="N1342" s="17"/>
      <c r="T1342" s="79"/>
      <c r="U1342" s="79"/>
      <c r="V1342" s="19"/>
      <c r="W1342" s="79"/>
      <c r="X1342" s="106"/>
      <c r="Y1342" s="23"/>
    </row>
    <row r="1343" spans="1:25" x14ac:dyDescent="0.25">
      <c r="A1343" s="17"/>
      <c r="B1343" s="17"/>
      <c r="C1343" s="86"/>
      <c r="D1343" s="86"/>
      <c r="E1343" s="87"/>
      <c r="F1343" s="5"/>
      <c r="G1343" s="5"/>
      <c r="H1343" s="5"/>
      <c r="K1343" s="5"/>
      <c r="L1343" s="5"/>
      <c r="M1343" s="17"/>
      <c r="N1343" s="17"/>
      <c r="T1343" s="79"/>
      <c r="U1343" s="79"/>
      <c r="V1343" s="19"/>
      <c r="W1343" s="79"/>
      <c r="Y1343" s="23"/>
    </row>
    <row r="1344" spans="1:25" x14ac:dyDescent="0.25">
      <c r="A1344" s="17"/>
      <c r="B1344" s="17"/>
      <c r="C1344" s="86"/>
      <c r="D1344" s="86"/>
      <c r="E1344" s="87"/>
      <c r="F1344" s="5"/>
      <c r="G1344" s="5"/>
      <c r="H1344" s="5"/>
      <c r="K1344" s="5"/>
      <c r="L1344" s="5"/>
      <c r="M1344" s="17"/>
      <c r="N1344" s="17"/>
      <c r="T1344" s="79"/>
      <c r="U1344" s="79"/>
      <c r="V1344" s="19"/>
      <c r="W1344" s="79"/>
      <c r="X1344" s="106"/>
      <c r="Y1344" s="23"/>
    </row>
    <row r="1345" spans="1:25" x14ac:dyDescent="0.25">
      <c r="A1345" s="17"/>
      <c r="B1345" s="17"/>
      <c r="C1345" s="86"/>
      <c r="D1345" s="86"/>
      <c r="E1345" s="87"/>
      <c r="F1345" s="5"/>
      <c r="G1345" s="5"/>
      <c r="H1345" s="5"/>
      <c r="K1345" s="5"/>
      <c r="L1345" s="5"/>
      <c r="M1345" s="17"/>
      <c r="N1345" s="17"/>
      <c r="T1345" s="79"/>
      <c r="U1345" s="79"/>
      <c r="V1345" s="19"/>
      <c r="W1345" s="79"/>
      <c r="Y1345" s="23"/>
    </row>
    <row r="1346" spans="1:25" x14ac:dyDescent="0.25">
      <c r="A1346" s="17"/>
      <c r="B1346" s="17"/>
      <c r="C1346" s="86"/>
      <c r="D1346" s="86"/>
      <c r="E1346" s="87"/>
      <c r="F1346" s="5"/>
      <c r="G1346" s="5"/>
      <c r="H1346" s="5"/>
      <c r="K1346" s="5"/>
      <c r="L1346" s="5"/>
      <c r="M1346" s="17"/>
      <c r="N1346" s="17"/>
      <c r="T1346" s="79"/>
      <c r="U1346" s="79"/>
      <c r="V1346" s="19"/>
      <c r="W1346" s="79"/>
      <c r="X1346" s="106"/>
      <c r="Y1346" s="23"/>
    </row>
    <row r="1347" spans="1:25" x14ac:dyDescent="0.25">
      <c r="A1347" s="17"/>
      <c r="B1347" s="17"/>
      <c r="C1347" s="86"/>
      <c r="D1347" s="86"/>
      <c r="E1347" s="87"/>
      <c r="F1347" s="5"/>
      <c r="G1347" s="5"/>
      <c r="H1347" s="5"/>
      <c r="K1347" s="5"/>
      <c r="L1347" s="5"/>
      <c r="M1347" s="17"/>
      <c r="N1347" s="17"/>
      <c r="T1347" s="79"/>
      <c r="U1347" s="79"/>
      <c r="V1347" s="19"/>
      <c r="W1347" s="79"/>
      <c r="Y1347" s="23"/>
    </row>
    <row r="1348" spans="1:25" x14ac:dyDescent="0.25">
      <c r="A1348" s="17"/>
      <c r="B1348" s="17"/>
      <c r="C1348" s="86"/>
      <c r="D1348" s="86"/>
      <c r="E1348" s="87"/>
      <c r="F1348" s="5"/>
      <c r="G1348" s="5"/>
      <c r="H1348" s="5"/>
      <c r="K1348" s="5"/>
      <c r="L1348" s="5"/>
      <c r="M1348" s="17"/>
      <c r="N1348" s="17"/>
      <c r="T1348" s="79"/>
      <c r="U1348" s="79"/>
      <c r="V1348" s="19"/>
      <c r="W1348" s="79"/>
      <c r="X1348" s="106"/>
      <c r="Y1348" s="23"/>
    </row>
    <row r="1349" spans="1:25" x14ac:dyDescent="0.25">
      <c r="A1349" s="17"/>
      <c r="B1349" s="17"/>
      <c r="C1349" s="86"/>
      <c r="D1349" s="86"/>
      <c r="E1349" s="87"/>
      <c r="F1349" s="5"/>
      <c r="G1349" s="5"/>
      <c r="H1349" s="5"/>
      <c r="K1349" s="5"/>
      <c r="L1349" s="5"/>
      <c r="M1349" s="17"/>
      <c r="N1349" s="17"/>
      <c r="T1349" s="79"/>
      <c r="U1349" s="79"/>
      <c r="V1349" s="19"/>
      <c r="W1349" s="79"/>
      <c r="Y1349" s="23"/>
    </row>
    <row r="1350" spans="1:25" x14ac:dyDescent="0.25">
      <c r="A1350" s="17"/>
      <c r="B1350" s="17"/>
      <c r="C1350" s="86"/>
      <c r="D1350" s="86"/>
      <c r="E1350" s="87"/>
      <c r="F1350" s="5"/>
      <c r="G1350" s="5"/>
      <c r="H1350" s="5"/>
      <c r="K1350" s="5"/>
      <c r="L1350" s="5"/>
      <c r="M1350" s="17"/>
      <c r="N1350" s="17"/>
      <c r="T1350" s="79"/>
      <c r="U1350" s="79"/>
      <c r="V1350" s="19"/>
      <c r="W1350" s="79"/>
      <c r="X1350" s="106"/>
      <c r="Y1350" s="23"/>
    </row>
    <row r="1351" spans="1:25" x14ac:dyDescent="0.25">
      <c r="A1351" s="17"/>
      <c r="B1351" s="17"/>
      <c r="C1351" s="86"/>
      <c r="D1351" s="86"/>
      <c r="E1351" s="87"/>
      <c r="F1351" s="5"/>
      <c r="G1351" s="5"/>
      <c r="H1351" s="5"/>
      <c r="K1351" s="5"/>
      <c r="L1351" s="5"/>
      <c r="M1351" s="17"/>
      <c r="N1351" s="17"/>
      <c r="T1351" s="79"/>
      <c r="U1351" s="79"/>
      <c r="V1351" s="19"/>
      <c r="W1351" s="79"/>
      <c r="Y1351" s="23"/>
    </row>
    <row r="1352" spans="1:25" x14ac:dyDescent="0.25">
      <c r="A1352" s="17"/>
      <c r="B1352" s="17"/>
      <c r="C1352" s="86"/>
      <c r="D1352" s="86"/>
      <c r="E1352" s="87"/>
      <c r="F1352" s="5"/>
      <c r="G1352" s="5"/>
      <c r="H1352" s="5"/>
      <c r="K1352" s="5"/>
      <c r="L1352" s="5"/>
      <c r="M1352" s="17"/>
      <c r="N1352" s="17"/>
      <c r="T1352" s="79"/>
      <c r="U1352" s="79"/>
      <c r="V1352" s="19"/>
      <c r="W1352" s="79"/>
      <c r="X1352" s="106"/>
      <c r="Y1352" s="23"/>
    </row>
    <row r="1353" spans="1:25" x14ac:dyDescent="0.25">
      <c r="A1353" s="17"/>
      <c r="B1353" s="17"/>
      <c r="C1353" s="86"/>
      <c r="D1353" s="86"/>
      <c r="E1353" s="87"/>
      <c r="F1353" s="5"/>
      <c r="G1353" s="5"/>
      <c r="H1353" s="5"/>
      <c r="K1353" s="5"/>
      <c r="L1353" s="5"/>
      <c r="M1353" s="17"/>
      <c r="N1353" s="17"/>
      <c r="T1353" s="79"/>
      <c r="U1353" s="79"/>
      <c r="V1353" s="19"/>
      <c r="W1353" s="79"/>
      <c r="Y1353" s="23"/>
    </row>
    <row r="1354" spans="1:25" x14ac:dyDescent="0.25">
      <c r="A1354" s="17"/>
      <c r="B1354" s="17"/>
      <c r="C1354" s="86"/>
      <c r="D1354" s="86"/>
      <c r="E1354" s="87"/>
      <c r="F1354" s="5"/>
      <c r="G1354" s="5"/>
      <c r="H1354" s="5"/>
      <c r="K1354" s="5"/>
      <c r="L1354" s="5"/>
      <c r="M1354" s="17"/>
      <c r="N1354" s="17"/>
      <c r="T1354" s="79"/>
      <c r="U1354" s="79"/>
      <c r="V1354" s="19"/>
      <c r="W1354" s="79"/>
      <c r="X1354" s="106"/>
      <c r="Y1354" s="23"/>
    </row>
    <row r="1355" spans="1:25" x14ac:dyDescent="0.25">
      <c r="A1355" s="17"/>
      <c r="B1355" s="17"/>
      <c r="C1355" s="86"/>
      <c r="D1355" s="86"/>
      <c r="E1355" s="87"/>
      <c r="F1355" s="5"/>
      <c r="G1355" s="5"/>
      <c r="H1355" s="5"/>
      <c r="K1355" s="5"/>
      <c r="L1355" s="5"/>
      <c r="M1355" s="17"/>
      <c r="N1355" s="17"/>
      <c r="T1355" s="79"/>
      <c r="U1355" s="79"/>
      <c r="V1355" s="19"/>
      <c r="W1355" s="79"/>
      <c r="Y1355" s="23"/>
    </row>
    <row r="1356" spans="1:25" x14ac:dyDescent="0.25">
      <c r="A1356" s="17"/>
      <c r="B1356" s="17"/>
      <c r="C1356" s="86"/>
      <c r="D1356" s="86"/>
      <c r="E1356" s="87"/>
      <c r="F1356" s="5"/>
      <c r="G1356" s="5"/>
      <c r="H1356" s="5"/>
      <c r="K1356" s="5"/>
      <c r="L1356" s="5"/>
      <c r="M1356" s="17"/>
      <c r="N1356" s="17"/>
      <c r="T1356" s="79"/>
      <c r="U1356" s="79"/>
      <c r="V1356" s="19"/>
      <c r="W1356" s="79"/>
      <c r="X1356" s="106"/>
      <c r="Y1356" s="23"/>
    </row>
    <row r="1357" spans="1:25" x14ac:dyDescent="0.25">
      <c r="A1357" s="17"/>
      <c r="B1357" s="17"/>
      <c r="C1357" s="86"/>
      <c r="D1357" s="86"/>
      <c r="E1357" s="87"/>
      <c r="F1357" s="5"/>
      <c r="G1357" s="5"/>
      <c r="H1357" s="5"/>
      <c r="K1357" s="5"/>
      <c r="L1357" s="5"/>
      <c r="M1357" s="17"/>
      <c r="N1357" s="17"/>
      <c r="T1357" s="79"/>
      <c r="U1357" s="79"/>
      <c r="V1357" s="19"/>
      <c r="W1357" s="79"/>
      <c r="Y1357" s="23"/>
    </row>
    <row r="1358" spans="1:25" x14ac:dyDescent="0.25">
      <c r="A1358" s="17"/>
      <c r="B1358" s="17"/>
      <c r="C1358" s="86"/>
      <c r="D1358" s="86"/>
      <c r="E1358" s="87"/>
      <c r="F1358" s="5"/>
      <c r="G1358" s="5"/>
      <c r="H1358" s="5"/>
      <c r="K1358" s="5"/>
      <c r="L1358" s="5"/>
      <c r="M1358" s="17"/>
      <c r="N1358" s="17"/>
      <c r="T1358" s="79"/>
      <c r="U1358" s="79"/>
      <c r="V1358" s="19"/>
      <c r="W1358" s="79"/>
      <c r="X1358" s="106"/>
      <c r="Y1358" s="23"/>
    </row>
    <row r="1359" spans="1:25" x14ac:dyDescent="0.25">
      <c r="A1359" s="17"/>
      <c r="B1359" s="17"/>
      <c r="C1359" s="86"/>
      <c r="D1359" s="86"/>
      <c r="E1359" s="87"/>
      <c r="F1359" s="5"/>
      <c r="G1359" s="5"/>
      <c r="H1359" s="5"/>
      <c r="K1359" s="5"/>
      <c r="L1359" s="5"/>
      <c r="M1359" s="17"/>
      <c r="N1359" s="17"/>
      <c r="T1359" s="79"/>
      <c r="U1359" s="79"/>
      <c r="V1359" s="19"/>
      <c r="W1359" s="79"/>
      <c r="Y1359" s="23"/>
    </row>
    <row r="1360" spans="1:25" x14ac:dyDescent="0.25">
      <c r="A1360" s="17"/>
      <c r="B1360" s="17"/>
      <c r="C1360" s="86"/>
      <c r="D1360" s="86"/>
      <c r="E1360" s="87"/>
      <c r="F1360" s="5"/>
      <c r="G1360" s="5"/>
      <c r="H1360" s="5"/>
      <c r="K1360" s="5"/>
      <c r="L1360" s="5"/>
      <c r="M1360" s="17"/>
      <c r="N1360" s="17"/>
      <c r="T1360" s="79"/>
      <c r="U1360" s="79"/>
      <c r="V1360" s="19"/>
      <c r="W1360" s="79"/>
      <c r="Y1360" s="23"/>
    </row>
    <row r="1361" spans="1:25" x14ac:dyDescent="0.25">
      <c r="A1361" s="17"/>
      <c r="B1361" s="17"/>
      <c r="C1361" s="86"/>
      <c r="D1361" s="86"/>
      <c r="E1361" s="87"/>
      <c r="F1361" s="5"/>
      <c r="G1361" s="5"/>
      <c r="H1361" s="5"/>
      <c r="K1361" s="5"/>
      <c r="L1361" s="5"/>
      <c r="M1361" s="17"/>
      <c r="N1361" s="17"/>
      <c r="T1361" s="79"/>
      <c r="U1361" s="79"/>
      <c r="V1361" s="19"/>
      <c r="W1361" s="79"/>
      <c r="Y1361" s="23"/>
    </row>
    <row r="1362" spans="1:25" x14ac:dyDescent="0.25">
      <c r="A1362" s="17"/>
      <c r="B1362" s="17"/>
      <c r="C1362" s="86"/>
      <c r="D1362" s="86"/>
      <c r="E1362" s="87"/>
      <c r="F1362" s="5"/>
      <c r="G1362" s="5"/>
      <c r="H1362" s="5"/>
      <c r="K1362" s="5"/>
      <c r="L1362" s="5"/>
      <c r="M1362" s="17"/>
      <c r="N1362" s="17"/>
      <c r="T1362" s="79"/>
      <c r="U1362" s="79"/>
      <c r="V1362" s="19"/>
      <c r="W1362" s="79"/>
      <c r="Y1362" s="23"/>
    </row>
    <row r="1363" spans="1:25" x14ac:dyDescent="0.25">
      <c r="A1363" s="17"/>
      <c r="B1363" s="17"/>
      <c r="C1363" s="86"/>
      <c r="D1363" s="86"/>
      <c r="E1363" s="87"/>
      <c r="F1363" s="5"/>
      <c r="G1363" s="5"/>
      <c r="H1363" s="5"/>
      <c r="K1363" s="5"/>
      <c r="L1363" s="5"/>
      <c r="M1363" s="17"/>
      <c r="N1363" s="17"/>
      <c r="T1363" s="79"/>
      <c r="U1363" s="79"/>
      <c r="V1363" s="19"/>
      <c r="W1363" s="79"/>
      <c r="Y1363" s="23"/>
    </row>
    <row r="1364" spans="1:25" x14ac:dyDescent="0.25">
      <c r="A1364" s="17"/>
      <c r="B1364" s="17"/>
      <c r="C1364" s="86"/>
      <c r="D1364" s="86"/>
      <c r="E1364" s="87"/>
      <c r="F1364" s="5"/>
      <c r="G1364" s="5"/>
      <c r="H1364" s="5"/>
      <c r="K1364" s="5"/>
      <c r="L1364" s="5"/>
      <c r="M1364" s="17"/>
      <c r="N1364" s="17"/>
      <c r="T1364" s="79"/>
      <c r="U1364" s="79"/>
      <c r="V1364" s="19"/>
      <c r="W1364" s="79"/>
      <c r="Y1364" s="23"/>
    </row>
    <row r="1365" spans="1:25" x14ac:dyDescent="0.25">
      <c r="A1365" s="17"/>
      <c r="B1365" s="17"/>
      <c r="C1365" s="86"/>
      <c r="D1365" s="86"/>
      <c r="E1365" s="87"/>
      <c r="F1365" s="5"/>
      <c r="G1365" s="5"/>
      <c r="H1365" s="5"/>
      <c r="K1365" s="5"/>
      <c r="L1365" s="5"/>
      <c r="M1365" s="17"/>
      <c r="N1365" s="17"/>
      <c r="T1365" s="79"/>
      <c r="U1365" s="79"/>
      <c r="V1365" s="19"/>
      <c r="W1365" s="79"/>
      <c r="Y1365" s="23"/>
    </row>
    <row r="1366" spans="1:25" x14ac:dyDescent="0.25">
      <c r="A1366" s="17"/>
      <c r="B1366" s="17"/>
      <c r="C1366" s="86"/>
      <c r="D1366" s="86"/>
      <c r="E1366" s="87"/>
      <c r="F1366" s="5"/>
      <c r="G1366" s="5"/>
      <c r="H1366" s="5"/>
      <c r="K1366" s="5"/>
      <c r="L1366" s="5"/>
      <c r="M1366" s="17"/>
      <c r="N1366" s="17"/>
      <c r="T1366" s="79"/>
      <c r="U1366" s="79"/>
      <c r="V1366" s="19"/>
      <c r="W1366" s="79"/>
      <c r="Y1366" s="23"/>
    </row>
    <row r="1367" spans="1:25" x14ac:dyDescent="0.25">
      <c r="A1367" s="17"/>
      <c r="B1367" s="17"/>
      <c r="C1367" s="86"/>
      <c r="D1367" s="86"/>
      <c r="E1367" s="87"/>
      <c r="F1367" s="5"/>
      <c r="G1367" s="5"/>
      <c r="H1367" s="5"/>
      <c r="K1367" s="5"/>
      <c r="L1367" s="5"/>
      <c r="M1367" s="17"/>
      <c r="N1367" s="17"/>
      <c r="T1367" s="79"/>
      <c r="U1367" s="79"/>
      <c r="V1367" s="19"/>
      <c r="W1367" s="79"/>
    </row>
    <row r="1368" spans="1:25" x14ac:dyDescent="0.25">
      <c r="A1368" s="17"/>
      <c r="B1368" s="17"/>
      <c r="C1368" s="86"/>
      <c r="D1368" s="86"/>
      <c r="E1368" s="87"/>
      <c r="F1368" s="5"/>
      <c r="G1368" s="5"/>
      <c r="H1368" s="5"/>
      <c r="K1368" s="5"/>
      <c r="L1368" s="5"/>
      <c r="M1368" s="17"/>
      <c r="N1368" s="17"/>
      <c r="T1368" s="79"/>
      <c r="U1368" s="79"/>
      <c r="V1368" s="19"/>
      <c r="W1368" s="79"/>
    </row>
    <row r="1369" spans="1:25" x14ac:dyDescent="0.25">
      <c r="A1369" s="17"/>
      <c r="B1369" s="17"/>
      <c r="C1369" s="86"/>
      <c r="D1369" s="86"/>
      <c r="E1369" s="87"/>
      <c r="F1369" s="5"/>
      <c r="G1369" s="5"/>
      <c r="H1369" s="5"/>
      <c r="K1369" s="5"/>
      <c r="L1369" s="5"/>
      <c r="M1369" s="17"/>
      <c r="N1369" s="17"/>
      <c r="T1369" s="79"/>
      <c r="U1369" s="79"/>
      <c r="V1369" s="19"/>
      <c r="W1369" s="79"/>
    </row>
    <row r="1370" spans="1:25" x14ac:dyDescent="0.25">
      <c r="A1370" s="17"/>
      <c r="B1370" s="17"/>
      <c r="C1370" s="86"/>
      <c r="D1370" s="86"/>
      <c r="E1370" s="87"/>
      <c r="F1370" s="5"/>
      <c r="G1370" s="5"/>
      <c r="H1370" s="5"/>
      <c r="K1370" s="5"/>
      <c r="L1370" s="5"/>
      <c r="M1370" s="17"/>
      <c r="N1370" s="17"/>
      <c r="T1370" s="79"/>
      <c r="U1370" s="79"/>
      <c r="V1370" s="19"/>
      <c r="W1370" s="79"/>
    </row>
    <row r="1371" spans="1:25" x14ac:dyDescent="0.25">
      <c r="A1371" s="17"/>
      <c r="B1371" s="17"/>
      <c r="C1371" s="86"/>
      <c r="D1371" s="86"/>
      <c r="E1371" s="87"/>
      <c r="F1371" s="5"/>
      <c r="G1371" s="5"/>
      <c r="H1371" s="5"/>
      <c r="K1371" s="5"/>
      <c r="L1371" s="5"/>
      <c r="M1371" s="17"/>
      <c r="N1371" s="17"/>
      <c r="T1371" s="79"/>
      <c r="U1371" s="79"/>
      <c r="V1371" s="19"/>
      <c r="W1371" s="79"/>
    </row>
    <row r="1372" spans="1:25" x14ac:dyDescent="0.25">
      <c r="A1372" s="17"/>
      <c r="B1372" s="17"/>
      <c r="C1372" s="86"/>
      <c r="D1372" s="86"/>
      <c r="E1372" s="87"/>
      <c r="F1372" s="5"/>
      <c r="G1372" s="5"/>
      <c r="H1372" s="5"/>
      <c r="K1372" s="5"/>
      <c r="L1372" s="5"/>
      <c r="M1372" s="17"/>
      <c r="N1372" s="17"/>
      <c r="T1372" s="79"/>
      <c r="U1372" s="79"/>
      <c r="V1372" s="19"/>
      <c r="W1372" s="79"/>
    </row>
    <row r="1373" spans="1:25" x14ac:dyDescent="0.25">
      <c r="A1373" s="17"/>
      <c r="B1373" s="17"/>
      <c r="C1373" s="86"/>
      <c r="D1373" s="86"/>
      <c r="E1373" s="87"/>
      <c r="F1373" s="5"/>
      <c r="G1373" s="5"/>
      <c r="H1373" s="5"/>
      <c r="K1373" s="5"/>
      <c r="L1373" s="5"/>
      <c r="M1373" s="17"/>
      <c r="N1373" s="17"/>
      <c r="T1373" s="79"/>
      <c r="U1373" s="79"/>
      <c r="V1373" s="19"/>
      <c r="W1373" s="79"/>
    </row>
    <row r="1374" spans="1:25" x14ac:dyDescent="0.25">
      <c r="A1374" s="17"/>
      <c r="B1374" s="17"/>
      <c r="C1374" s="86"/>
      <c r="D1374" s="86"/>
      <c r="E1374" s="87"/>
      <c r="F1374" s="5"/>
      <c r="G1374" s="5"/>
      <c r="H1374" s="5"/>
      <c r="K1374" s="5"/>
      <c r="L1374" s="5"/>
      <c r="M1374" s="17"/>
      <c r="N1374" s="17"/>
      <c r="T1374" s="79"/>
      <c r="U1374" s="79"/>
      <c r="V1374" s="19"/>
      <c r="W1374" s="79"/>
    </row>
    <row r="1375" spans="1:25" x14ac:dyDescent="0.25">
      <c r="A1375" s="17"/>
      <c r="B1375" s="17"/>
      <c r="C1375" s="86"/>
      <c r="D1375" s="86"/>
      <c r="E1375" s="87"/>
      <c r="F1375" s="5"/>
      <c r="G1375" s="5"/>
      <c r="H1375" s="5"/>
      <c r="K1375" s="5"/>
      <c r="L1375" s="5"/>
      <c r="M1375" s="17"/>
      <c r="N1375" s="17"/>
      <c r="T1375" s="79"/>
      <c r="U1375" s="79"/>
      <c r="V1375" s="19"/>
      <c r="W1375" s="79"/>
    </row>
    <row r="1376" spans="1:25" x14ac:dyDescent="0.25">
      <c r="A1376" s="17"/>
      <c r="B1376" s="17"/>
      <c r="C1376" s="86"/>
      <c r="D1376" s="86"/>
      <c r="E1376" s="87"/>
      <c r="F1376" s="5"/>
      <c r="G1376" s="5"/>
      <c r="H1376" s="5"/>
      <c r="K1376" s="5"/>
      <c r="L1376" s="5"/>
      <c r="M1376" s="17"/>
      <c r="N1376" s="17"/>
      <c r="T1376" s="79"/>
      <c r="U1376" s="79"/>
      <c r="V1376" s="19"/>
      <c r="W1376" s="79"/>
    </row>
    <row r="1377" spans="1:23" x14ac:dyDescent="0.25">
      <c r="A1377" s="17"/>
      <c r="B1377" s="17"/>
      <c r="C1377" s="86"/>
      <c r="D1377" s="86"/>
      <c r="E1377" s="87"/>
      <c r="F1377" s="5"/>
      <c r="G1377" s="5"/>
      <c r="H1377" s="5"/>
      <c r="K1377" s="5"/>
      <c r="L1377" s="5"/>
      <c r="M1377" s="17"/>
      <c r="N1377" s="17"/>
      <c r="T1377" s="79"/>
      <c r="U1377" s="79"/>
      <c r="V1377" s="19"/>
      <c r="W1377" s="79"/>
    </row>
    <row r="1378" spans="1:23" x14ac:dyDescent="0.25">
      <c r="A1378" s="17"/>
      <c r="B1378" s="17"/>
      <c r="C1378" s="86"/>
      <c r="D1378" s="86"/>
      <c r="E1378" s="87"/>
      <c r="F1378" s="5"/>
      <c r="G1378" s="5"/>
      <c r="H1378" s="5"/>
      <c r="K1378" s="5"/>
      <c r="L1378" s="5"/>
      <c r="M1378" s="17"/>
      <c r="N1378" s="17"/>
      <c r="T1378" s="79"/>
      <c r="U1378" s="79"/>
      <c r="V1378" s="19"/>
      <c r="W1378" s="79"/>
    </row>
    <row r="1379" spans="1:23" x14ac:dyDescent="0.25">
      <c r="A1379" s="17"/>
      <c r="B1379" s="17"/>
      <c r="C1379" s="86"/>
      <c r="D1379" s="86"/>
      <c r="E1379" s="87"/>
      <c r="F1379" s="5"/>
      <c r="G1379" s="5"/>
      <c r="H1379" s="5"/>
      <c r="K1379" s="5"/>
      <c r="L1379" s="5"/>
      <c r="M1379" s="17"/>
      <c r="N1379" s="17"/>
      <c r="T1379" s="79"/>
      <c r="U1379" s="79"/>
      <c r="V1379" s="19"/>
      <c r="W1379" s="79"/>
    </row>
    <row r="1380" spans="1:23" x14ac:dyDescent="0.25">
      <c r="A1380" s="17"/>
      <c r="B1380" s="17"/>
      <c r="C1380" s="86"/>
      <c r="D1380" s="86"/>
      <c r="E1380" s="87"/>
      <c r="F1380" s="5"/>
      <c r="G1380" s="5"/>
      <c r="H1380" s="5"/>
      <c r="K1380" s="5"/>
      <c r="L1380" s="5"/>
      <c r="M1380" s="17"/>
      <c r="N1380" s="17"/>
      <c r="T1380" s="79"/>
      <c r="U1380" s="79"/>
      <c r="W1380" s="79"/>
    </row>
    <row r="1381" spans="1:23" x14ac:dyDescent="0.25">
      <c r="A1381" s="17"/>
      <c r="B1381" s="17"/>
      <c r="C1381" s="86"/>
      <c r="D1381" s="86"/>
      <c r="E1381" s="87"/>
      <c r="F1381" s="5"/>
      <c r="G1381" s="5"/>
      <c r="H1381" s="5"/>
      <c r="K1381" s="5"/>
      <c r="L1381" s="5"/>
      <c r="M1381" s="17"/>
      <c r="N1381" s="17"/>
      <c r="T1381" s="79"/>
      <c r="U1381" s="79"/>
      <c r="W1381" s="79"/>
    </row>
    <row r="1382" spans="1:23" x14ac:dyDescent="0.25">
      <c r="A1382" s="17"/>
      <c r="B1382" s="17"/>
      <c r="C1382" s="86"/>
      <c r="D1382" s="86"/>
      <c r="E1382" s="87"/>
      <c r="F1382" s="5"/>
      <c r="G1382" s="5"/>
      <c r="H1382" s="5"/>
      <c r="K1382" s="5"/>
      <c r="L1382" s="5"/>
      <c r="M1382" s="17"/>
      <c r="N1382" s="17"/>
      <c r="T1382" s="79"/>
      <c r="U1382" s="79"/>
      <c r="W1382" s="79"/>
    </row>
    <row r="1383" spans="1:23" x14ac:dyDescent="0.25">
      <c r="A1383" s="17"/>
      <c r="B1383" s="17"/>
      <c r="C1383" s="86"/>
      <c r="D1383" s="86"/>
      <c r="E1383" s="87"/>
      <c r="F1383" s="5"/>
      <c r="G1383" s="5"/>
      <c r="H1383" s="5"/>
      <c r="K1383" s="5"/>
      <c r="L1383" s="5"/>
      <c r="M1383" s="17"/>
      <c r="N1383" s="17"/>
      <c r="T1383" s="79"/>
      <c r="U1383" s="79"/>
      <c r="W1383" s="79"/>
    </row>
    <row r="1384" spans="1:23" x14ac:dyDescent="0.25">
      <c r="A1384" s="17"/>
      <c r="B1384" s="17"/>
      <c r="C1384" s="86"/>
      <c r="D1384" s="86"/>
      <c r="E1384" s="87"/>
      <c r="F1384" s="5"/>
      <c r="G1384" s="5"/>
      <c r="H1384" s="5"/>
      <c r="K1384" s="5"/>
      <c r="L1384" s="5"/>
      <c r="M1384" s="17"/>
      <c r="N1384" s="17"/>
      <c r="T1384" s="79"/>
      <c r="U1384" s="79"/>
      <c r="W1384" s="79"/>
    </row>
    <row r="1385" spans="1:23" x14ac:dyDescent="0.25">
      <c r="A1385" s="17"/>
      <c r="B1385" s="17"/>
      <c r="C1385" s="86"/>
      <c r="D1385" s="86"/>
      <c r="E1385" s="87"/>
      <c r="F1385" s="5"/>
      <c r="G1385" s="5"/>
      <c r="H1385" s="5"/>
      <c r="K1385" s="5"/>
      <c r="L1385" s="5"/>
      <c r="M1385" s="17"/>
      <c r="N1385" s="17"/>
      <c r="T1385" s="79"/>
      <c r="U1385" s="79"/>
      <c r="W1385" s="79"/>
    </row>
    <row r="1386" spans="1:23" x14ac:dyDescent="0.25">
      <c r="A1386" s="17"/>
      <c r="B1386" s="17"/>
      <c r="C1386" s="86"/>
      <c r="D1386" s="86"/>
      <c r="E1386" s="87"/>
      <c r="F1386" s="5"/>
      <c r="G1386" s="5"/>
      <c r="H1386" s="5"/>
      <c r="K1386" s="5"/>
      <c r="L1386" s="5"/>
      <c r="M1386" s="17"/>
      <c r="N1386" s="17"/>
      <c r="T1386" s="79"/>
      <c r="U1386" s="79"/>
      <c r="W1386" s="79"/>
    </row>
    <row r="1387" spans="1:23" x14ac:dyDescent="0.25">
      <c r="A1387" s="17"/>
      <c r="B1387" s="17"/>
      <c r="C1387" s="86"/>
      <c r="D1387" s="86"/>
      <c r="E1387" s="87"/>
      <c r="F1387" s="5"/>
      <c r="G1387" s="5"/>
      <c r="H1387" s="5"/>
      <c r="K1387" s="5"/>
      <c r="L1387" s="5"/>
      <c r="M1387" s="17"/>
      <c r="N1387" s="17"/>
      <c r="T1387" s="79"/>
      <c r="U1387" s="79"/>
      <c r="W1387" s="79"/>
    </row>
    <row r="1388" spans="1:23" x14ac:dyDescent="0.25">
      <c r="A1388" s="17"/>
      <c r="B1388" s="17"/>
      <c r="C1388" s="86"/>
      <c r="D1388" s="86"/>
      <c r="E1388" s="87"/>
      <c r="F1388" s="5"/>
      <c r="G1388" s="5"/>
      <c r="H1388" s="5"/>
      <c r="K1388" s="5"/>
      <c r="L1388" s="5"/>
      <c r="M1388" s="17"/>
      <c r="N1388" s="17"/>
      <c r="T1388" s="79"/>
      <c r="U1388" s="79"/>
      <c r="W1388" s="79"/>
    </row>
    <row r="1389" spans="1:23" x14ac:dyDescent="0.25">
      <c r="A1389" s="17"/>
      <c r="B1389" s="17"/>
      <c r="C1389" s="86"/>
      <c r="D1389" s="86"/>
      <c r="E1389" s="87"/>
      <c r="F1389" s="5"/>
      <c r="G1389" s="5"/>
      <c r="H1389" s="5"/>
      <c r="K1389" s="5"/>
      <c r="L1389" s="5"/>
      <c r="M1389" s="17"/>
      <c r="N1389" s="17"/>
      <c r="T1389" s="79"/>
      <c r="U1389" s="79"/>
      <c r="W1389" s="79"/>
    </row>
    <row r="1390" spans="1:23" x14ac:dyDescent="0.25">
      <c r="A1390" s="17"/>
      <c r="B1390" s="17"/>
      <c r="C1390" s="86"/>
      <c r="D1390" s="86"/>
      <c r="E1390" s="87"/>
      <c r="F1390" s="5"/>
      <c r="G1390" s="5"/>
      <c r="H1390" s="5"/>
      <c r="K1390" s="5"/>
      <c r="L1390" s="5"/>
      <c r="M1390" s="17"/>
      <c r="N1390" s="17"/>
      <c r="T1390" s="79"/>
      <c r="U1390" s="79"/>
      <c r="W1390" s="79"/>
    </row>
    <row r="1391" spans="1:23" x14ac:dyDescent="0.25">
      <c r="A1391" s="17"/>
      <c r="B1391" s="17"/>
      <c r="C1391" s="86"/>
      <c r="D1391" s="86"/>
      <c r="E1391" s="87"/>
      <c r="F1391" s="5"/>
      <c r="G1391" s="5"/>
      <c r="H1391" s="5"/>
      <c r="K1391" s="5"/>
      <c r="L1391" s="5"/>
      <c r="M1391" s="17"/>
      <c r="N1391" s="17"/>
      <c r="T1391" s="79"/>
      <c r="U1391" s="79"/>
      <c r="W1391" s="79"/>
    </row>
    <row r="1392" spans="1:23" x14ac:dyDescent="0.25">
      <c r="A1392" s="17"/>
      <c r="B1392" s="17"/>
      <c r="C1392" s="86"/>
      <c r="D1392" s="86"/>
      <c r="E1392" s="87"/>
      <c r="F1392" s="5"/>
      <c r="G1392" s="5"/>
      <c r="H1392" s="5"/>
      <c r="K1392" s="5"/>
      <c r="L1392" s="5"/>
      <c r="M1392" s="17"/>
      <c r="N1392" s="17"/>
      <c r="T1392" s="79"/>
      <c r="U1392" s="79"/>
      <c r="W1392" s="79"/>
    </row>
    <row r="1393" spans="1:23" x14ac:dyDescent="0.25">
      <c r="A1393" s="17"/>
      <c r="B1393" s="17"/>
      <c r="C1393" s="86"/>
      <c r="D1393" s="86"/>
      <c r="E1393" s="87"/>
      <c r="F1393" s="5"/>
      <c r="G1393" s="5"/>
      <c r="H1393" s="5"/>
      <c r="K1393" s="5"/>
      <c r="L1393" s="5"/>
      <c r="M1393" s="17"/>
      <c r="N1393" s="17"/>
      <c r="T1393" s="79"/>
      <c r="U1393" s="79"/>
      <c r="W1393" s="79"/>
    </row>
    <row r="1394" spans="1:23" x14ac:dyDescent="0.25">
      <c r="A1394" s="17"/>
      <c r="B1394" s="17"/>
      <c r="C1394" s="86"/>
      <c r="D1394" s="86"/>
      <c r="E1394" s="87"/>
      <c r="F1394" s="5"/>
      <c r="G1394" s="5"/>
      <c r="H1394" s="5"/>
      <c r="K1394" s="5"/>
      <c r="L1394" s="5"/>
      <c r="M1394" s="17"/>
      <c r="N1394" s="17"/>
      <c r="T1394" s="79"/>
      <c r="U1394" s="79"/>
      <c r="W1394" s="79"/>
    </row>
    <row r="1395" spans="1:23" x14ac:dyDescent="0.25">
      <c r="A1395" s="17"/>
      <c r="B1395" s="17"/>
      <c r="C1395" s="86"/>
      <c r="D1395" s="86"/>
      <c r="E1395" s="87"/>
      <c r="F1395" s="5"/>
      <c r="G1395" s="5"/>
      <c r="H1395" s="5"/>
      <c r="K1395" s="5"/>
      <c r="L1395" s="5"/>
      <c r="M1395" s="17"/>
      <c r="N1395" s="17"/>
      <c r="T1395" s="79"/>
      <c r="U1395" s="79"/>
      <c r="W1395" s="79"/>
    </row>
    <row r="1396" spans="1:23" x14ac:dyDescent="0.25">
      <c r="A1396" s="17"/>
      <c r="B1396" s="17"/>
      <c r="C1396" s="86"/>
      <c r="D1396" s="86"/>
      <c r="E1396" s="87"/>
      <c r="F1396" s="5"/>
      <c r="G1396" s="5"/>
      <c r="H1396" s="5"/>
      <c r="K1396" s="5"/>
      <c r="L1396" s="5"/>
      <c r="M1396" s="17"/>
      <c r="N1396" s="17"/>
      <c r="T1396" s="79"/>
      <c r="U1396" s="79"/>
      <c r="W1396" s="79"/>
    </row>
    <row r="1397" spans="1:23" x14ac:dyDescent="0.25">
      <c r="A1397" s="17"/>
      <c r="B1397" s="17"/>
      <c r="C1397" s="86"/>
      <c r="D1397" s="86"/>
      <c r="E1397" s="87"/>
      <c r="F1397" s="5"/>
      <c r="G1397" s="5"/>
      <c r="H1397" s="5"/>
      <c r="K1397" s="5"/>
      <c r="L1397" s="5"/>
      <c r="M1397" s="17"/>
      <c r="N1397" s="17"/>
      <c r="T1397" s="79"/>
      <c r="U1397" s="79"/>
      <c r="W1397" s="79"/>
    </row>
    <row r="1398" spans="1:23" x14ac:dyDescent="0.25">
      <c r="A1398" s="17"/>
      <c r="B1398" s="17"/>
      <c r="C1398" s="86"/>
      <c r="D1398" s="86"/>
      <c r="E1398" s="87"/>
      <c r="F1398" s="5"/>
      <c r="G1398" s="5"/>
      <c r="H1398" s="5"/>
      <c r="K1398" s="5"/>
      <c r="L1398" s="5"/>
      <c r="M1398" s="17"/>
      <c r="N1398" s="17"/>
      <c r="T1398" s="79"/>
      <c r="U1398" s="79"/>
      <c r="W1398" s="79"/>
    </row>
    <row r="1399" spans="1:23" x14ac:dyDescent="0.25">
      <c r="A1399" s="17"/>
      <c r="B1399" s="17"/>
      <c r="C1399" s="86"/>
      <c r="D1399" s="86"/>
      <c r="E1399" s="87"/>
      <c r="F1399" s="5"/>
      <c r="G1399" s="5"/>
      <c r="H1399" s="5"/>
      <c r="K1399" s="5"/>
      <c r="L1399" s="5"/>
      <c r="M1399" s="17"/>
      <c r="N1399" s="17"/>
      <c r="T1399" s="79"/>
      <c r="U1399" s="79"/>
      <c r="W1399" s="79"/>
    </row>
    <row r="1400" spans="1:23" x14ac:dyDescent="0.25">
      <c r="A1400" s="17"/>
      <c r="B1400" s="17"/>
      <c r="C1400" s="86"/>
      <c r="D1400" s="86"/>
      <c r="E1400" s="87"/>
      <c r="F1400" s="5"/>
      <c r="G1400" s="5"/>
      <c r="H1400" s="5"/>
      <c r="K1400" s="5"/>
      <c r="L1400" s="5"/>
      <c r="M1400" s="17"/>
      <c r="N1400" s="17"/>
      <c r="T1400" s="79"/>
      <c r="U1400" s="79"/>
      <c r="W1400" s="79"/>
    </row>
    <row r="1401" spans="1:23" x14ac:dyDescent="0.25">
      <c r="A1401" s="17"/>
      <c r="B1401" s="17"/>
      <c r="C1401" s="86"/>
      <c r="D1401" s="86"/>
      <c r="E1401" s="87"/>
      <c r="F1401" s="5"/>
      <c r="G1401" s="5"/>
      <c r="H1401" s="5"/>
      <c r="K1401" s="5"/>
      <c r="L1401" s="5"/>
      <c r="M1401" s="17"/>
      <c r="N1401" s="17"/>
      <c r="T1401" s="79"/>
      <c r="U1401" s="79"/>
      <c r="W1401" s="79"/>
    </row>
    <row r="1402" spans="1:23" x14ac:dyDescent="0.25">
      <c r="A1402" s="17"/>
      <c r="B1402" s="17"/>
      <c r="C1402" s="86"/>
      <c r="D1402" s="86"/>
      <c r="E1402" s="87"/>
      <c r="F1402" s="5"/>
      <c r="G1402" s="5"/>
      <c r="H1402" s="5"/>
      <c r="K1402" s="5"/>
      <c r="L1402" s="5"/>
      <c r="M1402" s="17"/>
      <c r="N1402" s="17"/>
      <c r="T1402" s="79"/>
      <c r="U1402" s="79"/>
      <c r="W1402" s="79"/>
    </row>
    <row r="1403" spans="1:23" x14ac:dyDescent="0.25">
      <c r="A1403" s="17"/>
      <c r="B1403" s="17"/>
      <c r="C1403" s="86"/>
      <c r="D1403" s="86"/>
      <c r="E1403" s="87"/>
      <c r="F1403" s="5"/>
      <c r="G1403" s="5"/>
      <c r="H1403" s="5"/>
      <c r="K1403" s="5"/>
      <c r="L1403" s="5"/>
      <c r="M1403" s="17"/>
      <c r="N1403" s="17"/>
      <c r="T1403" s="79"/>
      <c r="U1403" s="79"/>
      <c r="W1403" s="79"/>
    </row>
    <row r="1404" spans="1:23" x14ac:dyDescent="0.25">
      <c r="A1404" s="17"/>
      <c r="B1404" s="17"/>
      <c r="C1404" s="86"/>
      <c r="D1404" s="86"/>
      <c r="E1404" s="87"/>
      <c r="F1404" s="5"/>
      <c r="G1404" s="5"/>
      <c r="H1404" s="5"/>
      <c r="K1404" s="5"/>
      <c r="L1404" s="5"/>
      <c r="M1404" s="17"/>
      <c r="N1404" s="17"/>
      <c r="T1404" s="79"/>
      <c r="U1404" s="79"/>
      <c r="W1404" s="79"/>
    </row>
    <row r="1405" spans="1:23" x14ac:dyDescent="0.25">
      <c r="A1405" s="17"/>
      <c r="B1405" s="17"/>
      <c r="C1405" s="86"/>
      <c r="D1405" s="86"/>
      <c r="E1405" s="87"/>
      <c r="F1405" s="5"/>
      <c r="G1405" s="5"/>
      <c r="H1405" s="5"/>
      <c r="K1405" s="5"/>
      <c r="L1405" s="5"/>
      <c r="M1405" s="17"/>
      <c r="N1405" s="17"/>
      <c r="T1405" s="79"/>
      <c r="U1405" s="79"/>
      <c r="W1405" s="79"/>
    </row>
    <row r="1406" spans="1:23" x14ac:dyDescent="0.25">
      <c r="A1406" s="17"/>
      <c r="B1406" s="17"/>
      <c r="C1406" s="86"/>
      <c r="D1406" s="86"/>
      <c r="E1406" s="87"/>
      <c r="F1406" s="5"/>
      <c r="G1406" s="5"/>
      <c r="H1406" s="5"/>
      <c r="K1406" s="5"/>
      <c r="L1406" s="5"/>
      <c r="M1406" s="17"/>
      <c r="N1406" s="17"/>
      <c r="T1406" s="79"/>
      <c r="U1406" s="79"/>
      <c r="W1406" s="79"/>
    </row>
    <row r="1407" spans="1:23" x14ac:dyDescent="0.25">
      <c r="A1407" s="17"/>
      <c r="B1407" s="17"/>
      <c r="C1407" s="86"/>
      <c r="D1407" s="86"/>
      <c r="E1407" s="87"/>
      <c r="F1407" s="5"/>
      <c r="G1407" s="5"/>
      <c r="H1407" s="5"/>
      <c r="K1407" s="5"/>
      <c r="L1407" s="5"/>
      <c r="M1407" s="17"/>
      <c r="N1407" s="17"/>
      <c r="T1407" s="79"/>
      <c r="U1407" s="79"/>
      <c r="W1407" s="79"/>
    </row>
    <row r="1408" spans="1:23" x14ac:dyDescent="0.25">
      <c r="A1408" s="17"/>
      <c r="B1408" s="17"/>
      <c r="C1408" s="86"/>
      <c r="D1408" s="86"/>
      <c r="E1408" s="87"/>
      <c r="F1408" s="5"/>
      <c r="G1408" s="5"/>
      <c r="H1408" s="5"/>
      <c r="K1408" s="5"/>
      <c r="L1408" s="5"/>
      <c r="M1408" s="17"/>
      <c r="N1408" s="17"/>
      <c r="T1408" s="79"/>
      <c r="U1408" s="79"/>
      <c r="W1408" s="79"/>
    </row>
    <row r="1409" spans="1:23" x14ac:dyDescent="0.25">
      <c r="A1409" s="17"/>
      <c r="B1409" s="17"/>
      <c r="C1409" s="86"/>
      <c r="D1409" s="86"/>
      <c r="E1409" s="87"/>
      <c r="F1409" s="5"/>
      <c r="G1409" s="5"/>
      <c r="H1409" s="5"/>
      <c r="K1409" s="5"/>
      <c r="L1409" s="5"/>
      <c r="M1409" s="17"/>
      <c r="N1409" s="17"/>
      <c r="T1409" s="79"/>
      <c r="U1409" s="79"/>
      <c r="W1409" s="79"/>
    </row>
    <row r="1410" spans="1:23" x14ac:dyDescent="0.25">
      <c r="A1410" s="17"/>
      <c r="B1410" s="17"/>
      <c r="C1410" s="86"/>
      <c r="D1410" s="86"/>
      <c r="E1410" s="87"/>
      <c r="F1410" s="5"/>
      <c r="G1410" s="5"/>
      <c r="H1410" s="5"/>
      <c r="K1410" s="5"/>
      <c r="L1410" s="5"/>
      <c r="M1410" s="17"/>
      <c r="N1410" s="17"/>
      <c r="T1410" s="79"/>
      <c r="U1410" s="79"/>
      <c r="W1410" s="79"/>
    </row>
    <row r="1411" spans="1:23" x14ac:dyDescent="0.25">
      <c r="A1411" s="17"/>
      <c r="B1411" s="17"/>
      <c r="C1411" s="86"/>
      <c r="D1411" s="86"/>
      <c r="E1411" s="87"/>
      <c r="F1411" s="5"/>
      <c r="G1411" s="5"/>
      <c r="H1411" s="5"/>
      <c r="K1411" s="5"/>
      <c r="L1411" s="5"/>
      <c r="M1411" s="17"/>
      <c r="N1411" s="17"/>
      <c r="T1411" s="79"/>
      <c r="U1411" s="79"/>
      <c r="W1411" s="79"/>
    </row>
    <row r="1412" spans="1:23" x14ac:dyDescent="0.25">
      <c r="A1412" s="17"/>
      <c r="B1412" s="17"/>
      <c r="C1412" s="86"/>
      <c r="D1412" s="86"/>
      <c r="E1412" s="87"/>
      <c r="F1412" s="5"/>
      <c r="G1412" s="5"/>
      <c r="H1412" s="5"/>
      <c r="K1412" s="5"/>
      <c r="L1412" s="5"/>
      <c r="M1412" s="17"/>
      <c r="N1412" s="17"/>
      <c r="T1412" s="79"/>
      <c r="U1412" s="79"/>
      <c r="W1412" s="79"/>
    </row>
    <row r="1413" spans="1:23" x14ac:dyDescent="0.25">
      <c r="A1413" s="17"/>
      <c r="B1413" s="17"/>
      <c r="C1413" s="86"/>
      <c r="D1413" s="86"/>
      <c r="E1413" s="87"/>
      <c r="F1413" s="5"/>
      <c r="G1413" s="5"/>
      <c r="H1413" s="5"/>
      <c r="K1413" s="5"/>
      <c r="L1413" s="5"/>
      <c r="M1413" s="17"/>
      <c r="N1413" s="17"/>
      <c r="T1413" s="79"/>
      <c r="U1413" s="79"/>
      <c r="W1413" s="79"/>
    </row>
    <row r="1414" spans="1:23" x14ac:dyDescent="0.25">
      <c r="A1414" s="17"/>
      <c r="B1414" s="17"/>
      <c r="C1414" s="86"/>
      <c r="D1414" s="86"/>
      <c r="E1414" s="87"/>
      <c r="F1414" s="5"/>
      <c r="G1414" s="5"/>
      <c r="H1414" s="5"/>
      <c r="K1414" s="5"/>
      <c r="L1414" s="5"/>
      <c r="M1414" s="17"/>
      <c r="N1414" s="17"/>
      <c r="T1414" s="79"/>
      <c r="U1414" s="79"/>
      <c r="W1414" s="79"/>
    </row>
    <row r="1415" spans="1:23" x14ac:dyDescent="0.25">
      <c r="A1415" s="17"/>
      <c r="B1415" s="17"/>
      <c r="C1415" s="86"/>
      <c r="D1415" s="86"/>
      <c r="E1415" s="87"/>
      <c r="F1415" s="5"/>
      <c r="G1415" s="5"/>
      <c r="H1415" s="5"/>
      <c r="K1415" s="5"/>
      <c r="L1415" s="5"/>
      <c r="M1415" s="17"/>
      <c r="N1415" s="17"/>
      <c r="T1415" s="79"/>
      <c r="U1415" s="79"/>
      <c r="W1415" s="79"/>
    </row>
    <row r="1416" spans="1:23" x14ac:dyDescent="0.25">
      <c r="A1416" s="17"/>
      <c r="B1416" s="17"/>
      <c r="C1416" s="86"/>
      <c r="D1416" s="86"/>
      <c r="E1416" s="87"/>
      <c r="F1416" s="5"/>
      <c r="G1416" s="5"/>
      <c r="H1416" s="5"/>
      <c r="K1416" s="5"/>
      <c r="L1416" s="5"/>
      <c r="M1416" s="17"/>
      <c r="N1416" s="17"/>
      <c r="T1416" s="79"/>
      <c r="U1416" s="79"/>
      <c r="W1416" s="79"/>
    </row>
    <row r="1417" spans="1:23" x14ac:dyDescent="0.25">
      <c r="A1417" s="17"/>
      <c r="B1417" s="17"/>
      <c r="C1417" s="86"/>
      <c r="D1417" s="86"/>
      <c r="E1417" s="87"/>
      <c r="F1417" s="5"/>
      <c r="G1417" s="5"/>
      <c r="H1417" s="5"/>
      <c r="K1417" s="5"/>
      <c r="L1417" s="5"/>
      <c r="M1417" s="17"/>
      <c r="N1417" s="17"/>
      <c r="T1417" s="79"/>
      <c r="U1417" s="79"/>
      <c r="W1417" s="79"/>
    </row>
    <row r="1418" spans="1:23" x14ac:dyDescent="0.25">
      <c r="A1418" s="17"/>
      <c r="B1418" s="17"/>
      <c r="C1418" s="86"/>
      <c r="D1418" s="86"/>
      <c r="E1418" s="87"/>
      <c r="F1418" s="5"/>
      <c r="G1418" s="5"/>
      <c r="H1418" s="5"/>
      <c r="K1418" s="5"/>
      <c r="L1418" s="5"/>
      <c r="M1418" s="17"/>
      <c r="N1418" s="17"/>
      <c r="T1418" s="79"/>
      <c r="U1418" s="79"/>
      <c r="W1418" s="79"/>
    </row>
    <row r="1419" spans="1:23" x14ac:dyDescent="0.25">
      <c r="A1419" s="17"/>
      <c r="B1419" s="17"/>
      <c r="C1419" s="86"/>
      <c r="D1419" s="86"/>
      <c r="E1419" s="87"/>
      <c r="F1419" s="5"/>
      <c r="G1419" s="5"/>
      <c r="H1419" s="5"/>
      <c r="K1419" s="5"/>
      <c r="L1419" s="5"/>
      <c r="M1419" s="17"/>
      <c r="N1419" s="17"/>
      <c r="T1419" s="79"/>
      <c r="U1419" s="79"/>
      <c r="W1419" s="79"/>
    </row>
    <row r="1420" spans="1:23" x14ac:dyDescent="0.25">
      <c r="A1420" s="17"/>
      <c r="B1420" s="17"/>
      <c r="C1420" s="86"/>
      <c r="D1420" s="86"/>
      <c r="E1420" s="87"/>
      <c r="F1420" s="5"/>
      <c r="G1420" s="5"/>
      <c r="H1420" s="5"/>
      <c r="K1420" s="5"/>
      <c r="L1420" s="5"/>
      <c r="M1420" s="17"/>
      <c r="N1420" s="17"/>
      <c r="T1420" s="79"/>
      <c r="U1420" s="79"/>
      <c r="W1420" s="79"/>
    </row>
    <row r="1421" spans="1:23" x14ac:dyDescent="0.25">
      <c r="A1421" s="17"/>
      <c r="B1421" s="17"/>
      <c r="C1421" s="86"/>
      <c r="D1421" s="86"/>
      <c r="E1421" s="87"/>
      <c r="F1421" s="5"/>
      <c r="G1421" s="5"/>
      <c r="H1421" s="5"/>
      <c r="K1421" s="5"/>
      <c r="L1421" s="5"/>
      <c r="M1421" s="17"/>
      <c r="N1421" s="17"/>
      <c r="T1421" s="79"/>
      <c r="U1421" s="79"/>
      <c r="W1421" s="79"/>
    </row>
    <row r="1422" spans="1:23" x14ac:dyDescent="0.25">
      <c r="A1422" s="17"/>
      <c r="B1422" s="17"/>
      <c r="C1422" s="86"/>
      <c r="D1422" s="86"/>
      <c r="E1422" s="87"/>
      <c r="F1422" s="5"/>
      <c r="G1422" s="5"/>
      <c r="H1422" s="5"/>
      <c r="K1422" s="5"/>
      <c r="L1422" s="5"/>
      <c r="M1422" s="17"/>
      <c r="N1422" s="17"/>
      <c r="T1422" s="79"/>
      <c r="U1422" s="79"/>
      <c r="W1422" s="79"/>
    </row>
    <row r="1423" spans="1:23" x14ac:dyDescent="0.25">
      <c r="A1423" s="17"/>
      <c r="B1423" s="17"/>
      <c r="C1423" s="86"/>
      <c r="D1423" s="86"/>
      <c r="E1423" s="87"/>
      <c r="F1423" s="5"/>
      <c r="G1423" s="5"/>
      <c r="H1423" s="5"/>
      <c r="K1423" s="5"/>
      <c r="L1423" s="5"/>
      <c r="M1423" s="17"/>
      <c r="N1423" s="17"/>
      <c r="T1423" s="79"/>
      <c r="U1423" s="79"/>
      <c r="W1423" s="79"/>
    </row>
    <row r="1424" spans="1:23" x14ac:dyDescent="0.25">
      <c r="A1424" s="17"/>
      <c r="B1424" s="17"/>
      <c r="C1424" s="86"/>
      <c r="D1424" s="86"/>
      <c r="E1424" s="87"/>
      <c r="F1424" s="5"/>
      <c r="G1424" s="5"/>
      <c r="H1424" s="5"/>
      <c r="K1424" s="5"/>
      <c r="L1424" s="5"/>
      <c r="M1424" s="17"/>
      <c r="N1424" s="17"/>
      <c r="T1424" s="79"/>
      <c r="U1424" s="79"/>
      <c r="W1424" s="79"/>
    </row>
    <row r="1425" spans="1:23" x14ac:dyDescent="0.25">
      <c r="A1425" s="17"/>
      <c r="B1425" s="17"/>
      <c r="C1425" s="86"/>
      <c r="D1425" s="86"/>
      <c r="E1425" s="87"/>
      <c r="F1425" s="5"/>
      <c r="G1425" s="5"/>
      <c r="H1425" s="5"/>
      <c r="K1425" s="5"/>
      <c r="L1425" s="5"/>
      <c r="M1425" s="17"/>
      <c r="N1425" s="17"/>
      <c r="T1425" s="79"/>
      <c r="U1425" s="79"/>
      <c r="W1425" s="79"/>
    </row>
    <row r="1426" spans="1:23" x14ac:dyDescent="0.25">
      <c r="A1426" s="17"/>
      <c r="B1426" s="17"/>
      <c r="C1426" s="86"/>
      <c r="D1426" s="86"/>
      <c r="E1426" s="87"/>
      <c r="F1426" s="5"/>
      <c r="G1426" s="5"/>
      <c r="H1426" s="5"/>
      <c r="K1426" s="5"/>
      <c r="L1426" s="5"/>
      <c r="M1426" s="17"/>
      <c r="N1426" s="17"/>
      <c r="T1426" s="79"/>
      <c r="U1426" s="79"/>
      <c r="W1426" s="79"/>
    </row>
    <row r="1427" spans="1:23" x14ac:dyDescent="0.25">
      <c r="A1427" s="17"/>
      <c r="B1427" s="17"/>
      <c r="C1427" s="86"/>
      <c r="D1427" s="86"/>
      <c r="E1427" s="87"/>
      <c r="F1427" s="5"/>
      <c r="G1427" s="5"/>
      <c r="H1427" s="5"/>
      <c r="K1427" s="5"/>
      <c r="L1427" s="5"/>
      <c r="M1427" s="17"/>
      <c r="N1427" s="17"/>
      <c r="T1427" s="79"/>
      <c r="U1427" s="79"/>
      <c r="W1427" s="79"/>
    </row>
    <row r="1428" spans="1:23" x14ac:dyDescent="0.25">
      <c r="A1428" s="17"/>
      <c r="B1428" s="17"/>
      <c r="C1428" s="86"/>
      <c r="D1428" s="86"/>
      <c r="E1428" s="87"/>
      <c r="F1428" s="5"/>
      <c r="G1428" s="5"/>
      <c r="H1428" s="5"/>
      <c r="K1428" s="5"/>
      <c r="L1428" s="5"/>
      <c r="M1428" s="17"/>
      <c r="N1428" s="17"/>
      <c r="T1428" s="79"/>
      <c r="U1428" s="79"/>
      <c r="W1428" s="79"/>
    </row>
    <row r="1429" spans="1:23" x14ac:dyDescent="0.25">
      <c r="A1429" s="17"/>
      <c r="B1429" s="17"/>
      <c r="C1429" s="86"/>
      <c r="D1429" s="86"/>
      <c r="E1429" s="87"/>
      <c r="F1429" s="5"/>
      <c r="G1429" s="5"/>
      <c r="H1429" s="5"/>
      <c r="K1429" s="5"/>
      <c r="L1429" s="5"/>
      <c r="M1429" s="17"/>
      <c r="N1429" s="17"/>
      <c r="T1429" s="79"/>
      <c r="U1429" s="79"/>
      <c r="W1429" s="79"/>
    </row>
    <row r="1430" spans="1:23" x14ac:dyDescent="0.25">
      <c r="A1430" s="17"/>
      <c r="B1430" s="17"/>
      <c r="C1430" s="86"/>
      <c r="D1430" s="86"/>
      <c r="E1430" s="87"/>
      <c r="F1430" s="5"/>
      <c r="G1430" s="5"/>
      <c r="H1430" s="5"/>
      <c r="K1430" s="5"/>
      <c r="L1430" s="5"/>
      <c r="M1430" s="17"/>
      <c r="N1430" s="17"/>
      <c r="T1430" s="79"/>
      <c r="U1430" s="79"/>
      <c r="W1430" s="79"/>
    </row>
    <row r="1431" spans="1:23" x14ac:dyDescent="0.25">
      <c r="A1431" s="17"/>
      <c r="B1431" s="17"/>
      <c r="C1431" s="86"/>
      <c r="D1431" s="86"/>
      <c r="E1431" s="87"/>
      <c r="F1431" s="5"/>
      <c r="G1431" s="5"/>
      <c r="H1431" s="5"/>
      <c r="K1431" s="5"/>
      <c r="L1431" s="5"/>
      <c r="M1431" s="17"/>
      <c r="N1431" s="17"/>
      <c r="T1431" s="79"/>
      <c r="U1431" s="79"/>
      <c r="W1431" s="79"/>
    </row>
    <row r="1432" spans="1:23" x14ac:dyDescent="0.25">
      <c r="A1432" s="17"/>
      <c r="B1432" s="17"/>
      <c r="C1432" s="86"/>
      <c r="D1432" s="86"/>
      <c r="E1432" s="87"/>
      <c r="F1432" s="5"/>
      <c r="G1432" s="5"/>
      <c r="H1432" s="5"/>
      <c r="K1432" s="5"/>
      <c r="L1432" s="5"/>
      <c r="M1432" s="17"/>
      <c r="N1432" s="17"/>
      <c r="T1432" s="79"/>
      <c r="U1432" s="79"/>
      <c r="W1432" s="79"/>
    </row>
    <row r="1433" spans="1:23" x14ac:dyDescent="0.25">
      <c r="A1433" s="17"/>
      <c r="B1433" s="17"/>
      <c r="C1433" s="86"/>
      <c r="D1433" s="86"/>
      <c r="E1433" s="87"/>
      <c r="F1433" s="5"/>
      <c r="G1433" s="5"/>
      <c r="H1433" s="5"/>
      <c r="K1433" s="5"/>
      <c r="L1433" s="5"/>
      <c r="M1433" s="17"/>
      <c r="N1433" s="17"/>
      <c r="T1433" s="79"/>
      <c r="U1433" s="79"/>
      <c r="W1433" s="79"/>
    </row>
    <row r="1434" spans="1:23" x14ac:dyDescent="0.25">
      <c r="A1434" s="17"/>
      <c r="B1434" s="17"/>
      <c r="C1434" s="86"/>
      <c r="D1434" s="86"/>
      <c r="E1434" s="87"/>
      <c r="F1434" s="5"/>
      <c r="G1434" s="5"/>
      <c r="H1434" s="5"/>
      <c r="K1434" s="5"/>
      <c r="L1434" s="5"/>
      <c r="M1434" s="17"/>
      <c r="N1434" s="17"/>
      <c r="T1434" s="79"/>
      <c r="U1434" s="79"/>
      <c r="W1434" s="79"/>
    </row>
    <row r="1435" spans="1:23" x14ac:dyDescent="0.25">
      <c r="A1435" s="17"/>
      <c r="B1435" s="17"/>
      <c r="C1435" s="86"/>
      <c r="D1435" s="86"/>
      <c r="E1435" s="87"/>
      <c r="F1435" s="5"/>
      <c r="G1435" s="5"/>
      <c r="H1435" s="5"/>
      <c r="K1435" s="5"/>
      <c r="L1435" s="5"/>
      <c r="M1435" s="17"/>
      <c r="N1435" s="17"/>
      <c r="T1435" s="79"/>
      <c r="U1435" s="79"/>
      <c r="W1435" s="79"/>
    </row>
    <row r="1436" spans="1:23" x14ac:dyDescent="0.25">
      <c r="A1436" s="17"/>
      <c r="B1436" s="17"/>
      <c r="C1436" s="86"/>
      <c r="D1436" s="86"/>
      <c r="E1436" s="87"/>
      <c r="F1436" s="5"/>
      <c r="G1436" s="5"/>
      <c r="H1436" s="5"/>
      <c r="K1436" s="5"/>
      <c r="L1436" s="5"/>
      <c r="M1436" s="17"/>
      <c r="N1436" s="17"/>
      <c r="T1436" s="79"/>
      <c r="U1436" s="79"/>
      <c r="W1436" s="79"/>
    </row>
    <row r="1437" spans="1:23" x14ac:dyDescent="0.25">
      <c r="A1437" s="17"/>
      <c r="B1437" s="17"/>
      <c r="C1437" s="86"/>
      <c r="D1437" s="86"/>
      <c r="E1437" s="87"/>
      <c r="F1437" s="5"/>
      <c r="G1437" s="5"/>
      <c r="H1437" s="5"/>
      <c r="K1437" s="5"/>
      <c r="L1437" s="5"/>
      <c r="M1437" s="17"/>
      <c r="N1437" s="17"/>
      <c r="T1437" s="79"/>
      <c r="U1437" s="79"/>
      <c r="W1437" s="79"/>
    </row>
    <row r="1438" spans="1:23" x14ac:dyDescent="0.25">
      <c r="A1438" s="17"/>
      <c r="B1438" s="17"/>
      <c r="C1438" s="86"/>
      <c r="D1438" s="86"/>
      <c r="E1438" s="87"/>
      <c r="F1438" s="5"/>
      <c r="G1438" s="5"/>
      <c r="H1438" s="5"/>
      <c r="K1438" s="5"/>
      <c r="L1438" s="5"/>
      <c r="M1438" s="17"/>
      <c r="N1438" s="17"/>
      <c r="T1438" s="79"/>
      <c r="U1438" s="79"/>
      <c r="W1438" s="79"/>
    </row>
    <row r="1439" spans="1:23" x14ac:dyDescent="0.25">
      <c r="A1439" s="17"/>
      <c r="B1439" s="17"/>
      <c r="C1439" s="86"/>
      <c r="D1439" s="86"/>
      <c r="E1439" s="87"/>
      <c r="F1439" s="5"/>
      <c r="G1439" s="5"/>
      <c r="H1439" s="5"/>
      <c r="K1439" s="5"/>
      <c r="L1439" s="5"/>
      <c r="M1439" s="17"/>
      <c r="N1439" s="17"/>
      <c r="T1439" s="79"/>
      <c r="U1439" s="79"/>
      <c r="W1439" s="79"/>
    </row>
    <row r="1440" spans="1:23" x14ac:dyDescent="0.25">
      <c r="A1440" s="17"/>
      <c r="B1440" s="17"/>
      <c r="C1440" s="86"/>
      <c r="D1440" s="86"/>
      <c r="E1440" s="87"/>
      <c r="F1440" s="5"/>
      <c r="G1440" s="5"/>
      <c r="H1440" s="5"/>
      <c r="K1440" s="5"/>
      <c r="L1440" s="5"/>
      <c r="M1440" s="17"/>
      <c r="N1440" s="17"/>
      <c r="T1440" s="79"/>
      <c r="U1440" s="79"/>
      <c r="W1440" s="79"/>
    </row>
    <row r="1441" spans="1:23" x14ac:dyDescent="0.25">
      <c r="A1441" s="17"/>
      <c r="B1441" s="17"/>
      <c r="C1441" s="86"/>
      <c r="D1441" s="86"/>
      <c r="E1441" s="87"/>
      <c r="F1441" s="5"/>
      <c r="G1441" s="5"/>
      <c r="H1441" s="5"/>
      <c r="K1441" s="5"/>
      <c r="L1441" s="5"/>
      <c r="M1441" s="17"/>
      <c r="N1441" s="17"/>
      <c r="T1441" s="79"/>
      <c r="U1441" s="79"/>
      <c r="W1441" s="79"/>
    </row>
    <row r="1442" spans="1:23" x14ac:dyDescent="0.25">
      <c r="A1442" s="17"/>
      <c r="B1442" s="17"/>
      <c r="C1442" s="86"/>
      <c r="D1442" s="86"/>
      <c r="E1442" s="87"/>
      <c r="F1442" s="5"/>
      <c r="G1442" s="5"/>
      <c r="H1442" s="5"/>
      <c r="K1442" s="5"/>
      <c r="L1442" s="5"/>
      <c r="M1442" s="17"/>
      <c r="N1442" s="17"/>
      <c r="T1442" s="79"/>
      <c r="U1442" s="79"/>
      <c r="W1442" s="79"/>
    </row>
    <row r="1443" spans="1:23" x14ac:dyDescent="0.25">
      <c r="A1443" s="17"/>
      <c r="B1443" s="17"/>
      <c r="C1443" s="86"/>
      <c r="D1443" s="86"/>
      <c r="E1443" s="87"/>
      <c r="F1443" s="5"/>
      <c r="G1443" s="5"/>
      <c r="H1443" s="5"/>
      <c r="K1443" s="5"/>
      <c r="L1443" s="5"/>
      <c r="M1443" s="17"/>
      <c r="N1443" s="17"/>
      <c r="T1443" s="79"/>
      <c r="U1443" s="79"/>
      <c r="W1443" s="79"/>
    </row>
    <row r="1444" spans="1:23" x14ac:dyDescent="0.25">
      <c r="A1444" s="17"/>
      <c r="B1444" s="17"/>
      <c r="C1444" s="86"/>
      <c r="D1444" s="86"/>
      <c r="E1444" s="87"/>
      <c r="F1444" s="5"/>
      <c r="G1444" s="5"/>
      <c r="H1444" s="5"/>
      <c r="K1444" s="5"/>
      <c r="L1444" s="5"/>
      <c r="M1444" s="17"/>
      <c r="N1444" s="17"/>
      <c r="T1444" s="79"/>
      <c r="U1444" s="79"/>
      <c r="W1444" s="79"/>
    </row>
    <row r="1445" spans="1:23" x14ac:dyDescent="0.25">
      <c r="A1445" s="17"/>
      <c r="B1445" s="17"/>
      <c r="C1445" s="86"/>
      <c r="D1445" s="86"/>
      <c r="E1445" s="87"/>
      <c r="F1445" s="5"/>
      <c r="G1445" s="5"/>
      <c r="H1445" s="5"/>
      <c r="K1445" s="5"/>
      <c r="L1445" s="5"/>
      <c r="M1445" s="17"/>
      <c r="N1445" s="17"/>
      <c r="T1445" s="79"/>
      <c r="U1445" s="79"/>
      <c r="W1445" s="79"/>
    </row>
    <row r="1446" spans="1:23" x14ac:dyDescent="0.25">
      <c r="A1446" s="17"/>
      <c r="B1446" s="17"/>
      <c r="C1446" s="86"/>
      <c r="D1446" s="86"/>
      <c r="E1446" s="87"/>
      <c r="F1446" s="5"/>
      <c r="G1446" s="5"/>
      <c r="H1446" s="5"/>
      <c r="K1446" s="5"/>
      <c r="L1446" s="5"/>
      <c r="M1446" s="17"/>
      <c r="N1446" s="17"/>
      <c r="T1446" s="79"/>
      <c r="U1446" s="79"/>
      <c r="W1446" s="79"/>
    </row>
    <row r="1447" spans="1:23" x14ac:dyDescent="0.25">
      <c r="A1447" s="17"/>
      <c r="B1447" s="17"/>
      <c r="C1447" s="86"/>
      <c r="D1447" s="86"/>
      <c r="E1447" s="87"/>
      <c r="F1447" s="5"/>
      <c r="G1447" s="5"/>
      <c r="H1447" s="5"/>
      <c r="K1447" s="5"/>
      <c r="L1447" s="5"/>
      <c r="M1447" s="17"/>
      <c r="N1447" s="17"/>
      <c r="T1447" s="79"/>
      <c r="U1447" s="79"/>
      <c r="W1447" s="79"/>
    </row>
    <row r="1448" spans="1:23" x14ac:dyDescent="0.25">
      <c r="A1448" s="17"/>
      <c r="B1448" s="17"/>
      <c r="C1448" s="86"/>
      <c r="D1448" s="86"/>
      <c r="E1448" s="87"/>
      <c r="F1448" s="5"/>
      <c r="G1448" s="5"/>
      <c r="H1448" s="5"/>
      <c r="K1448" s="5"/>
      <c r="L1448" s="5"/>
      <c r="M1448" s="17"/>
      <c r="N1448" s="17"/>
      <c r="T1448" s="79"/>
      <c r="U1448" s="79"/>
      <c r="W1448" s="79"/>
    </row>
    <row r="1449" spans="1:23" x14ac:dyDescent="0.25">
      <c r="A1449" s="17"/>
      <c r="B1449" s="17"/>
      <c r="C1449" s="86"/>
      <c r="D1449" s="86"/>
      <c r="E1449" s="87"/>
      <c r="F1449" s="5"/>
      <c r="G1449" s="5"/>
      <c r="H1449" s="5"/>
      <c r="K1449" s="5"/>
      <c r="L1449" s="5"/>
      <c r="M1449" s="17"/>
      <c r="N1449" s="17"/>
      <c r="T1449" s="79"/>
      <c r="U1449" s="79"/>
      <c r="W1449" s="79"/>
    </row>
    <row r="1450" spans="1:23" x14ac:dyDescent="0.25">
      <c r="A1450" s="17"/>
      <c r="B1450" s="17"/>
      <c r="C1450" s="86"/>
      <c r="D1450" s="86"/>
      <c r="E1450" s="87"/>
      <c r="F1450" s="5"/>
      <c r="G1450" s="5"/>
      <c r="H1450" s="5"/>
      <c r="K1450" s="5"/>
      <c r="L1450" s="5"/>
      <c r="M1450" s="17"/>
      <c r="N1450" s="17"/>
      <c r="T1450" s="79"/>
      <c r="U1450" s="79"/>
      <c r="W1450" s="79"/>
    </row>
    <row r="1451" spans="1:23" x14ac:dyDescent="0.25">
      <c r="A1451" s="17"/>
      <c r="B1451" s="17"/>
      <c r="C1451" s="86"/>
      <c r="D1451" s="86"/>
      <c r="E1451" s="87"/>
      <c r="F1451" s="5"/>
      <c r="G1451" s="5"/>
      <c r="H1451" s="5"/>
      <c r="K1451" s="5"/>
      <c r="L1451" s="5"/>
      <c r="M1451" s="17"/>
      <c r="N1451" s="17"/>
      <c r="T1451" s="79"/>
      <c r="U1451" s="79"/>
      <c r="W1451" s="79"/>
    </row>
    <row r="1452" spans="1:23" x14ac:dyDescent="0.25">
      <c r="A1452" s="17"/>
      <c r="B1452" s="17"/>
      <c r="C1452" s="86"/>
      <c r="D1452" s="86"/>
      <c r="E1452" s="87"/>
      <c r="F1452" s="5"/>
      <c r="G1452" s="5"/>
      <c r="H1452" s="5"/>
      <c r="K1452" s="5"/>
      <c r="L1452" s="5"/>
      <c r="M1452" s="17"/>
      <c r="N1452" s="17"/>
      <c r="T1452" s="79"/>
      <c r="U1452" s="79"/>
      <c r="W1452" s="79"/>
    </row>
    <row r="1453" spans="1:23" x14ac:dyDescent="0.25">
      <c r="A1453" s="17"/>
      <c r="B1453" s="17"/>
      <c r="C1453" s="86"/>
      <c r="D1453" s="86"/>
      <c r="E1453" s="87"/>
      <c r="F1453" s="5"/>
      <c r="G1453" s="5"/>
      <c r="H1453" s="5"/>
      <c r="K1453" s="5"/>
      <c r="L1453" s="5"/>
      <c r="M1453" s="17"/>
      <c r="N1453" s="17"/>
      <c r="T1453" s="79"/>
      <c r="U1453" s="79"/>
      <c r="W1453" s="79"/>
    </row>
    <row r="1454" spans="1:23" x14ac:dyDescent="0.25">
      <c r="A1454" s="17"/>
      <c r="B1454" s="17"/>
      <c r="C1454" s="86"/>
      <c r="D1454" s="86"/>
      <c r="E1454" s="87"/>
      <c r="F1454" s="5"/>
      <c r="G1454" s="5"/>
      <c r="H1454" s="5"/>
      <c r="K1454" s="5"/>
      <c r="L1454" s="5"/>
      <c r="M1454" s="17"/>
      <c r="N1454" s="17"/>
      <c r="T1454" s="79"/>
      <c r="U1454" s="79"/>
      <c r="W1454" s="79"/>
    </row>
    <row r="1455" spans="1:23" x14ac:dyDescent="0.25">
      <c r="A1455" s="17"/>
      <c r="B1455" s="17"/>
      <c r="C1455" s="86"/>
      <c r="D1455" s="86"/>
      <c r="E1455" s="87"/>
      <c r="F1455" s="5"/>
      <c r="G1455" s="5"/>
      <c r="H1455" s="5"/>
      <c r="K1455" s="5"/>
      <c r="L1455" s="5"/>
      <c r="M1455" s="17"/>
      <c r="N1455" s="17"/>
      <c r="T1455" s="79"/>
      <c r="U1455" s="79"/>
      <c r="W1455" s="79"/>
    </row>
    <row r="1456" spans="1:23" x14ac:dyDescent="0.25">
      <c r="A1456" s="17"/>
      <c r="B1456" s="17"/>
      <c r="C1456" s="86"/>
      <c r="D1456" s="86"/>
      <c r="E1456" s="87"/>
      <c r="F1456" s="5"/>
      <c r="G1456" s="5"/>
      <c r="H1456" s="5"/>
      <c r="K1456" s="5"/>
      <c r="L1456" s="5"/>
      <c r="M1456" s="17"/>
      <c r="N1456" s="17"/>
      <c r="T1456" s="79"/>
      <c r="U1456" s="79"/>
      <c r="W1456" s="79"/>
    </row>
    <row r="1457" spans="1:23" x14ac:dyDescent="0.25">
      <c r="A1457" s="17"/>
      <c r="B1457" s="17"/>
      <c r="C1457" s="86"/>
      <c r="D1457" s="86"/>
      <c r="E1457" s="87"/>
      <c r="F1457" s="5"/>
      <c r="G1457" s="5"/>
      <c r="H1457" s="5"/>
      <c r="K1457" s="5"/>
      <c r="L1457" s="5"/>
      <c r="M1457" s="17"/>
      <c r="N1457" s="17"/>
      <c r="T1457" s="79"/>
      <c r="U1457" s="79"/>
      <c r="W1457" s="79"/>
    </row>
    <row r="1458" spans="1:23" x14ac:dyDescent="0.25">
      <c r="A1458" s="17"/>
      <c r="B1458" s="17"/>
      <c r="C1458" s="86"/>
      <c r="D1458" s="86"/>
      <c r="E1458" s="87"/>
      <c r="F1458" s="5"/>
      <c r="G1458" s="5"/>
      <c r="H1458" s="5"/>
      <c r="K1458" s="5"/>
      <c r="L1458" s="5"/>
      <c r="M1458" s="17"/>
      <c r="N1458" s="17"/>
      <c r="T1458" s="79"/>
      <c r="U1458" s="79"/>
      <c r="W1458" s="79"/>
    </row>
    <row r="1459" spans="1:23" x14ac:dyDescent="0.25">
      <c r="A1459" s="17"/>
      <c r="B1459" s="17"/>
      <c r="C1459" s="86"/>
      <c r="D1459" s="86"/>
      <c r="E1459" s="87"/>
      <c r="F1459" s="5"/>
      <c r="G1459" s="5"/>
      <c r="H1459" s="5"/>
      <c r="K1459" s="5"/>
      <c r="L1459" s="5"/>
      <c r="M1459" s="17"/>
      <c r="N1459" s="17"/>
      <c r="T1459" s="79"/>
      <c r="U1459" s="79"/>
      <c r="W1459" s="79"/>
    </row>
    <row r="1460" spans="1:23" x14ac:dyDescent="0.25">
      <c r="A1460" s="17"/>
      <c r="B1460" s="17"/>
      <c r="C1460" s="86"/>
      <c r="D1460" s="86"/>
      <c r="E1460" s="87"/>
      <c r="F1460" s="5"/>
      <c r="G1460" s="5"/>
      <c r="H1460" s="5"/>
      <c r="K1460" s="5"/>
      <c r="L1460" s="5"/>
      <c r="M1460" s="17"/>
      <c r="N1460" s="17"/>
      <c r="T1460" s="79"/>
      <c r="U1460" s="79"/>
      <c r="W1460" s="79"/>
    </row>
    <row r="1461" spans="1:23" x14ac:dyDescent="0.25">
      <c r="A1461" s="17"/>
      <c r="B1461" s="17"/>
      <c r="C1461" s="86"/>
      <c r="D1461" s="86"/>
      <c r="E1461" s="87"/>
      <c r="F1461" s="5"/>
      <c r="G1461" s="5"/>
      <c r="H1461" s="5"/>
      <c r="K1461" s="5"/>
      <c r="L1461" s="5"/>
      <c r="M1461" s="17"/>
      <c r="N1461" s="17"/>
      <c r="T1461" s="79"/>
      <c r="U1461" s="79"/>
      <c r="W1461" s="79"/>
    </row>
    <row r="1462" spans="1:23" x14ac:dyDescent="0.25">
      <c r="A1462" s="17"/>
      <c r="B1462" s="17"/>
      <c r="C1462" s="86"/>
      <c r="D1462" s="86"/>
      <c r="E1462" s="87"/>
      <c r="F1462" s="5"/>
      <c r="G1462" s="5"/>
      <c r="H1462" s="5"/>
      <c r="K1462" s="5"/>
      <c r="L1462" s="5"/>
      <c r="M1462" s="17"/>
      <c r="N1462" s="17"/>
      <c r="T1462" s="79"/>
      <c r="U1462" s="79"/>
      <c r="W1462" s="79"/>
    </row>
    <row r="1463" spans="1:23" x14ac:dyDescent="0.25">
      <c r="A1463" s="17"/>
      <c r="B1463" s="17"/>
      <c r="C1463" s="86"/>
      <c r="D1463" s="86"/>
      <c r="E1463" s="87"/>
      <c r="F1463" s="5"/>
      <c r="G1463" s="5"/>
      <c r="H1463" s="5"/>
      <c r="K1463" s="5"/>
      <c r="L1463" s="5"/>
      <c r="M1463" s="17"/>
      <c r="N1463" s="17"/>
      <c r="T1463" s="79"/>
      <c r="U1463" s="79"/>
      <c r="W1463" s="79"/>
    </row>
    <row r="1464" spans="1:23" x14ac:dyDescent="0.25">
      <c r="A1464" s="17"/>
      <c r="B1464" s="17"/>
      <c r="C1464" s="86"/>
      <c r="D1464" s="86"/>
      <c r="E1464" s="87"/>
      <c r="F1464" s="5"/>
      <c r="G1464" s="5"/>
      <c r="H1464" s="5"/>
      <c r="K1464" s="5"/>
      <c r="L1464" s="5"/>
      <c r="M1464" s="17"/>
      <c r="N1464" s="17"/>
      <c r="T1464" s="79"/>
      <c r="U1464" s="79"/>
      <c r="W1464" s="79"/>
    </row>
    <row r="1465" spans="1:23" x14ac:dyDescent="0.25">
      <c r="A1465" s="17"/>
      <c r="B1465" s="17"/>
      <c r="C1465" s="86"/>
      <c r="D1465" s="86"/>
      <c r="E1465" s="87"/>
      <c r="F1465" s="5"/>
      <c r="G1465" s="5"/>
      <c r="H1465" s="5"/>
      <c r="K1465" s="5"/>
      <c r="L1465" s="5"/>
      <c r="M1465" s="17"/>
      <c r="N1465" s="17"/>
      <c r="T1465" s="79"/>
      <c r="U1465" s="79"/>
      <c r="W1465" s="79"/>
    </row>
    <row r="1466" spans="1:23" x14ac:dyDescent="0.25">
      <c r="A1466" s="17"/>
      <c r="B1466" s="17"/>
      <c r="C1466" s="86"/>
      <c r="D1466" s="86"/>
      <c r="E1466" s="87"/>
      <c r="F1466" s="5"/>
      <c r="G1466" s="5"/>
      <c r="H1466" s="5"/>
      <c r="K1466" s="5"/>
      <c r="L1466" s="5"/>
      <c r="M1466" s="17"/>
      <c r="N1466" s="17"/>
      <c r="T1466" s="79"/>
      <c r="U1466" s="79"/>
      <c r="W1466" s="79"/>
    </row>
    <row r="1467" spans="1:23" x14ac:dyDescent="0.25">
      <c r="A1467" s="17"/>
      <c r="B1467" s="17"/>
      <c r="C1467" s="86"/>
      <c r="D1467" s="86"/>
      <c r="E1467" s="87"/>
      <c r="F1467" s="5"/>
      <c r="G1467" s="5"/>
      <c r="H1467" s="5"/>
      <c r="K1467" s="5"/>
      <c r="L1467" s="5"/>
      <c r="M1467" s="17"/>
      <c r="N1467" s="17"/>
      <c r="T1467" s="79"/>
      <c r="U1467" s="79"/>
      <c r="W1467" s="79"/>
    </row>
    <row r="1468" spans="1:23" x14ac:dyDescent="0.25">
      <c r="A1468" s="17"/>
      <c r="B1468" s="17"/>
      <c r="C1468" s="86"/>
      <c r="D1468" s="86"/>
      <c r="E1468" s="87"/>
      <c r="F1468" s="5"/>
      <c r="G1468" s="5"/>
      <c r="H1468" s="5"/>
      <c r="K1468" s="5"/>
      <c r="L1468" s="5"/>
      <c r="M1468" s="17"/>
      <c r="N1468" s="17"/>
      <c r="T1468" s="79"/>
      <c r="U1468" s="79"/>
      <c r="W1468" s="79"/>
    </row>
    <row r="1469" spans="1:23" x14ac:dyDescent="0.25">
      <c r="A1469" s="17"/>
      <c r="B1469" s="17"/>
      <c r="C1469" s="86"/>
      <c r="D1469" s="86"/>
      <c r="E1469" s="87"/>
      <c r="F1469" s="5"/>
      <c r="G1469" s="5"/>
      <c r="H1469" s="5"/>
      <c r="K1469" s="5"/>
      <c r="L1469" s="5"/>
      <c r="M1469" s="17"/>
      <c r="N1469" s="17"/>
      <c r="T1469" s="79"/>
      <c r="U1469" s="79"/>
      <c r="W1469" s="79"/>
    </row>
    <row r="1470" spans="1:23" x14ac:dyDescent="0.25">
      <c r="A1470" s="17"/>
      <c r="B1470" s="17"/>
      <c r="C1470" s="86"/>
      <c r="D1470" s="86"/>
      <c r="E1470" s="87"/>
      <c r="F1470" s="5"/>
      <c r="G1470" s="5"/>
      <c r="H1470" s="5"/>
      <c r="K1470" s="5"/>
      <c r="L1470" s="5"/>
      <c r="M1470" s="17"/>
      <c r="N1470" s="17"/>
      <c r="T1470" s="79"/>
      <c r="U1470" s="79"/>
      <c r="W1470" s="79"/>
    </row>
    <row r="1471" spans="1:23" x14ac:dyDescent="0.25">
      <c r="A1471" s="17"/>
      <c r="B1471" s="17"/>
      <c r="C1471" s="86"/>
      <c r="D1471" s="86"/>
      <c r="E1471" s="87"/>
      <c r="F1471" s="5"/>
      <c r="G1471" s="5"/>
      <c r="H1471" s="5"/>
      <c r="K1471" s="5"/>
      <c r="L1471" s="5"/>
      <c r="M1471" s="17"/>
      <c r="N1471" s="17"/>
      <c r="T1471" s="79"/>
      <c r="U1471" s="79"/>
      <c r="W1471" s="79"/>
    </row>
    <row r="1472" spans="1:23" x14ac:dyDescent="0.25">
      <c r="A1472" s="17"/>
      <c r="B1472" s="17"/>
      <c r="C1472" s="86"/>
      <c r="D1472" s="86"/>
      <c r="E1472" s="87"/>
      <c r="F1472" s="5"/>
      <c r="G1472" s="5"/>
      <c r="H1472" s="5"/>
      <c r="K1472" s="5"/>
      <c r="L1472" s="5"/>
      <c r="M1472" s="17"/>
      <c r="N1472" s="17"/>
      <c r="T1472" s="79"/>
      <c r="U1472" s="79"/>
      <c r="W1472" s="79"/>
    </row>
    <row r="1473" spans="1:23" x14ac:dyDescent="0.25">
      <c r="A1473" s="17"/>
      <c r="B1473" s="17"/>
      <c r="C1473" s="86"/>
      <c r="D1473" s="86"/>
      <c r="E1473" s="87"/>
      <c r="F1473" s="5"/>
      <c r="G1473" s="5"/>
      <c r="H1473" s="5"/>
      <c r="K1473" s="5"/>
      <c r="L1473" s="5"/>
      <c r="M1473" s="17"/>
      <c r="N1473" s="17"/>
      <c r="T1473" s="79"/>
      <c r="U1473" s="79"/>
      <c r="W1473" s="79"/>
    </row>
    <row r="1474" spans="1:23" x14ac:dyDescent="0.25">
      <c r="A1474" s="17"/>
      <c r="B1474" s="17"/>
      <c r="C1474" s="86"/>
      <c r="D1474" s="86"/>
      <c r="E1474" s="87"/>
      <c r="F1474" s="5"/>
      <c r="G1474" s="5"/>
      <c r="H1474" s="5"/>
      <c r="K1474" s="5"/>
      <c r="L1474" s="5"/>
      <c r="M1474" s="17"/>
      <c r="N1474" s="17"/>
      <c r="T1474" s="79"/>
      <c r="U1474" s="79"/>
      <c r="W1474" s="79"/>
    </row>
    <row r="1475" spans="1:23" x14ac:dyDescent="0.25">
      <c r="A1475" s="17"/>
      <c r="B1475" s="17"/>
      <c r="C1475" s="86"/>
      <c r="D1475" s="86"/>
      <c r="E1475" s="87"/>
      <c r="F1475" s="5"/>
      <c r="G1475" s="5"/>
      <c r="H1475" s="5"/>
      <c r="K1475" s="5"/>
      <c r="L1475" s="5"/>
      <c r="M1475" s="17"/>
      <c r="N1475" s="17"/>
      <c r="T1475" s="79"/>
      <c r="U1475" s="79"/>
      <c r="W1475" s="79"/>
    </row>
    <row r="1476" spans="1:23" x14ac:dyDescent="0.25">
      <c r="A1476" s="17"/>
      <c r="B1476" s="17"/>
      <c r="C1476" s="86"/>
      <c r="D1476" s="86"/>
      <c r="E1476" s="87"/>
      <c r="F1476" s="5"/>
      <c r="G1476" s="5"/>
      <c r="H1476" s="5"/>
      <c r="K1476" s="5"/>
      <c r="L1476" s="5"/>
      <c r="M1476" s="17"/>
      <c r="N1476" s="17"/>
      <c r="T1476" s="79"/>
      <c r="U1476" s="79"/>
      <c r="W1476" s="79"/>
    </row>
    <row r="1477" spans="1:23" x14ac:dyDescent="0.25">
      <c r="A1477" s="17"/>
      <c r="B1477" s="17"/>
      <c r="C1477" s="86"/>
      <c r="D1477" s="86"/>
      <c r="E1477" s="87"/>
      <c r="F1477" s="5"/>
      <c r="G1477" s="5"/>
      <c r="H1477" s="5"/>
      <c r="K1477" s="5"/>
      <c r="L1477" s="5"/>
      <c r="M1477" s="17"/>
      <c r="N1477" s="17"/>
      <c r="T1477" s="79"/>
      <c r="U1477" s="79"/>
      <c r="W1477" s="79"/>
    </row>
    <row r="1478" spans="1:23" x14ac:dyDescent="0.25">
      <c r="A1478" s="17"/>
      <c r="B1478" s="17"/>
      <c r="C1478" s="86"/>
      <c r="D1478" s="86"/>
      <c r="E1478" s="87"/>
      <c r="F1478" s="5"/>
      <c r="G1478" s="5"/>
      <c r="H1478" s="5"/>
      <c r="K1478" s="5"/>
      <c r="L1478" s="5"/>
      <c r="M1478" s="17"/>
      <c r="N1478" s="17"/>
      <c r="T1478" s="79"/>
      <c r="U1478" s="79"/>
      <c r="W1478" s="79"/>
    </row>
    <row r="1479" spans="1:23" x14ac:dyDescent="0.25">
      <c r="A1479" s="17"/>
      <c r="B1479" s="17"/>
      <c r="C1479" s="86"/>
      <c r="D1479" s="86"/>
      <c r="E1479" s="87"/>
      <c r="F1479" s="5"/>
      <c r="G1479" s="5"/>
      <c r="H1479" s="5"/>
      <c r="K1479" s="5"/>
      <c r="L1479" s="5"/>
      <c r="M1479" s="17"/>
      <c r="N1479" s="17"/>
      <c r="T1479" s="79"/>
      <c r="U1479" s="79"/>
      <c r="W1479" s="79"/>
    </row>
    <row r="1480" spans="1:23" x14ac:dyDescent="0.25">
      <c r="A1480" s="17"/>
      <c r="B1480" s="17"/>
      <c r="C1480" s="86"/>
      <c r="D1480" s="86"/>
      <c r="E1480" s="87"/>
      <c r="F1480" s="5"/>
      <c r="G1480" s="5"/>
      <c r="H1480" s="5"/>
      <c r="K1480" s="5"/>
      <c r="L1480" s="5"/>
      <c r="M1480" s="17"/>
      <c r="N1480" s="17"/>
      <c r="T1480" s="79"/>
      <c r="U1480" s="79"/>
      <c r="W1480" s="79"/>
    </row>
    <row r="1481" spans="1:23" x14ac:dyDescent="0.25">
      <c r="A1481" s="17"/>
      <c r="B1481" s="17"/>
      <c r="C1481" s="86"/>
      <c r="D1481" s="86"/>
      <c r="E1481" s="87"/>
      <c r="F1481" s="5"/>
      <c r="G1481" s="5"/>
      <c r="H1481" s="5"/>
      <c r="K1481" s="5"/>
      <c r="L1481" s="5"/>
      <c r="M1481" s="17"/>
      <c r="N1481" s="17"/>
      <c r="T1481" s="79"/>
      <c r="U1481" s="79"/>
      <c r="W1481" s="79"/>
    </row>
    <row r="1482" spans="1:23" x14ac:dyDescent="0.25">
      <c r="A1482" s="17"/>
      <c r="B1482" s="17"/>
      <c r="C1482" s="86"/>
      <c r="D1482" s="86"/>
      <c r="E1482" s="87"/>
      <c r="F1482" s="5"/>
      <c r="G1482" s="5"/>
      <c r="H1482" s="5"/>
      <c r="K1482" s="5"/>
      <c r="L1482" s="5"/>
      <c r="M1482" s="17"/>
      <c r="N1482" s="17"/>
      <c r="T1482" s="79"/>
      <c r="U1482" s="79"/>
      <c r="W1482" s="79"/>
    </row>
    <row r="1483" spans="1:23" x14ac:dyDescent="0.25">
      <c r="A1483" s="17"/>
      <c r="B1483" s="17"/>
      <c r="C1483" s="86"/>
      <c r="D1483" s="86"/>
      <c r="E1483" s="87"/>
      <c r="F1483" s="5"/>
      <c r="G1483" s="5"/>
      <c r="H1483" s="5"/>
      <c r="K1483" s="5"/>
      <c r="L1483" s="5"/>
      <c r="M1483" s="17"/>
      <c r="N1483" s="17"/>
      <c r="T1483" s="79"/>
      <c r="U1483" s="79"/>
      <c r="W1483" s="79"/>
    </row>
    <row r="1484" spans="1:23" x14ac:dyDescent="0.25">
      <c r="A1484" s="17"/>
      <c r="B1484" s="17"/>
      <c r="C1484" s="86"/>
      <c r="D1484" s="86"/>
      <c r="E1484" s="87"/>
      <c r="F1484" s="5"/>
      <c r="G1484" s="5"/>
      <c r="H1484" s="5"/>
      <c r="K1484" s="5"/>
      <c r="L1484" s="5"/>
      <c r="M1484" s="17"/>
      <c r="N1484" s="17"/>
      <c r="T1484" s="79"/>
      <c r="U1484" s="79"/>
      <c r="W1484" s="79"/>
    </row>
    <row r="1485" spans="1:23" x14ac:dyDescent="0.25">
      <c r="A1485" s="17"/>
      <c r="B1485" s="17"/>
      <c r="C1485" s="86"/>
      <c r="D1485" s="86"/>
      <c r="E1485" s="87"/>
      <c r="F1485" s="5"/>
      <c r="G1485" s="5"/>
      <c r="H1485" s="5"/>
      <c r="K1485" s="5"/>
      <c r="L1485" s="5"/>
      <c r="M1485" s="17"/>
      <c r="N1485" s="17"/>
      <c r="T1485" s="79"/>
      <c r="U1485" s="79"/>
      <c r="W1485" s="79"/>
    </row>
    <row r="1486" spans="1:23" x14ac:dyDescent="0.25">
      <c r="A1486" s="17"/>
      <c r="B1486" s="17"/>
      <c r="C1486" s="86"/>
      <c r="D1486" s="86"/>
      <c r="E1486" s="87"/>
      <c r="F1486" s="5"/>
      <c r="G1486" s="5"/>
      <c r="H1486" s="5"/>
      <c r="K1486" s="5"/>
      <c r="L1486" s="5"/>
      <c r="M1486" s="17"/>
      <c r="N1486" s="17"/>
      <c r="T1486" s="79"/>
      <c r="U1486" s="79"/>
      <c r="W1486" s="79"/>
    </row>
    <row r="1487" spans="1:23" x14ac:dyDescent="0.25">
      <c r="A1487" s="17"/>
      <c r="B1487" s="17"/>
      <c r="C1487" s="86"/>
      <c r="D1487" s="86"/>
      <c r="E1487" s="87"/>
      <c r="F1487" s="5"/>
      <c r="G1487" s="5"/>
      <c r="H1487" s="5"/>
      <c r="K1487" s="5"/>
      <c r="L1487" s="5"/>
      <c r="M1487" s="17"/>
      <c r="N1487" s="17"/>
      <c r="T1487" s="79"/>
      <c r="U1487" s="79"/>
      <c r="W1487" s="79"/>
    </row>
    <row r="1488" spans="1:23" x14ac:dyDescent="0.25">
      <c r="A1488" s="17"/>
      <c r="B1488" s="17"/>
      <c r="C1488" s="86"/>
      <c r="D1488" s="86"/>
      <c r="E1488" s="87"/>
      <c r="F1488" s="5"/>
      <c r="G1488" s="5"/>
      <c r="H1488" s="5"/>
      <c r="K1488" s="5"/>
      <c r="L1488" s="5"/>
      <c r="M1488" s="17"/>
      <c r="N1488" s="17"/>
      <c r="T1488" s="79"/>
      <c r="U1488" s="79"/>
      <c r="W1488" s="79"/>
    </row>
    <row r="1489" spans="1:23" x14ac:dyDescent="0.25">
      <c r="A1489" s="17"/>
      <c r="B1489" s="17"/>
      <c r="C1489" s="86"/>
      <c r="D1489" s="86"/>
      <c r="E1489" s="87"/>
      <c r="F1489" s="5"/>
      <c r="G1489" s="5"/>
      <c r="H1489" s="5"/>
      <c r="K1489" s="5"/>
      <c r="L1489" s="5"/>
      <c r="M1489" s="17"/>
      <c r="N1489" s="17"/>
      <c r="T1489" s="79"/>
      <c r="U1489" s="79"/>
      <c r="W1489" s="79"/>
    </row>
    <row r="1490" spans="1:23" x14ac:dyDescent="0.25">
      <c r="A1490" s="17"/>
      <c r="B1490" s="17"/>
      <c r="C1490" s="86"/>
      <c r="D1490" s="86"/>
      <c r="E1490" s="87"/>
      <c r="F1490" s="5"/>
      <c r="G1490" s="5"/>
      <c r="H1490" s="5"/>
      <c r="K1490" s="5"/>
      <c r="L1490" s="5"/>
      <c r="M1490" s="17"/>
      <c r="N1490" s="17"/>
      <c r="T1490" s="79"/>
      <c r="U1490" s="79"/>
      <c r="W1490" s="79"/>
    </row>
    <row r="1491" spans="1:23" x14ac:dyDescent="0.25">
      <c r="A1491" s="17"/>
      <c r="B1491" s="17"/>
      <c r="C1491" s="86"/>
      <c r="D1491" s="86"/>
      <c r="E1491" s="87"/>
      <c r="F1491" s="5"/>
      <c r="G1491" s="5"/>
      <c r="H1491" s="5"/>
      <c r="K1491" s="5"/>
      <c r="L1491" s="5"/>
      <c r="M1491" s="17"/>
      <c r="N1491" s="17"/>
      <c r="T1491" s="79"/>
      <c r="U1491" s="79"/>
      <c r="W1491" s="79"/>
    </row>
    <row r="1492" spans="1:23" x14ac:dyDescent="0.25">
      <c r="A1492" s="17"/>
      <c r="B1492" s="17"/>
      <c r="C1492" s="86"/>
      <c r="D1492" s="86"/>
      <c r="E1492" s="87"/>
      <c r="F1492" s="5"/>
      <c r="G1492" s="5"/>
      <c r="H1492" s="5"/>
      <c r="K1492" s="5"/>
      <c r="L1492" s="5"/>
      <c r="M1492" s="17"/>
      <c r="N1492" s="17"/>
      <c r="T1492" s="79"/>
      <c r="U1492" s="79"/>
      <c r="W1492" s="79"/>
    </row>
    <row r="1493" spans="1:23" x14ac:dyDescent="0.25">
      <c r="A1493" s="17"/>
      <c r="B1493" s="17"/>
      <c r="C1493" s="86"/>
      <c r="D1493" s="86"/>
      <c r="E1493" s="87"/>
      <c r="F1493" s="5"/>
      <c r="G1493" s="5"/>
      <c r="H1493" s="5"/>
      <c r="K1493" s="5"/>
      <c r="L1493" s="5"/>
      <c r="M1493" s="17"/>
      <c r="N1493" s="17"/>
      <c r="T1493" s="79"/>
      <c r="U1493" s="79"/>
      <c r="W1493" s="79"/>
    </row>
    <row r="1494" spans="1:23" x14ac:dyDescent="0.25">
      <c r="A1494" s="17"/>
      <c r="B1494" s="17"/>
      <c r="C1494" s="86"/>
      <c r="D1494" s="86"/>
      <c r="E1494" s="87"/>
      <c r="F1494" s="5"/>
      <c r="G1494" s="5"/>
      <c r="H1494" s="5"/>
      <c r="K1494" s="5"/>
      <c r="L1494" s="5"/>
      <c r="M1494" s="17"/>
      <c r="N1494" s="17"/>
      <c r="T1494" s="79"/>
      <c r="U1494" s="79"/>
      <c r="W1494" s="79"/>
    </row>
    <row r="1495" spans="1:23" x14ac:dyDescent="0.25">
      <c r="A1495" s="17"/>
      <c r="B1495" s="17"/>
      <c r="C1495" s="86"/>
      <c r="D1495" s="86"/>
      <c r="E1495" s="87"/>
      <c r="F1495" s="5"/>
      <c r="G1495" s="5"/>
      <c r="H1495" s="5"/>
      <c r="K1495" s="5"/>
      <c r="L1495" s="5"/>
      <c r="M1495" s="17"/>
      <c r="N1495" s="17"/>
      <c r="T1495" s="79"/>
      <c r="U1495" s="79"/>
      <c r="W1495" s="79"/>
    </row>
    <row r="1496" spans="1:23" x14ac:dyDescent="0.25">
      <c r="A1496" s="17"/>
      <c r="B1496" s="17"/>
      <c r="C1496" s="86"/>
      <c r="D1496" s="86"/>
      <c r="E1496" s="87"/>
      <c r="F1496" s="5"/>
      <c r="G1496" s="5"/>
      <c r="H1496" s="5"/>
      <c r="K1496" s="5"/>
      <c r="L1496" s="5"/>
      <c r="M1496" s="17"/>
      <c r="N1496" s="17"/>
      <c r="T1496" s="79"/>
      <c r="U1496" s="79"/>
      <c r="W1496" s="79"/>
    </row>
    <row r="1497" spans="1:23" x14ac:dyDescent="0.25">
      <c r="A1497" s="17"/>
      <c r="B1497" s="17"/>
      <c r="C1497" s="86"/>
      <c r="D1497" s="86"/>
      <c r="E1497" s="87"/>
      <c r="F1497" s="5"/>
      <c r="G1497" s="5"/>
      <c r="H1497" s="5"/>
      <c r="K1497" s="5"/>
      <c r="L1497" s="5"/>
      <c r="M1497" s="17"/>
      <c r="N1497" s="17"/>
      <c r="T1497" s="79"/>
      <c r="U1497" s="79"/>
      <c r="W1497" s="79"/>
    </row>
    <row r="1498" spans="1:23" x14ac:dyDescent="0.25">
      <c r="A1498" s="17"/>
      <c r="B1498" s="17"/>
      <c r="C1498" s="86"/>
      <c r="D1498" s="86"/>
      <c r="E1498" s="87"/>
      <c r="F1498" s="5"/>
      <c r="G1498" s="5"/>
      <c r="H1498" s="5"/>
      <c r="K1498" s="5"/>
      <c r="L1498" s="5"/>
      <c r="M1498" s="17"/>
      <c r="N1498" s="17"/>
      <c r="T1498" s="79"/>
      <c r="U1498" s="79"/>
      <c r="W1498" s="79"/>
    </row>
    <row r="1499" spans="1:23" x14ac:dyDescent="0.25">
      <c r="A1499" s="17"/>
      <c r="B1499" s="17"/>
      <c r="C1499" s="86"/>
      <c r="D1499" s="86"/>
      <c r="E1499" s="87"/>
      <c r="F1499" s="5"/>
      <c r="G1499" s="5"/>
      <c r="H1499" s="5"/>
      <c r="K1499" s="5"/>
      <c r="L1499" s="5"/>
      <c r="M1499" s="17"/>
      <c r="N1499" s="17"/>
      <c r="T1499" s="79"/>
      <c r="U1499" s="79"/>
      <c r="W1499" s="79"/>
    </row>
    <row r="1500" spans="1:23" x14ac:dyDescent="0.25">
      <c r="A1500" s="17"/>
      <c r="B1500" s="17"/>
      <c r="C1500" s="86"/>
      <c r="D1500" s="86"/>
      <c r="E1500" s="87"/>
      <c r="F1500" s="5"/>
      <c r="G1500" s="5"/>
      <c r="H1500" s="5"/>
      <c r="K1500" s="5"/>
      <c r="L1500" s="5"/>
      <c r="M1500" s="17"/>
      <c r="N1500" s="17"/>
      <c r="T1500" s="79"/>
      <c r="U1500" s="79"/>
      <c r="W1500" s="79"/>
    </row>
    <row r="1501" spans="1:23" x14ac:dyDescent="0.25">
      <c r="A1501" s="17"/>
      <c r="B1501" s="17"/>
      <c r="C1501" s="86"/>
      <c r="D1501" s="86"/>
      <c r="E1501" s="87"/>
      <c r="F1501" s="5"/>
      <c r="G1501" s="5"/>
      <c r="H1501" s="5"/>
      <c r="K1501" s="5"/>
      <c r="L1501" s="5"/>
      <c r="M1501" s="17"/>
      <c r="N1501" s="17"/>
      <c r="T1501" s="79"/>
      <c r="U1501" s="79"/>
      <c r="W1501" s="79"/>
    </row>
    <row r="1502" spans="1:23" x14ac:dyDescent="0.25">
      <c r="A1502" s="17"/>
      <c r="B1502" s="17"/>
      <c r="C1502" s="86"/>
      <c r="D1502" s="86"/>
      <c r="E1502" s="87"/>
      <c r="F1502" s="5"/>
      <c r="G1502" s="5"/>
      <c r="H1502" s="5"/>
      <c r="K1502" s="5"/>
      <c r="L1502" s="5"/>
      <c r="M1502" s="17"/>
      <c r="N1502" s="17"/>
      <c r="T1502" s="79"/>
      <c r="U1502" s="79"/>
      <c r="W1502" s="79"/>
    </row>
    <row r="1503" spans="1:23" x14ac:dyDescent="0.25">
      <c r="A1503" s="17"/>
      <c r="B1503" s="17"/>
      <c r="C1503" s="86"/>
      <c r="D1503" s="86"/>
      <c r="E1503" s="87"/>
      <c r="F1503" s="5"/>
      <c r="G1503" s="5"/>
      <c r="H1503" s="5"/>
      <c r="K1503" s="5"/>
      <c r="L1503" s="5"/>
      <c r="M1503" s="17"/>
      <c r="N1503" s="17"/>
      <c r="T1503" s="79"/>
      <c r="U1503" s="79"/>
      <c r="W1503" s="79"/>
    </row>
    <row r="1504" spans="1:23" x14ac:dyDescent="0.25">
      <c r="A1504" s="17"/>
      <c r="B1504" s="17"/>
      <c r="C1504" s="86"/>
      <c r="D1504" s="86"/>
      <c r="E1504" s="87"/>
      <c r="F1504" s="5"/>
      <c r="G1504" s="5"/>
      <c r="H1504" s="5"/>
      <c r="K1504" s="5"/>
      <c r="L1504" s="5"/>
      <c r="M1504" s="17"/>
      <c r="N1504" s="17"/>
      <c r="T1504" s="79"/>
      <c r="U1504" s="79"/>
      <c r="W1504" s="79"/>
    </row>
    <row r="1505" spans="1:23" x14ac:dyDescent="0.25">
      <c r="A1505" s="17"/>
      <c r="B1505" s="17"/>
      <c r="C1505" s="86"/>
      <c r="D1505" s="86"/>
      <c r="E1505" s="87"/>
      <c r="F1505" s="5"/>
      <c r="G1505" s="5"/>
      <c r="H1505" s="5"/>
      <c r="K1505" s="5"/>
      <c r="L1505" s="5"/>
      <c r="M1505" s="17"/>
      <c r="N1505" s="17"/>
      <c r="T1505" s="79"/>
      <c r="U1505" s="79"/>
      <c r="W1505" s="79"/>
    </row>
    <row r="1506" spans="1:23" x14ac:dyDescent="0.25">
      <c r="A1506" s="17"/>
      <c r="B1506" s="17"/>
      <c r="C1506" s="86"/>
      <c r="D1506" s="86"/>
      <c r="E1506" s="87"/>
      <c r="F1506" s="5"/>
      <c r="G1506" s="5"/>
      <c r="H1506" s="5"/>
      <c r="K1506" s="5"/>
      <c r="L1506" s="5"/>
      <c r="M1506" s="17"/>
      <c r="N1506" s="17"/>
      <c r="T1506" s="79"/>
      <c r="U1506" s="79"/>
      <c r="W1506" s="79"/>
    </row>
    <row r="1507" spans="1:23" x14ac:dyDescent="0.25">
      <c r="A1507" s="17"/>
      <c r="B1507" s="17"/>
      <c r="C1507" s="86"/>
      <c r="D1507" s="86"/>
      <c r="E1507" s="87"/>
      <c r="F1507" s="5"/>
      <c r="G1507" s="5"/>
      <c r="H1507" s="5"/>
      <c r="K1507" s="5"/>
      <c r="L1507" s="5"/>
      <c r="M1507" s="17"/>
      <c r="N1507" s="17"/>
      <c r="T1507" s="79"/>
      <c r="U1507" s="79"/>
      <c r="W1507" s="79"/>
    </row>
    <row r="1508" spans="1:23" x14ac:dyDescent="0.25">
      <c r="A1508" s="17"/>
      <c r="B1508" s="17"/>
      <c r="C1508" s="86"/>
      <c r="D1508" s="86"/>
      <c r="E1508" s="87"/>
      <c r="F1508" s="5"/>
      <c r="G1508" s="5"/>
      <c r="H1508" s="5"/>
      <c r="K1508" s="5"/>
      <c r="L1508" s="5"/>
      <c r="M1508" s="17"/>
      <c r="N1508" s="17"/>
      <c r="T1508" s="79"/>
      <c r="U1508" s="79"/>
      <c r="W1508" s="79"/>
    </row>
    <row r="1509" spans="1:23" x14ac:dyDescent="0.25">
      <c r="A1509" s="17"/>
      <c r="B1509" s="17"/>
      <c r="C1509" s="86"/>
      <c r="D1509" s="86"/>
      <c r="E1509" s="87"/>
      <c r="F1509" s="5"/>
      <c r="G1509" s="5"/>
      <c r="H1509" s="5"/>
      <c r="K1509" s="5"/>
      <c r="L1509" s="5"/>
      <c r="M1509" s="17"/>
      <c r="N1509" s="17"/>
      <c r="T1509" s="79"/>
      <c r="U1509" s="79"/>
      <c r="W1509" s="79"/>
    </row>
    <row r="1510" spans="1:23" x14ac:dyDescent="0.25">
      <c r="A1510" s="17"/>
      <c r="B1510" s="17"/>
      <c r="C1510" s="86"/>
      <c r="D1510" s="86"/>
      <c r="E1510" s="87"/>
      <c r="F1510" s="5"/>
      <c r="G1510" s="5"/>
      <c r="H1510" s="5"/>
      <c r="K1510" s="5"/>
      <c r="L1510" s="5"/>
      <c r="M1510" s="17"/>
      <c r="N1510" s="17"/>
      <c r="T1510" s="79"/>
      <c r="U1510" s="79"/>
      <c r="W1510" s="79"/>
    </row>
    <row r="1511" spans="1:23" x14ac:dyDescent="0.25">
      <c r="A1511" s="17"/>
      <c r="B1511" s="17"/>
      <c r="C1511" s="86"/>
      <c r="D1511" s="86"/>
      <c r="E1511" s="87"/>
      <c r="F1511" s="5"/>
      <c r="G1511" s="5"/>
      <c r="H1511" s="5"/>
      <c r="K1511" s="5"/>
      <c r="L1511" s="5"/>
      <c r="M1511" s="17"/>
      <c r="N1511" s="17"/>
      <c r="T1511" s="79"/>
      <c r="U1511" s="79"/>
      <c r="W1511" s="79"/>
    </row>
    <row r="1512" spans="1:23" x14ac:dyDescent="0.25">
      <c r="A1512" s="17"/>
      <c r="B1512" s="17"/>
      <c r="C1512" s="86"/>
      <c r="D1512" s="86"/>
      <c r="E1512" s="87"/>
      <c r="F1512" s="5"/>
      <c r="G1512" s="5"/>
      <c r="H1512" s="5"/>
      <c r="K1512" s="5"/>
      <c r="L1512" s="5"/>
      <c r="M1512" s="17"/>
      <c r="N1512" s="17"/>
      <c r="T1512" s="79"/>
      <c r="U1512" s="79"/>
      <c r="W1512" s="79"/>
    </row>
    <row r="1513" spans="1:23" x14ac:dyDescent="0.25">
      <c r="A1513" s="17"/>
      <c r="B1513" s="17"/>
      <c r="C1513" s="86"/>
      <c r="D1513" s="86"/>
      <c r="E1513" s="87"/>
      <c r="F1513" s="5"/>
      <c r="G1513" s="5"/>
      <c r="H1513" s="5"/>
      <c r="K1513" s="5"/>
      <c r="L1513" s="5"/>
      <c r="M1513" s="17"/>
      <c r="N1513" s="17"/>
      <c r="T1513" s="79"/>
      <c r="U1513" s="79"/>
      <c r="W1513" s="79"/>
    </row>
    <row r="1514" spans="1:23" x14ac:dyDescent="0.25">
      <c r="A1514" s="17"/>
      <c r="B1514" s="17"/>
      <c r="C1514" s="86"/>
      <c r="D1514" s="86"/>
      <c r="E1514" s="87"/>
      <c r="F1514" s="5"/>
      <c r="G1514" s="5"/>
      <c r="H1514" s="5"/>
      <c r="K1514" s="5"/>
      <c r="L1514" s="5"/>
      <c r="M1514" s="17"/>
      <c r="N1514" s="17"/>
      <c r="T1514" s="79"/>
      <c r="U1514" s="79"/>
      <c r="W1514" s="79"/>
    </row>
    <row r="1515" spans="1:23" x14ac:dyDescent="0.25">
      <c r="A1515" s="17"/>
      <c r="B1515" s="17"/>
      <c r="C1515" s="86"/>
      <c r="D1515" s="86"/>
      <c r="E1515" s="87"/>
      <c r="F1515" s="5"/>
      <c r="G1515" s="5"/>
      <c r="H1515" s="5"/>
      <c r="K1515" s="5"/>
      <c r="L1515" s="5"/>
      <c r="M1515" s="17"/>
      <c r="N1515" s="17"/>
      <c r="T1515" s="79"/>
      <c r="U1515" s="79"/>
      <c r="W1515" s="79"/>
    </row>
    <row r="1516" spans="1:23" x14ac:dyDescent="0.25">
      <c r="A1516" s="17"/>
      <c r="B1516" s="17"/>
      <c r="C1516" s="86"/>
      <c r="D1516" s="86"/>
      <c r="E1516" s="87"/>
      <c r="F1516" s="5"/>
      <c r="G1516" s="5"/>
      <c r="H1516" s="5"/>
      <c r="K1516" s="5"/>
      <c r="L1516" s="5"/>
      <c r="M1516" s="17"/>
      <c r="N1516" s="17"/>
      <c r="T1516" s="79"/>
      <c r="U1516" s="79"/>
      <c r="W1516" s="79"/>
    </row>
    <row r="1517" spans="1:23" x14ac:dyDescent="0.25">
      <c r="A1517" s="17"/>
      <c r="B1517" s="17"/>
      <c r="C1517" s="86"/>
      <c r="D1517" s="86"/>
      <c r="E1517" s="87"/>
      <c r="F1517" s="5"/>
      <c r="G1517" s="5"/>
      <c r="H1517" s="5"/>
      <c r="K1517" s="5"/>
      <c r="L1517" s="5"/>
      <c r="M1517" s="17"/>
      <c r="N1517" s="17"/>
      <c r="T1517" s="79"/>
      <c r="U1517" s="79"/>
      <c r="W1517" s="79"/>
    </row>
    <row r="1518" spans="1:23" x14ac:dyDescent="0.25">
      <c r="A1518" s="17"/>
      <c r="B1518" s="17"/>
      <c r="C1518" s="86"/>
      <c r="D1518" s="86"/>
      <c r="E1518" s="87"/>
      <c r="F1518" s="5"/>
      <c r="G1518" s="5"/>
      <c r="H1518" s="5"/>
      <c r="K1518" s="5"/>
      <c r="L1518" s="5"/>
      <c r="M1518" s="17"/>
      <c r="N1518" s="17"/>
      <c r="T1518" s="79"/>
      <c r="U1518" s="79"/>
      <c r="W1518" s="79"/>
    </row>
    <row r="1519" spans="1:23" x14ac:dyDescent="0.25">
      <c r="A1519" s="17"/>
      <c r="B1519" s="17"/>
      <c r="C1519" s="86"/>
      <c r="D1519" s="86"/>
      <c r="E1519" s="87"/>
      <c r="F1519" s="5"/>
      <c r="G1519" s="5"/>
      <c r="H1519" s="5"/>
      <c r="K1519" s="5"/>
      <c r="L1519" s="5"/>
      <c r="M1519" s="17"/>
      <c r="N1519" s="17"/>
      <c r="T1519" s="79"/>
      <c r="U1519" s="79"/>
      <c r="W1519" s="79"/>
    </row>
    <row r="1520" spans="1:23" x14ac:dyDescent="0.25">
      <c r="A1520" s="17"/>
      <c r="B1520" s="17"/>
      <c r="C1520" s="86"/>
      <c r="D1520" s="86"/>
      <c r="E1520" s="87"/>
      <c r="F1520" s="5"/>
      <c r="G1520" s="5"/>
      <c r="H1520" s="5"/>
      <c r="K1520" s="5"/>
      <c r="L1520" s="5"/>
      <c r="M1520" s="17"/>
      <c r="N1520" s="17"/>
      <c r="T1520" s="79"/>
      <c r="U1520" s="79"/>
      <c r="W1520" s="79"/>
    </row>
    <row r="1521" spans="1:23" x14ac:dyDescent="0.25">
      <c r="A1521" s="17"/>
      <c r="B1521" s="17"/>
      <c r="C1521" s="86"/>
      <c r="D1521" s="86"/>
      <c r="E1521" s="87"/>
      <c r="F1521" s="5"/>
      <c r="G1521" s="5"/>
      <c r="H1521" s="5"/>
      <c r="K1521" s="5"/>
      <c r="L1521" s="5"/>
      <c r="M1521" s="17"/>
      <c r="N1521" s="17"/>
      <c r="T1521" s="79"/>
      <c r="U1521" s="79"/>
      <c r="W1521" s="79"/>
    </row>
    <row r="1522" spans="1:23" x14ac:dyDescent="0.25">
      <c r="A1522" s="17"/>
      <c r="B1522" s="17"/>
      <c r="C1522" s="86"/>
      <c r="D1522" s="86"/>
      <c r="E1522" s="87"/>
      <c r="F1522" s="5"/>
      <c r="G1522" s="5"/>
      <c r="H1522" s="5"/>
      <c r="K1522" s="5"/>
      <c r="L1522" s="5"/>
      <c r="M1522" s="17"/>
      <c r="N1522" s="17"/>
      <c r="T1522" s="79"/>
      <c r="U1522" s="79"/>
      <c r="W1522" s="79"/>
    </row>
    <row r="1523" spans="1:23" x14ac:dyDescent="0.25">
      <c r="A1523" s="17"/>
      <c r="B1523" s="17"/>
      <c r="C1523" s="86"/>
      <c r="D1523" s="86"/>
      <c r="E1523" s="87"/>
      <c r="F1523" s="5"/>
      <c r="G1523" s="5"/>
      <c r="H1523" s="5"/>
      <c r="K1523" s="5"/>
      <c r="L1523" s="5"/>
      <c r="M1523" s="17"/>
      <c r="N1523" s="17"/>
      <c r="T1523" s="79"/>
      <c r="U1523" s="79"/>
      <c r="W1523" s="79"/>
    </row>
    <row r="1524" spans="1:23" x14ac:dyDescent="0.25">
      <c r="A1524" s="17"/>
      <c r="B1524" s="17"/>
      <c r="C1524" s="86"/>
      <c r="D1524" s="86"/>
      <c r="E1524" s="87"/>
      <c r="F1524" s="5"/>
      <c r="G1524" s="5"/>
      <c r="H1524" s="5"/>
      <c r="K1524" s="5"/>
      <c r="L1524" s="5"/>
      <c r="M1524" s="17"/>
      <c r="N1524" s="17"/>
      <c r="T1524" s="79"/>
      <c r="U1524" s="79"/>
      <c r="W1524" s="79"/>
    </row>
    <row r="1525" spans="1:23" x14ac:dyDescent="0.25">
      <c r="A1525" s="17"/>
      <c r="B1525" s="17"/>
      <c r="C1525" s="86"/>
      <c r="D1525" s="86"/>
      <c r="E1525" s="87"/>
      <c r="F1525" s="5"/>
      <c r="G1525" s="5"/>
      <c r="H1525" s="5"/>
      <c r="K1525" s="5"/>
      <c r="L1525" s="5"/>
      <c r="M1525" s="17"/>
      <c r="N1525" s="17"/>
      <c r="T1525" s="79"/>
      <c r="U1525" s="79"/>
      <c r="W1525" s="79"/>
    </row>
    <row r="1526" spans="1:23" x14ac:dyDescent="0.25">
      <c r="A1526" s="17"/>
      <c r="B1526" s="17"/>
      <c r="C1526" s="86"/>
      <c r="D1526" s="86"/>
      <c r="E1526" s="87"/>
      <c r="F1526" s="5"/>
      <c r="G1526" s="5"/>
      <c r="H1526" s="5"/>
      <c r="K1526" s="5"/>
      <c r="L1526" s="5"/>
      <c r="M1526" s="17"/>
      <c r="N1526" s="17"/>
      <c r="T1526" s="79"/>
      <c r="U1526" s="79"/>
      <c r="W1526" s="79"/>
    </row>
    <row r="1527" spans="1:23" x14ac:dyDescent="0.25">
      <c r="A1527" s="17"/>
      <c r="B1527" s="17"/>
      <c r="C1527" s="86"/>
      <c r="D1527" s="86"/>
      <c r="E1527" s="87"/>
      <c r="F1527" s="5"/>
      <c r="G1527" s="5"/>
      <c r="H1527" s="5"/>
      <c r="K1527" s="5"/>
      <c r="L1527" s="5"/>
      <c r="M1527" s="17"/>
      <c r="N1527" s="17"/>
      <c r="T1527" s="79"/>
      <c r="U1527" s="79"/>
      <c r="W1527" s="79"/>
    </row>
    <row r="1528" spans="1:23" x14ac:dyDescent="0.25">
      <c r="A1528" s="17"/>
      <c r="B1528" s="17"/>
      <c r="C1528" s="86"/>
      <c r="D1528" s="86"/>
      <c r="E1528" s="87"/>
      <c r="F1528" s="5"/>
      <c r="G1528" s="5"/>
      <c r="H1528" s="5"/>
      <c r="K1528" s="5"/>
      <c r="L1528" s="5"/>
      <c r="M1528" s="17"/>
      <c r="N1528" s="17"/>
      <c r="T1528" s="79"/>
      <c r="U1528" s="79"/>
      <c r="W1528" s="79"/>
    </row>
    <row r="1529" spans="1:23" x14ac:dyDescent="0.25">
      <c r="A1529" s="17"/>
      <c r="B1529" s="17"/>
      <c r="C1529" s="86"/>
      <c r="D1529" s="86"/>
      <c r="E1529" s="87"/>
      <c r="F1529" s="5"/>
      <c r="G1529" s="5"/>
      <c r="H1529" s="5"/>
      <c r="K1529" s="5"/>
      <c r="L1529" s="5"/>
      <c r="M1529" s="17"/>
      <c r="N1529" s="17"/>
      <c r="T1529" s="79"/>
      <c r="U1529" s="79"/>
      <c r="W1529" s="79"/>
    </row>
    <row r="1530" spans="1:23" x14ac:dyDescent="0.25">
      <c r="A1530" s="17"/>
      <c r="B1530" s="17"/>
      <c r="C1530" s="86"/>
      <c r="D1530" s="86"/>
      <c r="E1530" s="87"/>
      <c r="F1530" s="5"/>
      <c r="G1530" s="5"/>
      <c r="H1530" s="5"/>
      <c r="K1530" s="5"/>
      <c r="L1530" s="5"/>
      <c r="M1530" s="17"/>
      <c r="N1530" s="17"/>
      <c r="T1530" s="79"/>
      <c r="U1530" s="79"/>
      <c r="W1530" s="79"/>
    </row>
    <row r="1531" spans="1:23" x14ac:dyDescent="0.25">
      <c r="A1531" s="17"/>
      <c r="B1531" s="17"/>
      <c r="C1531" s="86"/>
      <c r="D1531" s="86"/>
      <c r="E1531" s="87"/>
      <c r="F1531" s="5"/>
      <c r="G1531" s="5"/>
      <c r="H1531" s="5"/>
      <c r="K1531" s="5"/>
      <c r="L1531" s="5"/>
      <c r="M1531" s="17"/>
      <c r="N1531" s="17"/>
      <c r="T1531" s="79"/>
      <c r="U1531" s="79"/>
      <c r="W1531" s="79"/>
    </row>
    <row r="1532" spans="1:23" x14ac:dyDescent="0.25">
      <c r="A1532" s="17"/>
      <c r="B1532" s="17"/>
      <c r="C1532" s="86"/>
      <c r="D1532" s="86"/>
      <c r="E1532" s="87"/>
      <c r="F1532" s="5"/>
      <c r="G1532" s="5"/>
      <c r="H1532" s="5"/>
      <c r="K1532" s="5"/>
      <c r="L1532" s="5"/>
      <c r="M1532" s="17"/>
      <c r="N1532" s="17"/>
      <c r="T1532" s="79"/>
      <c r="U1532" s="79"/>
      <c r="W1532" s="79"/>
    </row>
    <row r="1533" spans="1:23" x14ac:dyDescent="0.25">
      <c r="A1533" s="17"/>
      <c r="B1533" s="17"/>
      <c r="C1533" s="86"/>
      <c r="D1533" s="86"/>
      <c r="E1533" s="87"/>
      <c r="F1533" s="5"/>
      <c r="G1533" s="5"/>
      <c r="H1533" s="5"/>
      <c r="K1533" s="5"/>
      <c r="L1533" s="5"/>
      <c r="M1533" s="17"/>
      <c r="N1533" s="17"/>
      <c r="T1533" s="79"/>
      <c r="U1533" s="79"/>
      <c r="W1533" s="79"/>
    </row>
    <row r="1534" spans="1:23" x14ac:dyDescent="0.25">
      <c r="A1534" s="17"/>
      <c r="B1534" s="17"/>
      <c r="C1534" s="86"/>
      <c r="D1534" s="86"/>
      <c r="E1534" s="87"/>
      <c r="F1534" s="5"/>
      <c r="G1534" s="5"/>
      <c r="H1534" s="5"/>
      <c r="K1534" s="5"/>
      <c r="L1534" s="5"/>
      <c r="M1534" s="17"/>
      <c r="N1534" s="17"/>
      <c r="T1534" s="79"/>
      <c r="U1534" s="79"/>
      <c r="W1534" s="79"/>
    </row>
    <row r="1535" spans="1:23" x14ac:dyDescent="0.25">
      <c r="A1535" s="17"/>
      <c r="B1535" s="17"/>
      <c r="C1535" s="86"/>
      <c r="D1535" s="86"/>
      <c r="E1535" s="87"/>
      <c r="F1535" s="5"/>
      <c r="G1535" s="5"/>
      <c r="H1535" s="5"/>
      <c r="K1535" s="5"/>
      <c r="L1535" s="5"/>
      <c r="M1535" s="17"/>
      <c r="N1535" s="17"/>
      <c r="T1535" s="79"/>
      <c r="U1535" s="79"/>
      <c r="W1535" s="79"/>
    </row>
    <row r="1536" spans="1:23" x14ac:dyDescent="0.25">
      <c r="A1536" s="17"/>
      <c r="B1536" s="17"/>
      <c r="C1536" s="86"/>
      <c r="D1536" s="86"/>
      <c r="E1536" s="87"/>
      <c r="F1536" s="5"/>
      <c r="G1536" s="5"/>
      <c r="H1536" s="5"/>
      <c r="K1536" s="5"/>
      <c r="L1536" s="5"/>
      <c r="M1536" s="17"/>
      <c r="N1536" s="17"/>
      <c r="T1536" s="79"/>
      <c r="U1536" s="79"/>
      <c r="W1536" s="79"/>
    </row>
    <row r="1537" spans="1:23" x14ac:dyDescent="0.25">
      <c r="A1537" s="17"/>
      <c r="B1537" s="17"/>
      <c r="C1537" s="86"/>
      <c r="D1537" s="86"/>
      <c r="E1537" s="87"/>
      <c r="F1537" s="5"/>
      <c r="G1537" s="5"/>
      <c r="H1537" s="5"/>
      <c r="K1537" s="5"/>
      <c r="L1537" s="5"/>
      <c r="M1537" s="17"/>
      <c r="N1537" s="17"/>
      <c r="T1537" s="79"/>
      <c r="U1537" s="79"/>
      <c r="W1537" s="79"/>
    </row>
    <row r="1538" spans="1:23" x14ac:dyDescent="0.25">
      <c r="A1538" s="17"/>
      <c r="B1538" s="17"/>
      <c r="C1538" s="86"/>
      <c r="D1538" s="86"/>
      <c r="E1538" s="87"/>
      <c r="F1538" s="5"/>
      <c r="G1538" s="5"/>
      <c r="H1538" s="5"/>
      <c r="K1538" s="5"/>
      <c r="L1538" s="5"/>
      <c r="M1538" s="17"/>
      <c r="N1538" s="17"/>
      <c r="T1538" s="79"/>
      <c r="U1538" s="79"/>
      <c r="W1538" s="79"/>
    </row>
    <row r="1539" spans="1:23" x14ac:dyDescent="0.25">
      <c r="A1539" s="17"/>
      <c r="B1539" s="17"/>
      <c r="C1539" s="86"/>
      <c r="D1539" s="86"/>
      <c r="E1539" s="87"/>
      <c r="F1539" s="5"/>
      <c r="G1539" s="5"/>
      <c r="H1539" s="5"/>
      <c r="K1539" s="5"/>
      <c r="L1539" s="5"/>
      <c r="M1539" s="17"/>
      <c r="N1539" s="17"/>
      <c r="T1539" s="79"/>
      <c r="U1539" s="79"/>
      <c r="W1539" s="79"/>
    </row>
    <row r="1540" spans="1:23" x14ac:dyDescent="0.25">
      <c r="A1540" s="17"/>
      <c r="B1540" s="17"/>
      <c r="C1540" s="86"/>
      <c r="D1540" s="86"/>
      <c r="E1540" s="87"/>
      <c r="F1540" s="5"/>
      <c r="G1540" s="5"/>
      <c r="H1540" s="5"/>
      <c r="K1540" s="5"/>
      <c r="L1540" s="5"/>
      <c r="M1540" s="17"/>
      <c r="N1540" s="17"/>
      <c r="T1540" s="79"/>
      <c r="U1540" s="79"/>
      <c r="W1540" s="79"/>
    </row>
    <row r="1541" spans="1:23" x14ac:dyDescent="0.25">
      <c r="A1541" s="17"/>
      <c r="B1541" s="17"/>
      <c r="C1541" s="86"/>
      <c r="D1541" s="86"/>
      <c r="E1541" s="87"/>
      <c r="F1541" s="5"/>
      <c r="G1541" s="5"/>
      <c r="H1541" s="5"/>
      <c r="K1541" s="5"/>
      <c r="L1541" s="5"/>
      <c r="M1541" s="17"/>
      <c r="N1541" s="17"/>
      <c r="T1541" s="79"/>
      <c r="U1541" s="79"/>
      <c r="W1541" s="79"/>
    </row>
    <row r="1542" spans="1:23" x14ac:dyDescent="0.25">
      <c r="A1542" s="17"/>
      <c r="B1542" s="17"/>
      <c r="C1542" s="86"/>
      <c r="D1542" s="86"/>
      <c r="E1542" s="87"/>
      <c r="F1542" s="5"/>
      <c r="G1542" s="5"/>
      <c r="H1542" s="5"/>
      <c r="K1542" s="5"/>
      <c r="L1542" s="5"/>
      <c r="M1542" s="17"/>
      <c r="N1542" s="17"/>
      <c r="T1542" s="79"/>
      <c r="U1542" s="79"/>
      <c r="W1542" s="79"/>
    </row>
    <row r="1543" spans="1:23" x14ac:dyDescent="0.25">
      <c r="A1543" s="17"/>
      <c r="B1543" s="17"/>
      <c r="C1543" s="86"/>
      <c r="D1543" s="86"/>
      <c r="E1543" s="87"/>
      <c r="F1543" s="5"/>
      <c r="G1543" s="5"/>
      <c r="H1543" s="5"/>
      <c r="K1543" s="5"/>
      <c r="L1543" s="5"/>
      <c r="M1543" s="17"/>
      <c r="N1543" s="17"/>
      <c r="T1543" s="79"/>
      <c r="U1543" s="79"/>
      <c r="W1543" s="79"/>
    </row>
    <row r="1544" spans="1:23" x14ac:dyDescent="0.25">
      <c r="A1544" s="17"/>
      <c r="B1544" s="17"/>
      <c r="C1544" s="86"/>
      <c r="D1544" s="86"/>
      <c r="E1544" s="87"/>
      <c r="F1544" s="5"/>
      <c r="G1544" s="5"/>
      <c r="H1544" s="5"/>
      <c r="K1544" s="5"/>
      <c r="L1544" s="5"/>
      <c r="M1544" s="17"/>
      <c r="N1544" s="17"/>
      <c r="T1544" s="79"/>
      <c r="U1544" s="79"/>
      <c r="W1544" s="79"/>
    </row>
    <row r="1545" spans="1:23" x14ac:dyDescent="0.25">
      <c r="A1545" s="17"/>
      <c r="B1545" s="17"/>
      <c r="C1545" s="86"/>
      <c r="D1545" s="86"/>
      <c r="E1545" s="87"/>
      <c r="F1545" s="5"/>
      <c r="G1545" s="5"/>
      <c r="H1545" s="5"/>
      <c r="K1545" s="5"/>
      <c r="L1545" s="5"/>
      <c r="M1545" s="17"/>
      <c r="N1545" s="17"/>
      <c r="T1545" s="79"/>
      <c r="U1545" s="79"/>
      <c r="W1545" s="79"/>
    </row>
    <row r="1546" spans="1:23" x14ac:dyDescent="0.25">
      <c r="A1546" s="17"/>
      <c r="B1546" s="17"/>
      <c r="C1546" s="86"/>
      <c r="D1546" s="86"/>
      <c r="E1546" s="87"/>
      <c r="F1546" s="5"/>
      <c r="G1546" s="5"/>
      <c r="H1546" s="5"/>
      <c r="K1546" s="5"/>
      <c r="L1546" s="5"/>
      <c r="M1546" s="17"/>
      <c r="N1546" s="17"/>
      <c r="T1546" s="79"/>
      <c r="U1546" s="79"/>
      <c r="V1546" s="19"/>
      <c r="W1546" s="79"/>
    </row>
    <row r="1547" spans="1:23" x14ac:dyDescent="0.25">
      <c r="A1547" s="17"/>
      <c r="B1547" s="17"/>
      <c r="C1547" s="86"/>
      <c r="D1547" s="86"/>
      <c r="E1547" s="87"/>
      <c r="F1547" s="5"/>
      <c r="G1547" s="5"/>
      <c r="H1547" s="5"/>
      <c r="K1547" s="5"/>
      <c r="L1547" s="5"/>
      <c r="M1547" s="17"/>
      <c r="N1547" s="17"/>
      <c r="T1547" s="79"/>
      <c r="U1547" s="79"/>
      <c r="W1547" s="79"/>
    </row>
    <row r="1548" spans="1:23" x14ac:dyDescent="0.25">
      <c r="A1548" s="17"/>
      <c r="B1548" s="17"/>
      <c r="C1548" s="86"/>
      <c r="D1548" s="86"/>
      <c r="E1548" s="87"/>
      <c r="F1548" s="5"/>
      <c r="G1548" s="5"/>
      <c r="H1548" s="5"/>
      <c r="K1548" s="5"/>
      <c r="L1548" s="5"/>
      <c r="M1548" s="17"/>
      <c r="N1548" s="17"/>
      <c r="T1548" s="79"/>
      <c r="U1548" s="79"/>
      <c r="W1548" s="79"/>
    </row>
    <row r="1549" spans="1:23" x14ac:dyDescent="0.25">
      <c r="A1549" s="17"/>
      <c r="B1549" s="17"/>
      <c r="C1549" s="86"/>
      <c r="D1549" s="86"/>
      <c r="E1549" s="87"/>
      <c r="F1549" s="5"/>
      <c r="G1549" s="5"/>
      <c r="H1549" s="5"/>
      <c r="K1549" s="5"/>
      <c r="L1549" s="5"/>
      <c r="M1549" s="17"/>
      <c r="N1549" s="17"/>
      <c r="T1549" s="79"/>
      <c r="U1549" s="79"/>
      <c r="W1549" s="79"/>
    </row>
    <row r="1550" spans="1:23" x14ac:dyDescent="0.25">
      <c r="A1550" s="17"/>
      <c r="B1550" s="17"/>
      <c r="C1550" s="86"/>
      <c r="D1550" s="86"/>
      <c r="E1550" s="87"/>
      <c r="F1550" s="5"/>
      <c r="G1550" s="5"/>
      <c r="H1550" s="5"/>
      <c r="K1550" s="5"/>
      <c r="L1550" s="5"/>
      <c r="M1550" s="17"/>
      <c r="N1550" s="17"/>
      <c r="T1550" s="79"/>
      <c r="U1550" s="79"/>
      <c r="W1550" s="79"/>
    </row>
    <row r="1551" spans="1:23" x14ac:dyDescent="0.25">
      <c r="A1551" s="17"/>
      <c r="B1551" s="17"/>
      <c r="C1551" s="86"/>
      <c r="D1551" s="86"/>
      <c r="E1551" s="87"/>
      <c r="F1551" s="5"/>
      <c r="G1551" s="5"/>
      <c r="H1551" s="5"/>
      <c r="K1551" s="5"/>
      <c r="L1551" s="5"/>
      <c r="M1551" s="17"/>
      <c r="N1551" s="17"/>
      <c r="T1551" s="79"/>
      <c r="U1551" s="79"/>
      <c r="W1551" s="79"/>
    </row>
    <row r="1552" spans="1:23" x14ac:dyDescent="0.25">
      <c r="A1552" s="17"/>
      <c r="B1552" s="17"/>
      <c r="C1552" s="86"/>
      <c r="D1552" s="86"/>
      <c r="E1552" s="87"/>
      <c r="F1552" s="5"/>
      <c r="G1552" s="5"/>
      <c r="H1552" s="5"/>
      <c r="K1552" s="5"/>
      <c r="L1552" s="5"/>
      <c r="M1552" s="17"/>
      <c r="N1552" s="17"/>
      <c r="T1552" s="79"/>
      <c r="U1552" s="79"/>
      <c r="W1552" s="79"/>
    </row>
    <row r="1553" spans="1:23" x14ac:dyDescent="0.25">
      <c r="A1553" s="17"/>
      <c r="B1553" s="17"/>
      <c r="C1553" s="86"/>
      <c r="D1553" s="86"/>
      <c r="E1553" s="87"/>
      <c r="F1553" s="5"/>
      <c r="G1553" s="5"/>
      <c r="H1553" s="5"/>
      <c r="K1553" s="5"/>
      <c r="L1553" s="5"/>
      <c r="M1553" s="17"/>
      <c r="N1553" s="17"/>
      <c r="T1553" s="79"/>
      <c r="U1553" s="79"/>
      <c r="W1553" s="79"/>
    </row>
    <row r="1554" spans="1:23" x14ac:dyDescent="0.25">
      <c r="A1554" s="17"/>
      <c r="B1554" s="17"/>
      <c r="C1554" s="86"/>
      <c r="D1554" s="86"/>
      <c r="E1554" s="87"/>
      <c r="F1554" s="5"/>
      <c r="G1554" s="5"/>
      <c r="H1554" s="5"/>
      <c r="K1554" s="5"/>
      <c r="L1554" s="5"/>
      <c r="M1554" s="17"/>
      <c r="N1554" s="17"/>
      <c r="T1554" s="79"/>
      <c r="U1554" s="79"/>
      <c r="W1554" s="79"/>
    </row>
    <row r="1555" spans="1:23" x14ac:dyDescent="0.25">
      <c r="A1555" s="17"/>
      <c r="B1555" s="17"/>
      <c r="C1555" s="86"/>
      <c r="D1555" s="86"/>
      <c r="E1555" s="87"/>
      <c r="F1555" s="5"/>
      <c r="G1555" s="5"/>
      <c r="H1555" s="5"/>
      <c r="K1555" s="5"/>
      <c r="L1555" s="5"/>
      <c r="M1555" s="17"/>
      <c r="N1555" s="17"/>
      <c r="T1555" s="79"/>
      <c r="U1555" s="79"/>
      <c r="W1555" s="79"/>
    </row>
    <row r="1556" spans="1:23" x14ac:dyDescent="0.25">
      <c r="A1556" s="17"/>
      <c r="B1556" s="17"/>
      <c r="C1556" s="86"/>
      <c r="D1556" s="86"/>
      <c r="E1556" s="87"/>
      <c r="F1556" s="5"/>
      <c r="G1556" s="5"/>
      <c r="H1556" s="5"/>
      <c r="K1556" s="5"/>
      <c r="L1556" s="5"/>
      <c r="M1556" s="17"/>
      <c r="N1556" s="17"/>
      <c r="T1556" s="79"/>
      <c r="U1556" s="79"/>
      <c r="W1556" s="79"/>
    </row>
    <row r="1557" spans="1:23" x14ac:dyDescent="0.25">
      <c r="A1557" s="17"/>
      <c r="B1557" s="17"/>
      <c r="C1557" s="86"/>
      <c r="D1557" s="86"/>
      <c r="E1557" s="87"/>
      <c r="F1557" s="5"/>
      <c r="G1557" s="5"/>
      <c r="H1557" s="5"/>
      <c r="K1557" s="5"/>
      <c r="L1557" s="5"/>
      <c r="M1557" s="17"/>
      <c r="N1557" s="17"/>
      <c r="T1557" s="79"/>
      <c r="U1557" s="79"/>
      <c r="W1557" s="79"/>
    </row>
    <row r="1558" spans="1:23" x14ac:dyDescent="0.25">
      <c r="A1558" s="17"/>
      <c r="B1558" s="17"/>
      <c r="C1558" s="86"/>
      <c r="D1558" s="86"/>
      <c r="E1558" s="87"/>
      <c r="F1558" s="5"/>
      <c r="G1558" s="5"/>
      <c r="H1558" s="5"/>
      <c r="K1558" s="5"/>
      <c r="L1558" s="5"/>
      <c r="M1558" s="17"/>
      <c r="N1558" s="17"/>
      <c r="T1558" s="79"/>
      <c r="U1558" s="79"/>
      <c r="W1558" s="79"/>
    </row>
    <row r="1559" spans="1:23" x14ac:dyDescent="0.25">
      <c r="A1559" s="17"/>
      <c r="B1559" s="17"/>
      <c r="C1559" s="86"/>
      <c r="D1559" s="86"/>
      <c r="E1559" s="87"/>
      <c r="F1559" s="5"/>
      <c r="G1559" s="5"/>
      <c r="H1559" s="5"/>
      <c r="K1559" s="5"/>
      <c r="L1559" s="5"/>
      <c r="M1559" s="17"/>
      <c r="N1559" s="17"/>
      <c r="T1559" s="79"/>
      <c r="U1559" s="79"/>
      <c r="W1559" s="79"/>
    </row>
    <row r="1560" spans="1:23" x14ac:dyDescent="0.25">
      <c r="A1560" s="17"/>
      <c r="B1560" s="17"/>
      <c r="C1560" s="86"/>
      <c r="D1560" s="86"/>
      <c r="E1560" s="87"/>
      <c r="F1560" s="5"/>
      <c r="G1560" s="5"/>
      <c r="H1560" s="5"/>
      <c r="K1560" s="5"/>
      <c r="L1560" s="5"/>
      <c r="M1560" s="17"/>
      <c r="N1560" s="17"/>
      <c r="T1560" s="79"/>
      <c r="U1560" s="79"/>
      <c r="W1560" s="79"/>
    </row>
    <row r="1561" spans="1:23" x14ac:dyDescent="0.25">
      <c r="A1561" s="17"/>
      <c r="B1561" s="17"/>
      <c r="C1561" s="86"/>
      <c r="D1561" s="86"/>
      <c r="E1561" s="87"/>
      <c r="F1561" s="5"/>
      <c r="G1561" s="5"/>
      <c r="H1561" s="5"/>
      <c r="K1561" s="5"/>
      <c r="L1561" s="5"/>
      <c r="M1561" s="17"/>
      <c r="N1561" s="17"/>
      <c r="T1561" s="79"/>
      <c r="U1561" s="79"/>
      <c r="W1561" s="79"/>
    </row>
    <row r="1562" spans="1:23" x14ac:dyDescent="0.25">
      <c r="A1562" s="17"/>
      <c r="B1562" s="17"/>
      <c r="C1562" s="86"/>
      <c r="D1562" s="86"/>
      <c r="E1562" s="87"/>
      <c r="F1562" s="5"/>
      <c r="G1562" s="5"/>
      <c r="H1562" s="5"/>
      <c r="K1562" s="5"/>
      <c r="L1562" s="5"/>
      <c r="M1562" s="17"/>
      <c r="N1562" s="17"/>
      <c r="T1562" s="79"/>
      <c r="U1562" s="79"/>
      <c r="W1562" s="79"/>
    </row>
    <row r="1563" spans="1:23" x14ac:dyDescent="0.25">
      <c r="A1563" s="17"/>
      <c r="B1563" s="17"/>
      <c r="C1563" s="86"/>
      <c r="D1563" s="86"/>
      <c r="E1563" s="87"/>
      <c r="F1563" s="5"/>
      <c r="G1563" s="5"/>
      <c r="H1563" s="5"/>
      <c r="K1563" s="5"/>
      <c r="L1563" s="5"/>
      <c r="M1563" s="17"/>
      <c r="N1563" s="17"/>
      <c r="T1563" s="79"/>
      <c r="U1563" s="79"/>
      <c r="W1563" s="79"/>
    </row>
    <row r="1564" spans="1:23" x14ac:dyDescent="0.25">
      <c r="A1564" s="17"/>
      <c r="B1564" s="17"/>
      <c r="C1564" s="86"/>
      <c r="D1564" s="86"/>
      <c r="E1564" s="87"/>
      <c r="F1564" s="5"/>
      <c r="G1564" s="5"/>
      <c r="H1564" s="5"/>
      <c r="K1564" s="5"/>
      <c r="L1564" s="5"/>
      <c r="M1564" s="17"/>
      <c r="N1564" s="17"/>
      <c r="T1564" s="79"/>
      <c r="U1564" s="79"/>
      <c r="W1564" s="79"/>
    </row>
    <row r="1565" spans="1:23" x14ac:dyDescent="0.25">
      <c r="A1565" s="17"/>
      <c r="B1565" s="17"/>
      <c r="C1565" s="86"/>
      <c r="D1565" s="86"/>
      <c r="E1565" s="87"/>
      <c r="F1565" s="5"/>
      <c r="G1565" s="5"/>
      <c r="H1565" s="5"/>
      <c r="K1565" s="5"/>
      <c r="L1565" s="5"/>
      <c r="M1565" s="17"/>
      <c r="N1565" s="17"/>
      <c r="T1565" s="79"/>
      <c r="U1565" s="79"/>
      <c r="W1565" s="79"/>
    </row>
    <row r="1566" spans="1:23" x14ac:dyDescent="0.25">
      <c r="A1566" s="17"/>
      <c r="B1566" s="17"/>
      <c r="C1566" s="86"/>
      <c r="D1566" s="86"/>
      <c r="E1566" s="87"/>
      <c r="F1566" s="5"/>
      <c r="G1566" s="5"/>
      <c r="H1566" s="5"/>
      <c r="K1566" s="5"/>
      <c r="L1566" s="5"/>
      <c r="M1566" s="17"/>
      <c r="N1566" s="17"/>
      <c r="T1566" s="79"/>
      <c r="U1566" s="79"/>
      <c r="W1566" s="79"/>
    </row>
    <row r="1567" spans="1:23" x14ac:dyDescent="0.25">
      <c r="A1567" s="17"/>
      <c r="B1567" s="17"/>
      <c r="C1567" s="86"/>
      <c r="D1567" s="86"/>
      <c r="E1567" s="87"/>
      <c r="F1567" s="5"/>
      <c r="G1567" s="5"/>
      <c r="H1567" s="5"/>
      <c r="K1567" s="5"/>
      <c r="L1567" s="5"/>
      <c r="M1567" s="17"/>
      <c r="N1567" s="17"/>
      <c r="T1567" s="79"/>
      <c r="U1567" s="79"/>
      <c r="W1567" s="79"/>
    </row>
    <row r="1568" spans="1:23" x14ac:dyDescent="0.25">
      <c r="A1568" s="17"/>
      <c r="B1568" s="17"/>
      <c r="C1568" s="86"/>
      <c r="D1568" s="86"/>
      <c r="E1568" s="87"/>
      <c r="F1568" s="5"/>
      <c r="G1568" s="5"/>
      <c r="H1568" s="5"/>
      <c r="K1568" s="5"/>
      <c r="L1568" s="5"/>
      <c r="M1568" s="17"/>
      <c r="N1568" s="17"/>
      <c r="T1568" s="79"/>
      <c r="U1568" s="79"/>
      <c r="W1568" s="79"/>
    </row>
    <row r="1569" spans="1:23" x14ac:dyDescent="0.25">
      <c r="A1569" s="17"/>
      <c r="B1569" s="17"/>
      <c r="C1569" s="86"/>
      <c r="D1569" s="86"/>
      <c r="E1569" s="87"/>
      <c r="F1569" s="5"/>
      <c r="G1569" s="5"/>
      <c r="H1569" s="5"/>
      <c r="K1569" s="5"/>
      <c r="L1569" s="5"/>
      <c r="M1569" s="17"/>
      <c r="N1569" s="17"/>
      <c r="T1569" s="79"/>
      <c r="U1569" s="79"/>
      <c r="W1569" s="79"/>
    </row>
    <row r="1570" spans="1:23" x14ac:dyDescent="0.25">
      <c r="A1570" s="17"/>
      <c r="B1570" s="17"/>
      <c r="C1570" s="86"/>
      <c r="D1570" s="86"/>
      <c r="E1570" s="87"/>
      <c r="F1570" s="5"/>
      <c r="G1570" s="5"/>
      <c r="H1570" s="5"/>
      <c r="K1570" s="5"/>
      <c r="L1570" s="5"/>
      <c r="M1570" s="17"/>
      <c r="N1570" s="17"/>
      <c r="T1570" s="79"/>
      <c r="U1570" s="79"/>
      <c r="W1570" s="79"/>
    </row>
    <row r="1571" spans="1:23" x14ac:dyDescent="0.25">
      <c r="A1571" s="17"/>
      <c r="B1571" s="17"/>
      <c r="C1571" s="86"/>
      <c r="D1571" s="86"/>
      <c r="E1571" s="87"/>
      <c r="F1571" s="5"/>
      <c r="G1571" s="5"/>
      <c r="H1571" s="5"/>
      <c r="K1571" s="5"/>
      <c r="L1571" s="5"/>
      <c r="M1571" s="17"/>
      <c r="N1571" s="17"/>
      <c r="T1571" s="79"/>
      <c r="U1571" s="79"/>
      <c r="W1571" s="79"/>
    </row>
    <row r="1572" spans="1:23" x14ac:dyDescent="0.25">
      <c r="A1572" s="17"/>
      <c r="B1572" s="17"/>
      <c r="C1572" s="86"/>
      <c r="D1572" s="86"/>
      <c r="E1572" s="87"/>
      <c r="F1572" s="5"/>
      <c r="G1572" s="5"/>
      <c r="H1572" s="5"/>
      <c r="K1572" s="5"/>
      <c r="L1572" s="5"/>
      <c r="M1572" s="17"/>
      <c r="N1572" s="17"/>
      <c r="T1572" s="79"/>
      <c r="U1572" s="79"/>
      <c r="W1572" s="79"/>
    </row>
    <row r="1573" spans="1:23" x14ac:dyDescent="0.25">
      <c r="A1573" s="17"/>
      <c r="B1573" s="17"/>
      <c r="C1573" s="86"/>
      <c r="D1573" s="86"/>
      <c r="E1573" s="87"/>
      <c r="F1573" s="5"/>
      <c r="G1573" s="5"/>
      <c r="H1573" s="5"/>
      <c r="K1573" s="5"/>
      <c r="L1573" s="5"/>
      <c r="M1573" s="17"/>
      <c r="N1573" s="17"/>
      <c r="T1573" s="79"/>
      <c r="U1573" s="79"/>
      <c r="W1573" s="79"/>
    </row>
    <row r="1574" spans="1:23" x14ac:dyDescent="0.25">
      <c r="A1574" s="17"/>
      <c r="B1574" s="17"/>
      <c r="C1574" s="86"/>
      <c r="D1574" s="86"/>
      <c r="E1574" s="87"/>
      <c r="F1574" s="5"/>
      <c r="G1574" s="5"/>
      <c r="H1574" s="5"/>
      <c r="K1574" s="5"/>
      <c r="L1574" s="5"/>
      <c r="M1574" s="17"/>
      <c r="N1574" s="17"/>
      <c r="T1574" s="79"/>
      <c r="U1574" s="79"/>
      <c r="W1574" s="79"/>
    </row>
    <row r="1575" spans="1:23" x14ac:dyDescent="0.25">
      <c r="A1575" s="17"/>
      <c r="B1575" s="17"/>
      <c r="C1575" s="86"/>
      <c r="D1575" s="86"/>
      <c r="E1575" s="87"/>
      <c r="F1575" s="5"/>
      <c r="G1575" s="5"/>
      <c r="H1575" s="5"/>
      <c r="K1575" s="5"/>
      <c r="L1575" s="5"/>
      <c r="M1575" s="17"/>
      <c r="N1575" s="17"/>
      <c r="T1575" s="79"/>
      <c r="U1575" s="79"/>
      <c r="W1575" s="79"/>
    </row>
    <row r="1576" spans="1:23" x14ac:dyDescent="0.25">
      <c r="A1576" s="17"/>
      <c r="B1576" s="17"/>
      <c r="C1576" s="86"/>
      <c r="D1576" s="86"/>
      <c r="E1576" s="87"/>
      <c r="F1576" s="5"/>
      <c r="G1576" s="5"/>
      <c r="H1576" s="5"/>
      <c r="K1576" s="5"/>
      <c r="L1576" s="5"/>
      <c r="M1576" s="17"/>
      <c r="N1576" s="17"/>
      <c r="T1576" s="79"/>
      <c r="U1576" s="79"/>
      <c r="W1576" s="79"/>
    </row>
    <row r="1577" spans="1:23" x14ac:dyDescent="0.25">
      <c r="A1577" s="17"/>
      <c r="B1577" s="17"/>
      <c r="C1577" s="86"/>
      <c r="D1577" s="86"/>
      <c r="E1577" s="87"/>
      <c r="F1577" s="5"/>
      <c r="G1577" s="5"/>
      <c r="H1577" s="5"/>
      <c r="K1577" s="5"/>
      <c r="L1577" s="5"/>
      <c r="M1577" s="17"/>
      <c r="N1577" s="17"/>
      <c r="T1577" s="79"/>
      <c r="U1577" s="79"/>
      <c r="W1577" s="79"/>
    </row>
    <row r="1578" spans="1:23" x14ac:dyDescent="0.25">
      <c r="A1578" s="17"/>
      <c r="B1578" s="17"/>
      <c r="C1578" s="86"/>
      <c r="D1578" s="86"/>
      <c r="E1578" s="87"/>
      <c r="F1578" s="5"/>
      <c r="G1578" s="5"/>
      <c r="H1578" s="5"/>
      <c r="K1578" s="5"/>
      <c r="L1578" s="5"/>
      <c r="M1578" s="17"/>
      <c r="N1578" s="17"/>
      <c r="T1578" s="79"/>
      <c r="U1578" s="79"/>
      <c r="W1578" s="79"/>
    </row>
    <row r="1579" spans="1:23" x14ac:dyDescent="0.25">
      <c r="A1579" s="17"/>
      <c r="B1579" s="17"/>
      <c r="C1579" s="86"/>
      <c r="D1579" s="86"/>
      <c r="E1579" s="87"/>
      <c r="F1579" s="5"/>
      <c r="G1579" s="5"/>
      <c r="H1579" s="5"/>
      <c r="K1579" s="5"/>
      <c r="L1579" s="5"/>
      <c r="M1579" s="17"/>
      <c r="N1579" s="17"/>
      <c r="T1579" s="79"/>
      <c r="U1579" s="79"/>
      <c r="W1579" s="79"/>
    </row>
    <row r="1580" spans="1:23" x14ac:dyDescent="0.25">
      <c r="A1580" s="17"/>
      <c r="B1580" s="17"/>
      <c r="C1580" s="86"/>
      <c r="D1580" s="86"/>
      <c r="E1580" s="87"/>
      <c r="F1580" s="5"/>
      <c r="G1580" s="5"/>
      <c r="H1580" s="5"/>
      <c r="K1580" s="5"/>
      <c r="L1580" s="5"/>
      <c r="M1580" s="17"/>
      <c r="N1580" s="17"/>
      <c r="T1580" s="79"/>
      <c r="U1580" s="79"/>
      <c r="W1580" s="79"/>
    </row>
    <row r="1581" spans="1:23" x14ac:dyDescent="0.25">
      <c r="A1581" s="17"/>
      <c r="B1581" s="17"/>
      <c r="C1581" s="86"/>
      <c r="D1581" s="86"/>
      <c r="E1581" s="87"/>
      <c r="F1581" s="5"/>
      <c r="G1581" s="5"/>
      <c r="H1581" s="5"/>
      <c r="K1581" s="5"/>
      <c r="L1581" s="5"/>
      <c r="M1581" s="17"/>
      <c r="N1581" s="17"/>
      <c r="T1581" s="79"/>
      <c r="U1581" s="79"/>
      <c r="W1581" s="79"/>
    </row>
    <row r="1582" spans="1:23" x14ac:dyDescent="0.25">
      <c r="A1582" s="17"/>
      <c r="B1582" s="17"/>
      <c r="C1582" s="86"/>
      <c r="D1582" s="86"/>
      <c r="E1582" s="87"/>
      <c r="F1582" s="5"/>
      <c r="G1582" s="5"/>
      <c r="H1582" s="5"/>
      <c r="K1582" s="5"/>
      <c r="L1582" s="5"/>
      <c r="M1582" s="17"/>
      <c r="N1582" s="17"/>
      <c r="T1582" s="79"/>
      <c r="U1582" s="79"/>
      <c r="W1582" s="79"/>
    </row>
    <row r="1583" spans="1:23" x14ac:dyDescent="0.25">
      <c r="A1583" s="17"/>
      <c r="B1583" s="17"/>
      <c r="C1583" s="86"/>
      <c r="D1583" s="86"/>
      <c r="E1583" s="87"/>
      <c r="F1583" s="5"/>
      <c r="G1583" s="5"/>
      <c r="H1583" s="5"/>
      <c r="K1583" s="5"/>
      <c r="L1583" s="5"/>
      <c r="M1583" s="17"/>
      <c r="N1583" s="17"/>
      <c r="T1583" s="79"/>
      <c r="U1583" s="79"/>
      <c r="W1583" s="79"/>
    </row>
    <row r="1584" spans="1:23" x14ac:dyDescent="0.25">
      <c r="A1584" s="17"/>
      <c r="B1584" s="17"/>
      <c r="C1584" s="86"/>
      <c r="D1584" s="86"/>
      <c r="E1584" s="87"/>
      <c r="F1584" s="5"/>
      <c r="G1584" s="5"/>
      <c r="H1584" s="5"/>
      <c r="K1584" s="5"/>
      <c r="L1584" s="5"/>
      <c r="M1584" s="17"/>
      <c r="N1584" s="17"/>
      <c r="T1584" s="79"/>
      <c r="U1584" s="79"/>
      <c r="W1584" s="79"/>
    </row>
    <row r="1585" spans="1:23" x14ac:dyDescent="0.25">
      <c r="A1585" s="17"/>
      <c r="B1585" s="17"/>
      <c r="C1585" s="86"/>
      <c r="D1585" s="86"/>
      <c r="E1585" s="87"/>
      <c r="F1585" s="5"/>
      <c r="G1585" s="5"/>
      <c r="H1585" s="5"/>
      <c r="K1585" s="5"/>
      <c r="L1585" s="5"/>
      <c r="M1585" s="17"/>
      <c r="N1585" s="17"/>
      <c r="T1585" s="79"/>
      <c r="U1585" s="79"/>
      <c r="W1585" s="79"/>
    </row>
    <row r="1586" spans="1:23" x14ac:dyDescent="0.25">
      <c r="A1586" s="17"/>
      <c r="B1586" s="17"/>
      <c r="C1586" s="86"/>
      <c r="D1586" s="86"/>
      <c r="E1586" s="87"/>
      <c r="F1586" s="5"/>
      <c r="G1586" s="5"/>
      <c r="H1586" s="5"/>
      <c r="K1586" s="5"/>
      <c r="L1586" s="5"/>
      <c r="M1586" s="17"/>
      <c r="N1586" s="17"/>
      <c r="T1586" s="79"/>
      <c r="U1586" s="79"/>
      <c r="W1586" s="79"/>
    </row>
    <row r="1587" spans="1:23" x14ac:dyDescent="0.25">
      <c r="A1587" s="17"/>
      <c r="B1587" s="17"/>
      <c r="C1587" s="86"/>
      <c r="D1587" s="86"/>
      <c r="E1587" s="87"/>
      <c r="F1587" s="5"/>
      <c r="G1587" s="5"/>
      <c r="H1587" s="5"/>
      <c r="K1587" s="5"/>
      <c r="L1587" s="5"/>
      <c r="M1587" s="17"/>
      <c r="N1587" s="17"/>
      <c r="T1587" s="79"/>
      <c r="U1587" s="79"/>
      <c r="W1587" s="79"/>
    </row>
    <row r="1588" spans="1:23" x14ac:dyDescent="0.25">
      <c r="A1588" s="17"/>
      <c r="B1588" s="17"/>
      <c r="C1588" s="86"/>
      <c r="D1588" s="86"/>
      <c r="E1588" s="87"/>
      <c r="F1588" s="5"/>
      <c r="G1588" s="5"/>
      <c r="H1588" s="5"/>
      <c r="K1588" s="5"/>
      <c r="L1588" s="5"/>
      <c r="M1588" s="17"/>
      <c r="N1588" s="17"/>
      <c r="T1588" s="79"/>
      <c r="U1588" s="79"/>
      <c r="W1588" s="79"/>
    </row>
    <row r="1589" spans="1:23" x14ac:dyDescent="0.25">
      <c r="A1589" s="17"/>
      <c r="B1589" s="17"/>
      <c r="C1589" s="86"/>
      <c r="D1589" s="86"/>
      <c r="E1589" s="87"/>
      <c r="F1589" s="5"/>
      <c r="G1589" s="5"/>
      <c r="H1589" s="5"/>
      <c r="K1589" s="5"/>
      <c r="L1589" s="5"/>
      <c r="M1589" s="17"/>
      <c r="N1589" s="17"/>
      <c r="T1589" s="79"/>
      <c r="U1589" s="79"/>
      <c r="W1589" s="79"/>
    </row>
    <row r="1590" spans="1:23" x14ac:dyDescent="0.25">
      <c r="A1590" s="17"/>
      <c r="B1590" s="17"/>
      <c r="C1590" s="86"/>
      <c r="D1590" s="86"/>
      <c r="E1590" s="87"/>
      <c r="F1590" s="5"/>
      <c r="G1590" s="5"/>
      <c r="H1590" s="5"/>
      <c r="K1590" s="5"/>
      <c r="L1590" s="5"/>
      <c r="M1590" s="17"/>
      <c r="N1590" s="17"/>
      <c r="T1590" s="79"/>
      <c r="U1590" s="79"/>
      <c r="W1590" s="79"/>
    </row>
    <row r="1591" spans="1:23" x14ac:dyDescent="0.25">
      <c r="A1591" s="17"/>
      <c r="B1591" s="17"/>
      <c r="C1591" s="86"/>
      <c r="D1591" s="86"/>
      <c r="E1591" s="87"/>
      <c r="F1591" s="5"/>
      <c r="G1591" s="5"/>
      <c r="H1591" s="5"/>
      <c r="K1591" s="5"/>
      <c r="L1591" s="5"/>
      <c r="M1591" s="17"/>
      <c r="N1591" s="17"/>
      <c r="T1591" s="79"/>
      <c r="U1591" s="79"/>
      <c r="W1591" s="79"/>
    </row>
    <row r="1592" spans="1:23" x14ac:dyDescent="0.25">
      <c r="A1592" s="17"/>
      <c r="B1592" s="17"/>
      <c r="C1592" s="86"/>
      <c r="D1592" s="86"/>
      <c r="E1592" s="87"/>
      <c r="F1592" s="5"/>
      <c r="G1592" s="5"/>
      <c r="H1592" s="5"/>
      <c r="K1592" s="5"/>
      <c r="L1592" s="5"/>
      <c r="M1592" s="17"/>
      <c r="N1592" s="17"/>
      <c r="T1592" s="79"/>
      <c r="U1592" s="79"/>
      <c r="W1592" s="79"/>
    </row>
    <row r="1593" spans="1:23" x14ac:dyDescent="0.25">
      <c r="A1593" s="17"/>
      <c r="B1593" s="17"/>
      <c r="C1593" s="86"/>
      <c r="D1593" s="86"/>
      <c r="E1593" s="87"/>
      <c r="F1593" s="5"/>
      <c r="G1593" s="5"/>
      <c r="H1593" s="5"/>
      <c r="K1593" s="5"/>
      <c r="L1593" s="5"/>
      <c r="M1593" s="17"/>
      <c r="N1593" s="17"/>
      <c r="T1593" s="79"/>
      <c r="U1593" s="79"/>
      <c r="W1593" s="79"/>
    </row>
    <row r="1594" spans="1:23" x14ac:dyDescent="0.25">
      <c r="A1594" s="17"/>
      <c r="B1594" s="17"/>
      <c r="C1594" s="86"/>
      <c r="D1594" s="86"/>
      <c r="E1594" s="87"/>
      <c r="F1594" s="5"/>
      <c r="G1594" s="5"/>
      <c r="H1594" s="5"/>
      <c r="K1594" s="5"/>
      <c r="L1594" s="5"/>
      <c r="M1594" s="17"/>
      <c r="N1594" s="17"/>
      <c r="T1594" s="79"/>
      <c r="U1594" s="79"/>
      <c r="W1594" s="79"/>
    </row>
    <row r="1595" spans="1:23" x14ac:dyDescent="0.25">
      <c r="A1595" s="17"/>
      <c r="B1595" s="17"/>
      <c r="C1595" s="86"/>
      <c r="D1595" s="86"/>
      <c r="E1595" s="87"/>
      <c r="F1595" s="5"/>
      <c r="G1595" s="5"/>
      <c r="H1595" s="5"/>
      <c r="K1595" s="5"/>
      <c r="L1595" s="5"/>
      <c r="M1595" s="17"/>
      <c r="N1595" s="17"/>
      <c r="T1595" s="79"/>
      <c r="U1595" s="79"/>
      <c r="W1595" s="79"/>
    </row>
    <row r="1596" spans="1:23" x14ac:dyDescent="0.25">
      <c r="A1596" s="17"/>
      <c r="B1596" s="17"/>
      <c r="C1596" s="86"/>
      <c r="D1596" s="86"/>
      <c r="E1596" s="87"/>
      <c r="F1596" s="5"/>
      <c r="G1596" s="5"/>
      <c r="H1596" s="5"/>
      <c r="K1596" s="5"/>
      <c r="L1596" s="5"/>
      <c r="M1596" s="17"/>
      <c r="N1596" s="17"/>
      <c r="T1596" s="79"/>
      <c r="U1596" s="79"/>
      <c r="W1596" s="79"/>
    </row>
    <row r="1597" spans="1:23" x14ac:dyDescent="0.25">
      <c r="A1597" s="17"/>
      <c r="B1597" s="17"/>
      <c r="C1597" s="86"/>
      <c r="D1597" s="86"/>
      <c r="E1597" s="87"/>
      <c r="F1597" s="5"/>
      <c r="G1597" s="5"/>
      <c r="H1597" s="5"/>
      <c r="K1597" s="5"/>
      <c r="L1597" s="5"/>
      <c r="M1597" s="17"/>
      <c r="N1597" s="17"/>
      <c r="T1597" s="79"/>
      <c r="U1597" s="79"/>
      <c r="W1597" s="79"/>
    </row>
    <row r="1598" spans="1:23" x14ac:dyDescent="0.25">
      <c r="A1598" s="17"/>
      <c r="B1598" s="17"/>
      <c r="C1598" s="86"/>
      <c r="D1598" s="86"/>
      <c r="E1598" s="87"/>
      <c r="F1598" s="5"/>
      <c r="G1598" s="5"/>
      <c r="H1598" s="5"/>
      <c r="K1598" s="5"/>
      <c r="L1598" s="5"/>
      <c r="M1598" s="17"/>
      <c r="N1598" s="17"/>
      <c r="T1598" s="79"/>
      <c r="U1598" s="79"/>
      <c r="W1598" s="79"/>
    </row>
    <row r="1599" spans="1:23" x14ac:dyDescent="0.25">
      <c r="A1599" s="17"/>
      <c r="B1599" s="17"/>
      <c r="C1599" s="86"/>
      <c r="D1599" s="86"/>
      <c r="E1599" s="87"/>
      <c r="F1599" s="5"/>
      <c r="G1599" s="5"/>
      <c r="H1599" s="5"/>
      <c r="K1599" s="5"/>
      <c r="L1599" s="5"/>
      <c r="M1599" s="17"/>
      <c r="N1599" s="17"/>
      <c r="T1599" s="79"/>
      <c r="U1599" s="79"/>
      <c r="W1599" s="79"/>
    </row>
    <row r="1600" spans="1:23" x14ac:dyDescent="0.25">
      <c r="A1600" s="17"/>
      <c r="B1600" s="17"/>
      <c r="C1600" s="86"/>
      <c r="D1600" s="86"/>
      <c r="E1600" s="87"/>
      <c r="F1600" s="5"/>
      <c r="G1600" s="5"/>
      <c r="H1600" s="5"/>
      <c r="K1600" s="5"/>
      <c r="L1600" s="5"/>
      <c r="M1600" s="17"/>
      <c r="N1600" s="17"/>
      <c r="T1600" s="79"/>
      <c r="U1600" s="79"/>
      <c r="W1600" s="79"/>
    </row>
    <row r="1601" spans="1:23" x14ac:dyDescent="0.25">
      <c r="A1601" s="17"/>
      <c r="B1601" s="17"/>
      <c r="C1601" s="86"/>
      <c r="D1601" s="86"/>
      <c r="E1601" s="87"/>
      <c r="F1601" s="5"/>
      <c r="G1601" s="5"/>
      <c r="H1601" s="5"/>
      <c r="K1601" s="5"/>
      <c r="L1601" s="5"/>
      <c r="M1601" s="17"/>
      <c r="N1601" s="17"/>
      <c r="T1601" s="79"/>
      <c r="U1601" s="79"/>
      <c r="W1601" s="79"/>
    </row>
    <row r="1602" spans="1:23" x14ac:dyDescent="0.25">
      <c r="A1602" s="17"/>
      <c r="B1602" s="17"/>
      <c r="C1602" s="86"/>
      <c r="D1602" s="86"/>
      <c r="E1602" s="87"/>
      <c r="F1602" s="5"/>
      <c r="G1602" s="5"/>
      <c r="H1602" s="5"/>
      <c r="K1602" s="5"/>
      <c r="L1602" s="5"/>
      <c r="M1602" s="17"/>
      <c r="N1602" s="17"/>
      <c r="T1602" s="79"/>
      <c r="U1602" s="79"/>
      <c r="W1602" s="79"/>
    </row>
    <row r="1603" spans="1:23" x14ac:dyDescent="0.25">
      <c r="A1603" s="17"/>
      <c r="B1603" s="17"/>
      <c r="C1603" s="86"/>
      <c r="D1603" s="86"/>
      <c r="E1603" s="87"/>
      <c r="F1603" s="5"/>
      <c r="G1603" s="5"/>
      <c r="H1603" s="5"/>
      <c r="K1603" s="5"/>
      <c r="L1603" s="5"/>
      <c r="M1603" s="17"/>
      <c r="N1603" s="17"/>
      <c r="T1603" s="79"/>
      <c r="U1603" s="79"/>
      <c r="W1603" s="79"/>
    </row>
    <row r="1604" spans="1:23" x14ac:dyDescent="0.25">
      <c r="A1604" s="17"/>
      <c r="B1604" s="17"/>
      <c r="C1604" s="86"/>
      <c r="D1604" s="86"/>
      <c r="E1604" s="87"/>
      <c r="F1604" s="5"/>
      <c r="G1604" s="5"/>
      <c r="H1604" s="5"/>
      <c r="K1604" s="5"/>
      <c r="L1604" s="5"/>
      <c r="M1604" s="17"/>
      <c r="N1604" s="17"/>
      <c r="T1604" s="79"/>
      <c r="U1604" s="79"/>
      <c r="W1604" s="79"/>
    </row>
    <row r="1605" spans="1:23" x14ac:dyDescent="0.25">
      <c r="A1605" s="17"/>
      <c r="B1605" s="17"/>
      <c r="C1605" s="86"/>
      <c r="D1605" s="86"/>
      <c r="E1605" s="87"/>
      <c r="F1605" s="5"/>
      <c r="G1605" s="5"/>
      <c r="H1605" s="5"/>
      <c r="K1605" s="5"/>
      <c r="L1605" s="5"/>
      <c r="M1605" s="17"/>
      <c r="N1605" s="17"/>
      <c r="T1605" s="79"/>
      <c r="U1605" s="79"/>
      <c r="W1605" s="79"/>
    </row>
    <row r="1606" spans="1:23" x14ac:dyDescent="0.25">
      <c r="A1606" s="17"/>
      <c r="B1606" s="17"/>
      <c r="C1606" s="86"/>
      <c r="D1606" s="86"/>
      <c r="E1606" s="87"/>
      <c r="F1606" s="5"/>
      <c r="G1606" s="5"/>
      <c r="H1606" s="5"/>
      <c r="K1606" s="5"/>
      <c r="L1606" s="5"/>
      <c r="M1606" s="17"/>
      <c r="N1606" s="17"/>
      <c r="T1606" s="79"/>
      <c r="U1606" s="79"/>
      <c r="W1606" s="79"/>
    </row>
    <row r="1607" spans="1:23" x14ac:dyDescent="0.25">
      <c r="A1607" s="17"/>
      <c r="B1607" s="17"/>
      <c r="C1607" s="86"/>
      <c r="D1607" s="86"/>
      <c r="E1607" s="87"/>
      <c r="F1607" s="5"/>
      <c r="G1607" s="5"/>
      <c r="H1607" s="5"/>
      <c r="K1607" s="5"/>
      <c r="L1607" s="5"/>
      <c r="M1607" s="17"/>
      <c r="N1607" s="17"/>
      <c r="T1607" s="79"/>
      <c r="U1607" s="79"/>
      <c r="W1607" s="79"/>
    </row>
    <row r="1608" spans="1:23" x14ac:dyDescent="0.25">
      <c r="A1608" s="17"/>
      <c r="B1608" s="17"/>
      <c r="C1608" s="86"/>
      <c r="D1608" s="86"/>
      <c r="E1608" s="87"/>
      <c r="F1608" s="5"/>
      <c r="G1608" s="5"/>
      <c r="H1608" s="5"/>
      <c r="K1608" s="5"/>
      <c r="L1608" s="5"/>
      <c r="M1608" s="17"/>
      <c r="N1608" s="17"/>
      <c r="T1608" s="79"/>
      <c r="U1608" s="79"/>
      <c r="W1608" s="79"/>
    </row>
    <row r="1609" spans="1:23" x14ac:dyDescent="0.25">
      <c r="A1609" s="17"/>
      <c r="B1609" s="17"/>
      <c r="C1609" s="86"/>
      <c r="D1609" s="86"/>
      <c r="E1609" s="87"/>
      <c r="F1609" s="5"/>
      <c r="G1609" s="5"/>
      <c r="H1609" s="5"/>
      <c r="K1609" s="5"/>
      <c r="L1609" s="5"/>
      <c r="M1609" s="17"/>
      <c r="N1609" s="17"/>
      <c r="T1609" s="79"/>
      <c r="U1609" s="79"/>
      <c r="W1609" s="79"/>
    </row>
    <row r="1610" spans="1:23" x14ac:dyDescent="0.25">
      <c r="A1610" s="17"/>
      <c r="B1610" s="17"/>
      <c r="C1610" s="86"/>
      <c r="D1610" s="86"/>
      <c r="E1610" s="87"/>
      <c r="F1610" s="5"/>
      <c r="G1610" s="5"/>
      <c r="H1610" s="5"/>
      <c r="K1610" s="5"/>
      <c r="L1610" s="5"/>
      <c r="M1610" s="17"/>
      <c r="N1610" s="17"/>
      <c r="T1610" s="79"/>
      <c r="U1610" s="79"/>
      <c r="W1610" s="79"/>
    </row>
    <row r="1611" spans="1:23" x14ac:dyDescent="0.25">
      <c r="A1611" s="17"/>
      <c r="B1611" s="17"/>
      <c r="C1611" s="86"/>
      <c r="D1611" s="86"/>
      <c r="E1611" s="87"/>
      <c r="F1611" s="5"/>
      <c r="G1611" s="5"/>
      <c r="H1611" s="5"/>
      <c r="K1611" s="5"/>
      <c r="L1611" s="5"/>
      <c r="M1611" s="17"/>
      <c r="N1611" s="17"/>
      <c r="T1611" s="79"/>
      <c r="U1611" s="79"/>
      <c r="W1611" s="79"/>
    </row>
    <row r="1612" spans="1:23" x14ac:dyDescent="0.25">
      <c r="A1612" s="17"/>
      <c r="B1612" s="17"/>
      <c r="C1612" s="86"/>
      <c r="D1612" s="86"/>
      <c r="E1612" s="87"/>
      <c r="F1612" s="5"/>
      <c r="G1612" s="5"/>
      <c r="H1612" s="5"/>
      <c r="K1612" s="5"/>
      <c r="L1612" s="5"/>
      <c r="M1612" s="17"/>
      <c r="N1612" s="17"/>
      <c r="T1612" s="79"/>
      <c r="U1612" s="79"/>
      <c r="W1612" s="79"/>
    </row>
    <row r="1613" spans="1:23" x14ac:dyDescent="0.25">
      <c r="A1613" s="17"/>
      <c r="B1613" s="17"/>
      <c r="C1613" s="86"/>
      <c r="D1613" s="86"/>
      <c r="E1613" s="87"/>
      <c r="F1613" s="5"/>
      <c r="G1613" s="5"/>
      <c r="H1613" s="5"/>
      <c r="K1613" s="5"/>
      <c r="L1613" s="5"/>
      <c r="M1613" s="17"/>
      <c r="N1613" s="17"/>
      <c r="T1613" s="79"/>
      <c r="U1613" s="79"/>
      <c r="W1613" s="79"/>
    </row>
    <row r="1614" spans="1:23" x14ac:dyDescent="0.25">
      <c r="A1614" s="17"/>
      <c r="B1614" s="17"/>
      <c r="C1614" s="86"/>
      <c r="D1614" s="86"/>
      <c r="E1614" s="87"/>
      <c r="F1614" s="5"/>
      <c r="G1614" s="5"/>
      <c r="H1614" s="5"/>
      <c r="K1614" s="5"/>
      <c r="L1614" s="5"/>
      <c r="M1614" s="17"/>
      <c r="N1614" s="17"/>
      <c r="T1614" s="79"/>
      <c r="U1614" s="79"/>
      <c r="W1614" s="79"/>
    </row>
    <row r="1615" spans="1:23" x14ac:dyDescent="0.25">
      <c r="A1615" s="17"/>
      <c r="B1615" s="17"/>
      <c r="C1615" s="86"/>
      <c r="D1615" s="86"/>
      <c r="E1615" s="87"/>
      <c r="F1615" s="5"/>
      <c r="G1615" s="5"/>
      <c r="H1615" s="5"/>
      <c r="K1615" s="5"/>
      <c r="L1615" s="5"/>
      <c r="M1615" s="17"/>
      <c r="N1615" s="17"/>
      <c r="T1615" s="79"/>
      <c r="U1615" s="79"/>
      <c r="W1615" s="79"/>
    </row>
    <row r="1616" spans="1:23" x14ac:dyDescent="0.25">
      <c r="A1616" s="17"/>
      <c r="B1616" s="17"/>
      <c r="C1616" s="86"/>
      <c r="D1616" s="86"/>
      <c r="E1616" s="87"/>
      <c r="F1616" s="5"/>
      <c r="G1616" s="5"/>
      <c r="H1616" s="5"/>
      <c r="K1616" s="5"/>
      <c r="L1616" s="5"/>
      <c r="M1616" s="17"/>
      <c r="N1616" s="17"/>
      <c r="T1616" s="79"/>
      <c r="U1616" s="79"/>
      <c r="W1616" s="79"/>
    </row>
    <row r="1617" spans="1:23" x14ac:dyDescent="0.25">
      <c r="A1617" s="17"/>
      <c r="B1617" s="17"/>
      <c r="C1617" s="86"/>
      <c r="D1617" s="86"/>
      <c r="E1617" s="87"/>
      <c r="F1617" s="5"/>
      <c r="G1617" s="5"/>
      <c r="H1617" s="5"/>
      <c r="K1617" s="5"/>
      <c r="L1617" s="5"/>
      <c r="M1617" s="17"/>
      <c r="N1617" s="17"/>
      <c r="T1617" s="79"/>
      <c r="U1617" s="79"/>
      <c r="W1617" s="79"/>
    </row>
    <row r="1618" spans="1:23" x14ac:dyDescent="0.25">
      <c r="A1618" s="17"/>
      <c r="B1618" s="17"/>
      <c r="C1618" s="86"/>
      <c r="D1618" s="86"/>
      <c r="E1618" s="87"/>
      <c r="F1618" s="5"/>
      <c r="G1618" s="5"/>
      <c r="H1618" s="5"/>
      <c r="K1618" s="5"/>
      <c r="L1618" s="5"/>
      <c r="M1618" s="17"/>
      <c r="N1618" s="17"/>
      <c r="T1618" s="79"/>
      <c r="U1618" s="79"/>
      <c r="W1618" s="79"/>
    </row>
    <row r="1619" spans="1:23" x14ac:dyDescent="0.25">
      <c r="A1619" s="17"/>
      <c r="B1619" s="17"/>
      <c r="C1619" s="86"/>
      <c r="D1619" s="86"/>
      <c r="E1619" s="87"/>
      <c r="F1619" s="5"/>
      <c r="G1619" s="5"/>
      <c r="H1619" s="5"/>
      <c r="K1619" s="5"/>
      <c r="L1619" s="5"/>
      <c r="M1619" s="17"/>
      <c r="N1619" s="17"/>
      <c r="T1619" s="79"/>
      <c r="U1619" s="79"/>
      <c r="W1619" s="79"/>
    </row>
    <row r="1620" spans="1:23" x14ac:dyDescent="0.25">
      <c r="A1620" s="17"/>
      <c r="B1620" s="17"/>
      <c r="C1620" s="86"/>
      <c r="D1620" s="86"/>
      <c r="E1620" s="87"/>
      <c r="F1620" s="5"/>
      <c r="G1620" s="5"/>
      <c r="H1620" s="5"/>
      <c r="K1620" s="5"/>
      <c r="L1620" s="5"/>
      <c r="M1620" s="17"/>
      <c r="N1620" s="17"/>
      <c r="T1620" s="79"/>
      <c r="U1620" s="79"/>
      <c r="W1620" s="79"/>
    </row>
    <row r="1621" spans="1:23" x14ac:dyDescent="0.25">
      <c r="A1621" s="17"/>
      <c r="B1621" s="17"/>
      <c r="C1621" s="86"/>
      <c r="D1621" s="86"/>
      <c r="E1621" s="87"/>
      <c r="F1621" s="5"/>
      <c r="G1621" s="5"/>
      <c r="H1621" s="5"/>
      <c r="K1621" s="5"/>
      <c r="L1621" s="5"/>
      <c r="M1621" s="17"/>
      <c r="N1621" s="17"/>
      <c r="T1621" s="79"/>
      <c r="U1621" s="79"/>
      <c r="W1621" s="79"/>
    </row>
    <row r="1622" spans="1:23" x14ac:dyDescent="0.25">
      <c r="A1622" s="17"/>
      <c r="B1622" s="17"/>
      <c r="C1622" s="86"/>
      <c r="D1622" s="86"/>
      <c r="E1622" s="87"/>
      <c r="F1622" s="5"/>
      <c r="G1622" s="5"/>
      <c r="H1622" s="5"/>
      <c r="K1622" s="5"/>
      <c r="L1622" s="5"/>
      <c r="M1622" s="17"/>
      <c r="N1622" s="17"/>
      <c r="T1622" s="79"/>
      <c r="U1622" s="79"/>
      <c r="W1622" s="79"/>
    </row>
    <row r="1623" spans="1:23" x14ac:dyDescent="0.25">
      <c r="A1623" s="17"/>
      <c r="B1623" s="17"/>
      <c r="C1623" s="86"/>
      <c r="D1623" s="86"/>
      <c r="E1623" s="87"/>
      <c r="F1623" s="5"/>
      <c r="G1623" s="5"/>
      <c r="H1623" s="5"/>
      <c r="K1623" s="5"/>
      <c r="L1623" s="5"/>
      <c r="M1623" s="17"/>
      <c r="N1623" s="17"/>
      <c r="T1623" s="79"/>
      <c r="U1623" s="79"/>
      <c r="W1623" s="79"/>
    </row>
    <row r="1624" spans="1:23" x14ac:dyDescent="0.25">
      <c r="A1624" s="17"/>
      <c r="B1624" s="17"/>
      <c r="C1624" s="86"/>
      <c r="D1624" s="86"/>
      <c r="E1624" s="87"/>
      <c r="F1624" s="5"/>
      <c r="G1624" s="5"/>
      <c r="H1624" s="5"/>
      <c r="K1624" s="5"/>
      <c r="L1624" s="5"/>
      <c r="M1624" s="17"/>
      <c r="N1624" s="17"/>
      <c r="T1624" s="79"/>
      <c r="U1624" s="79"/>
      <c r="W1624" s="79"/>
    </row>
    <row r="1625" spans="1:23" x14ac:dyDescent="0.25">
      <c r="A1625" s="17"/>
      <c r="B1625" s="17"/>
      <c r="C1625" s="86"/>
      <c r="D1625" s="86"/>
      <c r="E1625" s="87"/>
      <c r="F1625" s="5"/>
      <c r="G1625" s="5"/>
      <c r="H1625" s="5"/>
      <c r="K1625" s="5"/>
      <c r="L1625" s="5"/>
      <c r="M1625" s="17"/>
      <c r="N1625" s="17"/>
      <c r="T1625" s="79"/>
      <c r="U1625" s="79"/>
      <c r="W1625" s="79"/>
    </row>
    <row r="1626" spans="1:23" x14ac:dyDescent="0.25">
      <c r="A1626" s="17"/>
      <c r="B1626" s="17"/>
      <c r="C1626" s="86"/>
      <c r="D1626" s="86"/>
      <c r="E1626" s="87"/>
      <c r="F1626" s="5"/>
      <c r="G1626" s="5"/>
      <c r="H1626" s="5"/>
      <c r="K1626" s="5"/>
      <c r="L1626" s="5"/>
      <c r="M1626" s="17"/>
      <c r="N1626" s="17"/>
      <c r="T1626" s="79"/>
      <c r="U1626" s="79"/>
      <c r="W1626" s="79"/>
    </row>
    <row r="1627" spans="1:23" x14ac:dyDescent="0.25">
      <c r="A1627" s="17"/>
      <c r="B1627" s="17"/>
      <c r="C1627" s="86"/>
      <c r="D1627" s="86"/>
      <c r="E1627" s="87"/>
      <c r="F1627" s="5"/>
      <c r="G1627" s="5"/>
      <c r="H1627" s="5"/>
      <c r="K1627" s="5"/>
      <c r="L1627" s="5"/>
      <c r="M1627" s="17"/>
      <c r="N1627" s="17"/>
      <c r="T1627" s="79"/>
      <c r="U1627" s="79"/>
      <c r="W1627" s="79"/>
    </row>
    <row r="1628" spans="1:23" x14ac:dyDescent="0.25">
      <c r="A1628" s="17"/>
      <c r="B1628" s="17"/>
      <c r="C1628" s="86"/>
      <c r="D1628" s="86"/>
      <c r="E1628" s="87"/>
      <c r="F1628" s="5"/>
      <c r="G1628" s="5"/>
      <c r="H1628" s="5"/>
      <c r="K1628" s="5"/>
      <c r="L1628" s="5"/>
      <c r="M1628" s="17"/>
      <c r="N1628" s="17"/>
      <c r="T1628" s="79"/>
      <c r="U1628" s="79"/>
      <c r="W1628" s="79"/>
    </row>
    <row r="1629" spans="1:23" x14ac:dyDescent="0.25">
      <c r="A1629" s="17"/>
      <c r="B1629" s="17"/>
      <c r="C1629" s="86"/>
      <c r="D1629" s="86"/>
      <c r="E1629" s="87"/>
      <c r="F1629" s="5"/>
      <c r="G1629" s="5"/>
      <c r="H1629" s="5"/>
      <c r="K1629" s="5"/>
      <c r="L1629" s="5"/>
      <c r="M1629" s="17"/>
      <c r="N1629" s="17"/>
      <c r="T1629" s="79"/>
      <c r="U1629" s="79"/>
      <c r="W1629" s="79"/>
    </row>
    <row r="1630" spans="1:23" x14ac:dyDescent="0.25">
      <c r="A1630" s="17"/>
      <c r="B1630" s="17"/>
      <c r="C1630" s="86"/>
      <c r="D1630" s="86"/>
      <c r="E1630" s="87"/>
      <c r="F1630" s="5"/>
      <c r="G1630" s="5"/>
      <c r="H1630" s="5"/>
      <c r="K1630" s="5"/>
      <c r="L1630" s="5"/>
      <c r="M1630" s="17"/>
      <c r="N1630" s="17"/>
      <c r="T1630" s="79"/>
      <c r="U1630" s="79"/>
      <c r="W1630" s="79"/>
    </row>
    <row r="1631" spans="1:23" x14ac:dyDescent="0.25">
      <c r="A1631" s="17"/>
      <c r="B1631" s="17"/>
      <c r="C1631" s="86"/>
      <c r="D1631" s="86"/>
      <c r="E1631" s="87"/>
      <c r="F1631" s="5"/>
      <c r="G1631" s="5"/>
      <c r="H1631" s="5"/>
      <c r="K1631" s="5"/>
      <c r="L1631" s="5"/>
      <c r="M1631" s="17"/>
      <c r="N1631" s="17"/>
      <c r="T1631" s="79"/>
      <c r="U1631" s="79"/>
      <c r="W1631" s="79"/>
    </row>
    <row r="1632" spans="1:23" x14ac:dyDescent="0.25">
      <c r="A1632" s="17"/>
      <c r="B1632" s="17"/>
      <c r="C1632" s="86"/>
      <c r="D1632" s="86"/>
      <c r="E1632" s="87"/>
      <c r="F1632" s="5"/>
      <c r="G1632" s="5"/>
      <c r="H1632" s="5"/>
      <c r="K1632" s="5"/>
      <c r="L1632" s="5"/>
      <c r="M1632" s="17"/>
      <c r="N1632" s="17"/>
      <c r="T1632" s="79"/>
      <c r="U1632" s="79"/>
      <c r="W1632" s="79"/>
    </row>
    <row r="1633" spans="1:23" x14ac:dyDescent="0.25">
      <c r="A1633" s="17"/>
      <c r="B1633" s="17"/>
      <c r="C1633" s="86"/>
      <c r="D1633" s="86"/>
      <c r="E1633" s="87"/>
      <c r="F1633" s="5"/>
      <c r="G1633" s="5"/>
      <c r="H1633" s="5"/>
      <c r="K1633" s="5"/>
      <c r="L1633" s="5"/>
      <c r="M1633" s="17"/>
      <c r="N1633" s="17"/>
      <c r="T1633" s="79"/>
      <c r="U1633" s="79"/>
      <c r="W1633" s="79"/>
    </row>
    <row r="1634" spans="1:23" x14ac:dyDescent="0.25">
      <c r="A1634" s="17"/>
      <c r="B1634" s="17"/>
      <c r="C1634" s="86"/>
      <c r="D1634" s="86"/>
      <c r="E1634" s="87"/>
      <c r="F1634" s="5"/>
      <c r="G1634" s="5"/>
      <c r="H1634" s="5"/>
      <c r="K1634" s="5"/>
      <c r="L1634" s="5"/>
      <c r="M1634" s="17"/>
      <c r="N1634" s="17"/>
      <c r="T1634" s="79"/>
      <c r="U1634" s="79"/>
      <c r="W1634" s="79"/>
    </row>
    <row r="1635" spans="1:23" x14ac:dyDescent="0.25">
      <c r="A1635" s="17"/>
      <c r="B1635" s="17"/>
      <c r="C1635" s="86"/>
      <c r="D1635" s="86"/>
      <c r="E1635" s="87"/>
      <c r="F1635" s="5"/>
      <c r="G1635" s="5"/>
      <c r="H1635" s="5"/>
      <c r="K1635" s="5"/>
      <c r="L1635" s="5"/>
      <c r="M1635" s="17"/>
      <c r="N1635" s="17"/>
      <c r="T1635" s="79"/>
      <c r="U1635" s="79"/>
      <c r="W1635" s="79"/>
    </row>
    <row r="1636" spans="1:23" x14ac:dyDescent="0.25">
      <c r="A1636" s="17"/>
      <c r="B1636" s="17"/>
      <c r="C1636" s="86"/>
      <c r="D1636" s="86"/>
      <c r="E1636" s="87"/>
      <c r="F1636" s="5"/>
      <c r="G1636" s="5"/>
      <c r="H1636" s="5"/>
      <c r="K1636" s="5"/>
      <c r="L1636" s="5"/>
      <c r="M1636" s="17"/>
      <c r="N1636" s="17"/>
      <c r="T1636" s="79"/>
      <c r="U1636" s="79"/>
      <c r="W1636" s="79"/>
    </row>
    <row r="1637" spans="1:23" x14ac:dyDescent="0.25">
      <c r="A1637" s="17"/>
      <c r="B1637" s="17"/>
      <c r="C1637" s="86"/>
      <c r="D1637" s="86"/>
      <c r="E1637" s="87"/>
      <c r="F1637" s="5"/>
      <c r="G1637" s="5"/>
      <c r="H1637" s="5"/>
      <c r="K1637" s="5"/>
      <c r="L1637" s="5"/>
      <c r="M1637" s="17"/>
      <c r="N1637" s="17"/>
      <c r="T1637" s="79"/>
      <c r="U1637" s="79"/>
      <c r="W1637" s="79"/>
    </row>
    <row r="1638" spans="1:23" x14ac:dyDescent="0.25">
      <c r="A1638" s="17"/>
      <c r="B1638" s="17"/>
      <c r="C1638" s="86"/>
      <c r="D1638" s="86"/>
      <c r="E1638" s="87"/>
      <c r="F1638" s="5"/>
      <c r="G1638" s="5"/>
      <c r="H1638" s="5"/>
      <c r="K1638" s="5"/>
      <c r="L1638" s="5"/>
      <c r="M1638" s="17"/>
      <c r="N1638" s="17"/>
      <c r="T1638" s="79"/>
      <c r="U1638" s="79"/>
      <c r="W1638" s="79"/>
    </row>
    <row r="1639" spans="1:23" x14ac:dyDescent="0.25">
      <c r="A1639" s="17"/>
      <c r="B1639" s="17"/>
      <c r="C1639" s="86"/>
      <c r="D1639" s="86"/>
      <c r="E1639" s="87"/>
      <c r="F1639" s="5"/>
      <c r="G1639" s="5"/>
      <c r="H1639" s="5"/>
      <c r="K1639" s="5"/>
      <c r="L1639" s="5"/>
      <c r="M1639" s="17"/>
      <c r="N1639" s="17"/>
      <c r="T1639" s="79"/>
      <c r="U1639" s="79"/>
      <c r="W1639" s="79"/>
    </row>
    <row r="1640" spans="1:23" x14ac:dyDescent="0.25">
      <c r="A1640" s="17"/>
      <c r="B1640" s="17"/>
      <c r="C1640" s="86"/>
      <c r="D1640" s="86"/>
      <c r="E1640" s="87"/>
      <c r="F1640" s="5"/>
      <c r="G1640" s="5"/>
      <c r="H1640" s="5"/>
      <c r="K1640" s="5"/>
      <c r="L1640" s="5"/>
      <c r="M1640" s="17"/>
      <c r="N1640" s="17"/>
      <c r="T1640" s="79"/>
      <c r="U1640" s="79"/>
      <c r="W1640" s="79"/>
    </row>
    <row r="1641" spans="1:23" x14ac:dyDescent="0.25">
      <c r="A1641" s="17"/>
      <c r="B1641" s="17"/>
      <c r="C1641" s="86"/>
      <c r="D1641" s="86"/>
      <c r="E1641" s="87"/>
      <c r="F1641" s="5"/>
      <c r="G1641" s="5"/>
      <c r="H1641" s="5"/>
      <c r="K1641" s="5"/>
      <c r="L1641" s="5"/>
      <c r="M1641" s="17"/>
      <c r="N1641" s="17"/>
      <c r="T1641" s="79"/>
      <c r="U1641" s="79"/>
      <c r="W1641" s="79"/>
    </row>
    <row r="1642" spans="1:23" x14ac:dyDescent="0.25">
      <c r="A1642" s="17"/>
      <c r="B1642" s="17"/>
      <c r="C1642" s="86"/>
      <c r="D1642" s="86"/>
      <c r="E1642" s="87"/>
      <c r="F1642" s="5"/>
      <c r="G1642" s="5"/>
      <c r="H1642" s="5"/>
      <c r="K1642" s="5"/>
      <c r="L1642" s="5"/>
      <c r="M1642" s="17"/>
      <c r="N1642" s="17"/>
      <c r="T1642" s="79"/>
      <c r="U1642" s="79"/>
      <c r="W1642" s="79"/>
    </row>
    <row r="1643" spans="1:23" x14ac:dyDescent="0.25">
      <c r="A1643" s="17"/>
      <c r="B1643" s="17"/>
      <c r="C1643" s="86"/>
      <c r="D1643" s="86"/>
      <c r="E1643" s="87"/>
      <c r="F1643" s="5"/>
      <c r="G1643" s="5"/>
      <c r="H1643" s="5"/>
      <c r="K1643" s="5"/>
      <c r="L1643" s="5"/>
      <c r="M1643" s="17"/>
      <c r="N1643" s="17"/>
      <c r="T1643" s="79"/>
      <c r="U1643" s="79"/>
      <c r="W1643" s="79"/>
    </row>
    <row r="1644" spans="1:23" x14ac:dyDescent="0.25">
      <c r="A1644" s="17"/>
      <c r="B1644" s="17"/>
      <c r="C1644" s="86"/>
      <c r="D1644" s="86"/>
      <c r="E1644" s="87"/>
      <c r="F1644" s="5"/>
      <c r="G1644" s="5"/>
      <c r="H1644" s="5"/>
      <c r="K1644" s="5"/>
      <c r="L1644" s="5"/>
      <c r="M1644" s="17"/>
      <c r="N1644" s="17"/>
      <c r="T1644" s="79"/>
      <c r="U1644" s="79"/>
      <c r="W1644" s="79"/>
    </row>
    <row r="1645" spans="1:23" x14ac:dyDescent="0.25">
      <c r="A1645" s="17"/>
      <c r="B1645" s="17"/>
      <c r="C1645" s="86"/>
      <c r="D1645" s="86"/>
      <c r="E1645" s="87"/>
      <c r="F1645" s="5"/>
      <c r="G1645" s="5"/>
      <c r="H1645" s="5"/>
      <c r="K1645" s="5"/>
      <c r="L1645" s="5"/>
      <c r="M1645" s="17"/>
      <c r="N1645" s="17"/>
      <c r="T1645" s="79"/>
      <c r="U1645" s="79"/>
      <c r="W1645" s="79"/>
    </row>
    <row r="1646" spans="1:23" x14ac:dyDescent="0.25">
      <c r="A1646" s="17"/>
      <c r="B1646" s="17"/>
      <c r="C1646" s="86"/>
      <c r="D1646" s="86"/>
      <c r="E1646" s="87"/>
      <c r="F1646" s="5"/>
      <c r="G1646" s="5"/>
      <c r="H1646" s="5"/>
      <c r="K1646" s="5"/>
      <c r="L1646" s="5"/>
      <c r="M1646" s="17"/>
      <c r="N1646" s="17"/>
      <c r="T1646" s="79"/>
      <c r="U1646" s="79"/>
      <c r="W1646" s="79"/>
    </row>
    <row r="1647" spans="1:23" x14ac:dyDescent="0.25">
      <c r="A1647" s="17"/>
      <c r="B1647" s="17"/>
      <c r="C1647" s="86"/>
      <c r="D1647" s="86"/>
      <c r="E1647" s="87"/>
      <c r="F1647" s="5"/>
      <c r="G1647" s="5"/>
      <c r="H1647" s="5"/>
      <c r="K1647" s="5"/>
      <c r="L1647" s="5"/>
      <c r="M1647" s="17"/>
      <c r="N1647" s="17"/>
      <c r="T1647" s="79"/>
      <c r="U1647" s="79"/>
      <c r="W1647" s="79"/>
    </row>
    <row r="1648" spans="1:23" x14ac:dyDescent="0.25">
      <c r="A1648" s="17"/>
      <c r="B1648" s="17"/>
      <c r="C1648" s="86"/>
      <c r="D1648" s="86"/>
      <c r="E1648" s="87"/>
      <c r="F1648" s="5"/>
      <c r="G1648" s="5"/>
      <c r="H1648" s="5"/>
      <c r="K1648" s="5"/>
      <c r="L1648" s="5"/>
      <c r="M1648" s="17"/>
      <c r="N1648" s="17"/>
      <c r="T1648" s="79"/>
      <c r="U1648" s="79"/>
      <c r="W1648" s="79"/>
    </row>
    <row r="1649" spans="1:23" x14ac:dyDescent="0.25">
      <c r="A1649" s="17"/>
      <c r="B1649" s="17"/>
      <c r="C1649" s="86"/>
      <c r="D1649" s="86"/>
      <c r="E1649" s="87"/>
      <c r="F1649" s="5"/>
      <c r="G1649" s="5"/>
      <c r="H1649" s="5"/>
      <c r="K1649" s="5"/>
      <c r="L1649" s="5"/>
      <c r="M1649" s="17"/>
      <c r="N1649" s="17"/>
      <c r="T1649" s="79"/>
      <c r="U1649" s="79"/>
      <c r="W1649" s="79"/>
    </row>
    <row r="1650" spans="1:23" x14ac:dyDescent="0.25">
      <c r="A1650" s="17"/>
      <c r="B1650" s="17"/>
      <c r="C1650" s="86"/>
      <c r="D1650" s="86"/>
      <c r="E1650" s="87"/>
      <c r="F1650" s="5"/>
      <c r="G1650" s="5"/>
      <c r="H1650" s="5"/>
      <c r="K1650" s="5"/>
      <c r="L1650" s="5"/>
      <c r="M1650" s="17"/>
      <c r="N1650" s="17"/>
      <c r="T1650" s="79"/>
      <c r="U1650" s="79"/>
      <c r="W1650" s="79"/>
    </row>
    <row r="1651" spans="1:23" x14ac:dyDescent="0.25">
      <c r="A1651" s="17"/>
      <c r="B1651" s="17"/>
      <c r="C1651" s="86"/>
      <c r="D1651" s="86"/>
      <c r="E1651" s="87"/>
      <c r="F1651" s="5"/>
      <c r="G1651" s="5"/>
      <c r="H1651" s="5"/>
      <c r="K1651" s="5"/>
      <c r="L1651" s="5"/>
      <c r="M1651" s="17"/>
      <c r="N1651" s="17"/>
      <c r="T1651" s="79"/>
      <c r="U1651" s="79"/>
      <c r="W1651" s="79"/>
    </row>
    <row r="1652" spans="1:23" x14ac:dyDescent="0.25">
      <c r="A1652" s="17"/>
      <c r="B1652" s="17"/>
      <c r="C1652" s="86"/>
      <c r="D1652" s="86"/>
      <c r="E1652" s="87"/>
      <c r="F1652" s="5"/>
      <c r="G1652" s="5"/>
      <c r="H1652" s="5"/>
      <c r="K1652" s="5"/>
      <c r="L1652" s="5"/>
      <c r="M1652" s="17"/>
      <c r="N1652" s="17"/>
      <c r="T1652" s="79"/>
      <c r="U1652" s="79"/>
      <c r="W1652" s="79"/>
    </row>
    <row r="1653" spans="1:23" x14ac:dyDescent="0.25">
      <c r="A1653" s="17"/>
      <c r="B1653" s="17"/>
      <c r="C1653" s="86"/>
      <c r="D1653" s="86"/>
      <c r="E1653" s="87"/>
      <c r="F1653" s="5"/>
      <c r="G1653" s="5"/>
      <c r="H1653" s="5"/>
      <c r="K1653" s="5"/>
      <c r="L1653" s="5"/>
      <c r="M1653" s="17"/>
      <c r="N1653" s="17"/>
      <c r="T1653" s="79"/>
      <c r="U1653" s="79"/>
      <c r="W1653" s="79"/>
    </row>
    <row r="1654" spans="1:23" x14ac:dyDescent="0.25">
      <c r="A1654" s="17"/>
      <c r="B1654" s="17"/>
      <c r="C1654" s="86"/>
      <c r="D1654" s="86"/>
      <c r="E1654" s="87"/>
      <c r="F1654" s="5"/>
      <c r="G1654" s="5"/>
      <c r="H1654" s="5"/>
      <c r="K1654" s="5"/>
      <c r="L1654" s="5"/>
      <c r="M1654" s="17"/>
      <c r="N1654" s="17"/>
      <c r="T1654" s="79"/>
      <c r="U1654" s="79"/>
      <c r="W1654" s="79"/>
    </row>
    <row r="1655" spans="1:23" x14ac:dyDescent="0.25">
      <c r="A1655" s="17"/>
      <c r="B1655" s="17"/>
      <c r="C1655" s="86"/>
      <c r="D1655" s="86"/>
      <c r="E1655" s="87"/>
      <c r="F1655" s="5"/>
      <c r="G1655" s="5"/>
      <c r="H1655" s="5"/>
      <c r="K1655" s="5"/>
      <c r="L1655" s="5"/>
      <c r="M1655" s="17"/>
      <c r="N1655" s="17"/>
      <c r="T1655" s="79"/>
      <c r="U1655" s="79"/>
      <c r="W1655" s="79"/>
    </row>
    <row r="1656" spans="1:23" x14ac:dyDescent="0.25">
      <c r="A1656" s="17"/>
      <c r="B1656" s="17"/>
      <c r="C1656" s="86"/>
      <c r="D1656" s="86"/>
      <c r="E1656" s="87"/>
      <c r="F1656" s="5"/>
      <c r="G1656" s="5"/>
      <c r="H1656" s="5"/>
      <c r="K1656" s="5"/>
      <c r="L1656" s="5"/>
      <c r="M1656" s="17"/>
      <c r="N1656" s="17"/>
      <c r="T1656" s="79"/>
      <c r="U1656" s="79"/>
      <c r="W1656" s="79"/>
    </row>
    <row r="1657" spans="1:23" x14ac:dyDescent="0.25">
      <c r="A1657" s="17"/>
      <c r="B1657" s="17"/>
      <c r="C1657" s="86"/>
      <c r="D1657" s="86"/>
      <c r="E1657" s="87"/>
      <c r="F1657" s="5"/>
      <c r="G1657" s="5"/>
      <c r="H1657" s="5"/>
      <c r="K1657" s="5"/>
      <c r="L1657" s="5"/>
      <c r="M1657" s="17"/>
      <c r="N1657" s="17"/>
      <c r="T1657" s="79"/>
      <c r="U1657" s="79"/>
      <c r="W1657" s="79"/>
    </row>
    <row r="1658" spans="1:23" x14ac:dyDescent="0.25">
      <c r="A1658" s="17"/>
      <c r="B1658" s="17"/>
      <c r="C1658" s="86"/>
      <c r="D1658" s="86"/>
      <c r="E1658" s="87"/>
      <c r="F1658" s="5"/>
      <c r="G1658" s="5"/>
      <c r="H1658" s="5"/>
      <c r="K1658" s="5"/>
      <c r="L1658" s="5"/>
      <c r="M1658" s="17"/>
      <c r="N1658" s="17"/>
      <c r="T1658" s="79"/>
      <c r="U1658" s="79"/>
      <c r="W1658" s="79"/>
    </row>
    <row r="1659" spans="1:23" x14ac:dyDescent="0.25">
      <c r="A1659" s="17"/>
      <c r="B1659" s="17"/>
      <c r="C1659" s="86"/>
      <c r="D1659" s="86"/>
      <c r="E1659" s="87"/>
      <c r="F1659" s="5"/>
      <c r="G1659" s="5"/>
      <c r="H1659" s="5"/>
      <c r="K1659" s="5"/>
      <c r="L1659" s="5"/>
      <c r="M1659" s="17"/>
      <c r="N1659" s="17"/>
      <c r="T1659" s="79"/>
      <c r="U1659" s="79"/>
      <c r="W1659" s="79"/>
    </row>
    <row r="1660" spans="1:23" x14ac:dyDescent="0.25">
      <c r="A1660" s="17"/>
      <c r="B1660" s="17"/>
      <c r="C1660" s="86"/>
      <c r="D1660" s="86"/>
      <c r="E1660" s="87"/>
      <c r="F1660" s="5"/>
      <c r="G1660" s="5"/>
      <c r="H1660" s="5"/>
      <c r="K1660" s="5"/>
      <c r="L1660" s="5"/>
      <c r="M1660" s="17"/>
      <c r="N1660" s="17"/>
      <c r="T1660" s="79"/>
      <c r="U1660" s="79"/>
      <c r="W1660" s="79"/>
    </row>
    <row r="1661" spans="1:23" x14ac:dyDescent="0.25">
      <c r="A1661" s="17"/>
      <c r="B1661" s="17"/>
      <c r="C1661" s="86"/>
      <c r="D1661" s="86"/>
      <c r="E1661" s="87"/>
      <c r="F1661" s="5"/>
      <c r="G1661" s="5"/>
      <c r="H1661" s="5"/>
      <c r="K1661" s="5"/>
      <c r="L1661" s="5"/>
      <c r="M1661" s="17"/>
      <c r="N1661" s="17"/>
      <c r="T1661" s="79"/>
      <c r="U1661" s="79"/>
      <c r="W1661" s="79"/>
    </row>
    <row r="1662" spans="1:23" x14ac:dyDescent="0.25">
      <c r="A1662" s="17"/>
      <c r="B1662" s="17"/>
      <c r="C1662" s="86"/>
      <c r="D1662" s="86"/>
      <c r="E1662" s="87"/>
      <c r="F1662" s="5"/>
      <c r="G1662" s="5"/>
      <c r="H1662" s="5"/>
      <c r="K1662" s="5"/>
      <c r="L1662" s="5"/>
      <c r="M1662" s="17"/>
      <c r="N1662" s="17"/>
      <c r="T1662" s="79"/>
      <c r="U1662" s="79"/>
      <c r="W1662" s="79"/>
    </row>
    <row r="1663" spans="1:23" x14ac:dyDescent="0.25">
      <c r="A1663" s="17"/>
      <c r="B1663" s="17"/>
      <c r="C1663" s="86"/>
      <c r="D1663" s="86"/>
      <c r="E1663" s="87"/>
      <c r="F1663" s="5"/>
      <c r="G1663" s="5"/>
      <c r="H1663" s="5"/>
      <c r="K1663" s="5"/>
      <c r="L1663" s="5"/>
      <c r="M1663" s="17"/>
      <c r="N1663" s="17"/>
      <c r="T1663" s="79"/>
      <c r="U1663" s="79"/>
      <c r="W1663" s="79"/>
    </row>
    <row r="1664" spans="1:23" x14ac:dyDescent="0.25">
      <c r="A1664" s="17"/>
      <c r="B1664" s="17"/>
      <c r="C1664" s="86"/>
      <c r="D1664" s="86"/>
      <c r="E1664" s="87"/>
      <c r="F1664" s="5"/>
      <c r="G1664" s="5"/>
      <c r="H1664" s="5"/>
      <c r="K1664" s="5"/>
      <c r="L1664" s="5"/>
      <c r="M1664" s="17"/>
      <c r="N1664" s="17"/>
      <c r="T1664" s="79"/>
      <c r="U1664" s="79"/>
      <c r="W1664" s="79"/>
    </row>
    <row r="1665" spans="1:23" x14ac:dyDescent="0.25">
      <c r="A1665" s="17"/>
      <c r="B1665" s="17"/>
      <c r="C1665" s="86"/>
      <c r="D1665" s="86"/>
      <c r="E1665" s="87"/>
      <c r="F1665" s="5"/>
      <c r="G1665" s="5"/>
      <c r="H1665" s="5"/>
      <c r="K1665" s="5"/>
      <c r="L1665" s="5"/>
      <c r="M1665" s="17"/>
      <c r="N1665" s="17"/>
      <c r="T1665" s="79"/>
      <c r="U1665" s="79"/>
      <c r="W1665" s="79"/>
    </row>
    <row r="1666" spans="1:23" x14ac:dyDescent="0.25">
      <c r="A1666" s="17"/>
      <c r="B1666" s="17"/>
      <c r="C1666" s="86"/>
      <c r="D1666" s="86"/>
      <c r="E1666" s="87"/>
      <c r="F1666" s="5"/>
      <c r="G1666" s="5"/>
      <c r="H1666" s="5"/>
      <c r="K1666" s="5"/>
      <c r="L1666" s="5"/>
      <c r="M1666" s="17"/>
      <c r="N1666" s="17"/>
      <c r="T1666" s="79"/>
      <c r="U1666" s="79"/>
      <c r="W1666" s="79"/>
    </row>
    <row r="1667" spans="1:23" x14ac:dyDescent="0.25">
      <c r="A1667" s="17"/>
      <c r="B1667" s="17"/>
      <c r="C1667" s="86"/>
      <c r="D1667" s="86"/>
      <c r="E1667" s="87"/>
      <c r="F1667" s="5"/>
      <c r="G1667" s="5"/>
      <c r="H1667" s="5"/>
      <c r="K1667" s="5"/>
      <c r="L1667" s="5"/>
      <c r="M1667" s="17"/>
      <c r="N1667" s="17"/>
      <c r="T1667" s="79"/>
      <c r="U1667" s="79"/>
      <c r="W1667" s="79"/>
    </row>
    <row r="1668" spans="1:23" x14ac:dyDescent="0.25">
      <c r="A1668" s="17"/>
      <c r="B1668" s="17"/>
      <c r="C1668" s="86"/>
      <c r="D1668" s="86"/>
      <c r="E1668" s="87"/>
      <c r="F1668" s="5"/>
      <c r="G1668" s="5"/>
      <c r="H1668" s="5"/>
      <c r="K1668" s="5"/>
      <c r="L1668" s="5"/>
      <c r="M1668" s="17"/>
      <c r="N1668" s="17"/>
      <c r="T1668" s="79"/>
      <c r="U1668" s="79"/>
      <c r="W1668" s="79"/>
    </row>
    <row r="1669" spans="1:23" x14ac:dyDescent="0.25">
      <c r="A1669" s="17"/>
      <c r="B1669" s="17"/>
      <c r="C1669" s="86"/>
      <c r="D1669" s="86"/>
      <c r="E1669" s="87"/>
      <c r="F1669" s="5"/>
      <c r="G1669" s="5"/>
      <c r="H1669" s="5"/>
      <c r="K1669" s="5"/>
      <c r="L1669" s="5"/>
      <c r="M1669" s="17"/>
      <c r="N1669" s="17"/>
      <c r="T1669" s="79"/>
      <c r="U1669" s="79"/>
      <c r="W1669" s="79"/>
    </row>
    <row r="1670" spans="1:23" x14ac:dyDescent="0.25">
      <c r="A1670" s="17"/>
      <c r="B1670" s="17"/>
      <c r="C1670" s="86"/>
      <c r="D1670" s="86"/>
      <c r="E1670" s="87"/>
      <c r="F1670" s="5"/>
      <c r="G1670" s="5"/>
      <c r="H1670" s="5"/>
      <c r="K1670" s="5"/>
      <c r="L1670" s="5"/>
      <c r="M1670" s="17"/>
      <c r="N1670" s="17"/>
      <c r="T1670" s="79"/>
      <c r="U1670" s="79"/>
      <c r="W1670" s="79"/>
    </row>
    <row r="1671" spans="1:23" x14ac:dyDescent="0.25">
      <c r="A1671" s="17"/>
      <c r="B1671" s="17"/>
      <c r="C1671" s="86"/>
      <c r="D1671" s="86"/>
      <c r="E1671" s="87"/>
      <c r="F1671" s="5"/>
      <c r="G1671" s="5"/>
      <c r="H1671" s="5"/>
      <c r="K1671" s="5"/>
      <c r="L1671" s="5"/>
      <c r="M1671" s="17"/>
      <c r="N1671" s="17"/>
      <c r="T1671" s="79"/>
      <c r="U1671" s="79"/>
      <c r="W1671" s="79"/>
    </row>
    <row r="1672" spans="1:23" x14ac:dyDescent="0.25">
      <c r="A1672" s="17"/>
      <c r="B1672" s="17"/>
      <c r="C1672" s="86"/>
      <c r="D1672" s="86"/>
      <c r="E1672" s="87"/>
      <c r="F1672" s="5"/>
      <c r="G1672" s="5"/>
      <c r="H1672" s="5"/>
      <c r="K1672" s="5"/>
      <c r="L1672" s="5"/>
      <c r="M1672" s="17"/>
      <c r="N1672" s="17"/>
      <c r="T1672" s="79"/>
      <c r="U1672" s="79"/>
      <c r="W1672" s="79"/>
    </row>
    <row r="1673" spans="1:23" x14ac:dyDescent="0.25">
      <c r="A1673" s="17"/>
      <c r="B1673" s="17"/>
      <c r="C1673" s="86"/>
      <c r="D1673" s="86"/>
      <c r="E1673" s="87"/>
      <c r="F1673" s="5"/>
      <c r="G1673" s="5"/>
      <c r="H1673" s="5"/>
      <c r="K1673" s="5"/>
      <c r="L1673" s="5"/>
      <c r="M1673" s="17"/>
      <c r="N1673" s="17"/>
      <c r="T1673" s="79"/>
      <c r="U1673" s="79"/>
      <c r="W1673" s="79"/>
    </row>
    <row r="1674" spans="1:23" x14ac:dyDescent="0.25">
      <c r="A1674" s="17"/>
      <c r="B1674" s="17"/>
      <c r="C1674" s="86"/>
      <c r="D1674" s="86"/>
      <c r="E1674" s="87"/>
      <c r="F1674" s="5"/>
      <c r="G1674" s="5"/>
      <c r="H1674" s="5"/>
      <c r="K1674" s="5"/>
      <c r="L1674" s="5"/>
      <c r="M1674" s="17"/>
      <c r="N1674" s="17"/>
      <c r="T1674" s="79"/>
      <c r="U1674" s="79"/>
      <c r="W1674" s="79"/>
    </row>
    <row r="1675" spans="1:23" x14ac:dyDescent="0.25">
      <c r="A1675" s="17"/>
      <c r="B1675" s="17"/>
      <c r="C1675" s="86"/>
      <c r="D1675" s="86"/>
      <c r="E1675" s="87"/>
      <c r="F1675" s="5"/>
      <c r="G1675" s="5"/>
      <c r="H1675" s="5"/>
      <c r="K1675" s="5"/>
      <c r="L1675" s="5"/>
      <c r="M1675" s="17"/>
      <c r="N1675" s="17"/>
      <c r="T1675" s="79"/>
      <c r="U1675" s="79"/>
      <c r="W1675" s="79"/>
    </row>
    <row r="1676" spans="1:23" x14ac:dyDescent="0.25">
      <c r="A1676" s="17"/>
      <c r="B1676" s="17"/>
      <c r="C1676" s="86"/>
      <c r="D1676" s="86"/>
      <c r="E1676" s="87"/>
      <c r="F1676" s="5"/>
      <c r="G1676" s="5"/>
      <c r="H1676" s="5"/>
      <c r="K1676" s="5"/>
      <c r="L1676" s="5"/>
      <c r="M1676" s="17"/>
      <c r="N1676" s="17"/>
      <c r="T1676" s="79"/>
      <c r="U1676" s="79"/>
      <c r="W1676" s="79"/>
    </row>
    <row r="1677" spans="1:23" x14ac:dyDescent="0.25">
      <c r="A1677" s="17"/>
      <c r="B1677" s="17"/>
      <c r="C1677" s="86"/>
      <c r="D1677" s="86"/>
      <c r="E1677" s="87"/>
      <c r="F1677" s="5"/>
      <c r="G1677" s="5"/>
      <c r="H1677" s="5"/>
      <c r="K1677" s="5"/>
      <c r="L1677" s="5"/>
      <c r="M1677" s="17"/>
      <c r="N1677" s="17"/>
      <c r="T1677" s="79"/>
      <c r="U1677" s="79"/>
      <c r="W1677" s="79"/>
    </row>
    <row r="1678" spans="1:23" x14ac:dyDescent="0.25">
      <c r="A1678" s="17"/>
      <c r="B1678" s="17"/>
      <c r="C1678" s="86"/>
      <c r="D1678" s="86"/>
      <c r="E1678" s="87"/>
      <c r="F1678" s="5"/>
      <c r="G1678" s="5"/>
      <c r="H1678" s="5"/>
      <c r="K1678" s="5"/>
      <c r="L1678" s="5"/>
      <c r="M1678" s="17"/>
      <c r="N1678" s="17"/>
      <c r="T1678" s="79"/>
      <c r="U1678" s="79"/>
      <c r="W1678" s="79"/>
    </row>
    <row r="1679" spans="1:23" x14ac:dyDescent="0.25">
      <c r="A1679" s="17"/>
      <c r="B1679" s="17"/>
      <c r="C1679" s="86"/>
      <c r="D1679" s="86"/>
      <c r="E1679" s="87"/>
      <c r="F1679" s="5"/>
      <c r="G1679" s="5"/>
      <c r="H1679" s="5"/>
      <c r="K1679" s="5"/>
      <c r="L1679" s="5"/>
      <c r="M1679" s="17"/>
      <c r="N1679" s="17"/>
      <c r="T1679" s="79"/>
      <c r="U1679" s="79"/>
      <c r="W1679" s="79"/>
    </row>
    <row r="1680" spans="1:23" x14ac:dyDescent="0.25">
      <c r="A1680" s="17"/>
      <c r="B1680" s="17"/>
      <c r="C1680" s="86"/>
      <c r="D1680" s="86"/>
      <c r="E1680" s="87"/>
      <c r="F1680" s="5"/>
      <c r="G1680" s="5"/>
      <c r="H1680" s="5"/>
      <c r="K1680" s="5"/>
      <c r="L1680" s="5"/>
      <c r="M1680" s="17"/>
      <c r="N1680" s="17"/>
      <c r="T1680" s="79"/>
      <c r="U1680" s="79"/>
      <c r="W1680" s="79"/>
    </row>
    <row r="1681" spans="1:23" x14ac:dyDescent="0.25">
      <c r="A1681" s="17"/>
      <c r="B1681" s="17"/>
      <c r="C1681" s="86"/>
      <c r="D1681" s="86"/>
      <c r="E1681" s="87"/>
      <c r="F1681" s="5"/>
      <c r="G1681" s="5"/>
      <c r="H1681" s="5"/>
      <c r="K1681" s="5"/>
      <c r="L1681" s="5"/>
      <c r="M1681" s="17"/>
      <c r="N1681" s="17"/>
      <c r="T1681" s="79"/>
      <c r="U1681" s="79"/>
      <c r="W1681" s="79"/>
    </row>
    <row r="1682" spans="1:23" x14ac:dyDescent="0.25">
      <c r="A1682" s="17"/>
      <c r="B1682" s="17"/>
      <c r="C1682" s="86"/>
      <c r="D1682" s="86"/>
      <c r="E1682" s="87"/>
      <c r="F1682" s="5"/>
      <c r="G1682" s="5"/>
      <c r="H1682" s="5"/>
      <c r="K1682" s="5"/>
      <c r="L1682" s="5"/>
      <c r="M1682" s="17"/>
      <c r="N1682" s="17"/>
      <c r="T1682" s="79"/>
      <c r="U1682" s="79"/>
      <c r="W1682" s="79"/>
    </row>
    <row r="1683" spans="1:23" x14ac:dyDescent="0.25">
      <c r="A1683" s="17"/>
      <c r="B1683" s="17"/>
      <c r="C1683" s="86"/>
      <c r="D1683" s="86"/>
      <c r="E1683" s="87"/>
      <c r="F1683" s="5"/>
      <c r="G1683" s="5"/>
      <c r="H1683" s="5"/>
      <c r="K1683" s="5"/>
      <c r="L1683" s="5"/>
      <c r="M1683" s="17"/>
      <c r="N1683" s="17"/>
      <c r="T1683" s="79"/>
      <c r="U1683" s="79"/>
      <c r="W1683" s="79"/>
    </row>
    <row r="1684" spans="1:23" x14ac:dyDescent="0.25">
      <c r="A1684" s="17"/>
      <c r="B1684" s="17"/>
      <c r="C1684" s="86"/>
      <c r="D1684" s="86"/>
      <c r="E1684" s="87"/>
      <c r="F1684" s="5"/>
      <c r="G1684" s="5"/>
      <c r="H1684" s="5"/>
      <c r="K1684" s="5"/>
      <c r="L1684" s="5"/>
      <c r="M1684" s="17"/>
      <c r="N1684" s="17"/>
      <c r="T1684" s="79"/>
      <c r="U1684" s="79"/>
      <c r="W1684" s="79"/>
    </row>
    <row r="1685" spans="1:23" x14ac:dyDescent="0.25">
      <c r="A1685" s="17"/>
      <c r="B1685" s="17"/>
      <c r="C1685" s="86"/>
      <c r="D1685" s="86"/>
      <c r="E1685" s="87"/>
      <c r="F1685" s="5"/>
      <c r="G1685" s="5"/>
      <c r="H1685" s="5"/>
      <c r="K1685" s="5"/>
      <c r="L1685" s="5"/>
      <c r="M1685" s="17"/>
      <c r="N1685" s="17"/>
      <c r="T1685" s="79"/>
      <c r="U1685" s="79"/>
      <c r="W1685" s="79"/>
    </row>
    <row r="1686" spans="1:23" x14ac:dyDescent="0.25">
      <c r="A1686" s="17"/>
      <c r="B1686" s="17"/>
      <c r="C1686" s="86"/>
      <c r="D1686" s="86"/>
      <c r="E1686" s="87"/>
      <c r="F1686" s="5"/>
      <c r="G1686" s="5"/>
      <c r="H1686" s="5"/>
      <c r="K1686" s="5"/>
      <c r="L1686" s="5"/>
      <c r="M1686" s="17"/>
      <c r="N1686" s="17"/>
      <c r="T1686" s="79"/>
      <c r="U1686" s="79"/>
      <c r="W1686" s="79"/>
    </row>
    <row r="1687" spans="1:23" x14ac:dyDescent="0.25">
      <c r="A1687" s="17"/>
      <c r="B1687" s="17"/>
      <c r="C1687" s="86"/>
      <c r="D1687" s="86"/>
      <c r="E1687" s="87"/>
      <c r="F1687" s="5"/>
      <c r="G1687" s="5"/>
      <c r="H1687" s="5"/>
      <c r="K1687" s="5"/>
      <c r="L1687" s="5"/>
      <c r="M1687" s="17"/>
      <c r="N1687" s="17"/>
      <c r="T1687" s="79"/>
      <c r="U1687" s="79"/>
      <c r="W1687" s="79"/>
    </row>
    <row r="1688" spans="1:23" x14ac:dyDescent="0.25">
      <c r="A1688" s="17"/>
      <c r="B1688" s="17"/>
      <c r="C1688" s="86"/>
      <c r="D1688" s="86"/>
      <c r="E1688" s="87"/>
      <c r="F1688" s="5"/>
      <c r="G1688" s="5"/>
      <c r="H1688" s="5"/>
      <c r="K1688" s="5"/>
      <c r="L1688" s="5"/>
      <c r="M1688" s="17"/>
      <c r="N1688" s="17"/>
      <c r="T1688" s="79"/>
      <c r="U1688" s="79"/>
      <c r="W1688" s="79"/>
    </row>
    <row r="1689" spans="1:23" x14ac:dyDescent="0.25">
      <c r="A1689" s="17"/>
      <c r="B1689" s="17"/>
      <c r="C1689" s="86"/>
      <c r="D1689" s="86"/>
      <c r="E1689" s="87"/>
      <c r="F1689" s="5"/>
      <c r="G1689" s="5"/>
      <c r="H1689" s="5"/>
      <c r="K1689" s="5"/>
      <c r="L1689" s="5"/>
      <c r="M1689" s="17"/>
      <c r="N1689" s="17"/>
      <c r="T1689" s="79"/>
      <c r="U1689" s="79"/>
      <c r="W1689" s="79"/>
    </row>
    <row r="1690" spans="1:23" x14ac:dyDescent="0.25">
      <c r="A1690" s="17"/>
      <c r="B1690" s="17"/>
      <c r="C1690" s="86"/>
      <c r="D1690" s="86"/>
      <c r="E1690" s="87"/>
      <c r="F1690" s="5"/>
      <c r="G1690" s="5"/>
      <c r="H1690" s="5"/>
      <c r="K1690" s="5"/>
      <c r="L1690" s="5"/>
      <c r="M1690" s="17"/>
      <c r="N1690" s="17"/>
      <c r="T1690" s="79"/>
      <c r="U1690" s="79"/>
      <c r="W1690" s="79"/>
    </row>
    <row r="1691" spans="1:23" x14ac:dyDescent="0.25">
      <c r="A1691" s="17"/>
      <c r="B1691" s="17"/>
      <c r="C1691" s="86"/>
      <c r="D1691" s="86"/>
      <c r="E1691" s="87"/>
      <c r="F1691" s="5"/>
      <c r="G1691" s="5"/>
      <c r="H1691" s="5"/>
      <c r="K1691" s="5"/>
      <c r="L1691" s="5"/>
      <c r="M1691" s="17"/>
      <c r="N1691" s="17"/>
      <c r="T1691" s="79"/>
      <c r="U1691" s="79"/>
      <c r="W1691" s="79"/>
    </row>
    <row r="1692" spans="1:23" x14ac:dyDescent="0.25">
      <c r="A1692" s="17"/>
      <c r="B1692" s="17"/>
      <c r="C1692" s="86"/>
      <c r="D1692" s="86"/>
      <c r="E1692" s="87"/>
      <c r="F1692" s="5"/>
      <c r="G1692" s="5"/>
      <c r="H1692" s="5"/>
      <c r="K1692" s="5"/>
      <c r="L1692" s="5"/>
      <c r="M1692" s="17"/>
      <c r="N1692" s="17"/>
      <c r="T1692" s="79"/>
      <c r="U1692" s="79"/>
      <c r="W1692" s="79"/>
    </row>
    <row r="1693" spans="1:23" x14ac:dyDescent="0.25">
      <c r="A1693" s="17"/>
      <c r="B1693" s="17"/>
      <c r="C1693" s="86"/>
      <c r="D1693" s="86"/>
      <c r="E1693" s="87"/>
      <c r="F1693" s="5"/>
      <c r="G1693" s="5"/>
      <c r="H1693" s="5"/>
      <c r="K1693" s="5"/>
      <c r="L1693" s="5"/>
      <c r="M1693" s="17"/>
      <c r="N1693" s="17"/>
      <c r="T1693" s="79"/>
      <c r="U1693" s="79"/>
      <c r="W1693" s="79"/>
    </row>
    <row r="1694" spans="1:23" x14ac:dyDescent="0.25">
      <c r="A1694" s="17"/>
      <c r="B1694" s="17"/>
      <c r="C1694" s="86"/>
      <c r="D1694" s="86"/>
      <c r="E1694" s="87"/>
      <c r="F1694" s="5"/>
      <c r="G1694" s="5"/>
      <c r="H1694" s="5"/>
      <c r="K1694" s="5"/>
      <c r="L1694" s="5"/>
      <c r="M1694" s="17"/>
      <c r="N1694" s="17"/>
      <c r="T1694" s="79"/>
      <c r="U1694" s="79"/>
      <c r="W1694" s="79"/>
    </row>
    <row r="1695" spans="1:23" x14ac:dyDescent="0.25">
      <c r="A1695" s="17"/>
      <c r="B1695" s="17"/>
      <c r="C1695" s="86"/>
      <c r="D1695" s="86"/>
      <c r="E1695" s="87"/>
      <c r="F1695" s="5"/>
      <c r="G1695" s="5"/>
      <c r="H1695" s="5"/>
      <c r="K1695" s="5"/>
      <c r="L1695" s="5"/>
      <c r="M1695" s="17"/>
      <c r="N1695" s="17"/>
      <c r="T1695" s="79"/>
      <c r="U1695" s="79"/>
      <c r="W1695" s="79"/>
    </row>
    <row r="1696" spans="1:23" x14ac:dyDescent="0.25">
      <c r="A1696" s="17"/>
      <c r="B1696" s="17"/>
      <c r="C1696" s="86"/>
      <c r="D1696" s="86"/>
      <c r="E1696" s="87"/>
      <c r="F1696" s="5"/>
      <c r="G1696" s="5"/>
      <c r="H1696" s="5"/>
      <c r="K1696" s="5"/>
      <c r="L1696" s="5"/>
      <c r="M1696" s="17"/>
      <c r="N1696" s="17"/>
      <c r="T1696" s="79"/>
      <c r="U1696" s="79"/>
      <c r="W1696" s="79"/>
    </row>
    <row r="1697" spans="1:23" x14ac:dyDescent="0.25">
      <c r="A1697" s="17"/>
      <c r="B1697" s="17"/>
      <c r="C1697" s="86"/>
      <c r="D1697" s="86"/>
      <c r="E1697" s="87"/>
      <c r="F1697" s="5"/>
      <c r="G1697" s="5"/>
      <c r="H1697" s="5"/>
      <c r="K1697" s="5"/>
      <c r="L1697" s="5"/>
      <c r="M1697" s="17"/>
      <c r="N1697" s="17"/>
      <c r="T1697" s="79"/>
      <c r="U1697" s="79"/>
      <c r="W1697" s="79"/>
    </row>
    <row r="1698" spans="1:23" x14ac:dyDescent="0.25">
      <c r="A1698" s="17"/>
      <c r="B1698" s="17"/>
      <c r="C1698" s="86"/>
      <c r="D1698" s="86"/>
      <c r="E1698" s="87"/>
      <c r="F1698" s="5"/>
      <c r="G1698" s="5"/>
      <c r="H1698" s="5"/>
      <c r="K1698" s="5"/>
      <c r="L1698" s="5"/>
      <c r="M1698" s="17"/>
      <c r="N1698" s="17"/>
      <c r="T1698" s="79"/>
      <c r="U1698" s="79"/>
      <c r="W1698" s="79"/>
    </row>
    <row r="1699" spans="1:23" x14ac:dyDescent="0.25">
      <c r="A1699" s="17"/>
      <c r="B1699" s="17"/>
      <c r="C1699" s="86"/>
      <c r="D1699" s="86"/>
      <c r="E1699" s="87"/>
      <c r="F1699" s="5"/>
      <c r="G1699" s="5"/>
      <c r="H1699" s="5"/>
      <c r="K1699" s="5"/>
      <c r="L1699" s="5"/>
      <c r="M1699" s="17"/>
      <c r="N1699" s="17"/>
      <c r="T1699" s="79"/>
      <c r="U1699" s="79"/>
      <c r="W1699" s="79"/>
    </row>
    <row r="1700" spans="1:23" x14ac:dyDescent="0.25">
      <c r="A1700" s="17"/>
      <c r="B1700" s="17"/>
      <c r="C1700" s="86"/>
      <c r="D1700" s="86"/>
      <c r="E1700" s="87"/>
      <c r="F1700" s="5"/>
      <c r="G1700" s="5"/>
      <c r="H1700" s="5"/>
      <c r="K1700" s="5"/>
      <c r="L1700" s="5"/>
      <c r="M1700" s="17"/>
      <c r="N1700" s="17"/>
      <c r="T1700" s="79"/>
      <c r="U1700" s="79"/>
      <c r="W1700" s="79"/>
    </row>
    <row r="1701" spans="1:23" x14ac:dyDescent="0.25">
      <c r="A1701" s="17"/>
      <c r="B1701" s="17"/>
      <c r="C1701" s="86"/>
      <c r="D1701" s="86"/>
      <c r="E1701" s="87"/>
      <c r="F1701" s="5"/>
      <c r="G1701" s="5"/>
      <c r="H1701" s="5"/>
      <c r="K1701" s="5"/>
      <c r="L1701" s="5"/>
      <c r="M1701" s="17"/>
      <c r="N1701" s="17"/>
      <c r="T1701" s="79"/>
      <c r="U1701" s="79"/>
      <c r="W1701" s="79"/>
    </row>
    <row r="1702" spans="1:23" x14ac:dyDescent="0.25">
      <c r="A1702" s="17"/>
      <c r="B1702" s="17"/>
      <c r="C1702" s="86"/>
      <c r="D1702" s="86"/>
      <c r="E1702" s="87"/>
      <c r="F1702" s="5"/>
      <c r="G1702" s="5"/>
      <c r="H1702" s="5"/>
      <c r="K1702" s="5"/>
      <c r="L1702" s="5"/>
      <c r="M1702" s="17"/>
      <c r="N1702" s="17"/>
      <c r="T1702" s="79"/>
      <c r="U1702" s="79"/>
      <c r="W1702" s="79"/>
    </row>
    <row r="1703" spans="1:23" x14ac:dyDescent="0.25">
      <c r="A1703" s="17"/>
      <c r="B1703" s="17"/>
      <c r="C1703" s="86"/>
      <c r="D1703" s="86"/>
      <c r="E1703" s="87"/>
      <c r="F1703" s="5"/>
      <c r="G1703" s="5"/>
      <c r="H1703" s="5"/>
      <c r="K1703" s="5"/>
      <c r="L1703" s="5"/>
      <c r="M1703" s="17"/>
      <c r="N1703" s="17"/>
      <c r="T1703" s="79"/>
      <c r="U1703" s="79"/>
      <c r="W1703" s="79"/>
    </row>
    <row r="1704" spans="1:23" x14ac:dyDescent="0.25">
      <c r="A1704" s="17"/>
      <c r="B1704" s="17"/>
      <c r="C1704" s="86"/>
      <c r="D1704" s="86"/>
      <c r="E1704" s="87"/>
      <c r="F1704" s="5"/>
      <c r="G1704" s="5"/>
      <c r="H1704" s="5"/>
      <c r="K1704" s="5"/>
      <c r="L1704" s="5"/>
      <c r="M1704" s="17"/>
      <c r="N1704" s="17"/>
      <c r="T1704" s="79"/>
      <c r="U1704" s="79"/>
      <c r="W1704" s="79"/>
    </row>
    <row r="1705" spans="1:23" x14ac:dyDescent="0.25">
      <c r="A1705" s="17"/>
      <c r="B1705" s="17"/>
      <c r="C1705" s="86"/>
      <c r="D1705" s="86"/>
      <c r="E1705" s="87"/>
      <c r="F1705" s="5"/>
      <c r="G1705" s="5"/>
      <c r="H1705" s="5"/>
      <c r="K1705" s="5"/>
      <c r="L1705" s="5"/>
      <c r="M1705" s="17"/>
      <c r="N1705" s="17"/>
      <c r="T1705" s="79"/>
      <c r="U1705" s="79"/>
      <c r="W1705" s="79"/>
    </row>
    <row r="1706" spans="1:23" x14ac:dyDescent="0.25">
      <c r="A1706" s="17"/>
      <c r="B1706" s="17"/>
      <c r="C1706" s="86"/>
      <c r="D1706" s="86"/>
      <c r="E1706" s="87"/>
      <c r="F1706" s="5"/>
      <c r="G1706" s="5"/>
      <c r="H1706" s="5"/>
      <c r="K1706" s="5"/>
      <c r="L1706" s="5"/>
      <c r="M1706" s="17"/>
      <c r="N1706" s="17"/>
      <c r="T1706" s="79"/>
      <c r="U1706" s="79"/>
      <c r="W1706" s="79"/>
    </row>
    <row r="1707" spans="1:23" x14ac:dyDescent="0.25">
      <c r="A1707" s="17"/>
      <c r="B1707" s="17"/>
      <c r="C1707" s="86"/>
      <c r="D1707" s="86"/>
      <c r="E1707" s="87"/>
      <c r="F1707" s="5"/>
      <c r="G1707" s="5"/>
      <c r="H1707" s="5"/>
      <c r="K1707" s="5"/>
      <c r="L1707" s="5"/>
      <c r="M1707" s="17"/>
      <c r="N1707" s="17"/>
      <c r="T1707" s="79"/>
      <c r="U1707" s="79"/>
      <c r="W1707" s="79"/>
    </row>
    <row r="1708" spans="1:23" x14ac:dyDescent="0.25">
      <c r="A1708" s="17"/>
      <c r="B1708" s="17"/>
      <c r="C1708" s="86"/>
      <c r="D1708" s="86"/>
      <c r="E1708" s="87"/>
      <c r="F1708" s="5"/>
      <c r="G1708" s="5"/>
      <c r="H1708" s="5"/>
      <c r="K1708" s="5"/>
      <c r="L1708" s="5"/>
      <c r="M1708" s="17"/>
      <c r="N1708" s="17"/>
      <c r="T1708" s="79"/>
      <c r="U1708" s="79"/>
      <c r="W1708" s="79"/>
    </row>
    <row r="1709" spans="1:23" x14ac:dyDescent="0.25">
      <c r="A1709" s="17"/>
      <c r="B1709" s="17"/>
      <c r="C1709" s="86"/>
      <c r="D1709" s="86"/>
      <c r="E1709" s="87"/>
      <c r="F1709" s="5"/>
      <c r="G1709" s="5"/>
      <c r="H1709" s="5"/>
      <c r="K1709" s="5"/>
      <c r="L1709" s="5"/>
      <c r="M1709" s="17"/>
      <c r="N1709" s="17"/>
      <c r="T1709" s="79"/>
      <c r="U1709" s="79"/>
      <c r="W1709" s="79"/>
    </row>
    <row r="1710" spans="1:23" x14ac:dyDescent="0.25">
      <c r="A1710" s="17"/>
      <c r="B1710" s="17"/>
      <c r="C1710" s="86"/>
      <c r="D1710" s="86"/>
      <c r="E1710" s="87"/>
      <c r="F1710" s="5"/>
      <c r="G1710" s="5"/>
      <c r="H1710" s="5"/>
      <c r="K1710" s="5"/>
      <c r="L1710" s="5"/>
      <c r="M1710" s="17"/>
      <c r="N1710" s="17"/>
      <c r="T1710" s="79"/>
      <c r="U1710" s="79"/>
      <c r="W1710" s="79"/>
    </row>
    <row r="1711" spans="1:23" x14ac:dyDescent="0.25">
      <c r="A1711" s="17"/>
      <c r="B1711" s="17"/>
      <c r="C1711" s="86"/>
      <c r="D1711" s="86"/>
      <c r="E1711" s="87"/>
      <c r="F1711" s="5"/>
      <c r="G1711" s="5"/>
      <c r="H1711" s="5"/>
      <c r="K1711" s="5"/>
      <c r="L1711" s="5"/>
      <c r="M1711" s="17"/>
      <c r="N1711" s="17"/>
      <c r="T1711" s="79"/>
      <c r="U1711" s="79"/>
      <c r="W1711" s="79"/>
    </row>
    <row r="1712" spans="1:23" x14ac:dyDescent="0.25">
      <c r="A1712" s="17"/>
      <c r="B1712" s="17"/>
      <c r="C1712" s="86"/>
      <c r="D1712" s="86"/>
      <c r="E1712" s="87"/>
      <c r="F1712" s="5"/>
      <c r="G1712" s="5"/>
      <c r="H1712" s="5"/>
      <c r="K1712" s="5"/>
      <c r="L1712" s="5"/>
      <c r="M1712" s="17"/>
      <c r="N1712" s="17"/>
      <c r="T1712" s="79"/>
      <c r="U1712" s="79"/>
      <c r="W1712" s="79"/>
    </row>
    <row r="1713" spans="1:23" x14ac:dyDescent="0.25">
      <c r="A1713" s="17"/>
      <c r="B1713" s="17"/>
      <c r="C1713" s="86"/>
      <c r="D1713" s="86"/>
      <c r="E1713" s="87"/>
      <c r="F1713" s="5"/>
      <c r="G1713" s="5"/>
      <c r="H1713" s="5"/>
      <c r="K1713" s="5"/>
      <c r="L1713" s="5"/>
      <c r="M1713" s="17"/>
      <c r="N1713" s="17"/>
      <c r="T1713" s="79"/>
      <c r="U1713" s="79"/>
      <c r="W1713" s="79"/>
    </row>
    <row r="1714" spans="1:23" x14ac:dyDescent="0.25">
      <c r="A1714" s="17"/>
      <c r="B1714" s="17"/>
      <c r="C1714" s="86"/>
      <c r="D1714" s="86"/>
      <c r="E1714" s="87"/>
      <c r="F1714" s="5"/>
      <c r="G1714" s="5"/>
      <c r="H1714" s="5"/>
      <c r="K1714" s="5"/>
      <c r="L1714" s="5"/>
      <c r="M1714" s="17"/>
      <c r="N1714" s="17"/>
      <c r="T1714" s="79"/>
      <c r="U1714" s="79"/>
      <c r="W1714" s="79"/>
    </row>
    <row r="1715" spans="1:23" x14ac:dyDescent="0.25">
      <c r="A1715" s="17"/>
      <c r="B1715" s="17"/>
      <c r="C1715" s="86"/>
      <c r="D1715" s="86"/>
      <c r="E1715" s="87"/>
      <c r="F1715" s="5"/>
      <c r="G1715" s="5"/>
      <c r="H1715" s="5"/>
      <c r="K1715" s="5"/>
      <c r="L1715" s="5"/>
      <c r="M1715" s="17"/>
      <c r="N1715" s="17"/>
      <c r="T1715" s="79"/>
      <c r="U1715" s="79"/>
      <c r="W1715" s="79"/>
    </row>
    <row r="1716" spans="1:23" x14ac:dyDescent="0.25">
      <c r="A1716" s="17"/>
      <c r="B1716" s="17"/>
      <c r="C1716" s="86"/>
      <c r="D1716" s="86"/>
      <c r="E1716" s="87"/>
      <c r="F1716" s="5"/>
      <c r="G1716" s="5"/>
      <c r="H1716" s="5"/>
      <c r="K1716" s="5"/>
      <c r="L1716" s="5"/>
      <c r="M1716" s="17"/>
      <c r="N1716" s="17"/>
      <c r="T1716" s="79"/>
      <c r="U1716" s="79"/>
      <c r="W1716" s="79"/>
    </row>
    <row r="1717" spans="1:23" x14ac:dyDescent="0.25">
      <c r="A1717" s="17"/>
      <c r="B1717" s="17"/>
      <c r="C1717" s="86"/>
      <c r="D1717" s="86"/>
      <c r="E1717" s="87"/>
      <c r="F1717" s="5"/>
      <c r="G1717" s="5"/>
      <c r="H1717" s="5"/>
      <c r="K1717" s="5"/>
      <c r="L1717" s="5"/>
      <c r="M1717" s="17"/>
      <c r="N1717" s="17"/>
      <c r="T1717" s="79"/>
      <c r="U1717" s="79"/>
      <c r="W1717" s="79"/>
    </row>
    <row r="1718" spans="1:23" x14ac:dyDescent="0.25">
      <c r="A1718" s="17"/>
      <c r="B1718" s="17"/>
      <c r="C1718" s="86"/>
      <c r="D1718" s="86"/>
      <c r="E1718" s="87"/>
      <c r="F1718" s="5"/>
      <c r="G1718" s="5"/>
      <c r="H1718" s="5"/>
      <c r="K1718" s="5"/>
      <c r="L1718" s="5"/>
      <c r="M1718" s="17"/>
      <c r="N1718" s="17"/>
      <c r="T1718" s="79"/>
      <c r="U1718" s="79"/>
      <c r="W1718" s="79"/>
    </row>
    <row r="1719" spans="1:23" x14ac:dyDescent="0.25">
      <c r="A1719" s="17"/>
      <c r="B1719" s="17"/>
      <c r="C1719" s="86"/>
      <c r="D1719" s="86"/>
      <c r="E1719" s="87"/>
      <c r="F1719" s="5"/>
      <c r="G1719" s="5"/>
      <c r="H1719" s="5"/>
      <c r="K1719" s="5"/>
      <c r="L1719" s="5"/>
      <c r="M1719" s="17"/>
      <c r="N1719" s="17"/>
      <c r="T1719" s="79"/>
      <c r="U1719" s="79"/>
      <c r="W1719" s="79"/>
    </row>
    <row r="1720" spans="1:23" x14ac:dyDescent="0.25">
      <c r="A1720" s="17"/>
      <c r="B1720" s="17"/>
      <c r="C1720" s="86"/>
      <c r="D1720" s="86"/>
      <c r="E1720" s="87"/>
      <c r="F1720" s="5"/>
      <c r="G1720" s="5"/>
      <c r="H1720" s="5"/>
      <c r="K1720" s="5"/>
      <c r="L1720" s="5"/>
      <c r="M1720" s="17"/>
      <c r="N1720" s="17"/>
      <c r="T1720" s="79"/>
      <c r="U1720" s="79"/>
      <c r="W1720" s="79"/>
    </row>
    <row r="1721" spans="1:23" x14ac:dyDescent="0.25">
      <c r="A1721" s="17"/>
      <c r="B1721" s="17"/>
      <c r="C1721" s="86"/>
      <c r="D1721" s="86"/>
      <c r="E1721" s="87"/>
      <c r="F1721" s="5"/>
      <c r="G1721" s="5"/>
      <c r="H1721" s="5"/>
      <c r="K1721" s="5"/>
      <c r="L1721" s="5"/>
      <c r="M1721" s="17"/>
      <c r="N1721" s="17"/>
      <c r="T1721" s="79"/>
      <c r="U1721" s="79"/>
      <c r="W1721" s="79"/>
    </row>
    <row r="1722" spans="1:23" x14ac:dyDescent="0.25">
      <c r="A1722" s="17"/>
      <c r="B1722" s="17"/>
      <c r="C1722" s="86"/>
      <c r="D1722" s="86"/>
      <c r="E1722" s="87"/>
      <c r="F1722" s="5"/>
      <c r="G1722" s="5"/>
      <c r="H1722" s="5"/>
      <c r="K1722" s="5"/>
      <c r="L1722" s="5"/>
      <c r="M1722" s="17"/>
      <c r="N1722" s="17"/>
      <c r="T1722" s="79"/>
      <c r="U1722" s="79"/>
      <c r="W1722" s="79"/>
    </row>
    <row r="1723" spans="1:23" x14ac:dyDescent="0.25">
      <c r="A1723" s="17"/>
      <c r="B1723" s="17"/>
      <c r="C1723" s="86"/>
      <c r="D1723" s="86"/>
      <c r="E1723" s="87"/>
      <c r="F1723" s="5"/>
      <c r="G1723" s="5"/>
      <c r="H1723" s="5"/>
      <c r="K1723" s="5"/>
      <c r="L1723" s="5"/>
      <c r="M1723" s="17"/>
      <c r="N1723" s="17"/>
      <c r="T1723" s="79"/>
      <c r="U1723" s="79"/>
      <c r="W1723" s="79"/>
    </row>
    <row r="1724" spans="1:23" x14ac:dyDescent="0.25">
      <c r="A1724" s="17"/>
      <c r="B1724" s="17"/>
      <c r="C1724" s="86"/>
      <c r="D1724" s="86"/>
      <c r="E1724" s="87"/>
      <c r="F1724" s="5"/>
      <c r="G1724" s="5"/>
      <c r="H1724" s="5"/>
      <c r="K1724" s="5"/>
      <c r="L1724" s="5"/>
      <c r="M1724" s="17"/>
      <c r="N1724" s="17"/>
      <c r="T1724" s="79"/>
      <c r="U1724" s="79"/>
      <c r="W1724" s="79"/>
    </row>
    <row r="1725" spans="1:23" x14ac:dyDescent="0.25">
      <c r="A1725" s="17"/>
      <c r="B1725" s="17"/>
      <c r="C1725" s="86"/>
      <c r="D1725" s="86"/>
      <c r="E1725" s="87"/>
      <c r="F1725" s="5"/>
      <c r="G1725" s="5"/>
      <c r="H1725" s="5"/>
      <c r="K1725" s="5"/>
      <c r="L1725" s="5"/>
      <c r="M1725" s="17"/>
      <c r="N1725" s="17"/>
      <c r="T1725" s="79"/>
      <c r="U1725" s="79"/>
      <c r="W1725" s="79"/>
    </row>
    <row r="1726" spans="1:23" x14ac:dyDescent="0.25">
      <c r="A1726" s="17"/>
      <c r="B1726" s="17"/>
      <c r="C1726" s="86"/>
      <c r="D1726" s="86"/>
      <c r="E1726" s="87"/>
      <c r="F1726" s="5"/>
      <c r="G1726" s="5"/>
      <c r="H1726" s="5"/>
      <c r="K1726" s="5"/>
      <c r="L1726" s="5"/>
      <c r="M1726" s="17"/>
      <c r="N1726" s="17"/>
      <c r="T1726" s="79"/>
      <c r="U1726" s="79"/>
      <c r="W1726" s="79"/>
    </row>
    <row r="1727" spans="1:23" x14ac:dyDescent="0.25">
      <c r="A1727" s="17"/>
      <c r="B1727" s="17"/>
      <c r="C1727" s="86"/>
      <c r="D1727" s="86"/>
      <c r="E1727" s="87"/>
      <c r="F1727" s="5"/>
      <c r="G1727" s="5"/>
      <c r="H1727" s="5"/>
      <c r="K1727" s="5"/>
      <c r="L1727" s="5"/>
      <c r="M1727" s="17"/>
      <c r="N1727" s="17"/>
      <c r="T1727" s="79"/>
      <c r="U1727" s="79"/>
      <c r="W1727" s="79"/>
    </row>
    <row r="1728" spans="1:23" x14ac:dyDescent="0.25">
      <c r="A1728" s="17"/>
      <c r="B1728" s="17"/>
      <c r="C1728" s="86"/>
      <c r="D1728" s="86"/>
      <c r="E1728" s="87"/>
      <c r="F1728" s="5"/>
      <c r="G1728" s="5"/>
      <c r="H1728" s="5"/>
      <c r="K1728" s="5"/>
      <c r="L1728" s="5"/>
      <c r="M1728" s="17"/>
      <c r="N1728" s="17"/>
      <c r="T1728" s="79"/>
      <c r="U1728" s="79"/>
      <c r="W1728" s="79"/>
    </row>
    <row r="1729" spans="1:23" x14ac:dyDescent="0.25">
      <c r="A1729" s="17"/>
      <c r="B1729" s="17"/>
      <c r="C1729" s="86"/>
      <c r="D1729" s="86"/>
      <c r="E1729" s="87"/>
      <c r="F1729" s="5"/>
      <c r="G1729" s="5"/>
      <c r="H1729" s="5"/>
      <c r="K1729" s="5"/>
      <c r="L1729" s="5"/>
      <c r="M1729" s="17"/>
      <c r="N1729" s="17"/>
      <c r="T1729" s="79"/>
      <c r="U1729" s="79"/>
      <c r="W1729" s="79"/>
    </row>
    <row r="1730" spans="1:23" x14ac:dyDescent="0.25">
      <c r="A1730" s="17"/>
      <c r="B1730" s="17"/>
      <c r="C1730" s="86"/>
      <c r="D1730" s="86"/>
      <c r="E1730" s="87"/>
      <c r="F1730" s="5"/>
      <c r="G1730" s="5"/>
      <c r="H1730" s="5"/>
      <c r="K1730" s="5"/>
      <c r="L1730" s="5"/>
      <c r="M1730" s="17"/>
      <c r="N1730" s="17"/>
      <c r="T1730" s="79"/>
      <c r="U1730" s="79"/>
      <c r="W1730" s="79"/>
    </row>
    <row r="1731" spans="1:23" x14ac:dyDescent="0.25">
      <c r="A1731" s="17"/>
      <c r="B1731" s="17"/>
      <c r="C1731" s="86"/>
      <c r="D1731" s="86"/>
      <c r="E1731" s="87"/>
      <c r="F1731" s="5"/>
      <c r="G1731" s="5"/>
      <c r="H1731" s="5"/>
      <c r="K1731" s="5"/>
      <c r="L1731" s="5"/>
      <c r="M1731" s="17"/>
      <c r="N1731" s="17"/>
      <c r="T1731" s="79"/>
      <c r="U1731" s="79"/>
      <c r="W1731" s="79"/>
    </row>
    <row r="1732" spans="1:23" x14ac:dyDescent="0.25">
      <c r="A1732" s="17"/>
      <c r="B1732" s="17"/>
      <c r="C1732" s="86"/>
      <c r="D1732" s="86"/>
      <c r="E1732" s="87"/>
      <c r="F1732" s="5"/>
      <c r="G1732" s="5"/>
      <c r="H1732" s="5"/>
      <c r="K1732" s="5"/>
      <c r="L1732" s="5"/>
      <c r="M1732" s="17"/>
      <c r="N1732" s="17"/>
      <c r="T1732" s="79"/>
      <c r="U1732" s="79"/>
      <c r="W1732" s="79"/>
    </row>
    <row r="1733" spans="1:23" x14ac:dyDescent="0.25">
      <c r="A1733" s="17"/>
      <c r="B1733" s="17"/>
      <c r="C1733" s="86"/>
      <c r="D1733" s="86"/>
      <c r="E1733" s="87"/>
      <c r="F1733" s="5"/>
      <c r="G1733" s="5"/>
      <c r="H1733" s="5"/>
      <c r="K1733" s="5"/>
      <c r="L1733" s="5"/>
      <c r="M1733" s="17"/>
      <c r="N1733" s="17"/>
      <c r="T1733" s="79"/>
      <c r="U1733" s="79"/>
      <c r="W1733" s="79"/>
    </row>
    <row r="1734" spans="1:23" x14ac:dyDescent="0.25">
      <c r="A1734" s="17"/>
      <c r="B1734" s="17"/>
      <c r="C1734" s="86"/>
      <c r="D1734" s="86"/>
      <c r="E1734" s="87"/>
      <c r="F1734" s="5"/>
      <c r="G1734" s="5"/>
      <c r="H1734" s="5"/>
      <c r="K1734" s="5"/>
      <c r="L1734" s="5"/>
      <c r="M1734" s="17"/>
      <c r="N1734" s="17"/>
      <c r="T1734" s="79"/>
      <c r="U1734" s="79"/>
      <c r="W1734" s="79"/>
    </row>
    <row r="1735" spans="1:23" x14ac:dyDescent="0.25">
      <c r="A1735" s="17"/>
      <c r="B1735" s="17"/>
      <c r="C1735" s="86"/>
      <c r="D1735" s="86"/>
      <c r="E1735" s="87"/>
      <c r="F1735" s="5"/>
      <c r="G1735" s="5"/>
      <c r="H1735" s="5"/>
      <c r="K1735" s="5"/>
      <c r="L1735" s="5"/>
      <c r="M1735" s="17"/>
      <c r="N1735" s="17"/>
      <c r="T1735" s="79"/>
      <c r="U1735" s="79"/>
      <c r="W1735" s="79"/>
    </row>
    <row r="1736" spans="1:23" x14ac:dyDescent="0.25">
      <c r="A1736" s="17"/>
      <c r="B1736" s="17"/>
      <c r="C1736" s="86"/>
      <c r="D1736" s="86"/>
      <c r="E1736" s="87"/>
      <c r="F1736" s="5"/>
      <c r="G1736" s="5"/>
      <c r="H1736" s="5"/>
      <c r="K1736" s="5"/>
      <c r="L1736" s="5"/>
      <c r="M1736" s="17"/>
      <c r="N1736" s="17"/>
      <c r="T1736" s="79"/>
      <c r="U1736" s="79"/>
      <c r="W1736" s="79"/>
    </row>
    <row r="1737" spans="1:23" x14ac:dyDescent="0.25">
      <c r="A1737" s="17"/>
      <c r="B1737" s="17"/>
      <c r="C1737" s="86"/>
      <c r="D1737" s="86"/>
      <c r="E1737" s="87"/>
      <c r="F1737" s="5"/>
      <c r="G1737" s="5"/>
      <c r="H1737" s="5"/>
      <c r="K1737" s="5"/>
      <c r="L1737" s="5"/>
      <c r="M1737" s="17"/>
      <c r="N1737" s="17"/>
      <c r="T1737" s="79"/>
      <c r="U1737" s="79"/>
      <c r="W1737" s="79"/>
    </row>
    <row r="1738" spans="1:23" x14ac:dyDescent="0.25">
      <c r="A1738" s="17"/>
      <c r="B1738" s="17"/>
      <c r="C1738" s="86"/>
      <c r="D1738" s="86"/>
      <c r="E1738" s="87"/>
      <c r="F1738" s="5"/>
      <c r="G1738" s="5"/>
      <c r="H1738" s="5"/>
      <c r="K1738" s="5"/>
      <c r="L1738" s="5"/>
      <c r="M1738" s="17"/>
      <c r="N1738" s="17"/>
      <c r="T1738" s="79"/>
      <c r="U1738" s="79"/>
      <c r="W1738" s="79"/>
    </row>
    <row r="1739" spans="1:23" x14ac:dyDescent="0.25">
      <c r="A1739" s="17"/>
      <c r="B1739" s="17"/>
      <c r="C1739" s="86"/>
      <c r="D1739" s="86"/>
      <c r="E1739" s="87"/>
      <c r="F1739" s="5"/>
      <c r="G1739" s="5"/>
      <c r="H1739" s="5"/>
      <c r="K1739" s="5"/>
      <c r="L1739" s="5"/>
      <c r="M1739" s="17"/>
      <c r="N1739" s="17"/>
      <c r="T1739" s="79"/>
      <c r="U1739" s="79"/>
      <c r="W1739" s="79"/>
    </row>
    <row r="1740" spans="1:23" x14ac:dyDescent="0.25">
      <c r="A1740" s="17"/>
      <c r="B1740" s="17"/>
      <c r="C1740" s="86"/>
      <c r="D1740" s="86"/>
      <c r="E1740" s="87"/>
      <c r="F1740" s="5"/>
      <c r="G1740" s="5"/>
      <c r="H1740" s="5"/>
      <c r="K1740" s="5"/>
      <c r="L1740" s="5"/>
      <c r="M1740" s="17"/>
      <c r="N1740" s="17"/>
      <c r="T1740" s="79"/>
      <c r="U1740" s="79"/>
      <c r="W1740" s="79"/>
    </row>
    <row r="1741" spans="1:23" x14ac:dyDescent="0.25">
      <c r="A1741" s="17"/>
      <c r="B1741" s="17"/>
      <c r="C1741" s="86"/>
      <c r="D1741" s="86"/>
      <c r="E1741" s="87"/>
      <c r="F1741" s="5"/>
      <c r="G1741" s="5"/>
      <c r="H1741" s="5"/>
      <c r="K1741" s="5"/>
      <c r="L1741" s="5"/>
      <c r="M1741" s="17"/>
      <c r="N1741" s="17"/>
      <c r="T1741" s="79"/>
      <c r="U1741" s="79"/>
      <c r="W1741" s="79"/>
    </row>
    <row r="1742" spans="1:23" x14ac:dyDescent="0.25">
      <c r="A1742" s="17"/>
      <c r="B1742" s="17"/>
      <c r="C1742" s="86"/>
      <c r="D1742" s="86"/>
      <c r="E1742" s="87"/>
      <c r="F1742" s="5"/>
      <c r="G1742" s="5"/>
      <c r="H1742" s="5"/>
      <c r="K1742" s="5"/>
      <c r="L1742" s="5"/>
      <c r="M1742" s="17"/>
      <c r="N1742" s="17"/>
      <c r="T1742" s="79"/>
      <c r="U1742" s="79"/>
      <c r="W1742" s="79"/>
    </row>
    <row r="1743" spans="1:23" x14ac:dyDescent="0.25">
      <c r="A1743" s="17"/>
      <c r="B1743" s="17"/>
      <c r="C1743" s="86"/>
      <c r="D1743" s="86"/>
      <c r="E1743" s="87"/>
      <c r="F1743" s="5"/>
      <c r="G1743" s="5"/>
      <c r="H1743" s="5"/>
      <c r="K1743" s="5"/>
      <c r="L1743" s="5"/>
      <c r="M1743" s="17"/>
      <c r="N1743" s="17"/>
      <c r="T1743" s="79"/>
      <c r="U1743" s="79"/>
      <c r="W1743" s="79"/>
    </row>
    <row r="1744" spans="1:23" x14ac:dyDescent="0.25">
      <c r="A1744" s="17"/>
      <c r="B1744" s="17"/>
      <c r="C1744" s="86"/>
      <c r="D1744" s="86"/>
      <c r="E1744" s="87"/>
      <c r="F1744" s="5"/>
      <c r="G1744" s="5"/>
      <c r="H1744" s="5"/>
      <c r="K1744" s="5"/>
      <c r="L1744" s="5"/>
      <c r="M1744" s="17"/>
      <c r="N1744" s="17"/>
      <c r="T1744" s="79"/>
      <c r="U1744" s="79"/>
      <c r="W1744" s="79"/>
    </row>
    <row r="1745" spans="1:23" x14ac:dyDescent="0.25">
      <c r="A1745" s="17"/>
      <c r="B1745" s="17"/>
      <c r="C1745" s="86"/>
      <c r="D1745" s="86"/>
      <c r="E1745" s="87"/>
      <c r="F1745" s="5"/>
      <c r="G1745" s="5"/>
      <c r="H1745" s="5"/>
      <c r="K1745" s="5"/>
      <c r="L1745" s="5"/>
      <c r="M1745" s="17"/>
      <c r="N1745" s="17"/>
      <c r="T1745" s="79"/>
      <c r="U1745" s="79"/>
      <c r="W1745" s="79"/>
    </row>
    <row r="1746" spans="1:23" x14ac:dyDescent="0.25">
      <c r="A1746" s="17"/>
      <c r="B1746" s="17"/>
      <c r="C1746" s="86"/>
      <c r="D1746" s="86"/>
      <c r="E1746" s="87"/>
      <c r="F1746" s="5"/>
      <c r="G1746" s="5"/>
      <c r="H1746" s="5"/>
      <c r="K1746" s="5"/>
      <c r="L1746" s="5"/>
      <c r="M1746" s="17"/>
      <c r="N1746" s="17"/>
      <c r="T1746" s="79"/>
      <c r="U1746" s="79"/>
      <c r="W1746" s="79"/>
    </row>
    <row r="1747" spans="1:23" x14ac:dyDescent="0.25">
      <c r="A1747" s="17"/>
      <c r="B1747" s="17"/>
      <c r="C1747" s="86"/>
      <c r="D1747" s="86"/>
      <c r="E1747" s="87"/>
      <c r="F1747" s="5"/>
      <c r="G1747" s="5"/>
      <c r="H1747" s="5"/>
      <c r="K1747" s="5"/>
      <c r="L1747" s="5"/>
      <c r="M1747" s="17"/>
      <c r="N1747" s="17"/>
      <c r="T1747" s="79"/>
      <c r="U1747" s="79"/>
      <c r="W1747" s="79"/>
    </row>
    <row r="1748" spans="1:23" x14ac:dyDescent="0.25">
      <c r="A1748" s="17"/>
      <c r="B1748" s="17"/>
      <c r="C1748" s="86"/>
      <c r="D1748" s="86"/>
      <c r="E1748" s="87"/>
      <c r="F1748" s="5"/>
      <c r="G1748" s="5"/>
      <c r="H1748" s="5"/>
      <c r="K1748" s="5"/>
      <c r="L1748" s="5"/>
      <c r="M1748" s="17"/>
      <c r="N1748" s="17"/>
      <c r="T1748" s="79"/>
      <c r="U1748" s="79"/>
      <c r="W1748" s="79"/>
    </row>
    <row r="1749" spans="1:23" x14ac:dyDescent="0.25">
      <c r="A1749" s="17"/>
      <c r="B1749" s="17"/>
      <c r="C1749" s="86"/>
      <c r="D1749" s="86"/>
      <c r="E1749" s="87"/>
      <c r="F1749" s="5"/>
      <c r="G1749" s="5"/>
      <c r="H1749" s="5"/>
      <c r="K1749" s="5"/>
      <c r="L1749" s="5"/>
      <c r="M1749" s="17"/>
      <c r="N1749" s="17"/>
      <c r="T1749" s="79"/>
      <c r="U1749" s="79"/>
      <c r="W1749" s="79"/>
    </row>
    <row r="1750" spans="1:23" x14ac:dyDescent="0.25">
      <c r="A1750" s="17"/>
      <c r="B1750" s="17"/>
      <c r="C1750" s="86"/>
      <c r="D1750" s="86"/>
      <c r="E1750" s="87"/>
      <c r="F1750" s="5"/>
      <c r="G1750" s="5"/>
      <c r="H1750" s="5"/>
      <c r="K1750" s="5"/>
      <c r="L1750" s="5"/>
      <c r="M1750" s="17"/>
      <c r="N1750" s="17"/>
      <c r="T1750" s="79"/>
      <c r="U1750" s="79"/>
      <c r="W1750" s="79"/>
    </row>
    <row r="1751" spans="1:23" x14ac:dyDescent="0.25">
      <c r="A1751" s="17"/>
      <c r="B1751" s="17"/>
      <c r="C1751" s="86"/>
      <c r="D1751" s="86"/>
      <c r="E1751" s="87"/>
      <c r="F1751" s="5"/>
      <c r="G1751" s="5"/>
      <c r="H1751" s="5"/>
      <c r="K1751" s="5"/>
      <c r="L1751" s="5"/>
      <c r="M1751" s="17"/>
      <c r="N1751" s="17"/>
      <c r="T1751" s="79"/>
      <c r="U1751" s="79"/>
      <c r="W1751" s="79"/>
    </row>
    <row r="1752" spans="1:23" x14ac:dyDescent="0.25">
      <c r="A1752" s="17"/>
      <c r="B1752" s="17"/>
      <c r="C1752" s="86"/>
      <c r="D1752" s="86"/>
      <c r="E1752" s="87"/>
      <c r="F1752" s="5"/>
      <c r="G1752" s="5"/>
      <c r="H1752" s="5"/>
      <c r="K1752" s="5"/>
      <c r="L1752" s="5"/>
      <c r="M1752" s="17"/>
      <c r="N1752" s="17"/>
      <c r="T1752" s="79"/>
      <c r="U1752" s="79"/>
      <c r="W1752" s="79"/>
    </row>
    <row r="1753" spans="1:23" x14ac:dyDescent="0.25">
      <c r="A1753" s="17"/>
      <c r="B1753" s="17"/>
      <c r="C1753" s="86"/>
      <c r="D1753" s="86"/>
      <c r="E1753" s="87"/>
      <c r="F1753" s="5"/>
      <c r="G1753" s="5"/>
      <c r="H1753" s="5"/>
      <c r="K1753" s="5"/>
      <c r="L1753" s="5"/>
      <c r="M1753" s="17"/>
      <c r="N1753" s="17"/>
      <c r="T1753" s="79"/>
      <c r="U1753" s="79"/>
      <c r="W1753" s="79"/>
    </row>
    <row r="1754" spans="1:23" x14ac:dyDescent="0.25">
      <c r="A1754" s="17"/>
      <c r="B1754" s="17"/>
      <c r="C1754" s="86"/>
      <c r="D1754" s="86"/>
      <c r="E1754" s="87"/>
      <c r="F1754" s="5"/>
      <c r="G1754" s="5"/>
      <c r="H1754" s="5"/>
      <c r="K1754" s="5"/>
      <c r="L1754" s="5"/>
      <c r="M1754" s="17"/>
      <c r="N1754" s="17"/>
      <c r="T1754" s="79"/>
      <c r="U1754" s="79"/>
      <c r="W1754" s="79"/>
    </row>
    <row r="1755" spans="1:23" x14ac:dyDescent="0.25">
      <c r="A1755" s="17"/>
      <c r="B1755" s="17"/>
      <c r="C1755" s="86"/>
      <c r="D1755" s="86"/>
      <c r="E1755" s="87"/>
      <c r="F1755" s="5"/>
      <c r="G1755" s="5"/>
      <c r="H1755" s="5"/>
      <c r="K1755" s="5"/>
      <c r="L1755" s="5"/>
      <c r="M1755" s="17"/>
      <c r="N1755" s="17"/>
      <c r="T1755" s="79"/>
      <c r="U1755" s="79"/>
      <c r="W1755" s="79"/>
    </row>
    <row r="1756" spans="1:23" x14ac:dyDescent="0.25">
      <c r="A1756" s="17"/>
      <c r="B1756" s="17"/>
      <c r="C1756" s="86"/>
      <c r="D1756" s="86"/>
      <c r="E1756" s="87"/>
      <c r="F1756" s="5"/>
      <c r="G1756" s="5"/>
      <c r="H1756" s="5"/>
      <c r="K1756" s="5"/>
      <c r="L1756" s="5"/>
      <c r="M1756" s="17"/>
      <c r="N1756" s="17"/>
      <c r="T1756" s="79"/>
      <c r="U1756" s="79"/>
      <c r="W1756" s="79"/>
    </row>
    <row r="1757" spans="1:23" x14ac:dyDescent="0.25">
      <c r="A1757" s="17"/>
      <c r="B1757" s="17"/>
      <c r="C1757" s="86"/>
      <c r="D1757" s="86"/>
      <c r="E1757" s="87"/>
      <c r="F1757" s="5"/>
      <c r="G1757" s="5"/>
      <c r="H1757" s="5"/>
      <c r="K1757" s="5"/>
      <c r="L1757" s="5"/>
      <c r="M1757" s="17"/>
      <c r="N1757" s="17"/>
      <c r="T1757" s="79"/>
      <c r="U1757" s="79"/>
      <c r="W1757" s="79"/>
    </row>
    <row r="1758" spans="1:23" x14ac:dyDescent="0.25">
      <c r="A1758" s="17"/>
      <c r="B1758" s="17"/>
      <c r="C1758" s="86"/>
      <c r="D1758" s="86"/>
      <c r="E1758" s="87"/>
      <c r="F1758" s="5"/>
      <c r="G1758" s="5"/>
      <c r="H1758" s="5"/>
      <c r="K1758" s="5"/>
      <c r="L1758" s="5"/>
      <c r="M1758" s="17"/>
      <c r="N1758" s="17"/>
      <c r="T1758" s="79"/>
      <c r="U1758" s="79"/>
      <c r="W1758" s="79"/>
    </row>
    <row r="1759" spans="1:23" x14ac:dyDescent="0.25">
      <c r="A1759" s="17"/>
      <c r="B1759" s="17"/>
      <c r="C1759" s="86"/>
      <c r="D1759" s="86"/>
      <c r="E1759" s="87"/>
      <c r="F1759" s="5"/>
      <c r="G1759" s="5"/>
      <c r="H1759" s="5"/>
      <c r="K1759" s="5"/>
      <c r="L1759" s="5"/>
      <c r="M1759" s="17"/>
      <c r="N1759" s="17"/>
      <c r="T1759" s="79"/>
      <c r="U1759" s="79"/>
      <c r="W1759" s="79"/>
    </row>
    <row r="1760" spans="1:23" x14ac:dyDescent="0.25">
      <c r="A1760" s="17"/>
      <c r="B1760" s="17"/>
      <c r="C1760" s="86"/>
      <c r="D1760" s="86"/>
      <c r="E1760" s="87"/>
      <c r="F1760" s="5"/>
      <c r="G1760" s="5"/>
      <c r="H1760" s="5"/>
      <c r="K1760" s="5"/>
      <c r="L1760" s="5"/>
      <c r="M1760" s="17"/>
      <c r="N1760" s="17"/>
      <c r="T1760" s="79"/>
      <c r="U1760" s="79"/>
      <c r="W1760" s="79"/>
    </row>
    <row r="1761" spans="1:23" x14ac:dyDescent="0.25">
      <c r="A1761" s="17"/>
      <c r="B1761" s="17"/>
      <c r="C1761" s="86"/>
      <c r="D1761" s="86"/>
      <c r="E1761" s="87"/>
      <c r="F1761" s="5"/>
      <c r="G1761" s="5"/>
      <c r="H1761" s="5"/>
      <c r="K1761" s="5"/>
      <c r="L1761" s="5"/>
      <c r="M1761" s="17"/>
      <c r="N1761" s="17"/>
      <c r="T1761" s="79"/>
      <c r="U1761" s="79"/>
      <c r="W1761" s="79"/>
    </row>
    <row r="1762" spans="1:23" x14ac:dyDescent="0.25">
      <c r="A1762" s="17"/>
      <c r="B1762" s="17"/>
      <c r="C1762" s="86"/>
      <c r="D1762" s="86"/>
      <c r="E1762" s="87"/>
      <c r="F1762" s="5"/>
      <c r="G1762" s="5"/>
      <c r="H1762" s="5"/>
      <c r="K1762" s="5"/>
      <c r="L1762" s="5"/>
      <c r="M1762" s="17"/>
      <c r="N1762" s="17"/>
      <c r="T1762" s="79"/>
      <c r="U1762" s="79"/>
      <c r="W1762" s="79"/>
    </row>
    <row r="1763" spans="1:23" x14ac:dyDescent="0.25">
      <c r="A1763" s="17"/>
      <c r="B1763" s="17"/>
      <c r="C1763" s="86"/>
      <c r="D1763" s="86"/>
      <c r="E1763" s="87"/>
      <c r="F1763" s="5"/>
      <c r="G1763" s="5"/>
      <c r="H1763" s="5"/>
      <c r="K1763" s="5"/>
      <c r="L1763" s="5"/>
      <c r="M1763" s="17"/>
      <c r="N1763" s="17"/>
      <c r="T1763" s="79"/>
      <c r="U1763" s="79"/>
      <c r="W1763" s="79"/>
    </row>
    <row r="1764" spans="1:23" x14ac:dyDescent="0.25">
      <c r="A1764" s="17"/>
      <c r="B1764" s="17"/>
      <c r="C1764" s="86"/>
      <c r="D1764" s="86"/>
      <c r="E1764" s="87"/>
      <c r="F1764" s="5"/>
      <c r="G1764" s="5"/>
      <c r="H1764" s="5"/>
      <c r="K1764" s="5"/>
      <c r="L1764" s="5"/>
      <c r="M1764" s="17"/>
      <c r="N1764" s="17"/>
      <c r="T1764" s="79"/>
      <c r="U1764" s="79"/>
      <c r="W1764" s="79"/>
    </row>
    <row r="1765" spans="1:23" x14ac:dyDescent="0.25">
      <c r="A1765" s="17"/>
      <c r="B1765" s="17"/>
      <c r="C1765" s="86"/>
      <c r="D1765" s="86"/>
      <c r="E1765" s="87"/>
      <c r="F1765" s="5"/>
      <c r="G1765" s="5"/>
      <c r="H1765" s="5"/>
      <c r="K1765" s="5"/>
      <c r="L1765" s="5"/>
      <c r="M1765" s="17"/>
      <c r="N1765" s="17"/>
      <c r="T1765" s="79"/>
      <c r="U1765" s="79"/>
      <c r="W1765" s="79"/>
    </row>
    <row r="1766" spans="1:23" x14ac:dyDescent="0.25">
      <c r="A1766" s="17"/>
      <c r="B1766" s="17"/>
      <c r="C1766" s="86"/>
      <c r="D1766" s="86"/>
      <c r="E1766" s="87"/>
      <c r="F1766" s="5"/>
      <c r="G1766" s="5"/>
      <c r="H1766" s="5"/>
      <c r="K1766" s="5"/>
      <c r="L1766" s="5"/>
      <c r="M1766" s="17"/>
      <c r="N1766" s="17"/>
      <c r="T1766" s="79"/>
      <c r="U1766" s="79"/>
      <c r="W1766" s="79"/>
    </row>
    <row r="1767" spans="1:23" x14ac:dyDescent="0.25">
      <c r="A1767" s="17"/>
      <c r="B1767" s="17"/>
      <c r="C1767" s="86"/>
      <c r="D1767" s="86"/>
      <c r="E1767" s="87"/>
      <c r="F1767" s="5"/>
      <c r="G1767" s="5"/>
      <c r="H1767" s="5"/>
      <c r="K1767" s="5"/>
      <c r="L1767" s="5"/>
      <c r="M1767" s="17"/>
      <c r="N1767" s="17"/>
      <c r="T1767" s="79"/>
      <c r="U1767" s="79"/>
      <c r="W1767" s="79"/>
    </row>
    <row r="1768" spans="1:23" x14ac:dyDescent="0.25">
      <c r="A1768" s="17"/>
      <c r="B1768" s="17"/>
      <c r="C1768" s="86"/>
      <c r="D1768" s="86"/>
      <c r="E1768" s="87"/>
      <c r="F1768" s="5"/>
      <c r="G1768" s="5"/>
      <c r="H1768" s="5"/>
      <c r="K1768" s="5"/>
      <c r="L1768" s="5"/>
      <c r="M1768" s="17"/>
      <c r="N1768" s="17"/>
      <c r="T1768" s="79"/>
      <c r="U1768" s="79"/>
      <c r="W1768" s="79"/>
    </row>
    <row r="1769" spans="1:23" x14ac:dyDescent="0.25">
      <c r="A1769" s="17"/>
      <c r="B1769" s="17"/>
      <c r="C1769" s="86"/>
      <c r="D1769" s="86"/>
      <c r="E1769" s="87"/>
      <c r="F1769" s="5"/>
      <c r="G1769" s="5"/>
      <c r="H1769" s="5"/>
      <c r="K1769" s="5"/>
      <c r="L1769" s="5"/>
      <c r="M1769" s="17"/>
      <c r="N1769" s="17"/>
      <c r="T1769" s="79"/>
      <c r="U1769" s="79"/>
      <c r="W1769" s="79"/>
    </row>
    <row r="1770" spans="1:23" x14ac:dyDescent="0.25">
      <c r="A1770" s="17"/>
      <c r="B1770" s="17"/>
      <c r="C1770" s="86"/>
      <c r="D1770" s="86"/>
      <c r="E1770" s="87"/>
      <c r="F1770" s="5"/>
      <c r="G1770" s="5"/>
      <c r="H1770" s="5"/>
      <c r="K1770" s="5"/>
      <c r="L1770" s="5"/>
      <c r="M1770" s="17"/>
      <c r="N1770" s="17"/>
      <c r="T1770" s="79"/>
      <c r="U1770" s="79"/>
      <c r="W1770" s="79"/>
    </row>
    <row r="1771" spans="1:23" x14ac:dyDescent="0.25">
      <c r="A1771" s="17"/>
      <c r="B1771" s="17"/>
      <c r="C1771" s="86"/>
      <c r="D1771" s="86"/>
      <c r="E1771" s="87"/>
      <c r="F1771" s="5"/>
      <c r="G1771" s="5"/>
      <c r="H1771" s="5"/>
      <c r="K1771" s="5"/>
      <c r="L1771" s="5"/>
      <c r="M1771" s="17"/>
      <c r="N1771" s="17"/>
      <c r="T1771" s="79"/>
      <c r="U1771" s="79"/>
      <c r="W1771" s="79"/>
    </row>
    <row r="1772" spans="1:23" x14ac:dyDescent="0.25">
      <c r="A1772" s="17"/>
      <c r="B1772" s="17"/>
      <c r="C1772" s="86"/>
      <c r="D1772" s="86"/>
      <c r="E1772" s="87"/>
      <c r="F1772" s="5"/>
      <c r="G1772" s="5"/>
      <c r="H1772" s="5"/>
      <c r="K1772" s="5"/>
      <c r="L1772" s="5"/>
      <c r="M1772" s="17"/>
      <c r="N1772" s="17"/>
      <c r="T1772" s="79"/>
      <c r="U1772" s="79"/>
      <c r="W1772" s="79"/>
    </row>
    <row r="1773" spans="1:23" x14ac:dyDescent="0.25">
      <c r="A1773" s="17"/>
      <c r="B1773" s="17"/>
      <c r="C1773" s="86"/>
      <c r="D1773" s="86"/>
      <c r="E1773" s="87"/>
      <c r="F1773" s="5"/>
      <c r="G1773" s="5"/>
      <c r="H1773" s="5"/>
      <c r="K1773" s="5"/>
      <c r="L1773" s="5"/>
      <c r="M1773" s="17"/>
      <c r="N1773" s="17"/>
      <c r="T1773" s="79"/>
      <c r="U1773" s="79"/>
      <c r="W1773" s="79"/>
    </row>
    <row r="1774" spans="1:23" x14ac:dyDescent="0.25">
      <c r="A1774" s="17"/>
      <c r="B1774" s="17"/>
      <c r="C1774" s="86"/>
      <c r="D1774" s="86"/>
      <c r="E1774" s="87"/>
      <c r="F1774" s="5"/>
      <c r="G1774" s="5"/>
      <c r="H1774" s="5"/>
      <c r="K1774" s="5"/>
      <c r="L1774" s="5"/>
      <c r="M1774" s="17"/>
      <c r="N1774" s="17"/>
      <c r="T1774" s="79"/>
      <c r="U1774" s="79"/>
      <c r="W1774" s="79"/>
    </row>
    <row r="1775" spans="1:23" x14ac:dyDescent="0.25">
      <c r="A1775" s="17"/>
      <c r="B1775" s="17"/>
      <c r="C1775" s="86"/>
      <c r="D1775" s="86"/>
      <c r="E1775" s="87"/>
      <c r="F1775" s="5"/>
      <c r="G1775" s="5"/>
      <c r="H1775" s="5"/>
      <c r="K1775" s="5"/>
      <c r="L1775" s="5"/>
      <c r="M1775" s="17"/>
      <c r="N1775" s="17"/>
      <c r="T1775" s="79"/>
      <c r="U1775" s="79"/>
      <c r="W1775" s="79"/>
    </row>
    <row r="1776" spans="1:23" x14ac:dyDescent="0.25">
      <c r="A1776" s="17"/>
      <c r="B1776" s="17"/>
      <c r="C1776" s="86"/>
      <c r="D1776" s="86"/>
      <c r="E1776" s="87"/>
      <c r="F1776" s="5"/>
      <c r="G1776" s="5"/>
      <c r="H1776" s="5"/>
      <c r="K1776" s="5"/>
      <c r="L1776" s="5"/>
      <c r="M1776" s="17"/>
      <c r="N1776" s="17"/>
      <c r="T1776" s="79"/>
      <c r="U1776" s="79"/>
      <c r="W1776" s="79"/>
    </row>
    <row r="1777" spans="1:25" x14ac:dyDescent="0.25">
      <c r="A1777" s="17"/>
      <c r="B1777" s="17"/>
      <c r="C1777" s="86"/>
      <c r="D1777" s="86"/>
      <c r="E1777" s="87"/>
      <c r="F1777" s="5"/>
      <c r="G1777" s="5"/>
      <c r="H1777" s="5"/>
      <c r="K1777" s="5"/>
      <c r="L1777" s="5"/>
      <c r="M1777" s="17"/>
      <c r="N1777" s="17"/>
      <c r="T1777" s="79"/>
      <c r="U1777" s="79"/>
      <c r="W1777" s="79"/>
    </row>
    <row r="1778" spans="1:25" x14ac:dyDescent="0.25">
      <c r="A1778" s="17"/>
      <c r="B1778" s="17"/>
      <c r="C1778" s="86"/>
      <c r="D1778" s="86"/>
      <c r="E1778" s="87"/>
      <c r="F1778" s="5"/>
      <c r="G1778" s="5"/>
      <c r="H1778" s="5"/>
      <c r="K1778" s="5"/>
      <c r="L1778" s="5"/>
      <c r="M1778" s="17"/>
      <c r="N1778" s="17"/>
      <c r="T1778" s="79"/>
      <c r="U1778" s="79"/>
      <c r="W1778" s="79"/>
    </row>
    <row r="1779" spans="1:25" x14ac:dyDescent="0.25">
      <c r="A1779" s="17"/>
      <c r="B1779" s="17"/>
      <c r="C1779" s="86"/>
      <c r="D1779" s="86"/>
      <c r="E1779" s="87"/>
      <c r="F1779" s="5"/>
      <c r="G1779" s="5"/>
      <c r="H1779" s="5"/>
      <c r="K1779" s="5"/>
      <c r="L1779" s="5"/>
      <c r="M1779" s="17"/>
      <c r="N1779" s="17"/>
      <c r="T1779" s="79"/>
      <c r="U1779" s="79"/>
      <c r="W1779" s="79"/>
    </row>
    <row r="1780" spans="1:25" x14ac:dyDescent="0.25">
      <c r="A1780" s="17"/>
      <c r="B1780" s="17"/>
      <c r="C1780" s="86"/>
      <c r="D1780" s="86"/>
      <c r="E1780" s="87"/>
      <c r="F1780" s="5"/>
      <c r="G1780" s="5"/>
      <c r="H1780" s="5"/>
      <c r="K1780" s="5"/>
      <c r="L1780" s="5"/>
      <c r="M1780" s="17"/>
      <c r="N1780" s="17"/>
      <c r="T1780" s="79"/>
      <c r="U1780" s="79"/>
      <c r="W1780" s="79"/>
    </row>
    <row r="1781" spans="1:25" x14ac:dyDescent="0.25">
      <c r="A1781" s="17"/>
      <c r="B1781" s="17"/>
      <c r="C1781" s="86"/>
      <c r="D1781" s="86"/>
      <c r="E1781" s="87"/>
      <c r="F1781" s="5"/>
      <c r="G1781" s="5"/>
      <c r="H1781" s="5"/>
      <c r="K1781" s="5"/>
      <c r="L1781" s="5"/>
      <c r="M1781" s="17"/>
      <c r="N1781" s="17"/>
      <c r="T1781" s="79"/>
      <c r="U1781" s="79"/>
      <c r="W1781" s="79"/>
    </row>
    <row r="1782" spans="1:25" x14ac:dyDescent="0.25">
      <c r="A1782" s="17"/>
      <c r="B1782" s="17"/>
      <c r="C1782" s="86"/>
      <c r="D1782" s="86"/>
      <c r="E1782" s="87"/>
      <c r="F1782" s="5"/>
      <c r="G1782" s="5"/>
      <c r="H1782" s="5"/>
      <c r="K1782" s="5"/>
      <c r="L1782" s="5"/>
      <c r="M1782" s="17"/>
      <c r="N1782" s="17"/>
      <c r="T1782" s="79"/>
      <c r="U1782" s="79"/>
      <c r="W1782" s="79"/>
    </row>
    <row r="1783" spans="1:25" x14ac:dyDescent="0.25">
      <c r="A1783" s="17"/>
      <c r="B1783" s="17"/>
      <c r="C1783" s="21"/>
      <c r="D1783" s="22"/>
      <c r="E1783" s="87"/>
      <c r="F1783" s="7"/>
      <c r="G1783" s="7"/>
      <c r="H1783" s="7"/>
      <c r="K1783" s="7"/>
      <c r="L1783" s="7"/>
      <c r="M1783" s="24"/>
      <c r="N1783" s="24"/>
      <c r="O1783" s="23"/>
      <c r="P1783" s="23"/>
      <c r="T1783" s="79"/>
      <c r="U1783" s="79"/>
      <c r="W1783" s="79"/>
      <c r="Y1783" s="23"/>
    </row>
    <row r="1784" spans="1:25" x14ac:dyDescent="0.25">
      <c r="A1784" s="17"/>
      <c r="B1784" s="17"/>
      <c r="C1784" s="21"/>
      <c r="D1784" s="22"/>
      <c r="E1784" s="87"/>
      <c r="F1784" s="7"/>
      <c r="G1784" s="7"/>
      <c r="H1784" s="7"/>
      <c r="K1784" s="7"/>
      <c r="L1784" s="7"/>
      <c r="M1784" s="24"/>
      <c r="N1784" s="24"/>
      <c r="O1784" s="23"/>
      <c r="P1784" s="23"/>
      <c r="T1784" s="79"/>
      <c r="U1784" s="79"/>
      <c r="W1784" s="79"/>
      <c r="Y1784" s="23"/>
    </row>
    <row r="1785" spans="1:25" x14ac:dyDescent="0.25">
      <c r="A1785" s="17"/>
      <c r="B1785" s="17"/>
      <c r="C1785" s="21"/>
      <c r="D1785" s="22"/>
      <c r="E1785" s="87"/>
      <c r="F1785" s="7"/>
      <c r="G1785" s="7"/>
      <c r="H1785" s="7"/>
      <c r="K1785" s="7"/>
      <c r="L1785" s="7"/>
      <c r="M1785" s="24"/>
      <c r="N1785" s="24"/>
      <c r="O1785" s="23"/>
      <c r="P1785" s="23"/>
      <c r="T1785" s="79"/>
      <c r="U1785" s="79"/>
      <c r="W1785" s="79"/>
      <c r="Y1785" s="23"/>
    </row>
    <row r="1786" spans="1:25" x14ac:dyDescent="0.25">
      <c r="A1786" s="17"/>
      <c r="B1786" s="17"/>
      <c r="C1786" s="21"/>
      <c r="D1786" s="22"/>
      <c r="E1786" s="87"/>
      <c r="F1786" s="7"/>
      <c r="G1786" s="7"/>
      <c r="H1786" s="7"/>
      <c r="K1786" s="7"/>
      <c r="L1786" s="7"/>
      <c r="M1786" s="24"/>
      <c r="N1786" s="24"/>
      <c r="O1786" s="23"/>
      <c r="P1786" s="23"/>
      <c r="T1786" s="79"/>
      <c r="U1786" s="79"/>
      <c r="W1786" s="79"/>
      <c r="Y1786" s="23"/>
    </row>
    <row r="1787" spans="1:25" x14ac:dyDescent="0.25">
      <c r="A1787" s="17"/>
      <c r="B1787" s="17"/>
      <c r="C1787" s="21"/>
      <c r="D1787" s="22"/>
      <c r="E1787" s="87"/>
      <c r="F1787" s="7"/>
      <c r="G1787" s="7"/>
      <c r="H1787" s="7"/>
      <c r="K1787" s="7"/>
      <c r="L1787" s="7"/>
      <c r="M1787" s="24"/>
      <c r="N1787" s="24"/>
      <c r="O1787" s="23"/>
      <c r="P1787" s="23"/>
      <c r="T1787" s="79"/>
      <c r="U1787" s="79"/>
      <c r="W1787" s="79"/>
      <c r="Y1787" s="23"/>
    </row>
    <row r="1788" spans="1:25" x14ac:dyDescent="0.25">
      <c r="A1788" s="17"/>
      <c r="B1788" s="17"/>
      <c r="C1788" s="21"/>
      <c r="D1788" s="22"/>
      <c r="E1788" s="87"/>
      <c r="F1788" s="7"/>
      <c r="G1788" s="7"/>
      <c r="H1788" s="7"/>
      <c r="K1788" s="7"/>
      <c r="L1788" s="7"/>
      <c r="M1788" s="24"/>
      <c r="N1788" s="24"/>
      <c r="O1788" s="23"/>
      <c r="P1788" s="23"/>
      <c r="T1788" s="79"/>
      <c r="U1788" s="79"/>
      <c r="W1788" s="30"/>
      <c r="Y1788" s="23"/>
    </row>
    <row r="1789" spans="1:25" x14ac:dyDescent="0.25">
      <c r="A1789" s="17"/>
      <c r="B1789" s="17"/>
      <c r="C1789" s="21"/>
      <c r="D1789" s="22"/>
      <c r="E1789" s="87"/>
      <c r="F1789" s="7"/>
      <c r="G1789" s="7"/>
      <c r="H1789" s="7"/>
      <c r="K1789" s="7"/>
      <c r="L1789" s="7"/>
      <c r="M1789" s="24"/>
      <c r="N1789" s="24"/>
      <c r="O1789" s="23"/>
      <c r="P1789" s="23"/>
      <c r="T1789" s="79"/>
      <c r="U1789" s="79"/>
      <c r="W1789" s="79"/>
      <c r="Y1789" s="23"/>
    </row>
    <row r="1790" spans="1:25" x14ac:dyDescent="0.25">
      <c r="A1790" s="17"/>
      <c r="B1790" s="17"/>
      <c r="C1790" s="21"/>
      <c r="D1790" s="22"/>
      <c r="E1790" s="87"/>
      <c r="F1790" s="7"/>
      <c r="G1790" s="7"/>
      <c r="H1790" s="7"/>
      <c r="K1790" s="7"/>
      <c r="L1790" s="7"/>
      <c r="M1790" s="24"/>
      <c r="N1790" s="24"/>
      <c r="O1790" s="23"/>
      <c r="P1790" s="23"/>
      <c r="T1790" s="79"/>
      <c r="U1790" s="79"/>
      <c r="W1790" s="79"/>
      <c r="Y1790" s="23"/>
    </row>
    <row r="1791" spans="1:25" x14ac:dyDescent="0.25">
      <c r="A1791" s="17"/>
      <c r="B1791" s="17"/>
      <c r="C1791" s="21"/>
      <c r="D1791" s="22"/>
      <c r="E1791" s="87"/>
      <c r="F1791" s="7"/>
      <c r="G1791" s="7"/>
      <c r="H1791" s="7"/>
      <c r="K1791" s="7"/>
      <c r="L1791" s="7"/>
      <c r="M1791" s="24"/>
      <c r="N1791" s="24"/>
      <c r="O1791" s="23"/>
      <c r="P1791" s="23"/>
      <c r="T1791" s="79"/>
      <c r="U1791" s="79"/>
      <c r="W1791" s="79"/>
      <c r="Y1791" s="23"/>
    </row>
    <row r="1792" spans="1:25" x14ac:dyDescent="0.25">
      <c r="A1792" s="17"/>
      <c r="B1792" s="17"/>
      <c r="C1792" s="21"/>
      <c r="D1792" s="22"/>
      <c r="E1792" s="87"/>
      <c r="F1792" s="7"/>
      <c r="G1792" s="7"/>
      <c r="H1792" s="7"/>
      <c r="K1792" s="7"/>
      <c r="L1792" s="7"/>
      <c r="M1792" s="24"/>
      <c r="N1792" s="24"/>
      <c r="O1792" s="23"/>
      <c r="P1792" s="23"/>
      <c r="T1792" s="79"/>
      <c r="U1792" s="79"/>
      <c r="W1792" s="79"/>
      <c r="Y1792" s="23"/>
    </row>
    <row r="1793" spans="1:25" x14ac:dyDescent="0.25">
      <c r="A1793" s="17"/>
      <c r="B1793" s="17"/>
      <c r="C1793" s="21"/>
      <c r="D1793" s="22"/>
      <c r="E1793" s="87"/>
      <c r="F1793" s="7"/>
      <c r="G1793" s="7"/>
      <c r="H1793" s="7"/>
      <c r="K1793" s="7"/>
      <c r="L1793" s="7"/>
      <c r="M1793" s="24"/>
      <c r="N1793" s="24"/>
      <c r="O1793" s="23"/>
      <c r="P1793" s="23"/>
      <c r="T1793" s="79"/>
      <c r="U1793" s="79"/>
      <c r="W1793" s="79"/>
      <c r="Y1793" s="23"/>
    </row>
    <row r="1794" spans="1:25" x14ac:dyDescent="0.25">
      <c r="A1794" s="17"/>
      <c r="B1794" s="17"/>
      <c r="C1794" s="21"/>
      <c r="D1794" s="22"/>
      <c r="E1794" s="87"/>
      <c r="F1794" s="7"/>
      <c r="G1794" s="7"/>
      <c r="H1794" s="7"/>
      <c r="K1794" s="7"/>
      <c r="L1794" s="7"/>
      <c r="M1794" s="24"/>
      <c r="N1794" s="24"/>
      <c r="O1794" s="23"/>
      <c r="P1794" s="23"/>
      <c r="T1794" s="79"/>
      <c r="U1794" s="79"/>
      <c r="W1794" s="79"/>
      <c r="Y1794" s="23"/>
    </row>
    <row r="1795" spans="1:25" x14ac:dyDescent="0.25">
      <c r="A1795" s="17"/>
      <c r="B1795" s="17"/>
      <c r="C1795" s="21"/>
      <c r="D1795" s="22"/>
      <c r="E1795" s="87"/>
      <c r="F1795" s="7"/>
      <c r="G1795" s="7"/>
      <c r="H1795" s="7"/>
      <c r="K1795" s="7"/>
      <c r="L1795" s="7"/>
      <c r="M1795" s="24"/>
      <c r="N1795" s="24"/>
      <c r="O1795" s="23"/>
      <c r="P1795" s="23"/>
      <c r="T1795" s="79"/>
      <c r="U1795" s="79"/>
      <c r="W1795" s="79"/>
      <c r="Y1795" s="23"/>
    </row>
    <row r="1796" spans="1:25" x14ac:dyDescent="0.25">
      <c r="A1796" s="17"/>
      <c r="B1796" s="17"/>
      <c r="C1796" s="21"/>
      <c r="D1796" s="22"/>
      <c r="E1796" s="87"/>
      <c r="F1796" s="7"/>
      <c r="G1796" s="7"/>
      <c r="H1796" s="7"/>
      <c r="K1796" s="7"/>
      <c r="L1796" s="7"/>
      <c r="M1796" s="24"/>
      <c r="N1796" s="24"/>
      <c r="O1796" s="23"/>
      <c r="P1796" s="23"/>
      <c r="T1796" s="79"/>
      <c r="U1796" s="79"/>
      <c r="W1796" s="79"/>
      <c r="Y1796" s="23"/>
    </row>
    <row r="1797" spans="1:25" x14ac:dyDescent="0.25">
      <c r="A1797" s="17"/>
      <c r="B1797" s="17"/>
      <c r="C1797" s="21"/>
      <c r="D1797" s="22"/>
      <c r="E1797" s="87"/>
      <c r="F1797" s="7"/>
      <c r="G1797" s="7"/>
      <c r="H1797" s="7"/>
      <c r="K1797" s="7"/>
      <c r="L1797" s="7"/>
      <c r="M1797" s="24"/>
      <c r="N1797" s="24"/>
      <c r="O1797" s="23"/>
      <c r="P1797" s="23"/>
      <c r="T1797" s="79"/>
      <c r="U1797" s="79"/>
      <c r="W1797" s="79"/>
      <c r="Y1797" s="23"/>
    </row>
    <row r="1798" spans="1:25" x14ac:dyDescent="0.25">
      <c r="A1798" s="17"/>
      <c r="B1798" s="17"/>
      <c r="C1798" s="21"/>
      <c r="D1798" s="22"/>
      <c r="E1798" s="87"/>
      <c r="F1798" s="7"/>
      <c r="G1798" s="7"/>
      <c r="H1798" s="7"/>
      <c r="K1798" s="7"/>
      <c r="L1798" s="7"/>
      <c r="M1798" s="24"/>
      <c r="N1798" s="24"/>
      <c r="O1798" s="23"/>
      <c r="P1798" s="23"/>
      <c r="T1798" s="79"/>
      <c r="U1798" s="79"/>
      <c r="W1798" s="79"/>
      <c r="Y1798" s="23"/>
    </row>
    <row r="1799" spans="1:25" x14ac:dyDescent="0.25">
      <c r="A1799" s="17"/>
      <c r="B1799" s="17"/>
      <c r="C1799" s="21"/>
      <c r="D1799" s="22"/>
      <c r="E1799" s="87"/>
      <c r="F1799" s="7"/>
      <c r="G1799" s="7"/>
      <c r="H1799" s="7"/>
      <c r="K1799" s="7"/>
      <c r="L1799" s="7"/>
      <c r="M1799" s="24"/>
      <c r="N1799" s="24"/>
      <c r="O1799" s="23"/>
      <c r="P1799" s="23"/>
      <c r="T1799" s="79"/>
      <c r="U1799" s="79"/>
      <c r="W1799" s="79"/>
      <c r="Y1799" s="23"/>
    </row>
    <row r="1800" spans="1:25" x14ac:dyDescent="0.25">
      <c r="A1800" s="17"/>
      <c r="B1800" s="17"/>
      <c r="C1800" s="21"/>
      <c r="D1800" s="22"/>
      <c r="E1800" s="87"/>
      <c r="F1800" s="7"/>
      <c r="G1800" s="7"/>
      <c r="H1800" s="7"/>
      <c r="K1800" s="7"/>
      <c r="L1800" s="7"/>
      <c r="M1800" s="24"/>
      <c r="N1800" s="24"/>
      <c r="O1800" s="23"/>
      <c r="P1800" s="23"/>
      <c r="T1800" s="79"/>
      <c r="U1800" s="79"/>
      <c r="W1800" s="79"/>
      <c r="Y1800" s="23"/>
    </row>
    <row r="1801" spans="1:25" x14ac:dyDescent="0.25">
      <c r="A1801" s="17"/>
      <c r="B1801" s="17"/>
      <c r="C1801" s="21"/>
      <c r="D1801" s="22"/>
      <c r="E1801" s="87"/>
      <c r="F1801" s="7"/>
      <c r="G1801" s="7"/>
      <c r="H1801" s="7"/>
      <c r="K1801" s="7"/>
      <c r="L1801" s="7"/>
      <c r="M1801" s="24"/>
      <c r="N1801" s="24"/>
      <c r="O1801" s="23"/>
      <c r="P1801" s="23"/>
      <c r="T1801" s="79"/>
      <c r="U1801" s="79"/>
      <c r="W1801" s="79"/>
      <c r="Y1801" s="23"/>
    </row>
    <row r="1802" spans="1:25" x14ac:dyDescent="0.25">
      <c r="A1802" s="17"/>
      <c r="B1802" s="17"/>
      <c r="C1802" s="21"/>
      <c r="D1802" s="22"/>
      <c r="E1802" s="87"/>
      <c r="F1802" s="7"/>
      <c r="G1802" s="7"/>
      <c r="H1802" s="7"/>
      <c r="K1802" s="7"/>
      <c r="L1802" s="7"/>
      <c r="M1802" s="24"/>
      <c r="N1802" s="24"/>
      <c r="O1802" s="23"/>
      <c r="P1802" s="23"/>
      <c r="T1802" s="79"/>
      <c r="U1802" s="79"/>
      <c r="W1802" s="79"/>
      <c r="Y1802" s="23"/>
    </row>
    <row r="1803" spans="1:25" x14ac:dyDescent="0.25">
      <c r="A1803" s="17"/>
      <c r="B1803" s="17"/>
      <c r="C1803" s="21"/>
      <c r="D1803" s="22"/>
      <c r="E1803" s="87"/>
      <c r="F1803" s="7"/>
      <c r="G1803" s="7"/>
      <c r="H1803" s="7"/>
      <c r="K1803" s="7"/>
      <c r="L1803" s="7"/>
      <c r="M1803" s="24"/>
      <c r="N1803" s="24"/>
      <c r="O1803" s="23"/>
      <c r="P1803" s="23"/>
      <c r="T1803" s="79"/>
      <c r="U1803" s="79"/>
      <c r="W1803" s="79"/>
      <c r="Y1803" s="23"/>
    </row>
    <row r="1804" spans="1:25" x14ac:dyDescent="0.25">
      <c r="A1804" s="17"/>
      <c r="B1804" s="17"/>
      <c r="C1804" s="21"/>
      <c r="D1804" s="22"/>
      <c r="E1804" s="87"/>
      <c r="F1804" s="7"/>
      <c r="G1804" s="7"/>
      <c r="H1804" s="7"/>
      <c r="K1804" s="7"/>
      <c r="L1804" s="7"/>
      <c r="M1804" s="24"/>
      <c r="N1804" s="24"/>
      <c r="O1804" s="23"/>
      <c r="P1804" s="23"/>
      <c r="T1804" s="79"/>
      <c r="U1804" s="79"/>
      <c r="W1804" s="79"/>
      <c r="Y1804" s="23"/>
    </row>
    <row r="1805" spans="1:25" x14ac:dyDescent="0.25">
      <c r="A1805" s="17"/>
      <c r="B1805" s="17"/>
      <c r="C1805" s="21"/>
      <c r="D1805" s="22"/>
      <c r="E1805" s="87"/>
      <c r="F1805" s="7"/>
      <c r="G1805" s="7"/>
      <c r="H1805" s="7"/>
      <c r="K1805" s="7"/>
      <c r="L1805" s="7"/>
      <c r="M1805" s="24"/>
      <c r="N1805" s="24"/>
      <c r="O1805" s="23"/>
      <c r="P1805" s="23"/>
      <c r="T1805" s="79"/>
      <c r="U1805" s="79"/>
      <c r="W1805" s="79"/>
      <c r="Y1805" s="23"/>
    </row>
    <row r="1806" spans="1:25" x14ac:dyDescent="0.25">
      <c r="A1806" s="17"/>
      <c r="B1806" s="17"/>
      <c r="C1806" s="21"/>
      <c r="D1806" s="22"/>
      <c r="E1806" s="87"/>
      <c r="F1806" s="7"/>
      <c r="G1806" s="7"/>
      <c r="H1806" s="7"/>
      <c r="K1806" s="7"/>
      <c r="L1806" s="7"/>
      <c r="M1806" s="24"/>
      <c r="N1806" s="24"/>
      <c r="O1806" s="23"/>
      <c r="P1806" s="23"/>
      <c r="T1806" s="79"/>
      <c r="U1806" s="79"/>
      <c r="W1806" s="79"/>
      <c r="Y1806" s="23"/>
    </row>
    <row r="1807" spans="1:25" x14ac:dyDescent="0.25">
      <c r="A1807" s="17"/>
      <c r="B1807" s="17"/>
      <c r="C1807" s="21"/>
      <c r="D1807" s="22"/>
      <c r="E1807" s="87"/>
      <c r="F1807" s="7"/>
      <c r="G1807" s="7"/>
      <c r="H1807" s="7"/>
      <c r="K1807" s="7"/>
      <c r="L1807" s="7"/>
      <c r="M1807" s="24"/>
      <c r="N1807" s="24"/>
      <c r="O1807" s="23"/>
      <c r="P1807" s="23"/>
      <c r="T1807" s="79"/>
      <c r="U1807" s="79"/>
      <c r="W1807" s="79"/>
      <c r="Y1807" s="23"/>
    </row>
    <row r="1808" spans="1:25" x14ac:dyDescent="0.25">
      <c r="A1808" s="17"/>
      <c r="B1808" s="17"/>
      <c r="C1808" s="21"/>
      <c r="D1808" s="22"/>
      <c r="E1808" s="87"/>
      <c r="F1808" s="7"/>
      <c r="G1808" s="7"/>
      <c r="H1808" s="7"/>
      <c r="K1808" s="7"/>
      <c r="L1808" s="7"/>
      <c r="M1808" s="24"/>
      <c r="N1808" s="24"/>
      <c r="O1808" s="23"/>
      <c r="P1808" s="23"/>
      <c r="T1808" s="79"/>
      <c r="U1808" s="79"/>
      <c r="W1808" s="79"/>
      <c r="Y1808" s="23"/>
    </row>
    <row r="1809" spans="1:25" x14ac:dyDescent="0.25">
      <c r="A1809" s="17"/>
      <c r="B1809" s="17"/>
      <c r="C1809" s="21"/>
      <c r="D1809" s="22"/>
      <c r="E1809" s="87"/>
      <c r="F1809" s="7"/>
      <c r="G1809" s="7"/>
      <c r="H1809" s="7"/>
      <c r="K1809" s="7"/>
      <c r="L1809" s="7"/>
      <c r="M1809" s="24"/>
      <c r="N1809" s="24"/>
      <c r="O1809" s="23"/>
      <c r="P1809" s="23"/>
      <c r="T1809" s="79"/>
      <c r="U1809" s="79"/>
      <c r="W1809" s="79"/>
      <c r="Y1809" s="23"/>
    </row>
    <row r="1810" spans="1:25" x14ac:dyDescent="0.25">
      <c r="A1810" s="17"/>
      <c r="B1810" s="17"/>
      <c r="C1810" s="21"/>
      <c r="D1810" s="22"/>
      <c r="E1810" s="87"/>
      <c r="F1810" s="7"/>
      <c r="G1810" s="7"/>
      <c r="H1810" s="7"/>
      <c r="K1810" s="7"/>
      <c r="L1810" s="7"/>
      <c r="M1810" s="24"/>
      <c r="N1810" s="24"/>
      <c r="O1810" s="23"/>
      <c r="P1810" s="23"/>
      <c r="T1810" s="79"/>
      <c r="U1810" s="79"/>
      <c r="W1810" s="79"/>
      <c r="Y1810" s="23"/>
    </row>
    <row r="1811" spans="1:25" x14ac:dyDescent="0.25">
      <c r="A1811" s="17"/>
      <c r="B1811" s="17"/>
      <c r="C1811" s="21"/>
      <c r="D1811" s="22"/>
      <c r="E1811" s="87"/>
      <c r="F1811" s="7"/>
      <c r="G1811" s="7"/>
      <c r="H1811" s="7"/>
      <c r="K1811" s="7"/>
      <c r="L1811" s="7"/>
      <c r="M1811" s="24"/>
      <c r="N1811" s="24"/>
      <c r="O1811" s="23"/>
      <c r="P1811" s="23"/>
      <c r="T1811" s="79"/>
      <c r="U1811" s="79"/>
      <c r="W1811" s="79"/>
      <c r="Y1811" s="23"/>
    </row>
    <row r="1812" spans="1:25" x14ac:dyDescent="0.25">
      <c r="A1812" s="17"/>
      <c r="B1812" s="17"/>
      <c r="C1812" s="21"/>
      <c r="D1812" s="22"/>
      <c r="E1812" s="87"/>
      <c r="F1812" s="7"/>
      <c r="G1812" s="7"/>
      <c r="H1812" s="7"/>
      <c r="K1812" s="7"/>
      <c r="L1812" s="7"/>
      <c r="M1812" s="24"/>
      <c r="N1812" s="24"/>
      <c r="O1812" s="23"/>
      <c r="P1812" s="23"/>
      <c r="T1812" s="79"/>
      <c r="U1812" s="79"/>
      <c r="W1812" s="79"/>
      <c r="Y1812" s="23"/>
    </row>
    <row r="1813" spans="1:25" x14ac:dyDescent="0.25">
      <c r="A1813" s="17"/>
      <c r="B1813" s="17"/>
      <c r="C1813" s="21"/>
      <c r="D1813" s="22"/>
      <c r="E1813" s="87"/>
      <c r="F1813" s="7"/>
      <c r="G1813" s="7"/>
      <c r="H1813" s="7"/>
      <c r="K1813" s="7"/>
      <c r="L1813" s="7"/>
      <c r="M1813" s="24"/>
      <c r="N1813" s="24"/>
      <c r="O1813" s="23"/>
      <c r="P1813" s="23"/>
      <c r="T1813" s="79"/>
      <c r="U1813" s="79"/>
      <c r="W1813" s="79"/>
      <c r="Y1813" s="23"/>
    </row>
    <row r="1814" spans="1:25" x14ac:dyDescent="0.25">
      <c r="A1814" s="17"/>
      <c r="B1814" s="17"/>
      <c r="C1814" s="21"/>
      <c r="D1814" s="22"/>
      <c r="E1814" s="87"/>
      <c r="F1814" s="7"/>
      <c r="G1814" s="7"/>
      <c r="H1814" s="7"/>
      <c r="K1814" s="7"/>
      <c r="L1814" s="7"/>
      <c r="M1814" s="24"/>
      <c r="N1814" s="24"/>
      <c r="O1814" s="23"/>
      <c r="P1814" s="23"/>
      <c r="T1814" s="79"/>
      <c r="U1814" s="79"/>
      <c r="W1814" s="79"/>
      <c r="Y1814" s="23"/>
    </row>
    <row r="1815" spans="1:25" x14ac:dyDescent="0.25">
      <c r="A1815" s="17"/>
      <c r="B1815" s="17"/>
      <c r="C1815" s="21"/>
      <c r="D1815" s="22"/>
      <c r="E1815" s="87"/>
      <c r="F1815" s="7"/>
      <c r="G1815" s="7"/>
      <c r="H1815" s="7"/>
      <c r="K1815" s="7"/>
      <c r="L1815" s="7"/>
      <c r="M1815" s="24"/>
      <c r="N1815" s="24"/>
      <c r="O1815" s="23"/>
      <c r="P1815" s="23"/>
      <c r="T1815" s="79"/>
      <c r="U1815" s="79"/>
      <c r="W1815" s="79"/>
      <c r="Y1815" s="23"/>
    </row>
    <row r="1816" spans="1:25" x14ac:dyDescent="0.25">
      <c r="A1816" s="17"/>
      <c r="B1816" s="17"/>
      <c r="C1816" s="21"/>
      <c r="D1816" s="22"/>
      <c r="E1816" s="87"/>
      <c r="F1816" s="7"/>
      <c r="G1816" s="7"/>
      <c r="H1816" s="7"/>
      <c r="K1816" s="7"/>
      <c r="L1816" s="7"/>
      <c r="M1816" s="24"/>
      <c r="N1816" s="24"/>
      <c r="O1816" s="23"/>
      <c r="P1816" s="23"/>
      <c r="T1816" s="79"/>
      <c r="U1816" s="79"/>
      <c r="W1816" s="79"/>
      <c r="Y1816" s="23"/>
    </row>
    <row r="1817" spans="1:25" x14ac:dyDescent="0.25">
      <c r="A1817" s="17"/>
      <c r="B1817" s="17"/>
      <c r="C1817" s="21"/>
      <c r="D1817" s="22"/>
      <c r="E1817" s="87"/>
      <c r="F1817" s="7"/>
      <c r="G1817" s="7"/>
      <c r="H1817" s="7"/>
      <c r="K1817" s="7"/>
      <c r="L1817" s="7"/>
      <c r="M1817" s="24"/>
      <c r="N1817" s="24"/>
      <c r="O1817" s="23"/>
      <c r="P1817" s="23"/>
      <c r="T1817" s="79"/>
      <c r="U1817" s="79"/>
      <c r="W1817" s="30"/>
      <c r="Y1817" s="23"/>
    </row>
    <row r="1818" spans="1:25" x14ac:dyDescent="0.25">
      <c r="A1818" s="17"/>
      <c r="B1818" s="17"/>
      <c r="C1818" s="21"/>
      <c r="D1818" s="22"/>
      <c r="E1818" s="87"/>
      <c r="F1818" s="7"/>
      <c r="G1818" s="7"/>
      <c r="H1818" s="7"/>
      <c r="K1818" s="7"/>
      <c r="L1818" s="7"/>
      <c r="M1818" s="24"/>
      <c r="N1818" s="24"/>
      <c r="O1818" s="23"/>
      <c r="P1818" s="23"/>
      <c r="T1818" s="79"/>
      <c r="U1818" s="79"/>
      <c r="W1818" s="79"/>
      <c r="Y1818" s="23"/>
    </row>
    <row r="1819" spans="1:25" x14ac:dyDescent="0.25">
      <c r="A1819" s="17"/>
      <c r="B1819" s="17"/>
      <c r="C1819" s="21"/>
      <c r="D1819" s="22"/>
      <c r="E1819" s="87"/>
      <c r="F1819" s="7"/>
      <c r="G1819" s="7"/>
      <c r="H1819" s="7"/>
      <c r="K1819" s="7"/>
      <c r="L1819" s="7"/>
      <c r="M1819" s="24"/>
      <c r="N1819" s="24"/>
      <c r="O1819" s="23"/>
      <c r="P1819" s="23"/>
      <c r="T1819" s="79"/>
      <c r="U1819" s="79"/>
      <c r="W1819" s="79"/>
      <c r="Y1819" s="23"/>
    </row>
    <row r="1820" spans="1:25" x14ac:dyDescent="0.25">
      <c r="A1820" s="17"/>
      <c r="B1820" s="17"/>
      <c r="C1820" s="21"/>
      <c r="D1820" s="22"/>
      <c r="E1820" s="87"/>
      <c r="F1820" s="7"/>
      <c r="G1820" s="7"/>
      <c r="H1820" s="7"/>
      <c r="K1820" s="7"/>
      <c r="L1820" s="7"/>
      <c r="M1820" s="24"/>
      <c r="N1820" s="24"/>
      <c r="O1820" s="23"/>
      <c r="P1820" s="23"/>
      <c r="T1820" s="79"/>
      <c r="U1820" s="79"/>
      <c r="W1820" s="79"/>
      <c r="Y1820" s="23"/>
    </row>
    <row r="1821" spans="1:25" x14ac:dyDescent="0.25">
      <c r="A1821" s="17"/>
      <c r="B1821" s="17"/>
      <c r="C1821" s="21"/>
      <c r="D1821" s="22"/>
      <c r="E1821" s="87"/>
      <c r="F1821" s="7"/>
      <c r="G1821" s="7"/>
      <c r="H1821" s="7"/>
      <c r="K1821" s="7"/>
      <c r="L1821" s="7"/>
      <c r="M1821" s="24"/>
      <c r="N1821" s="24"/>
      <c r="O1821" s="23"/>
      <c r="P1821" s="23"/>
      <c r="T1821" s="79"/>
      <c r="U1821" s="79"/>
      <c r="W1821" s="79"/>
      <c r="Y1821" s="23"/>
    </row>
    <row r="1822" spans="1:25" x14ac:dyDescent="0.25">
      <c r="A1822" s="17"/>
      <c r="B1822" s="17"/>
      <c r="C1822" s="21"/>
      <c r="D1822" s="22"/>
      <c r="E1822" s="87"/>
      <c r="F1822" s="7"/>
      <c r="G1822" s="7"/>
      <c r="H1822" s="7"/>
      <c r="K1822" s="7"/>
      <c r="L1822" s="7"/>
      <c r="M1822" s="24"/>
      <c r="N1822" s="24"/>
      <c r="O1822" s="23"/>
      <c r="P1822" s="23"/>
      <c r="T1822" s="79"/>
      <c r="U1822" s="79"/>
      <c r="W1822" s="79"/>
      <c r="Y1822" s="23"/>
    </row>
    <row r="1823" spans="1:25" x14ac:dyDescent="0.25">
      <c r="A1823" s="17"/>
      <c r="B1823" s="17"/>
      <c r="C1823" s="21"/>
      <c r="D1823" s="22"/>
      <c r="E1823" s="87"/>
      <c r="F1823" s="7"/>
      <c r="G1823" s="7"/>
      <c r="H1823" s="7"/>
      <c r="K1823" s="7"/>
      <c r="L1823" s="7"/>
      <c r="M1823" s="24"/>
      <c r="N1823" s="24"/>
      <c r="O1823" s="23"/>
      <c r="P1823" s="23"/>
      <c r="T1823" s="79"/>
      <c r="U1823" s="79"/>
      <c r="W1823" s="79"/>
      <c r="Y1823" s="23"/>
    </row>
    <row r="1824" spans="1:25" x14ac:dyDescent="0.25">
      <c r="A1824" s="17"/>
      <c r="B1824" s="17"/>
      <c r="C1824" s="21"/>
      <c r="D1824" s="22"/>
      <c r="E1824" s="87"/>
      <c r="F1824" s="7"/>
      <c r="G1824" s="7"/>
      <c r="H1824" s="7"/>
      <c r="K1824" s="7"/>
      <c r="L1824" s="7"/>
      <c r="M1824" s="24"/>
      <c r="N1824" s="24"/>
      <c r="O1824" s="23"/>
      <c r="P1824" s="23"/>
      <c r="T1824" s="79"/>
      <c r="U1824" s="79"/>
      <c r="W1824" s="79"/>
      <c r="Y1824" s="23"/>
    </row>
    <row r="1825" spans="1:25" x14ac:dyDescent="0.25">
      <c r="A1825" s="17"/>
      <c r="B1825" s="17"/>
      <c r="C1825" s="21"/>
      <c r="D1825" s="22"/>
      <c r="E1825" s="87"/>
      <c r="F1825" s="7"/>
      <c r="G1825" s="7"/>
      <c r="H1825" s="7"/>
      <c r="K1825" s="7"/>
      <c r="L1825" s="7"/>
      <c r="M1825" s="24"/>
      <c r="N1825" s="24"/>
      <c r="O1825" s="23"/>
      <c r="P1825" s="23"/>
      <c r="T1825" s="79"/>
      <c r="U1825" s="79"/>
      <c r="W1825" s="79"/>
      <c r="Y1825" s="23"/>
    </row>
    <row r="1826" spans="1:25" x14ac:dyDescent="0.25">
      <c r="A1826" s="17"/>
      <c r="B1826" s="17"/>
      <c r="C1826" s="21"/>
      <c r="D1826" s="22"/>
      <c r="E1826" s="87"/>
      <c r="F1826" s="7"/>
      <c r="G1826" s="7"/>
      <c r="H1826" s="7"/>
      <c r="K1826" s="7"/>
      <c r="L1826" s="7"/>
      <c r="M1826" s="24"/>
      <c r="N1826" s="24"/>
      <c r="O1826" s="23"/>
      <c r="P1826" s="23"/>
      <c r="T1826" s="79"/>
      <c r="U1826" s="79"/>
      <c r="W1826" s="79"/>
      <c r="Y1826" s="23"/>
    </row>
    <row r="1827" spans="1:25" x14ac:dyDescent="0.25">
      <c r="A1827" s="17"/>
      <c r="B1827" s="17"/>
      <c r="C1827" s="21"/>
      <c r="D1827" s="22"/>
      <c r="E1827" s="87"/>
      <c r="F1827" s="7"/>
      <c r="G1827" s="7"/>
      <c r="H1827" s="7"/>
      <c r="K1827" s="7"/>
      <c r="L1827" s="7"/>
      <c r="M1827" s="24"/>
      <c r="N1827" s="24"/>
      <c r="O1827" s="23"/>
      <c r="P1827" s="23"/>
      <c r="T1827" s="79"/>
      <c r="U1827" s="79"/>
      <c r="W1827" s="79"/>
      <c r="Y1827" s="23"/>
    </row>
    <row r="1828" spans="1:25" x14ac:dyDescent="0.25">
      <c r="A1828" s="17"/>
      <c r="B1828" s="17"/>
      <c r="C1828" s="21"/>
      <c r="D1828" s="22"/>
      <c r="E1828" s="87"/>
      <c r="F1828" s="7"/>
      <c r="G1828" s="7"/>
      <c r="H1828" s="7"/>
      <c r="K1828" s="7"/>
      <c r="L1828" s="7"/>
      <c r="M1828" s="24"/>
      <c r="N1828" s="24"/>
      <c r="O1828" s="23"/>
      <c r="P1828" s="23"/>
      <c r="T1828" s="79"/>
      <c r="U1828" s="79"/>
      <c r="W1828" s="79"/>
      <c r="Y1828" s="23"/>
    </row>
    <row r="1829" spans="1:25" x14ac:dyDescent="0.25">
      <c r="A1829" s="17"/>
      <c r="B1829" s="17"/>
      <c r="C1829" s="21"/>
      <c r="D1829" s="22"/>
      <c r="E1829" s="87"/>
      <c r="F1829" s="7"/>
      <c r="G1829" s="7"/>
      <c r="H1829" s="7"/>
      <c r="K1829" s="7"/>
      <c r="L1829" s="7"/>
      <c r="M1829" s="24"/>
      <c r="N1829" s="24"/>
      <c r="O1829" s="23"/>
      <c r="P1829" s="23"/>
      <c r="T1829" s="79"/>
      <c r="U1829" s="79"/>
      <c r="W1829" s="79"/>
      <c r="Y1829" s="23"/>
    </row>
    <row r="1830" spans="1:25" x14ac:dyDescent="0.25">
      <c r="A1830" s="17"/>
      <c r="B1830" s="17"/>
      <c r="C1830" s="21"/>
      <c r="D1830" s="22"/>
      <c r="E1830" s="87"/>
      <c r="F1830" s="7"/>
      <c r="G1830" s="7"/>
      <c r="H1830" s="7"/>
      <c r="K1830" s="7"/>
      <c r="L1830" s="7"/>
      <c r="M1830" s="24"/>
      <c r="N1830" s="24"/>
      <c r="O1830" s="23"/>
      <c r="P1830" s="23"/>
      <c r="T1830" s="79"/>
      <c r="U1830" s="79"/>
      <c r="W1830" s="79"/>
      <c r="Y1830" s="23"/>
    </row>
    <row r="1831" spans="1:25" x14ac:dyDescent="0.25">
      <c r="A1831" s="17"/>
      <c r="B1831" s="17"/>
      <c r="C1831" s="21"/>
      <c r="D1831" s="22"/>
      <c r="E1831" s="87"/>
      <c r="F1831" s="7"/>
      <c r="G1831" s="7"/>
      <c r="H1831" s="7"/>
      <c r="K1831" s="7"/>
      <c r="L1831" s="7"/>
      <c r="M1831" s="24"/>
      <c r="N1831" s="24"/>
      <c r="O1831" s="23"/>
      <c r="P1831" s="23"/>
      <c r="T1831" s="79"/>
      <c r="U1831" s="79"/>
      <c r="W1831" s="79"/>
      <c r="Y1831" s="23"/>
    </row>
    <row r="1832" spans="1:25" x14ac:dyDescent="0.25">
      <c r="A1832" s="17"/>
      <c r="B1832" s="17"/>
      <c r="C1832" s="21"/>
      <c r="D1832" s="22"/>
      <c r="E1832" s="87"/>
      <c r="F1832" s="7"/>
      <c r="G1832" s="7"/>
      <c r="H1832" s="7"/>
      <c r="K1832" s="7"/>
      <c r="L1832" s="7"/>
      <c r="M1832" s="24"/>
      <c r="N1832" s="24"/>
      <c r="O1832" s="23"/>
      <c r="P1832" s="23"/>
      <c r="T1832" s="79"/>
      <c r="U1832" s="79"/>
      <c r="W1832" s="79"/>
      <c r="Y1832" s="23"/>
    </row>
    <row r="1833" spans="1:25" x14ac:dyDescent="0.25">
      <c r="A1833" s="17"/>
      <c r="B1833" s="17"/>
      <c r="C1833" s="21"/>
      <c r="D1833" s="22"/>
      <c r="E1833" s="87"/>
      <c r="F1833" s="7"/>
      <c r="G1833" s="7"/>
      <c r="H1833" s="7"/>
      <c r="K1833" s="7"/>
      <c r="L1833" s="7"/>
      <c r="M1833" s="24"/>
      <c r="N1833" s="24"/>
      <c r="O1833" s="23"/>
      <c r="P1833" s="23"/>
      <c r="T1833" s="79"/>
      <c r="U1833" s="79"/>
      <c r="W1833" s="79"/>
      <c r="Y1833" s="23"/>
    </row>
    <row r="1834" spans="1:25" x14ac:dyDescent="0.25">
      <c r="A1834" s="17"/>
      <c r="B1834" s="17"/>
      <c r="C1834" s="21"/>
      <c r="D1834" s="22"/>
      <c r="E1834" s="87"/>
      <c r="F1834" s="7"/>
      <c r="G1834" s="7"/>
      <c r="H1834" s="7"/>
      <c r="K1834" s="7"/>
      <c r="L1834" s="7"/>
      <c r="M1834" s="24"/>
      <c r="N1834" s="24"/>
      <c r="O1834" s="23"/>
      <c r="P1834" s="23"/>
      <c r="T1834" s="79"/>
      <c r="U1834" s="79"/>
      <c r="W1834" s="79"/>
      <c r="Y1834" s="23"/>
    </row>
    <row r="1835" spans="1:25" x14ac:dyDescent="0.25">
      <c r="A1835" s="17"/>
      <c r="B1835" s="17"/>
      <c r="C1835" s="21"/>
      <c r="D1835" s="22"/>
      <c r="E1835" s="87"/>
      <c r="F1835" s="7"/>
      <c r="G1835" s="7"/>
      <c r="H1835" s="7"/>
      <c r="K1835" s="7"/>
      <c r="L1835" s="7"/>
      <c r="M1835" s="24"/>
      <c r="N1835" s="24"/>
      <c r="O1835" s="23"/>
      <c r="P1835" s="23"/>
      <c r="T1835" s="79"/>
      <c r="U1835" s="79"/>
      <c r="W1835" s="79"/>
      <c r="Y1835" s="23"/>
    </row>
    <row r="1836" spans="1:25" x14ac:dyDescent="0.25">
      <c r="A1836" s="17"/>
      <c r="B1836" s="17"/>
      <c r="C1836" s="21"/>
      <c r="D1836" s="22"/>
      <c r="E1836" s="87"/>
      <c r="F1836" s="7"/>
      <c r="G1836" s="7"/>
      <c r="H1836" s="7"/>
      <c r="K1836" s="7"/>
      <c r="L1836" s="7"/>
      <c r="M1836" s="24"/>
      <c r="N1836" s="24"/>
      <c r="O1836" s="23"/>
      <c r="P1836" s="23"/>
      <c r="T1836" s="79"/>
      <c r="U1836" s="79"/>
      <c r="W1836" s="79"/>
      <c r="Y1836" s="23"/>
    </row>
    <row r="1837" spans="1:25" x14ac:dyDescent="0.25">
      <c r="A1837" s="17"/>
      <c r="B1837" s="17"/>
      <c r="C1837" s="21"/>
      <c r="D1837" s="22"/>
      <c r="E1837" s="87"/>
      <c r="F1837" s="7"/>
      <c r="G1837" s="7"/>
      <c r="H1837" s="7"/>
      <c r="K1837" s="7"/>
      <c r="L1837" s="7"/>
      <c r="M1837" s="24"/>
      <c r="N1837" s="24"/>
      <c r="O1837" s="23"/>
      <c r="P1837" s="23"/>
      <c r="T1837" s="79"/>
      <c r="U1837" s="79"/>
      <c r="W1837" s="79"/>
      <c r="Y1837" s="23"/>
    </row>
    <row r="1838" spans="1:25" x14ac:dyDescent="0.25">
      <c r="A1838" s="17"/>
      <c r="B1838" s="17"/>
      <c r="C1838" s="21"/>
      <c r="D1838" s="22"/>
      <c r="E1838" s="87"/>
      <c r="F1838" s="7"/>
      <c r="G1838" s="7"/>
      <c r="H1838" s="7"/>
      <c r="K1838" s="7"/>
      <c r="L1838" s="7"/>
      <c r="M1838" s="24"/>
      <c r="N1838" s="24"/>
      <c r="O1838" s="23"/>
      <c r="P1838" s="23"/>
      <c r="T1838" s="79"/>
      <c r="U1838" s="79"/>
      <c r="W1838" s="79"/>
      <c r="Y1838" s="23"/>
    </row>
    <row r="1839" spans="1:25" x14ac:dyDescent="0.25">
      <c r="A1839" s="17"/>
      <c r="B1839" s="17"/>
      <c r="C1839" s="86"/>
      <c r="D1839" s="86"/>
      <c r="E1839" s="87"/>
      <c r="F1839" s="5"/>
      <c r="G1839" s="5"/>
      <c r="H1839" s="5"/>
      <c r="K1839" s="5"/>
      <c r="L1839" s="5"/>
      <c r="M1839" s="17"/>
      <c r="N1839" s="17"/>
      <c r="T1839" s="79"/>
      <c r="U1839" s="79"/>
      <c r="V1839" s="19"/>
      <c r="W1839" s="79"/>
    </row>
    <row r="1840" spans="1:25" x14ac:dyDescent="0.25">
      <c r="A1840" s="17"/>
      <c r="B1840" s="17"/>
      <c r="C1840" s="86"/>
      <c r="D1840" s="86"/>
      <c r="E1840" s="87"/>
      <c r="F1840" s="5"/>
      <c r="G1840" s="5"/>
      <c r="H1840" s="5"/>
      <c r="K1840" s="5"/>
      <c r="L1840" s="5"/>
      <c r="M1840" s="17"/>
      <c r="N1840" s="17"/>
      <c r="T1840" s="79"/>
      <c r="U1840" s="79"/>
      <c r="V1840" s="19"/>
      <c r="W1840" s="79"/>
    </row>
    <row r="1841" spans="1:23" x14ac:dyDescent="0.25">
      <c r="A1841" s="17"/>
      <c r="B1841" s="17"/>
      <c r="C1841" s="86"/>
      <c r="D1841" s="86"/>
      <c r="E1841" s="87"/>
      <c r="F1841" s="5"/>
      <c r="G1841" s="5"/>
      <c r="H1841" s="5"/>
      <c r="K1841" s="5"/>
      <c r="L1841" s="5"/>
      <c r="M1841" s="17"/>
      <c r="N1841" s="17"/>
      <c r="T1841" s="79"/>
      <c r="U1841" s="79"/>
      <c r="V1841" s="19"/>
      <c r="W1841" s="79"/>
    </row>
    <row r="1842" spans="1:23" x14ac:dyDescent="0.25">
      <c r="A1842" s="17"/>
      <c r="B1842" s="17"/>
      <c r="C1842" s="86"/>
      <c r="D1842" s="86"/>
      <c r="E1842" s="87"/>
      <c r="F1842" s="5"/>
      <c r="G1842" s="5"/>
      <c r="H1842" s="5"/>
      <c r="K1842" s="5"/>
      <c r="L1842" s="5"/>
      <c r="M1842" s="17"/>
      <c r="N1842" s="17"/>
      <c r="T1842" s="79"/>
      <c r="U1842" s="79"/>
      <c r="V1842" s="19"/>
      <c r="W1842" s="79"/>
    </row>
    <row r="1843" spans="1:23" x14ac:dyDescent="0.25">
      <c r="A1843" s="17"/>
      <c r="B1843" s="17"/>
      <c r="C1843" s="86"/>
      <c r="D1843" s="86"/>
      <c r="E1843" s="87"/>
      <c r="F1843" s="5"/>
      <c r="G1843" s="5"/>
      <c r="H1843" s="5"/>
      <c r="K1843" s="5"/>
      <c r="L1843" s="5"/>
      <c r="M1843" s="17"/>
      <c r="N1843" s="17"/>
      <c r="T1843" s="79"/>
      <c r="U1843" s="79"/>
      <c r="V1843" s="19"/>
      <c r="W1843" s="79"/>
    </row>
    <row r="1844" spans="1:23" x14ac:dyDescent="0.25">
      <c r="A1844" s="17"/>
      <c r="B1844" s="17"/>
      <c r="C1844" s="86"/>
      <c r="D1844" s="86"/>
      <c r="E1844" s="87"/>
      <c r="F1844" s="5"/>
      <c r="G1844" s="5"/>
      <c r="H1844" s="5"/>
      <c r="K1844" s="5"/>
      <c r="L1844" s="5"/>
      <c r="M1844" s="17"/>
      <c r="N1844" s="17"/>
      <c r="T1844" s="79"/>
      <c r="U1844" s="79"/>
      <c r="V1844" s="19"/>
      <c r="W1844" s="79"/>
    </row>
    <row r="1845" spans="1:23" x14ac:dyDescent="0.25">
      <c r="A1845" s="17"/>
      <c r="B1845" s="17"/>
      <c r="C1845" s="86"/>
      <c r="D1845" s="86"/>
      <c r="E1845" s="87"/>
      <c r="F1845" s="5"/>
      <c r="G1845" s="5"/>
      <c r="H1845" s="5"/>
      <c r="K1845" s="5"/>
      <c r="L1845" s="5"/>
      <c r="M1845" s="17"/>
      <c r="N1845" s="17"/>
      <c r="T1845" s="79"/>
      <c r="U1845" s="79"/>
      <c r="V1845" s="19"/>
      <c r="W1845" s="79"/>
    </row>
    <row r="1846" spans="1:23" x14ac:dyDescent="0.25">
      <c r="A1846" s="17"/>
      <c r="B1846" s="17"/>
      <c r="C1846" s="86"/>
      <c r="D1846" s="86"/>
      <c r="E1846" s="87"/>
      <c r="F1846" s="5"/>
      <c r="G1846" s="5"/>
      <c r="H1846" s="5"/>
      <c r="K1846" s="5"/>
      <c r="L1846" s="5"/>
      <c r="M1846" s="17"/>
      <c r="N1846" s="17"/>
      <c r="T1846" s="79"/>
      <c r="U1846" s="79"/>
      <c r="V1846" s="19"/>
      <c r="W1846" s="79"/>
    </row>
    <row r="1847" spans="1:23" x14ac:dyDescent="0.25">
      <c r="A1847" s="17"/>
      <c r="B1847" s="17"/>
      <c r="C1847" s="86"/>
      <c r="D1847" s="86"/>
      <c r="E1847" s="87"/>
      <c r="F1847" s="5"/>
      <c r="G1847" s="5"/>
      <c r="H1847" s="5"/>
      <c r="K1847" s="5"/>
      <c r="L1847" s="5"/>
      <c r="M1847" s="17"/>
      <c r="N1847" s="17"/>
      <c r="T1847" s="79"/>
      <c r="U1847" s="79"/>
      <c r="W1847" s="79"/>
    </row>
    <row r="1848" spans="1:23" x14ac:dyDescent="0.25">
      <c r="A1848" s="17"/>
      <c r="B1848" s="17"/>
      <c r="C1848" s="86"/>
      <c r="D1848" s="86"/>
      <c r="E1848" s="87"/>
      <c r="F1848" s="5"/>
      <c r="G1848" s="5"/>
      <c r="H1848" s="5"/>
      <c r="K1848" s="5"/>
      <c r="L1848" s="5"/>
      <c r="M1848" s="17"/>
      <c r="N1848" s="17"/>
      <c r="T1848" s="79"/>
      <c r="U1848" s="79"/>
      <c r="W1848" s="79"/>
    </row>
    <row r="1849" spans="1:23" x14ac:dyDescent="0.25">
      <c r="A1849" s="17"/>
      <c r="B1849" s="17"/>
      <c r="C1849" s="86"/>
      <c r="D1849" s="86"/>
      <c r="E1849" s="87"/>
      <c r="F1849" s="5"/>
      <c r="G1849" s="5"/>
      <c r="H1849" s="5"/>
      <c r="K1849" s="5"/>
      <c r="L1849" s="5"/>
      <c r="M1849" s="17"/>
      <c r="N1849" s="17"/>
      <c r="T1849" s="79"/>
      <c r="U1849" s="79"/>
      <c r="W1849" s="79"/>
    </row>
    <row r="1850" spans="1:23" x14ac:dyDescent="0.25">
      <c r="A1850" s="17"/>
      <c r="B1850" s="17"/>
      <c r="C1850" s="86"/>
      <c r="D1850" s="86"/>
      <c r="E1850" s="87"/>
      <c r="F1850" s="5"/>
      <c r="G1850" s="5"/>
      <c r="H1850" s="5"/>
      <c r="K1850" s="5"/>
      <c r="L1850" s="5"/>
      <c r="M1850" s="17"/>
      <c r="N1850" s="17"/>
      <c r="T1850" s="79"/>
      <c r="U1850" s="79"/>
      <c r="W1850" s="79"/>
    </row>
    <row r="1851" spans="1:23" x14ac:dyDescent="0.25">
      <c r="A1851" s="17"/>
      <c r="B1851" s="17"/>
      <c r="C1851" s="86"/>
      <c r="D1851" s="86"/>
      <c r="E1851" s="87"/>
      <c r="F1851" s="5"/>
      <c r="G1851" s="5"/>
      <c r="H1851" s="5"/>
      <c r="K1851" s="5"/>
      <c r="L1851" s="5"/>
      <c r="M1851" s="17"/>
      <c r="N1851" s="17"/>
      <c r="T1851" s="79"/>
      <c r="U1851" s="79"/>
      <c r="W1851" s="79"/>
    </row>
    <row r="1852" spans="1:23" x14ac:dyDescent="0.25">
      <c r="A1852" s="17"/>
      <c r="B1852" s="17"/>
      <c r="C1852" s="86"/>
      <c r="D1852" s="86"/>
      <c r="E1852" s="87"/>
      <c r="F1852" s="5"/>
      <c r="G1852" s="5"/>
      <c r="H1852" s="5"/>
      <c r="K1852" s="5"/>
      <c r="L1852" s="5"/>
      <c r="M1852" s="17"/>
      <c r="N1852" s="17"/>
      <c r="T1852" s="79"/>
      <c r="U1852" s="79"/>
      <c r="W1852" s="79"/>
    </row>
    <row r="1853" spans="1:23" x14ac:dyDescent="0.25">
      <c r="A1853" s="17"/>
      <c r="B1853" s="17"/>
      <c r="C1853" s="86"/>
      <c r="D1853" s="86"/>
      <c r="E1853" s="87"/>
      <c r="F1853" s="5"/>
      <c r="G1853" s="5"/>
      <c r="H1853" s="5"/>
      <c r="K1853" s="5"/>
      <c r="L1853" s="5"/>
      <c r="M1853" s="17"/>
      <c r="N1853" s="17"/>
      <c r="T1853" s="79"/>
      <c r="U1853" s="79"/>
      <c r="W1853" s="79"/>
    </row>
    <row r="1854" spans="1:23" x14ac:dyDescent="0.25">
      <c r="A1854" s="17"/>
      <c r="B1854" s="17"/>
      <c r="C1854" s="86"/>
      <c r="D1854" s="86"/>
      <c r="E1854" s="87"/>
      <c r="F1854" s="5"/>
      <c r="G1854" s="5"/>
      <c r="H1854" s="5"/>
      <c r="K1854" s="5"/>
      <c r="L1854" s="5"/>
      <c r="M1854" s="17"/>
      <c r="N1854" s="17"/>
      <c r="T1854" s="79"/>
      <c r="U1854" s="79"/>
      <c r="W1854" s="79"/>
    </row>
    <row r="1855" spans="1:23" x14ac:dyDescent="0.25">
      <c r="A1855" s="17"/>
      <c r="B1855" s="17"/>
      <c r="C1855" s="86"/>
      <c r="D1855" s="86"/>
      <c r="E1855" s="87"/>
      <c r="F1855" s="5"/>
      <c r="G1855" s="5"/>
      <c r="H1855" s="5"/>
      <c r="K1855" s="5"/>
      <c r="L1855" s="5"/>
      <c r="M1855" s="17"/>
      <c r="N1855" s="17"/>
      <c r="T1855" s="79"/>
      <c r="U1855" s="79"/>
      <c r="W1855" s="79"/>
    </row>
    <row r="1856" spans="1:23" x14ac:dyDescent="0.25">
      <c r="A1856" s="17"/>
      <c r="B1856" s="17"/>
      <c r="C1856" s="86"/>
      <c r="D1856" s="86"/>
      <c r="E1856" s="87"/>
      <c r="F1856" s="5"/>
      <c r="G1856" s="5"/>
      <c r="H1856" s="5"/>
      <c r="K1856" s="5"/>
      <c r="L1856" s="5"/>
      <c r="M1856" s="17"/>
      <c r="N1856" s="17"/>
      <c r="T1856" s="79"/>
      <c r="U1856" s="79"/>
      <c r="W1856" s="79"/>
    </row>
    <row r="1857" spans="1:23" x14ac:dyDescent="0.25">
      <c r="A1857" s="17"/>
      <c r="B1857" s="17"/>
      <c r="C1857" s="86"/>
      <c r="D1857" s="86"/>
      <c r="E1857" s="87"/>
      <c r="F1857" s="5"/>
      <c r="G1857" s="5"/>
      <c r="H1857" s="5"/>
      <c r="K1857" s="5"/>
      <c r="L1857" s="5"/>
      <c r="M1857" s="17"/>
      <c r="N1857" s="17"/>
      <c r="T1857" s="79"/>
      <c r="U1857" s="79"/>
      <c r="W1857" s="79"/>
    </row>
    <row r="1858" spans="1:23" x14ac:dyDescent="0.25">
      <c r="A1858" s="17"/>
      <c r="B1858" s="17"/>
      <c r="C1858" s="86"/>
      <c r="D1858" s="86"/>
      <c r="E1858" s="87"/>
      <c r="F1858" s="5"/>
      <c r="G1858" s="5"/>
      <c r="H1858" s="5"/>
      <c r="K1858" s="5"/>
      <c r="L1858" s="5"/>
      <c r="M1858" s="17"/>
      <c r="N1858" s="17"/>
      <c r="T1858" s="79"/>
      <c r="U1858" s="79"/>
      <c r="W1858" s="79"/>
    </row>
    <row r="1859" spans="1:23" x14ac:dyDescent="0.25">
      <c r="A1859" s="17"/>
      <c r="B1859" s="17"/>
      <c r="C1859" s="86"/>
      <c r="D1859" s="86"/>
      <c r="E1859" s="87"/>
      <c r="F1859" s="5"/>
      <c r="G1859" s="5"/>
      <c r="H1859" s="5"/>
      <c r="K1859" s="5"/>
      <c r="L1859" s="5"/>
      <c r="M1859" s="17"/>
      <c r="N1859" s="17"/>
      <c r="T1859" s="79"/>
      <c r="U1859" s="79"/>
      <c r="W1859" s="79"/>
    </row>
    <row r="1860" spans="1:23" x14ac:dyDescent="0.25">
      <c r="A1860" s="17"/>
      <c r="B1860" s="17"/>
      <c r="C1860" s="86"/>
      <c r="D1860" s="86"/>
      <c r="E1860" s="87"/>
      <c r="F1860" s="5"/>
      <c r="G1860" s="5"/>
      <c r="H1860" s="5"/>
      <c r="K1860" s="5"/>
      <c r="L1860" s="5"/>
      <c r="M1860" s="17"/>
      <c r="N1860" s="17"/>
      <c r="T1860" s="79"/>
      <c r="U1860" s="79"/>
      <c r="W1860" s="79"/>
    </row>
    <row r="1861" spans="1:23" x14ac:dyDescent="0.25">
      <c r="A1861" s="17"/>
      <c r="B1861" s="17"/>
      <c r="C1861" s="86"/>
      <c r="D1861" s="86"/>
      <c r="E1861" s="87"/>
      <c r="F1861" s="5"/>
      <c r="G1861" s="5"/>
      <c r="H1861" s="5"/>
      <c r="K1861" s="5"/>
      <c r="L1861" s="5"/>
      <c r="M1861" s="17"/>
      <c r="N1861" s="17"/>
      <c r="T1861" s="79"/>
      <c r="U1861" s="79"/>
      <c r="W1861" s="79"/>
    </row>
    <row r="1862" spans="1:23" x14ac:dyDescent="0.25">
      <c r="A1862" s="17"/>
      <c r="B1862" s="17"/>
      <c r="C1862" s="86"/>
      <c r="D1862" s="86"/>
      <c r="E1862" s="87"/>
      <c r="F1862" s="5"/>
      <c r="G1862" s="5"/>
      <c r="H1862" s="5"/>
      <c r="K1862" s="5"/>
      <c r="L1862" s="5"/>
      <c r="M1862" s="17"/>
      <c r="N1862" s="17"/>
      <c r="T1862" s="79"/>
      <c r="U1862" s="79"/>
      <c r="W1862" s="79"/>
    </row>
    <row r="1863" spans="1:23" x14ac:dyDescent="0.25">
      <c r="A1863" s="17"/>
      <c r="B1863" s="17"/>
      <c r="C1863" s="86"/>
      <c r="D1863" s="86"/>
      <c r="E1863" s="87"/>
      <c r="F1863" s="5"/>
      <c r="G1863" s="5"/>
      <c r="H1863" s="5"/>
      <c r="K1863" s="5"/>
      <c r="L1863" s="5"/>
      <c r="M1863" s="17"/>
      <c r="N1863" s="17"/>
      <c r="T1863" s="79"/>
      <c r="U1863" s="79"/>
      <c r="W1863" s="79"/>
    </row>
    <row r="1864" spans="1:23" x14ac:dyDescent="0.25">
      <c r="A1864" s="17"/>
      <c r="B1864" s="17"/>
      <c r="C1864" s="86"/>
      <c r="D1864" s="86"/>
      <c r="E1864" s="87"/>
      <c r="F1864" s="5"/>
      <c r="G1864" s="5"/>
      <c r="H1864" s="5"/>
      <c r="K1864" s="5"/>
      <c r="L1864" s="5"/>
      <c r="M1864" s="17"/>
      <c r="N1864" s="17"/>
      <c r="T1864" s="79"/>
      <c r="U1864" s="79"/>
      <c r="W1864" s="79"/>
    </row>
    <row r="1865" spans="1:23" x14ac:dyDescent="0.25">
      <c r="A1865" s="17"/>
      <c r="B1865" s="17"/>
      <c r="C1865" s="86"/>
      <c r="D1865" s="86"/>
      <c r="E1865" s="87"/>
      <c r="F1865" s="5"/>
      <c r="G1865" s="5"/>
      <c r="H1865" s="5"/>
      <c r="K1865" s="5"/>
      <c r="L1865" s="5"/>
      <c r="M1865" s="17"/>
      <c r="N1865" s="17"/>
      <c r="T1865" s="79"/>
      <c r="U1865" s="79"/>
      <c r="W1865" s="79"/>
    </row>
    <row r="1866" spans="1:23" x14ac:dyDescent="0.25">
      <c r="A1866" s="17"/>
      <c r="B1866" s="17"/>
      <c r="C1866" s="86"/>
      <c r="D1866" s="86"/>
      <c r="E1866" s="87"/>
      <c r="F1866" s="5"/>
      <c r="G1866" s="5"/>
      <c r="H1866" s="5"/>
      <c r="K1866" s="5"/>
      <c r="L1866" s="5"/>
      <c r="M1866" s="17"/>
      <c r="N1866" s="17"/>
      <c r="T1866" s="79"/>
      <c r="U1866" s="79"/>
      <c r="W1866" s="79"/>
    </row>
    <row r="1867" spans="1:23" x14ac:dyDescent="0.25">
      <c r="A1867" s="17"/>
      <c r="B1867" s="17"/>
      <c r="C1867" s="86"/>
      <c r="D1867" s="86"/>
      <c r="E1867" s="87"/>
      <c r="F1867" s="5"/>
      <c r="G1867" s="5"/>
      <c r="H1867" s="5"/>
      <c r="K1867" s="5"/>
      <c r="L1867" s="5"/>
      <c r="M1867" s="17"/>
      <c r="N1867" s="17"/>
      <c r="T1867" s="79"/>
      <c r="U1867" s="79"/>
      <c r="W1867" s="79"/>
    </row>
    <row r="1868" spans="1:23" x14ac:dyDescent="0.25">
      <c r="A1868" s="17"/>
      <c r="B1868" s="17"/>
      <c r="C1868" s="86"/>
      <c r="D1868" s="86"/>
      <c r="E1868" s="87"/>
      <c r="F1868" s="5"/>
      <c r="G1868" s="5"/>
      <c r="H1868" s="5"/>
      <c r="K1868" s="5"/>
      <c r="L1868" s="5"/>
      <c r="M1868" s="17"/>
      <c r="N1868" s="17"/>
      <c r="T1868" s="79"/>
      <c r="U1868" s="79"/>
      <c r="W1868" s="79"/>
    </row>
    <row r="1869" spans="1:23" x14ac:dyDescent="0.25">
      <c r="A1869" s="17"/>
      <c r="B1869" s="17"/>
      <c r="C1869" s="86"/>
      <c r="D1869" s="86"/>
      <c r="E1869" s="87"/>
      <c r="F1869" s="5"/>
      <c r="G1869" s="5"/>
      <c r="H1869" s="5"/>
      <c r="K1869" s="5"/>
      <c r="L1869" s="5"/>
      <c r="M1869" s="17"/>
      <c r="N1869" s="17"/>
      <c r="T1869" s="79"/>
      <c r="U1869" s="79"/>
      <c r="W1869" s="79"/>
    </row>
    <row r="1870" spans="1:23" x14ac:dyDescent="0.25">
      <c r="A1870" s="17"/>
      <c r="B1870" s="17"/>
      <c r="C1870" s="86"/>
      <c r="D1870" s="86"/>
      <c r="E1870" s="87"/>
      <c r="F1870" s="5"/>
      <c r="G1870" s="5"/>
      <c r="H1870" s="5"/>
      <c r="K1870" s="5"/>
      <c r="L1870" s="5"/>
      <c r="M1870" s="17"/>
      <c r="N1870" s="17"/>
      <c r="T1870" s="79"/>
      <c r="U1870" s="79"/>
      <c r="W1870" s="79"/>
    </row>
    <row r="1871" spans="1:23" x14ac:dyDescent="0.25">
      <c r="A1871" s="17"/>
      <c r="B1871" s="17"/>
      <c r="C1871" s="86"/>
      <c r="D1871" s="86"/>
      <c r="E1871" s="87"/>
      <c r="F1871" s="5"/>
      <c r="G1871" s="5"/>
      <c r="H1871" s="5"/>
      <c r="K1871" s="5"/>
      <c r="L1871" s="5"/>
      <c r="M1871" s="17"/>
      <c r="N1871" s="17"/>
      <c r="T1871" s="79"/>
      <c r="U1871" s="79"/>
      <c r="W1871" s="79"/>
    </row>
    <row r="1872" spans="1:23" x14ac:dyDescent="0.25">
      <c r="A1872" s="17"/>
      <c r="B1872" s="17"/>
      <c r="C1872" s="86"/>
      <c r="D1872" s="86"/>
      <c r="E1872" s="87"/>
      <c r="F1872" s="5"/>
      <c r="G1872" s="5"/>
      <c r="H1872" s="5"/>
      <c r="K1872" s="5"/>
      <c r="L1872" s="5"/>
      <c r="M1872" s="17"/>
      <c r="N1872" s="17"/>
      <c r="T1872" s="79"/>
      <c r="U1872" s="79"/>
      <c r="W1872" s="79"/>
    </row>
    <row r="1873" spans="1:23" x14ac:dyDescent="0.25">
      <c r="A1873" s="17"/>
      <c r="B1873" s="17"/>
      <c r="C1873" s="86"/>
      <c r="D1873" s="86"/>
      <c r="E1873" s="87"/>
      <c r="F1873" s="5"/>
      <c r="G1873" s="5"/>
      <c r="H1873" s="5"/>
      <c r="K1873" s="5"/>
      <c r="L1873" s="5"/>
      <c r="M1873" s="17"/>
      <c r="N1873" s="17"/>
      <c r="T1873" s="79"/>
      <c r="U1873" s="79"/>
      <c r="W1873" s="79"/>
    </row>
    <row r="1874" spans="1:23" x14ac:dyDescent="0.25">
      <c r="A1874" s="17"/>
      <c r="B1874" s="17"/>
      <c r="C1874" s="86"/>
      <c r="D1874" s="86"/>
      <c r="E1874" s="87"/>
      <c r="F1874" s="5"/>
      <c r="G1874" s="5"/>
      <c r="H1874" s="5"/>
      <c r="K1874" s="5"/>
      <c r="L1874" s="5"/>
      <c r="M1874" s="17"/>
      <c r="N1874" s="17"/>
      <c r="T1874" s="79"/>
      <c r="U1874" s="79"/>
      <c r="W1874" s="79"/>
    </row>
    <row r="1875" spans="1:23" x14ac:dyDescent="0.25">
      <c r="A1875" s="17"/>
      <c r="B1875" s="17"/>
      <c r="C1875" s="86"/>
      <c r="D1875" s="86"/>
      <c r="E1875" s="87"/>
      <c r="F1875" s="5"/>
      <c r="G1875" s="5"/>
      <c r="H1875" s="5"/>
      <c r="K1875" s="5"/>
      <c r="L1875" s="5"/>
      <c r="M1875" s="17"/>
      <c r="N1875" s="17"/>
      <c r="T1875" s="79"/>
      <c r="U1875" s="79"/>
      <c r="W1875" s="79"/>
    </row>
    <row r="1876" spans="1:23" x14ac:dyDescent="0.25">
      <c r="A1876" s="17"/>
      <c r="B1876" s="17"/>
      <c r="C1876" s="86"/>
      <c r="D1876" s="86"/>
      <c r="E1876" s="87"/>
      <c r="F1876" s="5"/>
      <c r="G1876" s="5"/>
      <c r="H1876" s="5"/>
      <c r="K1876" s="5"/>
      <c r="L1876" s="5"/>
      <c r="M1876" s="17"/>
      <c r="N1876" s="17"/>
      <c r="T1876" s="79"/>
      <c r="U1876" s="79"/>
      <c r="W1876" s="79"/>
    </row>
    <row r="1877" spans="1:23" x14ac:dyDescent="0.25">
      <c r="A1877" s="17"/>
      <c r="B1877" s="17"/>
      <c r="C1877" s="86"/>
      <c r="D1877" s="86"/>
      <c r="E1877" s="87"/>
      <c r="F1877" s="5"/>
      <c r="G1877" s="5"/>
      <c r="H1877" s="5"/>
      <c r="K1877" s="5"/>
      <c r="L1877" s="5"/>
      <c r="M1877" s="17"/>
      <c r="N1877" s="17"/>
      <c r="T1877" s="79"/>
      <c r="U1877" s="79"/>
      <c r="W1877" s="79"/>
    </row>
    <row r="1878" spans="1:23" x14ac:dyDescent="0.25">
      <c r="A1878" s="17"/>
      <c r="B1878" s="17"/>
      <c r="C1878" s="86"/>
      <c r="D1878" s="86"/>
      <c r="E1878" s="87"/>
      <c r="F1878" s="5"/>
      <c r="G1878" s="5"/>
      <c r="H1878" s="5"/>
      <c r="K1878" s="5"/>
      <c r="L1878" s="5"/>
      <c r="M1878" s="17"/>
      <c r="N1878" s="17"/>
      <c r="T1878" s="79"/>
      <c r="U1878" s="79"/>
      <c r="W1878" s="79"/>
    </row>
    <row r="1879" spans="1:23" x14ac:dyDescent="0.25">
      <c r="A1879" s="17"/>
      <c r="B1879" s="17"/>
      <c r="C1879" s="86"/>
      <c r="D1879" s="86"/>
      <c r="E1879" s="87"/>
      <c r="F1879" s="5"/>
      <c r="G1879" s="5"/>
      <c r="H1879" s="5"/>
      <c r="K1879" s="5"/>
      <c r="L1879" s="5"/>
      <c r="M1879" s="17"/>
      <c r="N1879" s="17"/>
      <c r="T1879" s="79"/>
      <c r="U1879" s="79"/>
      <c r="W1879" s="79"/>
    </row>
    <row r="1880" spans="1:23" x14ac:dyDescent="0.25">
      <c r="A1880" s="17"/>
      <c r="B1880" s="17"/>
      <c r="C1880" s="86"/>
      <c r="D1880" s="86"/>
      <c r="E1880" s="87"/>
      <c r="F1880" s="5"/>
      <c r="G1880" s="5"/>
      <c r="H1880" s="5"/>
      <c r="K1880" s="5"/>
      <c r="L1880" s="5"/>
      <c r="M1880" s="17"/>
      <c r="N1880" s="17"/>
      <c r="T1880" s="79"/>
      <c r="U1880" s="79"/>
      <c r="W1880" s="79"/>
    </row>
    <row r="1881" spans="1:23" x14ac:dyDescent="0.25">
      <c r="A1881" s="17"/>
      <c r="B1881" s="17"/>
      <c r="C1881" s="86"/>
      <c r="D1881" s="86"/>
      <c r="E1881" s="87"/>
      <c r="F1881" s="5"/>
      <c r="G1881" s="5"/>
      <c r="H1881" s="5"/>
      <c r="K1881" s="5"/>
      <c r="L1881" s="5"/>
      <c r="M1881" s="17"/>
      <c r="N1881" s="17"/>
      <c r="T1881" s="79"/>
      <c r="U1881" s="79"/>
      <c r="W1881" s="79"/>
    </row>
    <row r="1882" spans="1:23" x14ac:dyDescent="0.25">
      <c r="A1882" s="17"/>
      <c r="B1882" s="17"/>
      <c r="C1882" s="86"/>
      <c r="D1882" s="86"/>
      <c r="E1882" s="87"/>
      <c r="F1882" s="5"/>
      <c r="G1882" s="5"/>
      <c r="H1882" s="5"/>
      <c r="K1882" s="5"/>
      <c r="L1882" s="5"/>
      <c r="M1882" s="17"/>
      <c r="N1882" s="17"/>
      <c r="T1882" s="79"/>
      <c r="U1882" s="79"/>
      <c r="W1882" s="79"/>
    </row>
    <row r="1883" spans="1:23" x14ac:dyDescent="0.25">
      <c r="A1883" s="17"/>
      <c r="B1883" s="17"/>
      <c r="C1883" s="86"/>
      <c r="D1883" s="86"/>
      <c r="E1883" s="87"/>
      <c r="F1883" s="5"/>
      <c r="G1883" s="5"/>
      <c r="H1883" s="5"/>
      <c r="K1883" s="5"/>
      <c r="L1883" s="5"/>
      <c r="M1883" s="17"/>
      <c r="N1883" s="17"/>
      <c r="T1883" s="79"/>
      <c r="U1883" s="79"/>
      <c r="W1883" s="79"/>
    </row>
    <row r="1884" spans="1:23" x14ac:dyDescent="0.25">
      <c r="A1884" s="17"/>
      <c r="B1884" s="17"/>
      <c r="C1884" s="86"/>
      <c r="D1884" s="86"/>
      <c r="E1884" s="87"/>
      <c r="F1884" s="5"/>
      <c r="G1884" s="5"/>
      <c r="H1884" s="5"/>
      <c r="K1884" s="5"/>
      <c r="L1884" s="5"/>
      <c r="M1884" s="17"/>
      <c r="N1884" s="17"/>
      <c r="T1884" s="79"/>
      <c r="U1884" s="79"/>
      <c r="W1884" s="79"/>
    </row>
    <row r="1885" spans="1:23" x14ac:dyDescent="0.25">
      <c r="A1885" s="17"/>
      <c r="B1885" s="17"/>
      <c r="C1885" s="86"/>
      <c r="D1885" s="86"/>
      <c r="E1885" s="87"/>
      <c r="F1885" s="5"/>
      <c r="G1885" s="5"/>
      <c r="H1885" s="5"/>
      <c r="K1885" s="5"/>
      <c r="L1885" s="5"/>
      <c r="M1885" s="17"/>
      <c r="N1885" s="17"/>
      <c r="T1885" s="79"/>
      <c r="U1885" s="79"/>
      <c r="W1885" s="79"/>
    </row>
    <row r="1886" spans="1:23" x14ac:dyDescent="0.25">
      <c r="A1886" s="17"/>
      <c r="B1886" s="17"/>
      <c r="C1886" s="86"/>
      <c r="D1886" s="86"/>
      <c r="E1886" s="87"/>
      <c r="F1886" s="5"/>
      <c r="G1886" s="5"/>
      <c r="H1886" s="5"/>
      <c r="K1886" s="5"/>
      <c r="L1886" s="5"/>
      <c r="M1886" s="17"/>
      <c r="N1886" s="17"/>
      <c r="T1886" s="79"/>
      <c r="U1886" s="79"/>
      <c r="W1886" s="79"/>
    </row>
    <row r="1887" spans="1:23" x14ac:dyDescent="0.25">
      <c r="A1887" s="17"/>
      <c r="B1887" s="17"/>
      <c r="C1887" s="86"/>
      <c r="D1887" s="86"/>
      <c r="E1887" s="87"/>
      <c r="F1887" s="5"/>
      <c r="G1887" s="5"/>
      <c r="H1887" s="5"/>
      <c r="K1887" s="5"/>
      <c r="L1887" s="5"/>
      <c r="M1887" s="17"/>
      <c r="N1887" s="17"/>
      <c r="T1887" s="79"/>
      <c r="U1887" s="79"/>
      <c r="W1887" s="79"/>
    </row>
    <row r="1888" spans="1:23" x14ac:dyDescent="0.25">
      <c r="A1888" s="17"/>
      <c r="B1888" s="17"/>
      <c r="C1888" s="86"/>
      <c r="D1888" s="86"/>
      <c r="E1888" s="87"/>
      <c r="F1888" s="5"/>
      <c r="G1888" s="5"/>
      <c r="H1888" s="5"/>
      <c r="K1888" s="5"/>
      <c r="L1888" s="5"/>
      <c r="M1888" s="17"/>
      <c r="N1888" s="17"/>
      <c r="T1888" s="79"/>
      <c r="U1888" s="79"/>
      <c r="W1888" s="79"/>
    </row>
    <row r="1889" spans="1:23" x14ac:dyDescent="0.25">
      <c r="A1889" s="17"/>
      <c r="B1889" s="17"/>
      <c r="C1889" s="86"/>
      <c r="D1889" s="86"/>
      <c r="E1889" s="87"/>
      <c r="F1889" s="5"/>
      <c r="G1889" s="5"/>
      <c r="H1889" s="5"/>
      <c r="K1889" s="5"/>
      <c r="L1889" s="5"/>
      <c r="M1889" s="17"/>
      <c r="N1889" s="17"/>
      <c r="T1889" s="79"/>
      <c r="U1889" s="79"/>
      <c r="W1889" s="79"/>
    </row>
    <row r="1890" spans="1:23" x14ac:dyDescent="0.25">
      <c r="A1890" s="17"/>
      <c r="B1890" s="17"/>
      <c r="C1890" s="86"/>
      <c r="D1890" s="86"/>
      <c r="E1890" s="87"/>
      <c r="F1890" s="5"/>
      <c r="G1890" s="5"/>
      <c r="H1890" s="5"/>
      <c r="K1890" s="5"/>
      <c r="L1890" s="5"/>
      <c r="M1890" s="17"/>
      <c r="N1890" s="17"/>
      <c r="T1890" s="79"/>
      <c r="U1890" s="79"/>
      <c r="W1890" s="79"/>
    </row>
    <row r="1891" spans="1:23" x14ac:dyDescent="0.25">
      <c r="A1891" s="17"/>
      <c r="B1891" s="17"/>
      <c r="C1891" s="86"/>
      <c r="D1891" s="86"/>
      <c r="E1891" s="87"/>
      <c r="F1891" s="5"/>
      <c r="G1891" s="5"/>
      <c r="H1891" s="5"/>
      <c r="K1891" s="5"/>
      <c r="L1891" s="5"/>
      <c r="M1891" s="17"/>
      <c r="N1891" s="17"/>
      <c r="T1891" s="79"/>
      <c r="U1891" s="79"/>
      <c r="W1891" s="79"/>
    </row>
    <row r="1892" spans="1:23" x14ac:dyDescent="0.25">
      <c r="A1892" s="17"/>
      <c r="B1892" s="17"/>
      <c r="C1892" s="86"/>
      <c r="D1892" s="86"/>
      <c r="E1892" s="87"/>
      <c r="F1892" s="5"/>
      <c r="G1892" s="5"/>
      <c r="H1892" s="5"/>
      <c r="K1892" s="5"/>
      <c r="L1892" s="5"/>
      <c r="M1892" s="17"/>
      <c r="N1892" s="17"/>
      <c r="T1892" s="79"/>
      <c r="U1892" s="79"/>
      <c r="W1892" s="79"/>
    </row>
    <row r="1893" spans="1:23" x14ac:dyDescent="0.25">
      <c r="A1893" s="17"/>
      <c r="B1893" s="17"/>
      <c r="C1893" s="86"/>
      <c r="D1893" s="86"/>
      <c r="E1893" s="87"/>
      <c r="F1893" s="5"/>
      <c r="G1893" s="5"/>
      <c r="H1893" s="5"/>
      <c r="K1893" s="5"/>
      <c r="L1893" s="5"/>
      <c r="M1893" s="17"/>
      <c r="N1893" s="17"/>
      <c r="T1893" s="79"/>
      <c r="U1893" s="79"/>
      <c r="W1893" s="79"/>
    </row>
    <row r="1894" spans="1:23" x14ac:dyDescent="0.25">
      <c r="A1894" s="17"/>
      <c r="B1894" s="17"/>
      <c r="C1894" s="86"/>
      <c r="D1894" s="86"/>
      <c r="E1894" s="87"/>
      <c r="F1894" s="5"/>
      <c r="G1894" s="5"/>
      <c r="H1894" s="5"/>
      <c r="K1894" s="5"/>
      <c r="L1894" s="5"/>
      <c r="M1894" s="17"/>
      <c r="N1894" s="17"/>
      <c r="T1894" s="79"/>
      <c r="U1894" s="79"/>
      <c r="W1894" s="79"/>
    </row>
    <row r="1895" spans="1:23" x14ac:dyDescent="0.25">
      <c r="A1895" s="17"/>
      <c r="B1895" s="17"/>
      <c r="C1895" s="86"/>
      <c r="D1895" s="86"/>
      <c r="E1895" s="87"/>
      <c r="F1895" s="5"/>
      <c r="G1895" s="5"/>
      <c r="H1895" s="5"/>
      <c r="K1895" s="5"/>
      <c r="L1895" s="5"/>
      <c r="M1895" s="17"/>
      <c r="N1895" s="17"/>
      <c r="T1895" s="79"/>
      <c r="U1895" s="79"/>
      <c r="W1895" s="79"/>
    </row>
    <row r="1896" spans="1:23" x14ac:dyDescent="0.25">
      <c r="A1896" s="17"/>
      <c r="B1896" s="17"/>
      <c r="C1896" s="86"/>
      <c r="D1896" s="86"/>
      <c r="E1896" s="87"/>
      <c r="F1896" s="5"/>
      <c r="G1896" s="5"/>
      <c r="H1896" s="5"/>
      <c r="K1896" s="5"/>
      <c r="L1896" s="5"/>
      <c r="M1896" s="17"/>
      <c r="N1896" s="17"/>
      <c r="T1896" s="79"/>
      <c r="U1896" s="79"/>
      <c r="W1896" s="79"/>
    </row>
    <row r="1897" spans="1:23" x14ac:dyDescent="0.25">
      <c r="A1897" s="17"/>
      <c r="B1897" s="17"/>
      <c r="C1897" s="86"/>
      <c r="D1897" s="86"/>
      <c r="E1897" s="87"/>
      <c r="F1897" s="5"/>
      <c r="G1897" s="5"/>
      <c r="H1897" s="5"/>
      <c r="K1897" s="5"/>
      <c r="L1897" s="5"/>
      <c r="M1897" s="17"/>
      <c r="N1897" s="17"/>
      <c r="T1897" s="79"/>
      <c r="U1897" s="79"/>
      <c r="W1897" s="79"/>
    </row>
    <row r="1898" spans="1:23" x14ac:dyDescent="0.25">
      <c r="A1898" s="17"/>
      <c r="B1898" s="17"/>
      <c r="C1898" s="86"/>
      <c r="D1898" s="86"/>
      <c r="E1898" s="87"/>
      <c r="F1898" s="5"/>
      <c r="G1898" s="5"/>
      <c r="H1898" s="5"/>
      <c r="K1898" s="5"/>
      <c r="L1898" s="5"/>
      <c r="M1898" s="17"/>
      <c r="N1898" s="17"/>
      <c r="T1898" s="79"/>
      <c r="U1898" s="79"/>
      <c r="W1898" s="79"/>
    </row>
    <row r="1899" spans="1:23" x14ac:dyDescent="0.25">
      <c r="A1899" s="17"/>
      <c r="B1899" s="17"/>
      <c r="C1899" s="86"/>
      <c r="D1899" s="86"/>
      <c r="E1899" s="87"/>
      <c r="F1899" s="5"/>
      <c r="G1899" s="5"/>
      <c r="H1899" s="5"/>
      <c r="K1899" s="5"/>
      <c r="L1899" s="5"/>
      <c r="M1899" s="17"/>
      <c r="N1899" s="17"/>
      <c r="T1899" s="79"/>
      <c r="U1899" s="79"/>
      <c r="W1899" s="79"/>
    </row>
    <row r="1900" spans="1:23" x14ac:dyDescent="0.25">
      <c r="A1900" s="17"/>
      <c r="B1900" s="17"/>
      <c r="C1900" s="86"/>
      <c r="D1900" s="86"/>
      <c r="E1900" s="87"/>
      <c r="F1900" s="5"/>
      <c r="G1900" s="5"/>
      <c r="H1900" s="5"/>
      <c r="K1900" s="5"/>
      <c r="L1900" s="5"/>
      <c r="M1900" s="17"/>
      <c r="N1900" s="17"/>
      <c r="T1900" s="79"/>
      <c r="U1900" s="79"/>
      <c r="W1900" s="79"/>
    </row>
    <row r="1901" spans="1:23" x14ac:dyDescent="0.25">
      <c r="A1901" s="17"/>
      <c r="B1901" s="17"/>
      <c r="C1901" s="86"/>
      <c r="D1901" s="86"/>
      <c r="E1901" s="87"/>
      <c r="F1901" s="5"/>
      <c r="G1901" s="5"/>
      <c r="H1901" s="5"/>
      <c r="K1901" s="5"/>
      <c r="L1901" s="5"/>
      <c r="M1901" s="17"/>
      <c r="N1901" s="17"/>
      <c r="T1901" s="79"/>
      <c r="U1901" s="79"/>
      <c r="W1901" s="79"/>
    </row>
    <row r="1902" spans="1:23" x14ac:dyDescent="0.25">
      <c r="A1902" s="17"/>
      <c r="B1902" s="17"/>
      <c r="C1902" s="86"/>
      <c r="D1902" s="86"/>
      <c r="E1902" s="87"/>
      <c r="F1902" s="5"/>
      <c r="G1902" s="5"/>
      <c r="H1902" s="5"/>
      <c r="K1902" s="5"/>
      <c r="L1902" s="5"/>
      <c r="M1902" s="17"/>
      <c r="N1902" s="17"/>
      <c r="T1902" s="79"/>
      <c r="U1902" s="79"/>
      <c r="W1902" s="79"/>
    </row>
    <row r="1903" spans="1:23" x14ac:dyDescent="0.25">
      <c r="A1903" s="17"/>
      <c r="B1903" s="17"/>
      <c r="C1903" s="86"/>
      <c r="D1903" s="86"/>
      <c r="E1903" s="87"/>
      <c r="F1903" s="5"/>
      <c r="G1903" s="5"/>
      <c r="H1903" s="5"/>
      <c r="K1903" s="5"/>
      <c r="L1903" s="5"/>
      <c r="M1903" s="17"/>
      <c r="N1903" s="17"/>
      <c r="T1903" s="79"/>
      <c r="U1903" s="79"/>
      <c r="W1903" s="79"/>
    </row>
    <row r="1904" spans="1:23" x14ac:dyDescent="0.25">
      <c r="A1904" s="17"/>
      <c r="B1904" s="17"/>
      <c r="C1904" s="86"/>
      <c r="D1904" s="86"/>
      <c r="E1904" s="87"/>
      <c r="F1904" s="5"/>
      <c r="G1904" s="5"/>
      <c r="H1904" s="5"/>
      <c r="K1904" s="5"/>
      <c r="L1904" s="5"/>
      <c r="M1904" s="17"/>
      <c r="N1904" s="17"/>
      <c r="T1904" s="79"/>
      <c r="U1904" s="79"/>
      <c r="W1904" s="79"/>
    </row>
    <row r="1905" spans="1:23" x14ac:dyDescent="0.25">
      <c r="A1905" s="17"/>
      <c r="B1905" s="17"/>
      <c r="C1905" s="86"/>
      <c r="D1905" s="86"/>
      <c r="E1905" s="87"/>
      <c r="F1905" s="5"/>
      <c r="G1905" s="5"/>
      <c r="H1905" s="5"/>
      <c r="K1905" s="5"/>
      <c r="L1905" s="5"/>
      <c r="M1905" s="17"/>
      <c r="N1905" s="17"/>
      <c r="T1905" s="79"/>
      <c r="U1905" s="79"/>
      <c r="W1905" s="79"/>
    </row>
    <row r="1906" spans="1:23" x14ac:dyDescent="0.25">
      <c r="A1906" s="17"/>
      <c r="B1906" s="17"/>
      <c r="C1906" s="86"/>
      <c r="D1906" s="86"/>
      <c r="E1906" s="87"/>
      <c r="F1906" s="5"/>
      <c r="G1906" s="5"/>
      <c r="H1906" s="5"/>
      <c r="K1906" s="5"/>
      <c r="L1906" s="5"/>
      <c r="M1906" s="17"/>
      <c r="N1906" s="17"/>
      <c r="T1906" s="79"/>
      <c r="U1906" s="79"/>
      <c r="W1906" s="79"/>
    </row>
    <row r="1907" spans="1:23" x14ac:dyDescent="0.25">
      <c r="A1907" s="17"/>
      <c r="B1907" s="17"/>
      <c r="C1907" s="86"/>
      <c r="D1907" s="86"/>
      <c r="E1907" s="87"/>
      <c r="F1907" s="5"/>
      <c r="G1907" s="5"/>
      <c r="H1907" s="5"/>
      <c r="K1907" s="5"/>
      <c r="L1907" s="5"/>
      <c r="M1907" s="17"/>
      <c r="N1907" s="17"/>
      <c r="T1907" s="79"/>
      <c r="U1907" s="79"/>
      <c r="W1907" s="79"/>
    </row>
    <row r="1908" spans="1:23" x14ac:dyDescent="0.25">
      <c r="A1908" s="17"/>
      <c r="B1908" s="17"/>
      <c r="C1908" s="86"/>
      <c r="D1908" s="86"/>
      <c r="E1908" s="87"/>
      <c r="F1908" s="5"/>
      <c r="G1908" s="5"/>
      <c r="H1908" s="5"/>
      <c r="K1908" s="5"/>
      <c r="L1908" s="5"/>
      <c r="M1908" s="17"/>
      <c r="N1908" s="17"/>
      <c r="T1908" s="79"/>
      <c r="U1908" s="79"/>
      <c r="W1908" s="79"/>
    </row>
    <row r="1909" spans="1:23" x14ac:dyDescent="0.25">
      <c r="A1909" s="17"/>
      <c r="B1909" s="17"/>
      <c r="C1909" s="86"/>
      <c r="D1909" s="86"/>
      <c r="E1909" s="87"/>
      <c r="F1909" s="5"/>
      <c r="G1909" s="5"/>
      <c r="H1909" s="5"/>
      <c r="K1909" s="5"/>
      <c r="L1909" s="5"/>
      <c r="M1909" s="17"/>
      <c r="N1909" s="17"/>
      <c r="T1909" s="79"/>
      <c r="U1909" s="79"/>
      <c r="W1909" s="79"/>
    </row>
    <row r="1910" spans="1:23" x14ac:dyDescent="0.25">
      <c r="A1910" s="17"/>
      <c r="B1910" s="17"/>
      <c r="C1910" s="86"/>
      <c r="D1910" s="86"/>
      <c r="E1910" s="87"/>
      <c r="F1910" s="5"/>
      <c r="G1910" s="5"/>
      <c r="H1910" s="5"/>
      <c r="K1910" s="5"/>
      <c r="L1910" s="5"/>
      <c r="M1910" s="17"/>
      <c r="N1910" s="17"/>
      <c r="T1910" s="79"/>
      <c r="U1910" s="79"/>
      <c r="W1910" s="79"/>
    </row>
    <row r="1911" spans="1:23" x14ac:dyDescent="0.25">
      <c r="A1911" s="17"/>
      <c r="B1911" s="17"/>
      <c r="C1911" s="86"/>
      <c r="D1911" s="86"/>
      <c r="E1911" s="87"/>
      <c r="F1911" s="5"/>
      <c r="G1911" s="5"/>
      <c r="H1911" s="5"/>
      <c r="K1911" s="5"/>
      <c r="L1911" s="5"/>
      <c r="M1911" s="17"/>
      <c r="N1911" s="17"/>
      <c r="T1911" s="79"/>
      <c r="U1911" s="79"/>
      <c r="W1911" s="79"/>
    </row>
    <row r="1912" spans="1:23" x14ac:dyDescent="0.25">
      <c r="A1912" s="17"/>
      <c r="B1912" s="17"/>
      <c r="C1912" s="86"/>
      <c r="D1912" s="86"/>
      <c r="E1912" s="87"/>
      <c r="F1912" s="5"/>
      <c r="G1912" s="5"/>
      <c r="H1912" s="5"/>
      <c r="K1912" s="5"/>
      <c r="L1912" s="5"/>
      <c r="M1912" s="17"/>
      <c r="N1912" s="17"/>
      <c r="T1912" s="79"/>
      <c r="U1912" s="79"/>
      <c r="W1912" s="79"/>
    </row>
    <row r="1913" spans="1:23" x14ac:dyDescent="0.25">
      <c r="A1913" s="17"/>
      <c r="B1913" s="17"/>
      <c r="C1913" s="86"/>
      <c r="D1913" s="86"/>
      <c r="E1913" s="87"/>
      <c r="F1913" s="5"/>
      <c r="G1913" s="5"/>
      <c r="H1913" s="5"/>
      <c r="K1913" s="5"/>
      <c r="L1913" s="5"/>
      <c r="M1913" s="17"/>
      <c r="N1913" s="17"/>
      <c r="T1913" s="79"/>
      <c r="U1913" s="79"/>
      <c r="W1913" s="79"/>
    </row>
    <row r="1914" spans="1:23" x14ac:dyDescent="0.25">
      <c r="A1914" s="17"/>
      <c r="B1914" s="17"/>
      <c r="C1914" s="86"/>
      <c r="D1914" s="86"/>
      <c r="E1914" s="87"/>
      <c r="F1914" s="5"/>
      <c r="G1914" s="5"/>
      <c r="H1914" s="5"/>
      <c r="K1914" s="5"/>
      <c r="L1914" s="5"/>
      <c r="M1914" s="17"/>
      <c r="N1914" s="17"/>
      <c r="T1914" s="79"/>
      <c r="U1914" s="79"/>
      <c r="W1914" s="79"/>
    </row>
    <row r="1915" spans="1:23" x14ac:dyDescent="0.25">
      <c r="A1915" s="17"/>
      <c r="B1915" s="17"/>
      <c r="C1915" s="86"/>
      <c r="D1915" s="86"/>
      <c r="E1915" s="87"/>
      <c r="F1915" s="5"/>
      <c r="G1915" s="5"/>
      <c r="H1915" s="5"/>
      <c r="K1915" s="5"/>
      <c r="L1915" s="5"/>
      <c r="M1915" s="17"/>
      <c r="N1915" s="17"/>
      <c r="T1915" s="79"/>
      <c r="U1915" s="79"/>
      <c r="W1915" s="79"/>
    </row>
    <row r="1916" spans="1:23" x14ac:dyDescent="0.25">
      <c r="A1916" s="17"/>
      <c r="B1916" s="17"/>
      <c r="C1916" s="86"/>
      <c r="D1916" s="86"/>
      <c r="E1916" s="87"/>
      <c r="F1916" s="5"/>
      <c r="G1916" s="5"/>
      <c r="H1916" s="5"/>
      <c r="K1916" s="5"/>
      <c r="L1916" s="5"/>
      <c r="M1916" s="17"/>
      <c r="N1916" s="17"/>
      <c r="T1916" s="79"/>
      <c r="U1916" s="79"/>
      <c r="W1916" s="79"/>
    </row>
    <row r="1917" spans="1:23" x14ac:dyDescent="0.25">
      <c r="A1917" s="17"/>
      <c r="B1917" s="17"/>
      <c r="C1917" s="86"/>
      <c r="D1917" s="86"/>
      <c r="E1917" s="87"/>
      <c r="F1917" s="5"/>
      <c r="G1917" s="5"/>
      <c r="H1917" s="5"/>
      <c r="K1917" s="5"/>
      <c r="L1917" s="5"/>
      <c r="M1917" s="17"/>
      <c r="N1917" s="17"/>
      <c r="T1917" s="79"/>
      <c r="U1917" s="79"/>
      <c r="W1917" s="79"/>
    </row>
    <row r="1918" spans="1:23" x14ac:dyDescent="0.25">
      <c r="A1918" s="17"/>
      <c r="B1918" s="17"/>
      <c r="C1918" s="86"/>
      <c r="D1918" s="86"/>
      <c r="E1918" s="87"/>
      <c r="F1918" s="5"/>
      <c r="G1918" s="5"/>
      <c r="H1918" s="5"/>
      <c r="K1918" s="5"/>
      <c r="L1918" s="5"/>
      <c r="M1918" s="17"/>
      <c r="N1918" s="17"/>
      <c r="T1918" s="79"/>
      <c r="U1918" s="79"/>
      <c r="W1918" s="79"/>
    </row>
    <row r="1919" spans="1:23" x14ac:dyDescent="0.25">
      <c r="A1919" s="17"/>
      <c r="B1919" s="17"/>
      <c r="C1919" s="86"/>
      <c r="D1919" s="86"/>
      <c r="E1919" s="87"/>
      <c r="F1919" s="5"/>
      <c r="G1919" s="5"/>
      <c r="H1919" s="5"/>
      <c r="K1919" s="5"/>
      <c r="L1919" s="5"/>
      <c r="M1919" s="17"/>
      <c r="N1919" s="17"/>
      <c r="T1919" s="79"/>
      <c r="U1919" s="79"/>
      <c r="W1919" s="79"/>
    </row>
    <row r="1920" spans="1:23" x14ac:dyDescent="0.25">
      <c r="A1920" s="17"/>
      <c r="B1920" s="17"/>
      <c r="C1920" s="86"/>
      <c r="D1920" s="86"/>
      <c r="E1920" s="87"/>
      <c r="F1920" s="5"/>
      <c r="G1920" s="5"/>
      <c r="H1920" s="5"/>
      <c r="K1920" s="5"/>
      <c r="L1920" s="5"/>
      <c r="M1920" s="17"/>
      <c r="N1920" s="17"/>
      <c r="T1920" s="79"/>
      <c r="U1920" s="79"/>
      <c r="W1920" s="79"/>
    </row>
    <row r="1921" spans="1:23" x14ac:dyDescent="0.25">
      <c r="A1921" s="17"/>
      <c r="B1921" s="17"/>
      <c r="C1921" s="86"/>
      <c r="D1921" s="86"/>
      <c r="E1921" s="87"/>
      <c r="F1921" s="5"/>
      <c r="G1921" s="5"/>
      <c r="H1921" s="5"/>
      <c r="K1921" s="5"/>
      <c r="L1921" s="5"/>
      <c r="M1921" s="17"/>
      <c r="N1921" s="17"/>
      <c r="T1921" s="79"/>
      <c r="U1921" s="79"/>
      <c r="W1921" s="79"/>
    </row>
    <row r="1922" spans="1:23" x14ac:dyDescent="0.25">
      <c r="A1922" s="17"/>
      <c r="B1922" s="17"/>
      <c r="C1922" s="86"/>
      <c r="D1922" s="86"/>
      <c r="E1922" s="87"/>
      <c r="F1922" s="5"/>
      <c r="G1922" s="5"/>
      <c r="H1922" s="5"/>
      <c r="K1922" s="5"/>
      <c r="L1922" s="5"/>
      <c r="M1922" s="17"/>
      <c r="N1922" s="17"/>
      <c r="T1922" s="79"/>
      <c r="U1922" s="79"/>
      <c r="W1922" s="79"/>
    </row>
    <row r="1923" spans="1:23" x14ac:dyDescent="0.25">
      <c r="A1923" s="17"/>
      <c r="B1923" s="17"/>
      <c r="C1923" s="86"/>
      <c r="D1923" s="86"/>
      <c r="E1923" s="87"/>
      <c r="F1923" s="5"/>
      <c r="G1923" s="5"/>
      <c r="H1923" s="5"/>
      <c r="K1923" s="5"/>
      <c r="L1923" s="5"/>
      <c r="M1923" s="17"/>
      <c r="N1923" s="17"/>
      <c r="T1923" s="79"/>
      <c r="U1923" s="79"/>
      <c r="W1923" s="79"/>
    </row>
    <row r="1924" spans="1:23" x14ac:dyDescent="0.25">
      <c r="A1924" s="17"/>
      <c r="B1924" s="17"/>
      <c r="C1924" s="86"/>
      <c r="D1924" s="86"/>
      <c r="E1924" s="87"/>
      <c r="F1924" s="5"/>
      <c r="G1924" s="5"/>
      <c r="H1924" s="5"/>
      <c r="K1924" s="5"/>
      <c r="L1924" s="5"/>
      <c r="M1924" s="17"/>
      <c r="N1924" s="17"/>
      <c r="T1924" s="79"/>
      <c r="U1924" s="79"/>
      <c r="W1924" s="79"/>
    </row>
    <row r="1925" spans="1:23" x14ac:dyDescent="0.25">
      <c r="A1925" s="17"/>
      <c r="B1925" s="17"/>
      <c r="C1925" s="86"/>
      <c r="D1925" s="86"/>
      <c r="E1925" s="87"/>
      <c r="F1925" s="5"/>
      <c r="G1925" s="5"/>
      <c r="H1925" s="5"/>
      <c r="K1925" s="5"/>
      <c r="L1925" s="5"/>
      <c r="M1925" s="17"/>
      <c r="N1925" s="17"/>
      <c r="T1925" s="79"/>
      <c r="U1925" s="79"/>
      <c r="W1925" s="79"/>
    </row>
    <row r="1926" spans="1:23" x14ac:dyDescent="0.25">
      <c r="A1926" s="17"/>
      <c r="B1926" s="17"/>
      <c r="C1926" s="86"/>
      <c r="D1926" s="86"/>
      <c r="E1926" s="87"/>
      <c r="F1926" s="5"/>
      <c r="G1926" s="5"/>
      <c r="H1926" s="5"/>
      <c r="K1926" s="5"/>
      <c r="L1926" s="5"/>
      <c r="M1926" s="17"/>
      <c r="N1926" s="17"/>
      <c r="T1926" s="79"/>
      <c r="U1926" s="79"/>
      <c r="W1926" s="79"/>
    </row>
    <row r="1927" spans="1:23" x14ac:dyDescent="0.25">
      <c r="A1927" s="17"/>
      <c r="B1927" s="17"/>
      <c r="C1927" s="86"/>
      <c r="D1927" s="86"/>
      <c r="E1927" s="87"/>
      <c r="F1927" s="5"/>
      <c r="G1927" s="5"/>
      <c r="H1927" s="5"/>
      <c r="K1927" s="5"/>
      <c r="L1927" s="5"/>
      <c r="M1927" s="17"/>
      <c r="N1927" s="17"/>
      <c r="T1927" s="79"/>
      <c r="U1927" s="79"/>
      <c r="W1927" s="79"/>
    </row>
    <row r="1928" spans="1:23" x14ac:dyDescent="0.25">
      <c r="A1928" s="17"/>
      <c r="B1928" s="17"/>
      <c r="C1928" s="86"/>
      <c r="D1928" s="86"/>
      <c r="E1928" s="87"/>
      <c r="F1928" s="5"/>
      <c r="G1928" s="5"/>
      <c r="H1928" s="5"/>
      <c r="K1928" s="5"/>
      <c r="L1928" s="5"/>
      <c r="M1928" s="17"/>
      <c r="N1928" s="17"/>
      <c r="T1928" s="79"/>
      <c r="U1928" s="79"/>
      <c r="W1928" s="79"/>
    </row>
    <row r="1929" spans="1:23" x14ac:dyDescent="0.25">
      <c r="A1929" s="17"/>
      <c r="B1929" s="17"/>
      <c r="C1929" s="86"/>
      <c r="D1929" s="86"/>
      <c r="E1929" s="87"/>
      <c r="F1929" s="5"/>
      <c r="G1929" s="5"/>
      <c r="H1929" s="5"/>
      <c r="K1929" s="5"/>
      <c r="L1929" s="5"/>
      <c r="M1929" s="17"/>
      <c r="N1929" s="17"/>
      <c r="T1929" s="79"/>
      <c r="U1929" s="79"/>
      <c r="W1929" s="79"/>
    </row>
    <row r="1930" spans="1:23" x14ac:dyDescent="0.25">
      <c r="A1930" s="17"/>
      <c r="B1930" s="17"/>
      <c r="C1930" s="86"/>
      <c r="D1930" s="86"/>
      <c r="E1930" s="87"/>
      <c r="F1930" s="5"/>
      <c r="G1930" s="5"/>
      <c r="H1930" s="5"/>
      <c r="K1930" s="5"/>
      <c r="L1930" s="5"/>
      <c r="M1930" s="17"/>
      <c r="N1930" s="17"/>
      <c r="T1930" s="79"/>
      <c r="U1930" s="79"/>
      <c r="W1930" s="79"/>
    </row>
    <row r="1931" spans="1:23" x14ac:dyDescent="0.25">
      <c r="A1931" s="17"/>
      <c r="B1931" s="17"/>
      <c r="C1931" s="86"/>
      <c r="D1931" s="86"/>
      <c r="E1931" s="87"/>
      <c r="F1931" s="5"/>
      <c r="G1931" s="5"/>
      <c r="H1931" s="5"/>
      <c r="K1931" s="5"/>
      <c r="L1931" s="5"/>
      <c r="M1931" s="17"/>
      <c r="N1931" s="17"/>
      <c r="T1931" s="79"/>
      <c r="U1931" s="79"/>
      <c r="W1931" s="79"/>
    </row>
    <row r="1932" spans="1:23" x14ac:dyDescent="0.25">
      <c r="A1932" s="17"/>
      <c r="B1932" s="17"/>
      <c r="C1932" s="86"/>
      <c r="D1932" s="86"/>
      <c r="E1932" s="87"/>
      <c r="F1932" s="5"/>
      <c r="G1932" s="5"/>
      <c r="H1932" s="5"/>
      <c r="K1932" s="5"/>
      <c r="L1932" s="5"/>
      <c r="M1932" s="17"/>
      <c r="N1932" s="17"/>
      <c r="T1932" s="79"/>
      <c r="U1932" s="79"/>
      <c r="W1932" s="79"/>
    </row>
    <row r="1933" spans="1:23" x14ac:dyDescent="0.25">
      <c r="A1933" s="17"/>
      <c r="B1933" s="17"/>
      <c r="C1933" s="86"/>
      <c r="D1933" s="86"/>
      <c r="E1933" s="87"/>
      <c r="F1933" s="5"/>
      <c r="G1933" s="5"/>
      <c r="H1933" s="5"/>
      <c r="K1933" s="5"/>
      <c r="L1933" s="5"/>
      <c r="M1933" s="17"/>
      <c r="N1933" s="17"/>
      <c r="T1933" s="79"/>
      <c r="U1933" s="79"/>
      <c r="W1933" s="79"/>
    </row>
    <row r="1934" spans="1:23" x14ac:dyDescent="0.25">
      <c r="A1934" s="17"/>
      <c r="B1934" s="17"/>
      <c r="C1934" s="86"/>
      <c r="D1934" s="86"/>
      <c r="E1934" s="87"/>
      <c r="F1934" s="5"/>
      <c r="G1934" s="5"/>
      <c r="H1934" s="5"/>
      <c r="K1934" s="5"/>
      <c r="L1934" s="5"/>
      <c r="M1934" s="17"/>
      <c r="N1934" s="17"/>
      <c r="T1934" s="79"/>
      <c r="U1934" s="79"/>
      <c r="W1934" s="79"/>
    </row>
    <row r="1935" spans="1:23" x14ac:dyDescent="0.25">
      <c r="A1935" s="17"/>
      <c r="B1935" s="17"/>
      <c r="C1935" s="86"/>
      <c r="D1935" s="86"/>
      <c r="E1935" s="87"/>
      <c r="F1935" s="5"/>
      <c r="G1935" s="5"/>
      <c r="H1935" s="5"/>
      <c r="K1935" s="5"/>
      <c r="L1935" s="5"/>
      <c r="M1935" s="17"/>
      <c r="N1935" s="17"/>
      <c r="T1935" s="79"/>
      <c r="U1935" s="79"/>
      <c r="W1935" s="79"/>
    </row>
    <row r="1936" spans="1:23" x14ac:dyDescent="0.25">
      <c r="A1936" s="17"/>
      <c r="B1936" s="17"/>
      <c r="C1936" s="86"/>
      <c r="D1936" s="86"/>
      <c r="E1936" s="87"/>
      <c r="F1936" s="5"/>
      <c r="G1936" s="5"/>
      <c r="H1936" s="5"/>
      <c r="K1936" s="5"/>
      <c r="L1936" s="5"/>
      <c r="M1936" s="17"/>
      <c r="N1936" s="17"/>
      <c r="T1936" s="79"/>
      <c r="U1936" s="79"/>
      <c r="W1936" s="79"/>
    </row>
    <row r="1937" spans="1:23" x14ac:dyDescent="0.25">
      <c r="A1937" s="17"/>
      <c r="B1937" s="17"/>
      <c r="C1937" s="86"/>
      <c r="D1937" s="86"/>
      <c r="E1937" s="87"/>
      <c r="F1937" s="5"/>
      <c r="G1937" s="5"/>
      <c r="H1937" s="5"/>
      <c r="K1937" s="5"/>
      <c r="L1937" s="5"/>
      <c r="M1937" s="17"/>
      <c r="N1937" s="17"/>
      <c r="T1937" s="79"/>
      <c r="U1937" s="79"/>
      <c r="W1937" s="79"/>
    </row>
    <row r="1938" spans="1:23" x14ac:dyDescent="0.25">
      <c r="A1938" s="17"/>
      <c r="B1938" s="17"/>
      <c r="C1938" s="86"/>
      <c r="D1938" s="86"/>
      <c r="E1938" s="87"/>
      <c r="F1938" s="5"/>
      <c r="G1938" s="5"/>
      <c r="H1938" s="5"/>
      <c r="K1938" s="5"/>
      <c r="L1938" s="5"/>
      <c r="M1938" s="17"/>
      <c r="N1938" s="17"/>
      <c r="T1938" s="79"/>
      <c r="U1938" s="79"/>
      <c r="W1938" s="79"/>
    </row>
    <row r="1939" spans="1:23" x14ac:dyDescent="0.25">
      <c r="A1939" s="17"/>
      <c r="B1939" s="17"/>
      <c r="C1939" s="86"/>
      <c r="D1939" s="86"/>
      <c r="E1939" s="87"/>
      <c r="F1939" s="5"/>
      <c r="G1939" s="5"/>
      <c r="H1939" s="5"/>
      <c r="K1939" s="5"/>
      <c r="L1939" s="5"/>
      <c r="M1939" s="17"/>
      <c r="N1939" s="17"/>
      <c r="T1939" s="79"/>
      <c r="U1939" s="79"/>
      <c r="W1939" s="79"/>
    </row>
    <row r="1940" spans="1:23" x14ac:dyDescent="0.25">
      <c r="A1940" s="17"/>
      <c r="B1940" s="17"/>
      <c r="C1940" s="86"/>
      <c r="D1940" s="86"/>
      <c r="E1940" s="87"/>
      <c r="F1940" s="5"/>
      <c r="G1940" s="5"/>
      <c r="H1940" s="5"/>
      <c r="K1940" s="5"/>
      <c r="L1940" s="5"/>
      <c r="M1940" s="17"/>
      <c r="N1940" s="17"/>
      <c r="T1940" s="79"/>
      <c r="U1940" s="79"/>
      <c r="W1940" s="79"/>
    </row>
    <row r="1941" spans="1:23" x14ac:dyDescent="0.25">
      <c r="A1941" s="17"/>
      <c r="B1941" s="17"/>
      <c r="C1941" s="86"/>
      <c r="D1941" s="86"/>
      <c r="E1941" s="87"/>
      <c r="F1941" s="5"/>
      <c r="G1941" s="5"/>
      <c r="H1941" s="5"/>
      <c r="K1941" s="5"/>
      <c r="L1941" s="5"/>
      <c r="M1941" s="17"/>
      <c r="N1941" s="17"/>
      <c r="T1941" s="79"/>
      <c r="U1941" s="79"/>
      <c r="W1941" s="79"/>
    </row>
    <row r="1942" spans="1:23" x14ac:dyDescent="0.25">
      <c r="A1942" s="17"/>
      <c r="B1942" s="17"/>
      <c r="C1942" s="86"/>
      <c r="D1942" s="86"/>
      <c r="E1942" s="87"/>
      <c r="F1942" s="5"/>
      <c r="G1942" s="5"/>
      <c r="H1942" s="5"/>
      <c r="K1942" s="5"/>
      <c r="L1942" s="5"/>
      <c r="M1942" s="17"/>
      <c r="N1942" s="17"/>
      <c r="T1942" s="79"/>
      <c r="U1942" s="79"/>
      <c r="W1942" s="79"/>
    </row>
    <row r="1943" spans="1:23" x14ac:dyDescent="0.25">
      <c r="A1943" s="17"/>
      <c r="B1943" s="17"/>
      <c r="C1943" s="86"/>
      <c r="D1943" s="86"/>
      <c r="E1943" s="87"/>
      <c r="F1943" s="5"/>
      <c r="G1943" s="5"/>
      <c r="H1943" s="5"/>
      <c r="K1943" s="5"/>
      <c r="L1943" s="5"/>
      <c r="M1943" s="17"/>
      <c r="N1943" s="17"/>
      <c r="T1943" s="79"/>
      <c r="U1943" s="79"/>
      <c r="W1943" s="79"/>
    </row>
    <row r="1944" spans="1:23" x14ac:dyDescent="0.25">
      <c r="A1944" s="17"/>
      <c r="B1944" s="17"/>
      <c r="C1944" s="86"/>
      <c r="D1944" s="86"/>
      <c r="E1944" s="87"/>
      <c r="F1944" s="5"/>
      <c r="G1944" s="5"/>
      <c r="H1944" s="5"/>
      <c r="K1944" s="5"/>
      <c r="L1944" s="5"/>
      <c r="M1944" s="17"/>
      <c r="N1944" s="17"/>
      <c r="T1944" s="79"/>
      <c r="U1944" s="79"/>
      <c r="W1944" s="79"/>
    </row>
    <row r="1945" spans="1:23" x14ac:dyDescent="0.25">
      <c r="A1945" s="17"/>
      <c r="B1945" s="17"/>
      <c r="C1945" s="86"/>
      <c r="D1945" s="86"/>
      <c r="E1945" s="87"/>
      <c r="F1945" s="5"/>
      <c r="G1945" s="5"/>
      <c r="H1945" s="5"/>
      <c r="K1945" s="5"/>
      <c r="L1945" s="5"/>
      <c r="M1945" s="17"/>
      <c r="N1945" s="17"/>
      <c r="T1945" s="79"/>
      <c r="U1945" s="79"/>
      <c r="W1945" s="79"/>
    </row>
    <row r="1946" spans="1:23" x14ac:dyDescent="0.25">
      <c r="A1946" s="17"/>
      <c r="B1946" s="17"/>
      <c r="C1946" s="86"/>
      <c r="D1946" s="86"/>
      <c r="E1946" s="87"/>
      <c r="F1946" s="5"/>
      <c r="G1946" s="5"/>
      <c r="H1946" s="5"/>
      <c r="K1946" s="5"/>
      <c r="L1946" s="5"/>
      <c r="M1946" s="17"/>
      <c r="N1946" s="17"/>
      <c r="T1946" s="79"/>
      <c r="U1946" s="79"/>
      <c r="W1946" s="79"/>
    </row>
    <row r="1947" spans="1:23" x14ac:dyDescent="0.25">
      <c r="A1947" s="17"/>
      <c r="B1947" s="17"/>
      <c r="C1947" s="86"/>
      <c r="D1947" s="86"/>
      <c r="E1947" s="87"/>
      <c r="F1947" s="5"/>
      <c r="G1947" s="5"/>
      <c r="H1947" s="5"/>
      <c r="K1947" s="5"/>
      <c r="L1947" s="5"/>
      <c r="M1947" s="17"/>
      <c r="N1947" s="17"/>
      <c r="T1947" s="79"/>
      <c r="U1947" s="79"/>
      <c r="W1947" s="79"/>
    </row>
    <row r="1948" spans="1:23" x14ac:dyDescent="0.25">
      <c r="A1948" s="17"/>
      <c r="B1948" s="17"/>
      <c r="C1948" s="86"/>
      <c r="D1948" s="86"/>
      <c r="E1948" s="87"/>
      <c r="F1948" s="5"/>
      <c r="G1948" s="5"/>
      <c r="H1948" s="5"/>
      <c r="K1948" s="5"/>
      <c r="L1948" s="5"/>
      <c r="M1948" s="17"/>
      <c r="N1948" s="17"/>
      <c r="T1948" s="79"/>
      <c r="U1948" s="79"/>
      <c r="W1948" s="79"/>
    </row>
    <row r="1949" spans="1:23" x14ac:dyDescent="0.25">
      <c r="A1949" s="17"/>
      <c r="B1949" s="17"/>
      <c r="C1949" s="86"/>
      <c r="D1949" s="86"/>
      <c r="E1949" s="87"/>
      <c r="F1949" s="5"/>
      <c r="G1949" s="5"/>
      <c r="H1949" s="5"/>
      <c r="K1949" s="5"/>
      <c r="L1949" s="5"/>
      <c r="M1949" s="17"/>
      <c r="N1949" s="17"/>
      <c r="T1949" s="79"/>
      <c r="U1949" s="79"/>
      <c r="W1949" s="79"/>
    </row>
    <row r="1950" spans="1:23" x14ac:dyDescent="0.25">
      <c r="A1950" s="17"/>
      <c r="B1950" s="17"/>
      <c r="C1950" s="86"/>
      <c r="D1950" s="86"/>
      <c r="E1950" s="87"/>
      <c r="F1950" s="5"/>
      <c r="G1950" s="5"/>
      <c r="H1950" s="5"/>
      <c r="K1950" s="5"/>
      <c r="L1950" s="5"/>
      <c r="M1950" s="17"/>
      <c r="N1950" s="17"/>
      <c r="T1950" s="79"/>
      <c r="U1950" s="79"/>
      <c r="W1950" s="79"/>
    </row>
    <row r="1951" spans="1:23" x14ac:dyDescent="0.25">
      <c r="A1951" s="17"/>
      <c r="B1951" s="17"/>
      <c r="C1951" s="86"/>
      <c r="D1951" s="86"/>
      <c r="E1951" s="87"/>
      <c r="F1951" s="5"/>
      <c r="G1951" s="5"/>
      <c r="H1951" s="5"/>
      <c r="K1951" s="5"/>
      <c r="L1951" s="5"/>
      <c r="M1951" s="17"/>
      <c r="N1951" s="17"/>
      <c r="T1951" s="79"/>
      <c r="U1951" s="79"/>
      <c r="W1951" s="79"/>
    </row>
    <row r="1952" spans="1:23" x14ac:dyDescent="0.25">
      <c r="A1952" s="17"/>
      <c r="B1952" s="17"/>
      <c r="C1952" s="86"/>
      <c r="D1952" s="86"/>
      <c r="E1952" s="87"/>
      <c r="F1952" s="5"/>
      <c r="G1952" s="5"/>
      <c r="H1952" s="5"/>
      <c r="K1952" s="5"/>
      <c r="L1952" s="5"/>
      <c r="M1952" s="17"/>
      <c r="N1952" s="17"/>
      <c r="T1952" s="79"/>
      <c r="U1952" s="79"/>
      <c r="W1952" s="79"/>
    </row>
    <row r="1953" spans="1:23" x14ac:dyDescent="0.25">
      <c r="A1953" s="17"/>
      <c r="B1953" s="17"/>
      <c r="C1953" s="86"/>
      <c r="D1953" s="86"/>
      <c r="E1953" s="87"/>
      <c r="F1953" s="5"/>
      <c r="G1953" s="5"/>
      <c r="H1953" s="5"/>
      <c r="K1953" s="5"/>
      <c r="L1953" s="5"/>
      <c r="M1953" s="17"/>
      <c r="N1953" s="17"/>
      <c r="T1953" s="79"/>
      <c r="U1953" s="79"/>
      <c r="W1953" s="79"/>
    </row>
    <row r="1954" spans="1:23" x14ac:dyDescent="0.25">
      <c r="A1954" s="17"/>
      <c r="B1954" s="17"/>
      <c r="C1954" s="86"/>
      <c r="D1954" s="86"/>
      <c r="E1954" s="87"/>
      <c r="F1954" s="5"/>
      <c r="G1954" s="5"/>
      <c r="H1954" s="5"/>
      <c r="K1954" s="5"/>
      <c r="L1954" s="5"/>
      <c r="M1954" s="17"/>
      <c r="N1954" s="17"/>
      <c r="T1954" s="79"/>
      <c r="U1954" s="79"/>
      <c r="W1954" s="79"/>
    </row>
    <row r="1955" spans="1:23" x14ac:dyDescent="0.25">
      <c r="A1955" s="17"/>
      <c r="B1955" s="17"/>
      <c r="C1955" s="86"/>
      <c r="D1955" s="86"/>
      <c r="E1955" s="87"/>
      <c r="F1955" s="5"/>
      <c r="G1955" s="5"/>
      <c r="H1955" s="5"/>
      <c r="K1955" s="5"/>
      <c r="L1955" s="5"/>
      <c r="M1955" s="17"/>
      <c r="N1955" s="17"/>
      <c r="T1955" s="79"/>
      <c r="U1955" s="79"/>
      <c r="W1955" s="79"/>
    </row>
    <row r="1956" spans="1:23" x14ac:dyDescent="0.25">
      <c r="A1956" s="17"/>
      <c r="B1956" s="17"/>
      <c r="C1956" s="86"/>
      <c r="D1956" s="86"/>
      <c r="E1956" s="87"/>
      <c r="F1956" s="5"/>
      <c r="G1956" s="5"/>
      <c r="H1956" s="5"/>
      <c r="K1956" s="5"/>
      <c r="L1956" s="5"/>
      <c r="M1956" s="17"/>
      <c r="N1956" s="17"/>
      <c r="T1956" s="79"/>
      <c r="U1956" s="79"/>
      <c r="W1956" s="79"/>
    </row>
    <row r="1957" spans="1:23" x14ac:dyDescent="0.25">
      <c r="A1957" s="17"/>
      <c r="B1957" s="17"/>
      <c r="C1957" s="86"/>
      <c r="D1957" s="86"/>
      <c r="E1957" s="87"/>
      <c r="F1957" s="5"/>
      <c r="G1957" s="5"/>
      <c r="H1957" s="5"/>
      <c r="K1957" s="5"/>
      <c r="L1957" s="5"/>
      <c r="M1957" s="17"/>
      <c r="N1957" s="17"/>
      <c r="T1957" s="79"/>
      <c r="U1957" s="79"/>
      <c r="W1957" s="79"/>
    </row>
    <row r="1958" spans="1:23" x14ac:dyDescent="0.25">
      <c r="A1958" s="17"/>
      <c r="B1958" s="17"/>
      <c r="C1958" s="86"/>
      <c r="D1958" s="86"/>
      <c r="E1958" s="87"/>
      <c r="F1958" s="5"/>
      <c r="G1958" s="5"/>
      <c r="H1958" s="5"/>
      <c r="K1958" s="5"/>
      <c r="L1958" s="5"/>
      <c r="M1958" s="17"/>
      <c r="N1958" s="17"/>
      <c r="T1958" s="79"/>
      <c r="U1958" s="79"/>
      <c r="W1958" s="79"/>
    </row>
    <row r="1959" spans="1:23" x14ac:dyDescent="0.25">
      <c r="A1959" s="17"/>
      <c r="B1959" s="17"/>
      <c r="C1959" s="86"/>
      <c r="D1959" s="86"/>
      <c r="E1959" s="87"/>
      <c r="F1959" s="5"/>
      <c r="G1959" s="5"/>
      <c r="H1959" s="5"/>
      <c r="K1959" s="5"/>
      <c r="L1959" s="5"/>
      <c r="M1959" s="17"/>
      <c r="N1959" s="17"/>
      <c r="T1959" s="79"/>
      <c r="U1959" s="79"/>
      <c r="W1959" s="79"/>
    </row>
    <row r="1960" spans="1:23" x14ac:dyDescent="0.25">
      <c r="A1960" s="17"/>
      <c r="B1960" s="17"/>
      <c r="C1960" s="86"/>
      <c r="D1960" s="86"/>
      <c r="E1960" s="87"/>
      <c r="F1960" s="5"/>
      <c r="G1960" s="5"/>
      <c r="H1960" s="5"/>
      <c r="K1960" s="5"/>
      <c r="L1960" s="5"/>
      <c r="M1960" s="17"/>
      <c r="N1960" s="17"/>
      <c r="T1960" s="79"/>
      <c r="U1960" s="79"/>
      <c r="W1960" s="79"/>
    </row>
    <row r="1961" spans="1:23" x14ac:dyDescent="0.25">
      <c r="A1961" s="17"/>
      <c r="B1961" s="17"/>
      <c r="C1961" s="86"/>
      <c r="D1961" s="86"/>
      <c r="E1961" s="87"/>
      <c r="F1961" s="5"/>
      <c r="G1961" s="5"/>
      <c r="H1961" s="5"/>
      <c r="K1961" s="5"/>
      <c r="L1961" s="5"/>
      <c r="M1961" s="17"/>
      <c r="N1961" s="17"/>
      <c r="T1961" s="79"/>
      <c r="U1961" s="79"/>
      <c r="W1961" s="79"/>
    </row>
    <row r="1962" spans="1:23" x14ac:dyDescent="0.25">
      <c r="A1962" s="17"/>
      <c r="B1962" s="17"/>
      <c r="C1962" s="86"/>
      <c r="D1962" s="86"/>
      <c r="E1962" s="87"/>
      <c r="F1962" s="5"/>
      <c r="G1962" s="5"/>
      <c r="H1962" s="5"/>
      <c r="K1962" s="5"/>
      <c r="L1962" s="5"/>
      <c r="M1962" s="17"/>
      <c r="N1962" s="17"/>
      <c r="T1962" s="79"/>
      <c r="U1962" s="79"/>
      <c r="W1962" s="79"/>
    </row>
    <row r="1963" spans="1:23" x14ac:dyDescent="0.25">
      <c r="A1963" s="17"/>
      <c r="B1963" s="17"/>
      <c r="C1963" s="86"/>
      <c r="D1963" s="86"/>
      <c r="E1963" s="87"/>
      <c r="F1963" s="5"/>
      <c r="G1963" s="5"/>
      <c r="H1963" s="5"/>
      <c r="K1963" s="5"/>
      <c r="L1963" s="5"/>
      <c r="M1963" s="17"/>
      <c r="N1963" s="17"/>
      <c r="T1963" s="79"/>
      <c r="U1963" s="79"/>
      <c r="W1963" s="79"/>
    </row>
    <row r="1964" spans="1:23" x14ac:dyDescent="0.25">
      <c r="A1964" s="17"/>
      <c r="B1964" s="17"/>
      <c r="C1964" s="86"/>
      <c r="D1964" s="86"/>
      <c r="E1964" s="87"/>
      <c r="F1964" s="5"/>
      <c r="G1964" s="5"/>
      <c r="H1964" s="5"/>
      <c r="K1964" s="5"/>
      <c r="L1964" s="5"/>
      <c r="M1964" s="17"/>
      <c r="N1964" s="17"/>
      <c r="T1964" s="79"/>
      <c r="U1964" s="79"/>
      <c r="W1964" s="79"/>
    </row>
    <row r="1965" spans="1:23" x14ac:dyDescent="0.25">
      <c r="A1965" s="17"/>
      <c r="B1965" s="17"/>
      <c r="C1965" s="86"/>
      <c r="D1965" s="86"/>
      <c r="E1965" s="87"/>
      <c r="F1965" s="5"/>
      <c r="G1965" s="5"/>
      <c r="H1965" s="5"/>
      <c r="K1965" s="5"/>
      <c r="L1965" s="5"/>
      <c r="M1965" s="17"/>
      <c r="N1965" s="17"/>
      <c r="T1965" s="79"/>
      <c r="U1965" s="79"/>
      <c r="W1965" s="79"/>
    </row>
    <row r="1966" spans="1:23" x14ac:dyDescent="0.25">
      <c r="A1966" s="17"/>
      <c r="B1966" s="17"/>
      <c r="C1966" s="86"/>
      <c r="D1966" s="86"/>
      <c r="E1966" s="87"/>
      <c r="F1966" s="5"/>
      <c r="G1966" s="5"/>
      <c r="H1966" s="5"/>
      <c r="K1966" s="5"/>
      <c r="L1966" s="5"/>
      <c r="M1966" s="17"/>
      <c r="N1966" s="17"/>
      <c r="T1966" s="79"/>
      <c r="U1966" s="79"/>
      <c r="W1966" s="79"/>
    </row>
    <row r="1967" spans="1:23" x14ac:dyDescent="0.25">
      <c r="A1967" s="17"/>
      <c r="B1967" s="17"/>
      <c r="C1967" s="86"/>
      <c r="D1967" s="86"/>
      <c r="E1967" s="87"/>
      <c r="F1967" s="5"/>
      <c r="G1967" s="5"/>
      <c r="H1967" s="5"/>
      <c r="K1967" s="5"/>
      <c r="L1967" s="5"/>
      <c r="M1967" s="17"/>
      <c r="N1967" s="17"/>
      <c r="T1967" s="79"/>
      <c r="U1967" s="79"/>
      <c r="W1967" s="79"/>
    </row>
    <row r="1968" spans="1:23" x14ac:dyDescent="0.25">
      <c r="A1968" s="17"/>
      <c r="B1968" s="17"/>
      <c r="C1968" s="86"/>
      <c r="D1968" s="86"/>
      <c r="E1968" s="87"/>
      <c r="F1968" s="5"/>
      <c r="G1968" s="5"/>
      <c r="H1968" s="5"/>
      <c r="K1968" s="5"/>
      <c r="L1968" s="5"/>
      <c r="M1968" s="17"/>
      <c r="N1968" s="17"/>
      <c r="T1968" s="79"/>
      <c r="U1968" s="79"/>
      <c r="W1968" s="79"/>
    </row>
    <row r="1969" spans="1:23" x14ac:dyDescent="0.25">
      <c r="A1969" s="17"/>
      <c r="B1969" s="17"/>
      <c r="C1969" s="86"/>
      <c r="D1969" s="86"/>
      <c r="E1969" s="87"/>
      <c r="F1969" s="5"/>
      <c r="G1969" s="5"/>
      <c r="H1969" s="5"/>
      <c r="K1969" s="5"/>
      <c r="L1969" s="5"/>
      <c r="M1969" s="17"/>
      <c r="N1969" s="17"/>
      <c r="T1969" s="79"/>
      <c r="U1969" s="79"/>
      <c r="W1969" s="79"/>
    </row>
    <row r="1970" spans="1:23" x14ac:dyDescent="0.25">
      <c r="A1970" s="17"/>
      <c r="B1970" s="17"/>
      <c r="C1970" s="86"/>
      <c r="D1970" s="86"/>
      <c r="E1970" s="87"/>
      <c r="F1970" s="5"/>
      <c r="G1970" s="5"/>
      <c r="H1970" s="5"/>
      <c r="K1970" s="5"/>
      <c r="L1970" s="5"/>
      <c r="M1970" s="17"/>
      <c r="N1970" s="17"/>
      <c r="T1970" s="79"/>
      <c r="U1970" s="79"/>
      <c r="W1970" s="79"/>
    </row>
    <row r="1971" spans="1:23" x14ac:dyDescent="0.25">
      <c r="A1971" s="17"/>
      <c r="B1971" s="17"/>
      <c r="C1971" s="86"/>
      <c r="D1971" s="86"/>
      <c r="E1971" s="87"/>
      <c r="F1971" s="5"/>
      <c r="G1971" s="5"/>
      <c r="H1971" s="5"/>
      <c r="K1971" s="5"/>
      <c r="L1971" s="5"/>
      <c r="M1971" s="17"/>
      <c r="N1971" s="17"/>
      <c r="T1971" s="79"/>
      <c r="U1971" s="79"/>
      <c r="W1971" s="79"/>
    </row>
    <row r="1972" spans="1:23" x14ac:dyDescent="0.25">
      <c r="A1972" s="17"/>
      <c r="B1972" s="17"/>
      <c r="C1972" s="86"/>
      <c r="D1972" s="86"/>
      <c r="E1972" s="87"/>
      <c r="F1972" s="5"/>
      <c r="G1972" s="5"/>
      <c r="H1972" s="5"/>
      <c r="K1972" s="5"/>
      <c r="L1972" s="5"/>
      <c r="M1972" s="17"/>
      <c r="N1972" s="17"/>
      <c r="T1972" s="79"/>
      <c r="U1972" s="79"/>
      <c r="W1972" s="79"/>
    </row>
    <row r="1973" spans="1:23" x14ac:dyDescent="0.25">
      <c r="A1973" s="17"/>
      <c r="B1973" s="17"/>
      <c r="C1973" s="86"/>
      <c r="D1973" s="86"/>
      <c r="E1973" s="87"/>
      <c r="F1973" s="5"/>
      <c r="G1973" s="5"/>
      <c r="H1973" s="5"/>
      <c r="K1973" s="5"/>
      <c r="L1973" s="5"/>
      <c r="M1973" s="17"/>
      <c r="N1973" s="17"/>
      <c r="T1973" s="79"/>
      <c r="U1973" s="79"/>
      <c r="W1973" s="79"/>
    </row>
    <row r="1974" spans="1:23" x14ac:dyDescent="0.25">
      <c r="A1974" s="17"/>
      <c r="B1974" s="17"/>
      <c r="C1974" s="86"/>
      <c r="D1974" s="86"/>
      <c r="E1974" s="87"/>
      <c r="F1974" s="5"/>
      <c r="G1974" s="5"/>
      <c r="H1974" s="5"/>
      <c r="K1974" s="5"/>
      <c r="L1974" s="5"/>
      <c r="M1974" s="17"/>
      <c r="N1974" s="17"/>
      <c r="T1974" s="79"/>
      <c r="U1974" s="79"/>
      <c r="W1974" s="79"/>
    </row>
    <row r="1975" spans="1:23" x14ac:dyDescent="0.25">
      <c r="A1975" s="17"/>
      <c r="B1975" s="17"/>
      <c r="C1975" s="86"/>
      <c r="D1975" s="86"/>
      <c r="E1975" s="87"/>
      <c r="F1975" s="5"/>
      <c r="G1975" s="5"/>
      <c r="H1975" s="5"/>
      <c r="K1975" s="5"/>
      <c r="L1975" s="5"/>
      <c r="M1975" s="17"/>
      <c r="N1975" s="17"/>
      <c r="T1975" s="79"/>
      <c r="U1975" s="79"/>
      <c r="W1975" s="79"/>
    </row>
    <row r="1976" spans="1:23" x14ac:dyDescent="0.25">
      <c r="A1976" s="17"/>
      <c r="B1976" s="17"/>
      <c r="C1976" s="86"/>
      <c r="D1976" s="86"/>
      <c r="E1976" s="87"/>
      <c r="F1976" s="5"/>
      <c r="G1976" s="5"/>
      <c r="H1976" s="5"/>
      <c r="K1976" s="5"/>
      <c r="L1976" s="5"/>
      <c r="M1976" s="17"/>
      <c r="N1976" s="17"/>
      <c r="T1976" s="79"/>
      <c r="U1976" s="79"/>
      <c r="W1976" s="79"/>
    </row>
    <row r="1977" spans="1:23" x14ac:dyDescent="0.25">
      <c r="A1977" s="17"/>
      <c r="B1977" s="17"/>
      <c r="C1977" s="86"/>
      <c r="D1977" s="86"/>
      <c r="E1977" s="87"/>
      <c r="F1977" s="5"/>
      <c r="G1977" s="5"/>
      <c r="H1977" s="5"/>
      <c r="K1977" s="5"/>
      <c r="L1977" s="5"/>
      <c r="M1977" s="17"/>
      <c r="N1977" s="17"/>
      <c r="T1977" s="79"/>
      <c r="U1977" s="79"/>
      <c r="W1977" s="79"/>
    </row>
    <row r="1978" spans="1:23" x14ac:dyDescent="0.25">
      <c r="A1978" s="17"/>
      <c r="B1978" s="17"/>
      <c r="C1978" s="86"/>
      <c r="D1978" s="86"/>
      <c r="E1978" s="87"/>
      <c r="F1978" s="5"/>
      <c r="G1978" s="5"/>
      <c r="H1978" s="5"/>
      <c r="K1978" s="5"/>
      <c r="L1978" s="5"/>
      <c r="M1978" s="17"/>
      <c r="N1978" s="17"/>
      <c r="T1978" s="79"/>
      <c r="U1978" s="79"/>
      <c r="W1978" s="79"/>
    </row>
    <row r="1979" spans="1:23" x14ac:dyDescent="0.25">
      <c r="A1979" s="17"/>
      <c r="B1979" s="17"/>
      <c r="C1979" s="86"/>
      <c r="D1979" s="86"/>
      <c r="E1979" s="87"/>
      <c r="F1979" s="5"/>
      <c r="G1979" s="5"/>
      <c r="H1979" s="5"/>
      <c r="K1979" s="5"/>
      <c r="L1979" s="5"/>
      <c r="M1979" s="17"/>
      <c r="N1979" s="17"/>
      <c r="T1979" s="79"/>
      <c r="U1979" s="79"/>
      <c r="W1979" s="79"/>
    </row>
    <row r="1980" spans="1:23" x14ac:dyDescent="0.25">
      <c r="A1980" s="17"/>
      <c r="B1980" s="17"/>
      <c r="C1980" s="86"/>
      <c r="D1980" s="86"/>
      <c r="E1980" s="87"/>
      <c r="F1980" s="5"/>
      <c r="G1980" s="5"/>
      <c r="H1980" s="5"/>
      <c r="K1980" s="5"/>
      <c r="L1980" s="5"/>
      <c r="M1980" s="17"/>
      <c r="N1980" s="17"/>
      <c r="T1980" s="79"/>
      <c r="U1980" s="79"/>
      <c r="W1980" s="79"/>
    </row>
    <row r="1981" spans="1:23" x14ac:dyDescent="0.25">
      <c r="A1981" s="17"/>
      <c r="B1981" s="17"/>
      <c r="C1981" s="86"/>
      <c r="D1981" s="86"/>
      <c r="E1981" s="87"/>
      <c r="F1981" s="5"/>
      <c r="G1981" s="5"/>
      <c r="H1981" s="5"/>
      <c r="K1981" s="5"/>
      <c r="L1981" s="5"/>
      <c r="M1981" s="17"/>
      <c r="N1981" s="17"/>
      <c r="T1981" s="79"/>
      <c r="U1981" s="79"/>
      <c r="W1981" s="79"/>
    </row>
    <row r="1982" spans="1:23" x14ac:dyDescent="0.25">
      <c r="A1982" s="17"/>
      <c r="B1982" s="17"/>
      <c r="C1982" s="86"/>
      <c r="D1982" s="86"/>
      <c r="E1982" s="87"/>
      <c r="F1982" s="5"/>
      <c r="G1982" s="5"/>
      <c r="H1982" s="5"/>
      <c r="K1982" s="5"/>
      <c r="L1982" s="5"/>
      <c r="M1982" s="17"/>
      <c r="N1982" s="17"/>
      <c r="T1982" s="79"/>
      <c r="U1982" s="79"/>
      <c r="W1982" s="79"/>
    </row>
    <row r="1983" spans="1:23" x14ac:dyDescent="0.25">
      <c r="A1983" s="17"/>
      <c r="B1983" s="17"/>
      <c r="C1983" s="86"/>
      <c r="D1983" s="86"/>
      <c r="E1983" s="87"/>
      <c r="F1983" s="5"/>
      <c r="G1983" s="5"/>
      <c r="H1983" s="5"/>
      <c r="K1983" s="5"/>
      <c r="L1983" s="5"/>
      <c r="M1983" s="17"/>
      <c r="N1983" s="17"/>
      <c r="T1983" s="79"/>
      <c r="U1983" s="79"/>
      <c r="W1983" s="79"/>
    </row>
    <row r="1984" spans="1:23" x14ac:dyDescent="0.25">
      <c r="A1984" s="17"/>
      <c r="B1984" s="17"/>
      <c r="C1984" s="86"/>
      <c r="D1984" s="86"/>
      <c r="E1984" s="87"/>
      <c r="F1984" s="5"/>
      <c r="G1984" s="5"/>
      <c r="H1984" s="5"/>
      <c r="K1984" s="5"/>
      <c r="L1984" s="5"/>
      <c r="M1984" s="17"/>
      <c r="N1984" s="17"/>
      <c r="T1984" s="79"/>
      <c r="U1984" s="79"/>
      <c r="W1984" s="79"/>
    </row>
    <row r="1985" spans="1:23" x14ac:dyDescent="0.25">
      <c r="A1985" s="17"/>
      <c r="B1985" s="17"/>
      <c r="C1985" s="86"/>
      <c r="D1985" s="86"/>
      <c r="E1985" s="87"/>
      <c r="F1985" s="5"/>
      <c r="G1985" s="5"/>
      <c r="H1985" s="5"/>
      <c r="K1985" s="5"/>
      <c r="L1985" s="5"/>
      <c r="M1985" s="17"/>
      <c r="N1985" s="17"/>
      <c r="T1985" s="79"/>
      <c r="U1985" s="79"/>
      <c r="W1985" s="79"/>
    </row>
    <row r="1986" spans="1:23" x14ac:dyDescent="0.25">
      <c r="A1986" s="17"/>
      <c r="B1986" s="17"/>
      <c r="C1986" s="86"/>
      <c r="D1986" s="86"/>
      <c r="E1986" s="87"/>
      <c r="F1986" s="5"/>
      <c r="G1986" s="5"/>
      <c r="H1986" s="5"/>
      <c r="K1986" s="5"/>
      <c r="L1986" s="5"/>
      <c r="M1986" s="17"/>
      <c r="N1986" s="17"/>
      <c r="T1986" s="79"/>
      <c r="U1986" s="79"/>
      <c r="W1986" s="79"/>
    </row>
    <row r="1987" spans="1:23" x14ac:dyDescent="0.25">
      <c r="A1987" s="17"/>
      <c r="B1987" s="17"/>
      <c r="C1987" s="86"/>
      <c r="D1987" s="86"/>
      <c r="E1987" s="87"/>
      <c r="F1987" s="5"/>
      <c r="G1987" s="5"/>
      <c r="H1987" s="5"/>
      <c r="K1987" s="5"/>
      <c r="L1987" s="5"/>
      <c r="M1987" s="17"/>
      <c r="N1987" s="17"/>
      <c r="T1987" s="79"/>
      <c r="U1987" s="79"/>
      <c r="W1987" s="79"/>
    </row>
    <row r="1988" spans="1:23" x14ac:dyDescent="0.25">
      <c r="A1988" s="17"/>
      <c r="B1988" s="17"/>
      <c r="C1988" s="86"/>
      <c r="D1988" s="86"/>
      <c r="E1988" s="87"/>
      <c r="F1988" s="5"/>
      <c r="G1988" s="5"/>
      <c r="H1988" s="5"/>
      <c r="K1988" s="5"/>
      <c r="L1988" s="5"/>
      <c r="M1988" s="17"/>
      <c r="N1988" s="17"/>
      <c r="T1988" s="79"/>
      <c r="U1988" s="79"/>
      <c r="W1988" s="79"/>
    </row>
    <row r="1989" spans="1:23" x14ac:dyDescent="0.25">
      <c r="A1989" s="17"/>
      <c r="B1989" s="17"/>
      <c r="C1989" s="86"/>
      <c r="D1989" s="86"/>
      <c r="E1989" s="87"/>
      <c r="F1989" s="5"/>
      <c r="G1989" s="5"/>
      <c r="H1989" s="5"/>
      <c r="K1989" s="5"/>
      <c r="L1989" s="5"/>
      <c r="M1989" s="17"/>
      <c r="N1989" s="17"/>
      <c r="T1989" s="79"/>
      <c r="U1989" s="79"/>
      <c r="W1989" s="79"/>
    </row>
    <row r="1990" spans="1:23" x14ac:dyDescent="0.25">
      <c r="A1990" s="17"/>
      <c r="B1990" s="17"/>
      <c r="C1990" s="86"/>
      <c r="D1990" s="86"/>
      <c r="E1990" s="87"/>
      <c r="F1990" s="5"/>
      <c r="G1990" s="5"/>
      <c r="H1990" s="5"/>
      <c r="K1990" s="5"/>
      <c r="L1990" s="5"/>
      <c r="M1990" s="17"/>
      <c r="N1990" s="17"/>
      <c r="T1990" s="79"/>
      <c r="U1990" s="79"/>
      <c r="W1990" s="79"/>
    </row>
    <row r="1991" spans="1:23" x14ac:dyDescent="0.25">
      <c r="A1991" s="17"/>
      <c r="B1991" s="17"/>
      <c r="C1991" s="86"/>
      <c r="D1991" s="86"/>
      <c r="E1991" s="87"/>
      <c r="F1991" s="5"/>
      <c r="G1991" s="5"/>
      <c r="H1991" s="5"/>
      <c r="K1991" s="5"/>
      <c r="L1991" s="5"/>
      <c r="M1991" s="17"/>
      <c r="N1991" s="17"/>
      <c r="T1991" s="79"/>
      <c r="U1991" s="79"/>
      <c r="W1991" s="79"/>
    </row>
    <row r="1992" spans="1:23" x14ac:dyDescent="0.25">
      <c r="A1992" s="17"/>
      <c r="B1992" s="17"/>
      <c r="C1992" s="86"/>
      <c r="D1992" s="86"/>
      <c r="E1992" s="87"/>
      <c r="F1992" s="5"/>
      <c r="G1992" s="5"/>
      <c r="H1992" s="5"/>
      <c r="K1992" s="5"/>
      <c r="L1992" s="5"/>
      <c r="M1992" s="17"/>
      <c r="N1992" s="17"/>
      <c r="T1992" s="79"/>
      <c r="U1992" s="79"/>
      <c r="W1992" s="79"/>
    </row>
    <row r="1993" spans="1:23" x14ac:dyDescent="0.25">
      <c r="A1993" s="17"/>
      <c r="B1993" s="17"/>
      <c r="C1993" s="86"/>
      <c r="D1993" s="86"/>
      <c r="E1993" s="87"/>
      <c r="F1993" s="5"/>
      <c r="G1993" s="5"/>
      <c r="H1993" s="5"/>
      <c r="K1993" s="5"/>
      <c r="L1993" s="5"/>
      <c r="M1993" s="17"/>
      <c r="N1993" s="17"/>
      <c r="T1993" s="79"/>
      <c r="U1993" s="79"/>
      <c r="W1993" s="79"/>
    </row>
    <row r="1994" spans="1:23" x14ac:dyDescent="0.25">
      <c r="A1994" s="17"/>
      <c r="B1994" s="17"/>
      <c r="C1994" s="86"/>
      <c r="D1994" s="86"/>
      <c r="E1994" s="87"/>
      <c r="F1994" s="5"/>
      <c r="G1994" s="5"/>
      <c r="H1994" s="5"/>
      <c r="K1994" s="5"/>
      <c r="L1994" s="5"/>
      <c r="M1994" s="17"/>
      <c r="N1994" s="17"/>
      <c r="T1994" s="79"/>
      <c r="U1994" s="79"/>
      <c r="W1994" s="79"/>
    </row>
    <row r="1995" spans="1:23" x14ac:dyDescent="0.25">
      <c r="A1995" s="17"/>
      <c r="B1995" s="17"/>
      <c r="C1995" s="86"/>
      <c r="D1995" s="86"/>
      <c r="E1995" s="87"/>
      <c r="F1995" s="5"/>
      <c r="G1995" s="5"/>
      <c r="H1995" s="5"/>
      <c r="K1995" s="5"/>
      <c r="L1995" s="5"/>
      <c r="M1995" s="17"/>
      <c r="N1995" s="17"/>
      <c r="T1995" s="79"/>
      <c r="U1995" s="79"/>
      <c r="W1995" s="79"/>
    </row>
    <row r="1996" spans="1:23" x14ac:dyDescent="0.25">
      <c r="A1996" s="17"/>
      <c r="B1996" s="17"/>
      <c r="C1996" s="86"/>
      <c r="D1996" s="86"/>
      <c r="E1996" s="87"/>
      <c r="F1996" s="5"/>
      <c r="G1996" s="5"/>
      <c r="H1996" s="5"/>
      <c r="K1996" s="5"/>
      <c r="L1996" s="5"/>
      <c r="M1996" s="17"/>
      <c r="N1996" s="17"/>
      <c r="T1996" s="79"/>
      <c r="U1996" s="79"/>
      <c r="W1996" s="79"/>
    </row>
    <row r="1997" spans="1:23" x14ac:dyDescent="0.25">
      <c r="A1997" s="17"/>
      <c r="B1997" s="17"/>
      <c r="C1997" s="86"/>
      <c r="D1997" s="86"/>
      <c r="E1997" s="87"/>
      <c r="F1997" s="5"/>
      <c r="G1997" s="5"/>
      <c r="H1997" s="5"/>
      <c r="K1997" s="5"/>
      <c r="L1997" s="5"/>
      <c r="M1997" s="17"/>
      <c r="N1997" s="17"/>
      <c r="T1997" s="79"/>
      <c r="U1997" s="79"/>
      <c r="W1997" s="79"/>
    </row>
    <row r="1998" spans="1:23" x14ac:dyDescent="0.25">
      <c r="A1998" s="17"/>
      <c r="B1998" s="17"/>
      <c r="C1998" s="86"/>
      <c r="D1998" s="86"/>
      <c r="E1998" s="87"/>
      <c r="F1998" s="5"/>
      <c r="G1998" s="5"/>
      <c r="H1998" s="5"/>
      <c r="K1998" s="5"/>
      <c r="L1998" s="5"/>
      <c r="M1998" s="17"/>
      <c r="N1998" s="17"/>
      <c r="T1998" s="79"/>
      <c r="U1998" s="79"/>
      <c r="W1998" s="79"/>
    </row>
    <row r="1999" spans="1:23" x14ac:dyDescent="0.25">
      <c r="A1999" s="17"/>
      <c r="B1999" s="17"/>
      <c r="C1999" s="86"/>
      <c r="D1999" s="86"/>
      <c r="E1999" s="87"/>
      <c r="F1999" s="5"/>
      <c r="G1999" s="5"/>
      <c r="H1999" s="5"/>
      <c r="K1999" s="5"/>
      <c r="L1999" s="5"/>
      <c r="M1999" s="17"/>
      <c r="N1999" s="17"/>
      <c r="T1999" s="79"/>
      <c r="U1999" s="79"/>
      <c r="W1999" s="79"/>
    </row>
    <row r="2000" spans="1:23" x14ac:dyDescent="0.25">
      <c r="A2000" s="17"/>
      <c r="B2000" s="17"/>
      <c r="C2000" s="86"/>
      <c r="D2000" s="86"/>
      <c r="E2000" s="87"/>
      <c r="F2000" s="5"/>
      <c r="G2000" s="5"/>
      <c r="H2000" s="5"/>
      <c r="K2000" s="5"/>
      <c r="L2000" s="5"/>
      <c r="M2000" s="17"/>
      <c r="N2000" s="17"/>
      <c r="T2000" s="79"/>
      <c r="U2000" s="79"/>
      <c r="W2000" s="79"/>
    </row>
    <row r="2001" spans="1:23" x14ac:dyDescent="0.25">
      <c r="A2001" s="17"/>
      <c r="B2001" s="17"/>
      <c r="C2001" s="86"/>
      <c r="D2001" s="86"/>
      <c r="E2001" s="87"/>
      <c r="F2001" s="5"/>
      <c r="G2001" s="5"/>
      <c r="H2001" s="5"/>
      <c r="K2001" s="5"/>
      <c r="L2001" s="5"/>
      <c r="M2001" s="17"/>
      <c r="N2001" s="17"/>
      <c r="T2001" s="79"/>
      <c r="U2001" s="79"/>
      <c r="W2001" s="79"/>
    </row>
    <row r="2002" spans="1:23" x14ac:dyDescent="0.25">
      <c r="A2002" s="17"/>
      <c r="B2002" s="17"/>
      <c r="C2002" s="86"/>
      <c r="D2002" s="86"/>
      <c r="E2002" s="87"/>
      <c r="F2002" s="5"/>
      <c r="G2002" s="5"/>
      <c r="H2002" s="5"/>
      <c r="K2002" s="5"/>
      <c r="L2002" s="5"/>
      <c r="M2002" s="17"/>
      <c r="N2002" s="17"/>
      <c r="T2002" s="79"/>
      <c r="U2002" s="79"/>
      <c r="W2002" s="79"/>
    </row>
    <row r="2003" spans="1:23" x14ac:dyDescent="0.25">
      <c r="A2003" s="17"/>
      <c r="B2003" s="17"/>
      <c r="C2003" s="86"/>
      <c r="D2003" s="86"/>
      <c r="E2003" s="87"/>
      <c r="F2003" s="5"/>
      <c r="G2003" s="5"/>
      <c r="H2003" s="5"/>
      <c r="K2003" s="5"/>
      <c r="L2003" s="5"/>
      <c r="M2003" s="17"/>
      <c r="N2003" s="17"/>
      <c r="T2003" s="79"/>
      <c r="U2003" s="79"/>
      <c r="W2003" s="79"/>
    </row>
    <row r="2004" spans="1:23" x14ac:dyDescent="0.25">
      <c r="A2004" s="17"/>
      <c r="B2004" s="17"/>
      <c r="C2004" s="86"/>
      <c r="D2004" s="86"/>
      <c r="E2004" s="87"/>
      <c r="F2004" s="5"/>
      <c r="G2004" s="5"/>
      <c r="H2004" s="5"/>
      <c r="K2004" s="5"/>
      <c r="L2004" s="5"/>
      <c r="M2004" s="17"/>
      <c r="N2004" s="17"/>
      <c r="T2004" s="79"/>
      <c r="U2004" s="79"/>
      <c r="W2004" s="79"/>
    </row>
    <row r="2005" spans="1:23" x14ac:dyDescent="0.25">
      <c r="A2005" s="17"/>
      <c r="B2005" s="17"/>
      <c r="C2005" s="86"/>
      <c r="D2005" s="86"/>
      <c r="E2005" s="87"/>
      <c r="F2005" s="5"/>
      <c r="G2005" s="5"/>
      <c r="H2005" s="5"/>
      <c r="K2005" s="5"/>
      <c r="L2005" s="5"/>
      <c r="M2005" s="17"/>
      <c r="N2005" s="17"/>
      <c r="T2005" s="79"/>
      <c r="U2005" s="79"/>
      <c r="W2005" s="79"/>
    </row>
    <row r="2006" spans="1:23" x14ac:dyDescent="0.25">
      <c r="A2006" s="17"/>
      <c r="B2006" s="17"/>
      <c r="C2006" s="86"/>
      <c r="D2006" s="86"/>
      <c r="E2006" s="87"/>
      <c r="F2006" s="5"/>
      <c r="G2006" s="5"/>
      <c r="H2006" s="5"/>
      <c r="K2006" s="5"/>
      <c r="L2006" s="5"/>
      <c r="M2006" s="17"/>
      <c r="N2006" s="17"/>
      <c r="T2006" s="79"/>
      <c r="U2006" s="79"/>
      <c r="W2006" s="79"/>
    </row>
    <row r="2007" spans="1:23" x14ac:dyDescent="0.25">
      <c r="A2007" s="17"/>
      <c r="B2007" s="17"/>
      <c r="C2007" s="86"/>
      <c r="D2007" s="86"/>
      <c r="E2007" s="87"/>
      <c r="F2007" s="5"/>
      <c r="G2007" s="5"/>
      <c r="H2007" s="5"/>
      <c r="K2007" s="5"/>
      <c r="L2007" s="5"/>
      <c r="M2007" s="17"/>
      <c r="N2007" s="17"/>
      <c r="T2007" s="79"/>
      <c r="U2007" s="79"/>
      <c r="W2007" s="79"/>
    </row>
    <row r="2008" spans="1:23" x14ac:dyDescent="0.25">
      <c r="A2008" s="17"/>
      <c r="B2008" s="17"/>
      <c r="C2008" s="86"/>
      <c r="D2008" s="86"/>
      <c r="E2008" s="87"/>
      <c r="F2008" s="5"/>
      <c r="G2008" s="5"/>
      <c r="H2008" s="5"/>
      <c r="K2008" s="5"/>
      <c r="L2008" s="5"/>
      <c r="M2008" s="17"/>
      <c r="N2008" s="17"/>
      <c r="T2008" s="79"/>
      <c r="U2008" s="79"/>
      <c r="W2008" s="79"/>
    </row>
    <row r="2009" spans="1:23" x14ac:dyDescent="0.25">
      <c r="A2009" s="17"/>
      <c r="B2009" s="17"/>
      <c r="C2009" s="86"/>
      <c r="D2009" s="86"/>
      <c r="E2009" s="87"/>
      <c r="F2009" s="5"/>
      <c r="G2009" s="5"/>
      <c r="H2009" s="5"/>
      <c r="K2009" s="5"/>
      <c r="L2009" s="5"/>
      <c r="M2009" s="17"/>
      <c r="N2009" s="17"/>
      <c r="T2009" s="79"/>
      <c r="U2009" s="79"/>
      <c r="W2009" s="79"/>
    </row>
    <row r="2010" spans="1:23" x14ac:dyDescent="0.25">
      <c r="A2010" s="17"/>
      <c r="B2010" s="17"/>
      <c r="C2010" s="86"/>
      <c r="D2010" s="86"/>
      <c r="E2010" s="87"/>
      <c r="F2010" s="5"/>
      <c r="G2010" s="5"/>
      <c r="H2010" s="5"/>
      <c r="K2010" s="5"/>
      <c r="L2010" s="5"/>
      <c r="M2010" s="17"/>
      <c r="N2010" s="17"/>
      <c r="T2010" s="79"/>
      <c r="U2010" s="79"/>
      <c r="W2010" s="79"/>
    </row>
    <row r="2011" spans="1:23" x14ac:dyDescent="0.25">
      <c r="A2011" s="17"/>
      <c r="B2011" s="17"/>
      <c r="C2011" s="86"/>
      <c r="D2011" s="86"/>
      <c r="E2011" s="87"/>
      <c r="F2011" s="5"/>
      <c r="G2011" s="5"/>
      <c r="H2011" s="5"/>
      <c r="K2011" s="5"/>
      <c r="L2011" s="5"/>
      <c r="M2011" s="17"/>
      <c r="N2011" s="17"/>
      <c r="T2011" s="79"/>
      <c r="U2011" s="79"/>
      <c r="W2011" s="79"/>
    </row>
    <row r="2012" spans="1:23" x14ac:dyDescent="0.25">
      <c r="A2012" s="17"/>
      <c r="B2012" s="17"/>
      <c r="C2012" s="86"/>
      <c r="D2012" s="86"/>
      <c r="E2012" s="87"/>
      <c r="F2012" s="5"/>
      <c r="G2012" s="5"/>
      <c r="H2012" s="5"/>
      <c r="K2012" s="5"/>
      <c r="L2012" s="5"/>
      <c r="M2012" s="17"/>
      <c r="N2012" s="17"/>
      <c r="T2012" s="79"/>
      <c r="U2012" s="79"/>
      <c r="W2012" s="79"/>
    </row>
    <row r="2013" spans="1:23" x14ac:dyDescent="0.25">
      <c r="A2013" s="17"/>
      <c r="B2013" s="17"/>
      <c r="C2013" s="86"/>
      <c r="D2013" s="86"/>
      <c r="E2013" s="87"/>
      <c r="F2013" s="5"/>
      <c r="G2013" s="5"/>
      <c r="H2013" s="5"/>
      <c r="K2013" s="5"/>
      <c r="L2013" s="5"/>
      <c r="M2013" s="17"/>
      <c r="N2013" s="17"/>
      <c r="T2013" s="79"/>
      <c r="U2013" s="79"/>
      <c r="W2013" s="79"/>
    </row>
    <row r="2014" spans="1:23" x14ac:dyDescent="0.25">
      <c r="A2014" s="17"/>
      <c r="B2014" s="17"/>
      <c r="C2014" s="86"/>
      <c r="D2014" s="86"/>
      <c r="E2014" s="87"/>
      <c r="F2014" s="5"/>
      <c r="G2014" s="5"/>
      <c r="H2014" s="5"/>
      <c r="K2014" s="5"/>
      <c r="L2014" s="5"/>
      <c r="M2014" s="17"/>
      <c r="N2014" s="17"/>
      <c r="T2014" s="79"/>
      <c r="U2014" s="79"/>
      <c r="W2014" s="79"/>
    </row>
    <row r="2015" spans="1:23" x14ac:dyDescent="0.25">
      <c r="A2015" s="17"/>
      <c r="B2015" s="17"/>
      <c r="C2015" s="86"/>
      <c r="D2015" s="86"/>
      <c r="E2015" s="87"/>
      <c r="F2015" s="5"/>
      <c r="G2015" s="5"/>
      <c r="H2015" s="5"/>
      <c r="K2015" s="5"/>
      <c r="L2015" s="5"/>
      <c r="M2015" s="17"/>
      <c r="N2015" s="17"/>
      <c r="T2015" s="79"/>
      <c r="U2015" s="79"/>
      <c r="W2015" s="79"/>
    </row>
    <row r="2016" spans="1:23" x14ac:dyDescent="0.25">
      <c r="A2016" s="17"/>
      <c r="B2016" s="17"/>
      <c r="C2016" s="86"/>
      <c r="D2016" s="86"/>
      <c r="E2016" s="87"/>
      <c r="F2016" s="5"/>
      <c r="G2016" s="5"/>
      <c r="H2016" s="5"/>
      <c r="K2016" s="5"/>
      <c r="L2016" s="5"/>
      <c r="M2016" s="17"/>
      <c r="N2016" s="17"/>
      <c r="T2016" s="79"/>
      <c r="U2016" s="79"/>
      <c r="W2016" s="79"/>
    </row>
    <row r="2017" spans="1:23" x14ac:dyDescent="0.25">
      <c r="A2017" s="17"/>
      <c r="B2017" s="17"/>
      <c r="C2017" s="86"/>
      <c r="D2017" s="86"/>
      <c r="E2017" s="87"/>
      <c r="F2017" s="5"/>
      <c r="G2017" s="5"/>
      <c r="H2017" s="5"/>
      <c r="K2017" s="5"/>
      <c r="L2017" s="5"/>
      <c r="M2017" s="17"/>
      <c r="N2017" s="17"/>
      <c r="T2017" s="79"/>
      <c r="U2017" s="79"/>
      <c r="W2017" s="79"/>
    </row>
    <row r="2018" spans="1:23" x14ac:dyDescent="0.25">
      <c r="A2018" s="17"/>
      <c r="B2018" s="17"/>
      <c r="C2018" s="86"/>
      <c r="D2018" s="86"/>
      <c r="E2018" s="87"/>
      <c r="F2018" s="5"/>
      <c r="G2018" s="5"/>
      <c r="H2018" s="5"/>
      <c r="K2018" s="5"/>
      <c r="L2018" s="5"/>
      <c r="M2018" s="17"/>
      <c r="N2018" s="17"/>
      <c r="T2018" s="79"/>
      <c r="U2018" s="79"/>
      <c r="W2018" s="79"/>
    </row>
    <row r="2019" spans="1:23" x14ac:dyDescent="0.25">
      <c r="A2019" s="17"/>
      <c r="B2019" s="17"/>
      <c r="C2019" s="86"/>
      <c r="D2019" s="86"/>
      <c r="E2019" s="87"/>
      <c r="F2019" s="5"/>
      <c r="G2019" s="5"/>
      <c r="H2019" s="5"/>
      <c r="K2019" s="5"/>
      <c r="L2019" s="5"/>
      <c r="M2019" s="17"/>
      <c r="N2019" s="17"/>
      <c r="T2019" s="79"/>
      <c r="U2019" s="79"/>
      <c r="W2019" s="79"/>
    </row>
    <row r="2020" spans="1:23" x14ac:dyDescent="0.25">
      <c r="A2020" s="17"/>
      <c r="B2020" s="17"/>
      <c r="C2020" s="86"/>
      <c r="D2020" s="86"/>
      <c r="E2020" s="87"/>
      <c r="F2020" s="5"/>
      <c r="G2020" s="5"/>
      <c r="H2020" s="5"/>
      <c r="K2020" s="5"/>
      <c r="L2020" s="5"/>
      <c r="M2020" s="17"/>
      <c r="N2020" s="17"/>
      <c r="T2020" s="79"/>
      <c r="U2020" s="79"/>
      <c r="W2020" s="79"/>
    </row>
    <row r="2021" spans="1:23" x14ac:dyDescent="0.25">
      <c r="A2021" s="17"/>
      <c r="B2021" s="17"/>
      <c r="C2021" s="86"/>
      <c r="D2021" s="86"/>
      <c r="E2021" s="87"/>
      <c r="F2021" s="5"/>
      <c r="G2021" s="5"/>
      <c r="H2021" s="5"/>
      <c r="K2021" s="5"/>
      <c r="L2021" s="5"/>
      <c r="M2021" s="17"/>
      <c r="N2021" s="17"/>
      <c r="T2021" s="79"/>
      <c r="U2021" s="79"/>
      <c r="W2021" s="79"/>
    </row>
    <row r="2022" spans="1:23" x14ac:dyDescent="0.25">
      <c r="A2022" s="17"/>
      <c r="B2022" s="17"/>
      <c r="C2022" s="86"/>
      <c r="D2022" s="86"/>
      <c r="E2022" s="87"/>
      <c r="F2022" s="5"/>
      <c r="G2022" s="5"/>
      <c r="H2022" s="5"/>
      <c r="K2022" s="5"/>
      <c r="L2022" s="5"/>
      <c r="M2022" s="17"/>
      <c r="N2022" s="17"/>
      <c r="T2022" s="79"/>
      <c r="U2022" s="79"/>
      <c r="W2022" s="79"/>
    </row>
    <row r="2023" spans="1:23" x14ac:dyDescent="0.25">
      <c r="A2023" s="17"/>
      <c r="B2023" s="17"/>
      <c r="C2023" s="86"/>
      <c r="D2023" s="86"/>
      <c r="E2023" s="87"/>
      <c r="F2023" s="5"/>
      <c r="G2023" s="5"/>
      <c r="H2023" s="5"/>
      <c r="K2023" s="5"/>
      <c r="L2023" s="5"/>
      <c r="M2023" s="17"/>
      <c r="N2023" s="17"/>
      <c r="T2023" s="79"/>
      <c r="U2023" s="79"/>
      <c r="V2023" s="19"/>
      <c r="W2023" s="79"/>
    </row>
    <row r="2024" spans="1:23" x14ac:dyDescent="0.25">
      <c r="A2024" s="17"/>
      <c r="B2024" s="17"/>
      <c r="C2024" s="86"/>
      <c r="D2024" s="86"/>
      <c r="E2024" s="87"/>
      <c r="F2024" s="5"/>
      <c r="G2024" s="5"/>
      <c r="H2024" s="5"/>
      <c r="K2024" s="5"/>
      <c r="L2024" s="5"/>
      <c r="M2024" s="17"/>
      <c r="N2024" s="17"/>
      <c r="T2024" s="79"/>
      <c r="U2024" s="79"/>
      <c r="V2024" s="19"/>
      <c r="W2024" s="79"/>
    </row>
    <row r="2025" spans="1:23" x14ac:dyDescent="0.25">
      <c r="A2025" s="17"/>
      <c r="B2025" s="17"/>
      <c r="C2025" s="86"/>
      <c r="D2025" s="86"/>
      <c r="E2025" s="87"/>
      <c r="F2025" s="5"/>
      <c r="G2025" s="5"/>
      <c r="H2025" s="5"/>
      <c r="K2025" s="5"/>
      <c r="L2025" s="5"/>
      <c r="M2025" s="17"/>
      <c r="N2025" s="17"/>
      <c r="T2025" s="79"/>
      <c r="U2025" s="79"/>
      <c r="V2025" s="19"/>
      <c r="W2025" s="79"/>
    </row>
    <row r="2026" spans="1:23" x14ac:dyDescent="0.25">
      <c r="A2026" s="17"/>
      <c r="B2026" s="17"/>
      <c r="C2026" s="86"/>
      <c r="D2026" s="86"/>
      <c r="E2026" s="87"/>
      <c r="F2026" s="5"/>
      <c r="G2026" s="5"/>
      <c r="H2026" s="5"/>
      <c r="K2026" s="5"/>
      <c r="L2026" s="5"/>
      <c r="M2026" s="17"/>
      <c r="N2026" s="17"/>
      <c r="T2026" s="79"/>
      <c r="U2026" s="79"/>
      <c r="V2026" s="19"/>
      <c r="W2026" s="79"/>
    </row>
    <row r="2027" spans="1:23" x14ac:dyDescent="0.25">
      <c r="A2027" s="17"/>
      <c r="B2027" s="17"/>
      <c r="C2027" s="86"/>
      <c r="D2027" s="86"/>
      <c r="E2027" s="87"/>
      <c r="F2027" s="5"/>
      <c r="G2027" s="5"/>
      <c r="H2027" s="5"/>
      <c r="K2027" s="5"/>
      <c r="L2027" s="5"/>
      <c r="M2027" s="17"/>
      <c r="N2027" s="17"/>
      <c r="T2027" s="79"/>
      <c r="U2027" s="79"/>
      <c r="V2027" s="19"/>
      <c r="W2027" s="79"/>
    </row>
    <row r="2028" spans="1:23" x14ac:dyDescent="0.25">
      <c r="A2028" s="17"/>
      <c r="B2028" s="17"/>
      <c r="C2028" s="86"/>
      <c r="D2028" s="86"/>
      <c r="E2028" s="87"/>
      <c r="F2028" s="5"/>
      <c r="G2028" s="5"/>
      <c r="H2028" s="5"/>
      <c r="K2028" s="5"/>
      <c r="L2028" s="5"/>
      <c r="M2028" s="17"/>
      <c r="N2028" s="17"/>
      <c r="T2028" s="79"/>
      <c r="U2028" s="79"/>
      <c r="V2028" s="19"/>
      <c r="W2028" s="79"/>
    </row>
    <row r="2029" spans="1:23" x14ac:dyDescent="0.25">
      <c r="A2029" s="17"/>
      <c r="B2029" s="17"/>
      <c r="C2029" s="86"/>
      <c r="D2029" s="86"/>
      <c r="E2029" s="87"/>
      <c r="F2029" s="5"/>
      <c r="G2029" s="5"/>
      <c r="H2029" s="5"/>
      <c r="K2029" s="5"/>
      <c r="L2029" s="5"/>
      <c r="M2029" s="17"/>
      <c r="N2029" s="17"/>
      <c r="T2029" s="79"/>
      <c r="U2029" s="79"/>
      <c r="V2029" s="19"/>
      <c r="W2029" s="79"/>
    </row>
    <row r="2030" spans="1:23" x14ac:dyDescent="0.25">
      <c r="A2030" s="17"/>
      <c r="B2030" s="17"/>
      <c r="C2030" s="86"/>
      <c r="D2030" s="86"/>
      <c r="E2030" s="87"/>
      <c r="F2030" s="5"/>
      <c r="G2030" s="5"/>
      <c r="H2030" s="5"/>
      <c r="K2030" s="5"/>
      <c r="L2030" s="5"/>
      <c r="M2030" s="17"/>
      <c r="N2030" s="17"/>
      <c r="T2030" s="79"/>
      <c r="U2030" s="79"/>
      <c r="V2030" s="19"/>
      <c r="W2030" s="79"/>
    </row>
    <row r="2031" spans="1:23" x14ac:dyDescent="0.25">
      <c r="A2031" s="17"/>
      <c r="B2031" s="17"/>
      <c r="C2031" s="86"/>
      <c r="D2031" s="86"/>
      <c r="E2031" s="87"/>
      <c r="F2031" s="5"/>
      <c r="G2031" s="5"/>
      <c r="H2031" s="5"/>
      <c r="K2031" s="5"/>
      <c r="L2031" s="5"/>
      <c r="M2031" s="17"/>
      <c r="N2031" s="17"/>
      <c r="T2031" s="79"/>
      <c r="U2031" s="79"/>
      <c r="V2031" s="19"/>
      <c r="W2031" s="79"/>
    </row>
    <row r="2032" spans="1:23" x14ac:dyDescent="0.25">
      <c r="A2032" s="17"/>
      <c r="B2032" s="17"/>
      <c r="C2032" s="86"/>
      <c r="D2032" s="86"/>
      <c r="E2032" s="87"/>
      <c r="F2032" s="5"/>
      <c r="G2032" s="5"/>
      <c r="H2032" s="5"/>
      <c r="K2032" s="5"/>
      <c r="L2032" s="5"/>
      <c r="M2032" s="17"/>
      <c r="N2032" s="17"/>
      <c r="T2032" s="79"/>
      <c r="U2032" s="79"/>
      <c r="V2032" s="19"/>
      <c r="W2032" s="79"/>
    </row>
    <row r="2033" spans="1:23" x14ac:dyDescent="0.25">
      <c r="A2033" s="17"/>
      <c r="B2033" s="17"/>
      <c r="C2033" s="86"/>
      <c r="D2033" s="86"/>
      <c r="E2033" s="87"/>
      <c r="F2033" s="5"/>
      <c r="G2033" s="5"/>
      <c r="H2033" s="5"/>
      <c r="K2033" s="5"/>
      <c r="L2033" s="5"/>
      <c r="M2033" s="17"/>
      <c r="N2033" s="17"/>
      <c r="T2033" s="79"/>
      <c r="U2033" s="79"/>
      <c r="V2033" s="19"/>
      <c r="W2033" s="79"/>
    </row>
    <row r="2034" spans="1:23" x14ac:dyDescent="0.25">
      <c r="A2034" s="17"/>
      <c r="B2034" s="17"/>
      <c r="C2034" s="86"/>
      <c r="D2034" s="86"/>
      <c r="E2034" s="87"/>
      <c r="F2034" s="5"/>
      <c r="G2034" s="5"/>
      <c r="H2034" s="5"/>
      <c r="K2034" s="5"/>
      <c r="L2034" s="5"/>
      <c r="M2034" s="17"/>
      <c r="N2034" s="17"/>
      <c r="T2034" s="79"/>
      <c r="U2034" s="79"/>
      <c r="V2034" s="19"/>
      <c r="W2034" s="79"/>
    </row>
    <row r="2035" spans="1:23" x14ac:dyDescent="0.25">
      <c r="A2035" s="17"/>
      <c r="B2035" s="17"/>
      <c r="C2035" s="86"/>
      <c r="D2035" s="86"/>
      <c r="E2035" s="87"/>
      <c r="F2035" s="5"/>
      <c r="G2035" s="5"/>
      <c r="H2035" s="5"/>
      <c r="K2035" s="5"/>
      <c r="L2035" s="5"/>
      <c r="M2035" s="17"/>
      <c r="N2035" s="17"/>
      <c r="T2035" s="79"/>
      <c r="U2035" s="79"/>
      <c r="V2035" s="19"/>
      <c r="W2035" s="79"/>
    </row>
    <row r="2036" spans="1:23" x14ac:dyDescent="0.25">
      <c r="A2036" s="17"/>
      <c r="B2036" s="17"/>
      <c r="C2036" s="86"/>
      <c r="D2036" s="86"/>
      <c r="E2036" s="87"/>
      <c r="F2036" s="5"/>
      <c r="G2036" s="5"/>
      <c r="H2036" s="5"/>
      <c r="K2036" s="5"/>
      <c r="L2036" s="5"/>
      <c r="M2036" s="17"/>
      <c r="N2036" s="17"/>
      <c r="T2036" s="79"/>
      <c r="U2036" s="79"/>
      <c r="V2036" s="19"/>
      <c r="W2036" s="79"/>
    </row>
    <row r="2037" spans="1:23" x14ac:dyDescent="0.25">
      <c r="A2037" s="17"/>
      <c r="B2037" s="17"/>
      <c r="C2037" s="86"/>
      <c r="D2037" s="86"/>
      <c r="E2037" s="87"/>
      <c r="F2037" s="5"/>
      <c r="G2037" s="5"/>
      <c r="H2037" s="5"/>
      <c r="K2037" s="5"/>
      <c r="L2037" s="5"/>
      <c r="M2037" s="17"/>
      <c r="N2037" s="17"/>
      <c r="T2037" s="79"/>
      <c r="U2037" s="79"/>
      <c r="V2037" s="19"/>
      <c r="W2037" s="79"/>
    </row>
    <row r="2038" spans="1:23" x14ac:dyDescent="0.25">
      <c r="A2038" s="17"/>
      <c r="B2038" s="17"/>
      <c r="C2038" s="86"/>
      <c r="D2038" s="86"/>
      <c r="E2038" s="87"/>
      <c r="F2038" s="5"/>
      <c r="G2038" s="5"/>
      <c r="H2038" s="5"/>
      <c r="K2038" s="5"/>
      <c r="L2038" s="5"/>
      <c r="M2038" s="17"/>
      <c r="N2038" s="17"/>
      <c r="T2038" s="79"/>
      <c r="U2038" s="79"/>
      <c r="V2038" s="19"/>
      <c r="W2038" s="79"/>
    </row>
    <row r="2039" spans="1:23" x14ac:dyDescent="0.25">
      <c r="A2039" s="17"/>
      <c r="B2039" s="17"/>
      <c r="C2039" s="86"/>
      <c r="D2039" s="86"/>
      <c r="E2039" s="87"/>
      <c r="F2039" s="5"/>
      <c r="G2039" s="5"/>
      <c r="H2039" s="5"/>
      <c r="K2039" s="5"/>
      <c r="L2039" s="5"/>
      <c r="M2039" s="17"/>
      <c r="N2039" s="17"/>
      <c r="T2039" s="79"/>
      <c r="U2039" s="79"/>
      <c r="V2039" s="19"/>
      <c r="W2039" s="79"/>
    </row>
    <row r="2040" spans="1:23" x14ac:dyDescent="0.25">
      <c r="A2040" s="17"/>
      <c r="B2040" s="17"/>
      <c r="C2040" s="86"/>
      <c r="D2040" s="86"/>
      <c r="E2040" s="87"/>
      <c r="F2040" s="5"/>
      <c r="G2040" s="5"/>
      <c r="H2040" s="5"/>
      <c r="K2040" s="5"/>
      <c r="L2040" s="5"/>
      <c r="M2040" s="17"/>
      <c r="N2040" s="17"/>
      <c r="T2040" s="79"/>
      <c r="U2040" s="79"/>
      <c r="V2040" s="19"/>
      <c r="W2040" s="79"/>
    </row>
    <row r="2041" spans="1:23" x14ac:dyDescent="0.25">
      <c r="A2041" s="17"/>
      <c r="B2041" s="17"/>
      <c r="C2041" s="86"/>
      <c r="D2041" s="86"/>
      <c r="E2041" s="87"/>
      <c r="F2041" s="5"/>
      <c r="G2041" s="5"/>
      <c r="H2041" s="5"/>
      <c r="K2041" s="5"/>
      <c r="L2041" s="5"/>
      <c r="M2041" s="17"/>
      <c r="N2041" s="17"/>
      <c r="T2041" s="79"/>
      <c r="U2041" s="79"/>
      <c r="V2041" s="19"/>
      <c r="W2041" s="79"/>
    </row>
    <row r="2042" spans="1:23" x14ac:dyDescent="0.25">
      <c r="A2042" s="17"/>
      <c r="B2042" s="17"/>
      <c r="C2042" s="86"/>
      <c r="D2042" s="86"/>
      <c r="E2042" s="87"/>
      <c r="F2042" s="5"/>
      <c r="G2042" s="5"/>
      <c r="H2042" s="5"/>
      <c r="K2042" s="5"/>
      <c r="L2042" s="5"/>
      <c r="M2042" s="17"/>
      <c r="N2042" s="17"/>
      <c r="T2042" s="79"/>
      <c r="U2042" s="79"/>
      <c r="V2042" s="19"/>
      <c r="W2042" s="79"/>
    </row>
    <row r="2043" spans="1:23" x14ac:dyDescent="0.25">
      <c r="A2043" s="17"/>
      <c r="B2043" s="17"/>
      <c r="C2043" s="86"/>
      <c r="D2043" s="86"/>
      <c r="E2043" s="87"/>
      <c r="F2043" s="5"/>
      <c r="G2043" s="5"/>
      <c r="H2043" s="5"/>
      <c r="K2043" s="5"/>
      <c r="L2043" s="5"/>
      <c r="M2043" s="17"/>
      <c r="N2043" s="17"/>
      <c r="T2043" s="79"/>
      <c r="U2043" s="79"/>
      <c r="V2043" s="19"/>
      <c r="W2043" s="79"/>
    </row>
    <row r="2044" spans="1:23" x14ac:dyDescent="0.25">
      <c r="A2044" s="17"/>
      <c r="B2044" s="17"/>
      <c r="C2044" s="86"/>
      <c r="D2044" s="86"/>
      <c r="E2044" s="87"/>
      <c r="F2044" s="5"/>
      <c r="G2044" s="5"/>
      <c r="H2044" s="5"/>
      <c r="K2044" s="5"/>
      <c r="L2044" s="5"/>
      <c r="M2044" s="17"/>
      <c r="N2044" s="17"/>
      <c r="T2044" s="79"/>
      <c r="U2044" s="79"/>
      <c r="V2044" s="19"/>
      <c r="W2044" s="79"/>
    </row>
    <row r="2045" spans="1:23" x14ac:dyDescent="0.25">
      <c r="A2045" s="17"/>
      <c r="B2045" s="17"/>
      <c r="C2045" s="86"/>
      <c r="D2045" s="86"/>
      <c r="E2045" s="87"/>
      <c r="F2045" s="5"/>
      <c r="G2045" s="5"/>
      <c r="H2045" s="5"/>
      <c r="K2045" s="5"/>
      <c r="L2045" s="5"/>
      <c r="M2045" s="17"/>
      <c r="N2045" s="17"/>
      <c r="T2045" s="79"/>
      <c r="U2045" s="79"/>
      <c r="V2045" s="19"/>
      <c r="W2045" s="79"/>
    </row>
    <row r="2046" spans="1:23" x14ac:dyDescent="0.25">
      <c r="A2046" s="17"/>
      <c r="B2046" s="17"/>
      <c r="C2046" s="86"/>
      <c r="D2046" s="86"/>
      <c r="E2046" s="87"/>
      <c r="F2046" s="5"/>
      <c r="G2046" s="5"/>
      <c r="H2046" s="5"/>
      <c r="K2046" s="5"/>
      <c r="L2046" s="5"/>
      <c r="M2046" s="17"/>
      <c r="N2046" s="17"/>
      <c r="T2046" s="79"/>
      <c r="U2046" s="79"/>
      <c r="V2046" s="19"/>
      <c r="W2046" s="79"/>
    </row>
    <row r="2047" spans="1:23" x14ac:dyDescent="0.25">
      <c r="A2047" s="17"/>
      <c r="B2047" s="17"/>
      <c r="C2047" s="86"/>
      <c r="D2047" s="86"/>
      <c r="E2047" s="87"/>
      <c r="F2047" s="5"/>
      <c r="G2047" s="5"/>
      <c r="H2047" s="5"/>
      <c r="K2047" s="5"/>
      <c r="L2047" s="5"/>
      <c r="M2047" s="17"/>
      <c r="N2047" s="17"/>
      <c r="T2047" s="79"/>
      <c r="U2047" s="79"/>
      <c r="V2047" s="19"/>
      <c r="W2047" s="79"/>
    </row>
    <row r="2048" spans="1:23" x14ac:dyDescent="0.25">
      <c r="A2048" s="17"/>
      <c r="B2048" s="17"/>
      <c r="C2048" s="86"/>
      <c r="D2048" s="86"/>
      <c r="E2048" s="87"/>
      <c r="F2048" s="5"/>
      <c r="G2048" s="5"/>
      <c r="H2048" s="5"/>
      <c r="K2048" s="5"/>
      <c r="L2048" s="5"/>
      <c r="M2048" s="17"/>
      <c r="N2048" s="17"/>
      <c r="T2048" s="79"/>
      <c r="U2048" s="79"/>
      <c r="V2048" s="19"/>
      <c r="W2048" s="79"/>
    </row>
    <row r="2049" spans="1:23" x14ac:dyDescent="0.25">
      <c r="A2049" s="17"/>
      <c r="B2049" s="17"/>
      <c r="C2049" s="86"/>
      <c r="D2049" s="86"/>
      <c r="E2049" s="87"/>
      <c r="F2049" s="5"/>
      <c r="G2049" s="5"/>
      <c r="H2049" s="5"/>
      <c r="K2049" s="5"/>
      <c r="L2049" s="5"/>
      <c r="M2049" s="17"/>
      <c r="N2049" s="17"/>
      <c r="T2049" s="79"/>
      <c r="U2049" s="79"/>
      <c r="V2049" s="19"/>
      <c r="W2049" s="79"/>
    </row>
    <row r="2050" spans="1:23" x14ac:dyDescent="0.25">
      <c r="A2050" s="17"/>
      <c r="B2050" s="17"/>
      <c r="C2050" s="86"/>
      <c r="D2050" s="86"/>
      <c r="E2050" s="87"/>
      <c r="F2050" s="5"/>
      <c r="G2050" s="5"/>
      <c r="H2050" s="5"/>
      <c r="K2050" s="5"/>
      <c r="L2050" s="5"/>
      <c r="M2050" s="17"/>
      <c r="N2050" s="17"/>
      <c r="T2050" s="79"/>
      <c r="U2050" s="79"/>
      <c r="V2050" s="19"/>
      <c r="W2050" s="79"/>
    </row>
    <row r="2051" spans="1:23" x14ac:dyDescent="0.25">
      <c r="A2051" s="17"/>
      <c r="B2051" s="17"/>
      <c r="C2051" s="86"/>
      <c r="D2051" s="86"/>
      <c r="E2051" s="87"/>
      <c r="F2051" s="5"/>
      <c r="G2051" s="5"/>
      <c r="H2051" s="5"/>
      <c r="K2051" s="5"/>
      <c r="L2051" s="5"/>
      <c r="M2051" s="17"/>
      <c r="N2051" s="17"/>
      <c r="T2051" s="79"/>
      <c r="U2051" s="79"/>
      <c r="V2051" s="19"/>
      <c r="W2051" s="79"/>
    </row>
    <row r="2052" spans="1:23" x14ac:dyDescent="0.25">
      <c r="A2052" s="17"/>
      <c r="B2052" s="17"/>
      <c r="C2052" s="86"/>
      <c r="D2052" s="86"/>
      <c r="E2052" s="87"/>
      <c r="F2052" s="5"/>
      <c r="G2052" s="5"/>
      <c r="H2052" s="5"/>
      <c r="K2052" s="5"/>
      <c r="L2052" s="5"/>
      <c r="M2052" s="17"/>
      <c r="N2052" s="17"/>
      <c r="T2052" s="79"/>
      <c r="U2052" s="79"/>
      <c r="V2052" s="19"/>
      <c r="W2052" s="79"/>
    </row>
    <row r="2053" spans="1:23" x14ac:dyDescent="0.25">
      <c r="A2053" s="17"/>
      <c r="B2053" s="17"/>
      <c r="C2053" s="86"/>
      <c r="D2053" s="86"/>
      <c r="E2053" s="87"/>
      <c r="F2053" s="5"/>
      <c r="G2053" s="5"/>
      <c r="H2053" s="5"/>
      <c r="K2053" s="5"/>
      <c r="L2053" s="5"/>
      <c r="M2053" s="17"/>
      <c r="N2053" s="17"/>
      <c r="T2053" s="79"/>
      <c r="U2053" s="79"/>
      <c r="V2053" s="19"/>
      <c r="W2053" s="79"/>
    </row>
    <row r="2054" spans="1:23" x14ac:dyDescent="0.25">
      <c r="A2054" s="17"/>
      <c r="B2054" s="17"/>
      <c r="C2054" s="86"/>
      <c r="D2054" s="86"/>
      <c r="E2054" s="87"/>
      <c r="F2054" s="5"/>
      <c r="G2054" s="5"/>
      <c r="H2054" s="5"/>
      <c r="K2054" s="5"/>
      <c r="L2054" s="5"/>
      <c r="M2054" s="17"/>
      <c r="N2054" s="17"/>
      <c r="T2054" s="79"/>
      <c r="U2054" s="79"/>
      <c r="V2054" s="19"/>
      <c r="W2054" s="79"/>
    </row>
    <row r="2055" spans="1:23" x14ac:dyDescent="0.25">
      <c r="A2055" s="17"/>
      <c r="B2055" s="17"/>
      <c r="C2055" s="86"/>
      <c r="D2055" s="86"/>
      <c r="E2055" s="87"/>
      <c r="F2055" s="5"/>
      <c r="G2055" s="5"/>
      <c r="H2055" s="5"/>
      <c r="K2055" s="5"/>
      <c r="L2055" s="5"/>
      <c r="M2055" s="17"/>
      <c r="N2055" s="17"/>
      <c r="T2055" s="79"/>
      <c r="U2055" s="79"/>
      <c r="V2055" s="19"/>
      <c r="W2055" s="79"/>
    </row>
    <row r="2056" spans="1:23" x14ac:dyDescent="0.25">
      <c r="A2056" s="17"/>
      <c r="B2056" s="17"/>
      <c r="C2056" s="86"/>
      <c r="D2056" s="86"/>
      <c r="E2056" s="87"/>
      <c r="F2056" s="5"/>
      <c r="G2056" s="5"/>
      <c r="H2056" s="5"/>
      <c r="K2056" s="5"/>
      <c r="L2056" s="5"/>
      <c r="M2056" s="17"/>
      <c r="N2056" s="17"/>
      <c r="T2056" s="79"/>
      <c r="U2056" s="79"/>
      <c r="V2056" s="19"/>
      <c r="W2056" s="79"/>
    </row>
    <row r="2057" spans="1:23" x14ac:dyDescent="0.25">
      <c r="A2057" s="17"/>
      <c r="B2057" s="17"/>
      <c r="C2057" s="86"/>
      <c r="D2057" s="86"/>
      <c r="E2057" s="87"/>
      <c r="F2057" s="5"/>
      <c r="G2057" s="5"/>
      <c r="H2057" s="5"/>
      <c r="K2057" s="5"/>
      <c r="L2057" s="5"/>
      <c r="M2057" s="17"/>
      <c r="N2057" s="17"/>
      <c r="T2057" s="79"/>
      <c r="U2057" s="79"/>
      <c r="V2057" s="19"/>
      <c r="W2057" s="79"/>
    </row>
    <row r="2058" spans="1:23" x14ac:dyDescent="0.25">
      <c r="A2058" s="17"/>
      <c r="B2058" s="17"/>
      <c r="C2058" s="86"/>
      <c r="D2058" s="86"/>
      <c r="E2058" s="87"/>
      <c r="F2058" s="5"/>
      <c r="G2058" s="5"/>
      <c r="H2058" s="5"/>
      <c r="K2058" s="5"/>
      <c r="L2058" s="5"/>
      <c r="M2058" s="17"/>
      <c r="N2058" s="17"/>
      <c r="T2058" s="79"/>
      <c r="U2058" s="79"/>
      <c r="V2058" s="19"/>
      <c r="W2058" s="79"/>
    </row>
    <row r="2059" spans="1:23" x14ac:dyDescent="0.25">
      <c r="A2059" s="17"/>
      <c r="B2059" s="17"/>
      <c r="C2059" s="86"/>
      <c r="D2059" s="86"/>
      <c r="E2059" s="87"/>
      <c r="F2059" s="5"/>
      <c r="G2059" s="5"/>
      <c r="H2059" s="5"/>
      <c r="K2059" s="5"/>
      <c r="L2059" s="5"/>
      <c r="M2059" s="17"/>
      <c r="N2059" s="17"/>
      <c r="T2059" s="79"/>
      <c r="U2059" s="79"/>
      <c r="V2059" s="19"/>
      <c r="W2059" s="79"/>
    </row>
    <row r="2060" spans="1:23" x14ac:dyDescent="0.25">
      <c r="A2060" s="17"/>
      <c r="B2060" s="17"/>
      <c r="C2060" s="86"/>
      <c r="D2060" s="86"/>
      <c r="E2060" s="87"/>
      <c r="F2060" s="5"/>
      <c r="G2060" s="5"/>
      <c r="H2060" s="5"/>
      <c r="K2060" s="5"/>
      <c r="L2060" s="5"/>
      <c r="M2060" s="17"/>
      <c r="N2060" s="17"/>
      <c r="T2060" s="79"/>
      <c r="U2060" s="79"/>
      <c r="V2060" s="19"/>
      <c r="W2060" s="79"/>
    </row>
    <row r="2061" spans="1:23" x14ac:dyDescent="0.25">
      <c r="A2061" s="17"/>
      <c r="B2061" s="17"/>
      <c r="C2061" s="86"/>
      <c r="D2061" s="86"/>
      <c r="E2061" s="87"/>
      <c r="F2061" s="5"/>
      <c r="G2061" s="5"/>
      <c r="H2061" s="5"/>
      <c r="K2061" s="5"/>
      <c r="L2061" s="5"/>
      <c r="M2061" s="17"/>
      <c r="N2061" s="17"/>
      <c r="T2061" s="79"/>
      <c r="U2061" s="79"/>
      <c r="V2061" s="19"/>
      <c r="W2061" s="79"/>
    </row>
    <row r="2062" spans="1:23" x14ac:dyDescent="0.25">
      <c r="A2062" s="17"/>
      <c r="B2062" s="17"/>
      <c r="C2062" s="86"/>
      <c r="D2062" s="86"/>
      <c r="E2062" s="87"/>
      <c r="F2062" s="5"/>
      <c r="G2062" s="5"/>
      <c r="H2062" s="5"/>
      <c r="K2062" s="5"/>
      <c r="L2062" s="5"/>
      <c r="M2062" s="17"/>
      <c r="N2062" s="17"/>
      <c r="T2062" s="79"/>
      <c r="U2062" s="79"/>
      <c r="V2062" s="19"/>
      <c r="W2062" s="79"/>
    </row>
    <row r="2063" spans="1:23" x14ac:dyDescent="0.25">
      <c r="A2063" s="17"/>
      <c r="B2063" s="17"/>
      <c r="C2063" s="86"/>
      <c r="D2063" s="86"/>
      <c r="E2063" s="87"/>
      <c r="F2063" s="5"/>
      <c r="G2063" s="5"/>
      <c r="H2063" s="5"/>
      <c r="K2063" s="5"/>
      <c r="L2063" s="5"/>
      <c r="M2063" s="17"/>
      <c r="N2063" s="17"/>
      <c r="T2063" s="79"/>
      <c r="U2063" s="79"/>
      <c r="V2063" s="19"/>
      <c r="W2063" s="79"/>
    </row>
    <row r="2064" spans="1:23" x14ac:dyDescent="0.25">
      <c r="A2064" s="17"/>
      <c r="B2064" s="17"/>
      <c r="C2064" s="86"/>
      <c r="D2064" s="86"/>
      <c r="E2064" s="87"/>
      <c r="F2064" s="5"/>
      <c r="G2064" s="5"/>
      <c r="H2064" s="5"/>
      <c r="K2064" s="5"/>
      <c r="L2064" s="5"/>
      <c r="M2064" s="17"/>
      <c r="N2064" s="17"/>
      <c r="T2064" s="79"/>
      <c r="U2064" s="79"/>
      <c r="V2064" s="19"/>
      <c r="W2064" s="79"/>
    </row>
    <row r="2065" spans="1:23" x14ac:dyDescent="0.25">
      <c r="A2065" s="17"/>
      <c r="B2065" s="17"/>
      <c r="C2065" s="86"/>
      <c r="D2065" s="86"/>
      <c r="E2065" s="87"/>
      <c r="F2065" s="5"/>
      <c r="G2065" s="5"/>
      <c r="H2065" s="5"/>
      <c r="K2065" s="5"/>
      <c r="L2065" s="5"/>
      <c r="M2065" s="17"/>
      <c r="N2065" s="17"/>
      <c r="T2065" s="79"/>
      <c r="U2065" s="79"/>
      <c r="V2065" s="19"/>
      <c r="W2065" s="79"/>
    </row>
    <row r="2066" spans="1:23" x14ac:dyDescent="0.25">
      <c r="A2066" s="17"/>
      <c r="B2066" s="17"/>
      <c r="C2066" s="86"/>
      <c r="D2066" s="86"/>
      <c r="E2066" s="87"/>
      <c r="F2066" s="5"/>
      <c r="G2066" s="5"/>
      <c r="H2066" s="5"/>
      <c r="K2066" s="5"/>
      <c r="L2066" s="5"/>
      <c r="M2066" s="17"/>
      <c r="N2066" s="17"/>
      <c r="T2066" s="79"/>
      <c r="U2066" s="79"/>
      <c r="V2066" s="19"/>
      <c r="W2066" s="79"/>
    </row>
    <row r="2067" spans="1:23" x14ac:dyDescent="0.25">
      <c r="A2067" s="17"/>
      <c r="B2067" s="17"/>
      <c r="C2067" s="86"/>
      <c r="D2067" s="86"/>
      <c r="E2067" s="87"/>
      <c r="F2067" s="5"/>
      <c r="G2067" s="5"/>
      <c r="H2067" s="5"/>
      <c r="K2067" s="5"/>
      <c r="L2067" s="5"/>
      <c r="M2067" s="17"/>
      <c r="N2067" s="17"/>
      <c r="T2067" s="79"/>
      <c r="U2067" s="79"/>
      <c r="V2067" s="19"/>
      <c r="W2067" s="79"/>
    </row>
    <row r="2068" spans="1:23" x14ac:dyDescent="0.25">
      <c r="A2068" s="17"/>
      <c r="B2068" s="17"/>
      <c r="C2068" s="86"/>
      <c r="D2068" s="86"/>
      <c r="E2068" s="87"/>
      <c r="F2068" s="5"/>
      <c r="G2068" s="5"/>
      <c r="H2068" s="5"/>
      <c r="K2068" s="5"/>
      <c r="L2068" s="5"/>
      <c r="M2068" s="17"/>
      <c r="N2068" s="17"/>
      <c r="T2068" s="79"/>
      <c r="U2068" s="79"/>
      <c r="V2068" s="19"/>
      <c r="W2068" s="79"/>
    </row>
    <row r="2069" spans="1:23" x14ac:dyDescent="0.25">
      <c r="A2069" s="17"/>
      <c r="B2069" s="17"/>
      <c r="C2069" s="86"/>
      <c r="D2069" s="86"/>
      <c r="E2069" s="87"/>
      <c r="F2069" s="5"/>
      <c r="G2069" s="5"/>
      <c r="H2069" s="5"/>
      <c r="K2069" s="5"/>
      <c r="L2069" s="5"/>
      <c r="M2069" s="17"/>
      <c r="N2069" s="17"/>
      <c r="T2069" s="79"/>
      <c r="U2069" s="79"/>
      <c r="V2069" s="19"/>
      <c r="W2069" s="79"/>
    </row>
    <row r="2070" spans="1:23" x14ac:dyDescent="0.25">
      <c r="A2070" s="17"/>
      <c r="B2070" s="17"/>
      <c r="C2070" s="86"/>
      <c r="D2070" s="86"/>
      <c r="E2070" s="87"/>
      <c r="F2070" s="5"/>
      <c r="G2070" s="5"/>
      <c r="H2070" s="5"/>
      <c r="K2070" s="5"/>
      <c r="L2070" s="5"/>
      <c r="M2070" s="17"/>
      <c r="N2070" s="17"/>
      <c r="T2070" s="79"/>
      <c r="U2070" s="79"/>
      <c r="V2070" s="19"/>
      <c r="W2070" s="79"/>
    </row>
    <row r="2071" spans="1:23" x14ac:dyDescent="0.25">
      <c r="A2071" s="17"/>
      <c r="B2071" s="17"/>
      <c r="C2071" s="86"/>
      <c r="D2071" s="86"/>
      <c r="E2071" s="87"/>
      <c r="F2071" s="5"/>
      <c r="G2071" s="5"/>
      <c r="H2071" s="5"/>
      <c r="K2071" s="5"/>
      <c r="L2071" s="5"/>
      <c r="M2071" s="17"/>
      <c r="N2071" s="17"/>
      <c r="T2071" s="79"/>
      <c r="U2071" s="79"/>
      <c r="V2071" s="19"/>
      <c r="W2071" s="79"/>
    </row>
    <row r="2072" spans="1:23" x14ac:dyDescent="0.25">
      <c r="A2072" s="17"/>
      <c r="B2072" s="17"/>
      <c r="C2072" s="86"/>
      <c r="D2072" s="86"/>
      <c r="E2072" s="87"/>
      <c r="F2072" s="5"/>
      <c r="G2072" s="5"/>
      <c r="H2072" s="5"/>
      <c r="K2072" s="5"/>
      <c r="L2072" s="5"/>
      <c r="M2072" s="17"/>
      <c r="N2072" s="17"/>
      <c r="T2072" s="79"/>
      <c r="U2072" s="79"/>
      <c r="V2072" s="19"/>
      <c r="W2072" s="79"/>
    </row>
    <row r="2073" spans="1:23" x14ac:dyDescent="0.25">
      <c r="A2073" s="17"/>
      <c r="B2073" s="17"/>
      <c r="C2073" s="86"/>
      <c r="D2073" s="86"/>
      <c r="E2073" s="87"/>
      <c r="F2073" s="5"/>
      <c r="G2073" s="5"/>
      <c r="H2073" s="5"/>
      <c r="K2073" s="5"/>
      <c r="L2073" s="5"/>
      <c r="M2073" s="17"/>
      <c r="N2073" s="17"/>
      <c r="T2073" s="79"/>
      <c r="U2073" s="79"/>
      <c r="V2073" s="19"/>
      <c r="W2073" s="79"/>
    </row>
    <row r="2074" spans="1:23" x14ac:dyDescent="0.25">
      <c r="A2074" s="17"/>
      <c r="B2074" s="17"/>
      <c r="C2074" s="86"/>
      <c r="D2074" s="86"/>
      <c r="E2074" s="87"/>
      <c r="F2074" s="5"/>
      <c r="G2074" s="5"/>
      <c r="H2074" s="5"/>
      <c r="K2074" s="5"/>
      <c r="L2074" s="5"/>
      <c r="M2074" s="17"/>
      <c r="N2074" s="17"/>
      <c r="T2074" s="79"/>
      <c r="U2074" s="79"/>
      <c r="V2074" s="19"/>
      <c r="W2074" s="79"/>
    </row>
    <row r="2075" spans="1:23" x14ac:dyDescent="0.25">
      <c r="A2075" s="17"/>
      <c r="B2075" s="17"/>
      <c r="C2075" s="86"/>
      <c r="D2075" s="86"/>
      <c r="E2075" s="87"/>
      <c r="F2075" s="5"/>
      <c r="G2075" s="5"/>
      <c r="H2075" s="5"/>
      <c r="K2075" s="5"/>
      <c r="L2075" s="5"/>
      <c r="M2075" s="17"/>
      <c r="N2075" s="17"/>
      <c r="T2075" s="79"/>
      <c r="U2075" s="79"/>
      <c r="V2075" s="19"/>
      <c r="W2075" s="79"/>
    </row>
    <row r="2076" spans="1:23" x14ac:dyDescent="0.25">
      <c r="A2076" s="17"/>
      <c r="B2076" s="17"/>
      <c r="C2076" s="86"/>
      <c r="D2076" s="86"/>
      <c r="E2076" s="87"/>
      <c r="F2076" s="5"/>
      <c r="G2076" s="5"/>
      <c r="H2076" s="5"/>
      <c r="K2076" s="5"/>
      <c r="L2076" s="5"/>
      <c r="M2076" s="17"/>
      <c r="N2076" s="17"/>
      <c r="T2076" s="79"/>
      <c r="U2076" s="79"/>
      <c r="V2076" s="19"/>
      <c r="W2076" s="79"/>
    </row>
    <row r="2077" spans="1:23" x14ac:dyDescent="0.25">
      <c r="A2077" s="17"/>
      <c r="B2077" s="17"/>
      <c r="C2077" s="86"/>
      <c r="D2077" s="86"/>
      <c r="E2077" s="87"/>
      <c r="F2077" s="5"/>
      <c r="G2077" s="5"/>
      <c r="H2077" s="5"/>
      <c r="K2077" s="5"/>
      <c r="L2077" s="5"/>
      <c r="M2077" s="17"/>
      <c r="N2077" s="17"/>
      <c r="T2077" s="79"/>
      <c r="U2077" s="79"/>
      <c r="V2077" s="19"/>
      <c r="W2077" s="79"/>
    </row>
    <row r="2078" spans="1:23" x14ac:dyDescent="0.25">
      <c r="A2078" s="17"/>
      <c r="B2078" s="17"/>
      <c r="C2078" s="86"/>
      <c r="D2078" s="86"/>
      <c r="E2078" s="87"/>
      <c r="F2078" s="5"/>
      <c r="G2078" s="5"/>
      <c r="H2078" s="5"/>
      <c r="K2078" s="5"/>
      <c r="L2078" s="5"/>
      <c r="M2078" s="17"/>
      <c r="N2078" s="17"/>
      <c r="T2078" s="79"/>
      <c r="U2078" s="79"/>
      <c r="V2078" s="19"/>
      <c r="W2078" s="79"/>
    </row>
    <row r="2079" spans="1:23" x14ac:dyDescent="0.25">
      <c r="A2079" s="17"/>
      <c r="B2079" s="17"/>
      <c r="C2079" s="86"/>
      <c r="D2079" s="86"/>
      <c r="E2079" s="87"/>
      <c r="F2079" s="5"/>
      <c r="G2079" s="5"/>
      <c r="H2079" s="5"/>
      <c r="K2079" s="5"/>
      <c r="L2079" s="5"/>
      <c r="M2079" s="17"/>
      <c r="N2079" s="17"/>
      <c r="T2079" s="79"/>
      <c r="U2079" s="79"/>
      <c r="V2079" s="19"/>
      <c r="W2079" s="79"/>
    </row>
    <row r="2080" spans="1:23" x14ac:dyDescent="0.25">
      <c r="A2080" s="17"/>
      <c r="B2080" s="17"/>
      <c r="C2080" s="86"/>
      <c r="D2080" s="86"/>
      <c r="E2080" s="87"/>
      <c r="F2080" s="5"/>
      <c r="G2080" s="5"/>
      <c r="H2080" s="5"/>
      <c r="K2080" s="5"/>
      <c r="L2080" s="5"/>
      <c r="M2080" s="17"/>
      <c r="N2080" s="17"/>
      <c r="T2080" s="79"/>
      <c r="U2080" s="79"/>
      <c r="V2080" s="19"/>
      <c r="W2080" s="79"/>
    </row>
    <row r="2081" spans="1:23" x14ac:dyDescent="0.25">
      <c r="A2081" s="17"/>
      <c r="B2081" s="17"/>
      <c r="C2081" s="86"/>
      <c r="D2081" s="86"/>
      <c r="E2081" s="87"/>
      <c r="F2081" s="5"/>
      <c r="G2081" s="5"/>
      <c r="H2081" s="5"/>
      <c r="K2081" s="5"/>
      <c r="L2081" s="5"/>
      <c r="M2081" s="17"/>
      <c r="N2081" s="17"/>
      <c r="T2081" s="79"/>
      <c r="U2081" s="79"/>
      <c r="V2081" s="19"/>
      <c r="W2081" s="79"/>
    </row>
    <row r="2082" spans="1:23" x14ac:dyDescent="0.25">
      <c r="A2082" s="17"/>
      <c r="B2082" s="17"/>
      <c r="C2082" s="86"/>
      <c r="D2082" s="86"/>
      <c r="E2082" s="87"/>
      <c r="F2082" s="5"/>
      <c r="G2082" s="5"/>
      <c r="H2082" s="5"/>
      <c r="K2082" s="5"/>
      <c r="L2082" s="5"/>
      <c r="M2082" s="17"/>
      <c r="N2082" s="17"/>
      <c r="T2082" s="79"/>
      <c r="U2082" s="79"/>
      <c r="V2082" s="19"/>
      <c r="W2082" s="79"/>
    </row>
    <row r="2083" spans="1:23" x14ac:dyDescent="0.25">
      <c r="A2083" s="17"/>
      <c r="B2083" s="17"/>
      <c r="C2083" s="86"/>
      <c r="D2083" s="86"/>
      <c r="E2083" s="87"/>
      <c r="F2083" s="5"/>
      <c r="G2083" s="5"/>
      <c r="H2083" s="5"/>
      <c r="K2083" s="5"/>
      <c r="L2083" s="5"/>
      <c r="M2083" s="17"/>
      <c r="N2083" s="17"/>
      <c r="T2083" s="79"/>
      <c r="U2083" s="79"/>
      <c r="V2083" s="19"/>
      <c r="W2083" s="79"/>
    </row>
    <row r="2084" spans="1:23" x14ac:dyDescent="0.25">
      <c r="A2084" s="17"/>
      <c r="B2084" s="17"/>
      <c r="C2084" s="86"/>
      <c r="D2084" s="86"/>
      <c r="E2084" s="87"/>
      <c r="F2084" s="5"/>
      <c r="G2084" s="5"/>
      <c r="H2084" s="5"/>
      <c r="K2084" s="5"/>
      <c r="L2084" s="5"/>
      <c r="M2084" s="17"/>
      <c r="N2084" s="17"/>
      <c r="T2084" s="79"/>
      <c r="U2084" s="79"/>
      <c r="V2084" s="19"/>
      <c r="W2084" s="79"/>
    </row>
    <row r="2085" spans="1:23" x14ac:dyDescent="0.25">
      <c r="A2085" s="17"/>
      <c r="B2085" s="17"/>
      <c r="C2085" s="86"/>
      <c r="D2085" s="86"/>
      <c r="E2085" s="87"/>
      <c r="F2085" s="5"/>
      <c r="G2085" s="5"/>
      <c r="H2085" s="5"/>
      <c r="K2085" s="5"/>
      <c r="L2085" s="5"/>
      <c r="M2085" s="17"/>
      <c r="N2085" s="17"/>
      <c r="T2085" s="79"/>
      <c r="U2085" s="79"/>
      <c r="V2085" s="19"/>
      <c r="W2085" s="79"/>
    </row>
    <row r="2086" spans="1:23" x14ac:dyDescent="0.25">
      <c r="A2086" s="17"/>
      <c r="B2086" s="17"/>
      <c r="C2086" s="86"/>
      <c r="D2086" s="86"/>
      <c r="E2086" s="87"/>
      <c r="F2086" s="5"/>
      <c r="G2086" s="5"/>
      <c r="H2086" s="5"/>
      <c r="K2086" s="5"/>
      <c r="L2086" s="5"/>
      <c r="M2086" s="17"/>
      <c r="N2086" s="17"/>
      <c r="T2086" s="79"/>
      <c r="U2086" s="79"/>
      <c r="V2086" s="19"/>
      <c r="W2086" s="79"/>
    </row>
    <row r="2087" spans="1:23" x14ac:dyDescent="0.25">
      <c r="A2087" s="17"/>
      <c r="B2087" s="17"/>
      <c r="C2087" s="86"/>
      <c r="D2087" s="86"/>
      <c r="E2087" s="87"/>
      <c r="F2087" s="5"/>
      <c r="G2087" s="5"/>
      <c r="H2087" s="5"/>
      <c r="K2087" s="5"/>
      <c r="L2087" s="5"/>
      <c r="M2087" s="17"/>
      <c r="N2087" s="17"/>
      <c r="T2087" s="79"/>
      <c r="U2087" s="79"/>
      <c r="V2087" s="19"/>
      <c r="W2087" s="79"/>
    </row>
    <row r="2088" spans="1:23" x14ac:dyDescent="0.25">
      <c r="A2088" s="17"/>
      <c r="B2088" s="17"/>
      <c r="C2088" s="86"/>
      <c r="D2088" s="86"/>
      <c r="E2088" s="87"/>
      <c r="F2088" s="5"/>
      <c r="G2088" s="5"/>
      <c r="H2088" s="5"/>
      <c r="K2088" s="5"/>
      <c r="L2088" s="5"/>
      <c r="M2088" s="17"/>
      <c r="N2088" s="17"/>
      <c r="T2088" s="79"/>
      <c r="U2088" s="79"/>
      <c r="V2088" s="19"/>
      <c r="W2088" s="79"/>
    </row>
    <row r="2089" spans="1:23" x14ac:dyDescent="0.25">
      <c r="A2089" s="17"/>
      <c r="B2089" s="17"/>
      <c r="C2089" s="86"/>
      <c r="D2089" s="86"/>
      <c r="E2089" s="87"/>
      <c r="F2089" s="5"/>
      <c r="G2089" s="5"/>
      <c r="H2089" s="5"/>
      <c r="K2089" s="5"/>
      <c r="L2089" s="5"/>
      <c r="M2089" s="17"/>
      <c r="N2089" s="17"/>
      <c r="T2089" s="79"/>
      <c r="U2089" s="79"/>
      <c r="V2089" s="19"/>
      <c r="W2089" s="79"/>
    </row>
    <row r="2090" spans="1:23" x14ac:dyDescent="0.25">
      <c r="A2090" s="17"/>
      <c r="B2090" s="17"/>
      <c r="C2090" s="86"/>
      <c r="D2090" s="86"/>
      <c r="E2090" s="87"/>
      <c r="F2090" s="5"/>
      <c r="G2090" s="5"/>
      <c r="H2090" s="5"/>
      <c r="K2090" s="5"/>
      <c r="L2090" s="5"/>
      <c r="M2090" s="17"/>
      <c r="N2090" s="17"/>
      <c r="T2090" s="79"/>
      <c r="U2090" s="79"/>
      <c r="V2090" s="19"/>
      <c r="W2090" s="79"/>
    </row>
    <row r="2091" spans="1:23" x14ac:dyDescent="0.25">
      <c r="A2091" s="17"/>
      <c r="B2091" s="17"/>
      <c r="C2091" s="86"/>
      <c r="D2091" s="86"/>
      <c r="E2091" s="87"/>
      <c r="F2091" s="5"/>
      <c r="G2091" s="5"/>
      <c r="H2091" s="5"/>
      <c r="K2091" s="5"/>
      <c r="L2091" s="5"/>
      <c r="M2091" s="17"/>
      <c r="N2091" s="17"/>
      <c r="T2091" s="79"/>
      <c r="U2091" s="79"/>
      <c r="V2091" s="19"/>
      <c r="W2091" s="79"/>
    </row>
    <row r="2092" spans="1:23" x14ac:dyDescent="0.25">
      <c r="A2092" s="17"/>
      <c r="B2092" s="17"/>
      <c r="C2092" s="86"/>
      <c r="D2092" s="86"/>
      <c r="E2092" s="87"/>
      <c r="F2092" s="5"/>
      <c r="G2092" s="5"/>
      <c r="H2092" s="5"/>
      <c r="K2092" s="5"/>
      <c r="L2092" s="5"/>
      <c r="M2092" s="17"/>
      <c r="N2092" s="17"/>
      <c r="T2092" s="79"/>
      <c r="U2092" s="79"/>
      <c r="V2092" s="19"/>
      <c r="W2092" s="79"/>
    </row>
    <row r="2093" spans="1:23" x14ac:dyDescent="0.25">
      <c r="A2093" s="17"/>
      <c r="B2093" s="17"/>
      <c r="C2093" s="86"/>
      <c r="D2093" s="86"/>
      <c r="E2093" s="87"/>
      <c r="F2093" s="5"/>
      <c r="G2093" s="5"/>
      <c r="H2093" s="5"/>
      <c r="K2093" s="5"/>
      <c r="L2093" s="5"/>
      <c r="M2093" s="17"/>
      <c r="N2093" s="17"/>
      <c r="T2093" s="79"/>
      <c r="U2093" s="79"/>
      <c r="V2093" s="19"/>
      <c r="W2093" s="79"/>
    </row>
    <row r="2094" spans="1:23" x14ac:dyDescent="0.25">
      <c r="A2094" s="17"/>
      <c r="B2094" s="17"/>
      <c r="C2094" s="86"/>
      <c r="D2094" s="86"/>
      <c r="E2094" s="87"/>
      <c r="F2094" s="5"/>
      <c r="G2094" s="5"/>
      <c r="H2094" s="5"/>
      <c r="K2094" s="5"/>
      <c r="L2094" s="5"/>
      <c r="M2094" s="17"/>
      <c r="N2094" s="17"/>
      <c r="T2094" s="79"/>
      <c r="U2094" s="79"/>
      <c r="V2094" s="19"/>
      <c r="W2094" s="79"/>
    </row>
    <row r="2095" spans="1:23" x14ac:dyDescent="0.25">
      <c r="A2095" s="17"/>
      <c r="B2095" s="17"/>
      <c r="C2095" s="86"/>
      <c r="D2095" s="86"/>
      <c r="E2095" s="87"/>
      <c r="F2095" s="5"/>
      <c r="G2095" s="5"/>
      <c r="H2095" s="5"/>
      <c r="K2095" s="5"/>
      <c r="L2095" s="5"/>
      <c r="M2095" s="17"/>
      <c r="N2095" s="17"/>
      <c r="T2095" s="79"/>
      <c r="U2095" s="79"/>
      <c r="V2095" s="19"/>
      <c r="W2095" s="79"/>
    </row>
    <row r="2096" spans="1:23" x14ac:dyDescent="0.25">
      <c r="A2096" s="17"/>
      <c r="B2096" s="17"/>
      <c r="C2096" s="86"/>
      <c r="D2096" s="86"/>
      <c r="E2096" s="87"/>
      <c r="F2096" s="5"/>
      <c r="G2096" s="5"/>
      <c r="H2096" s="5"/>
      <c r="K2096" s="5"/>
      <c r="L2096" s="5"/>
      <c r="M2096" s="17"/>
      <c r="N2096" s="17"/>
      <c r="T2096" s="79"/>
      <c r="U2096" s="79"/>
      <c r="V2096" s="19"/>
      <c r="W2096" s="79"/>
    </row>
    <row r="2097" spans="1:23" x14ac:dyDescent="0.25">
      <c r="A2097" s="17"/>
      <c r="B2097" s="17"/>
      <c r="C2097" s="86"/>
      <c r="D2097" s="86"/>
      <c r="E2097" s="87"/>
      <c r="F2097" s="5"/>
      <c r="G2097" s="5"/>
      <c r="H2097" s="5"/>
      <c r="K2097" s="5"/>
      <c r="L2097" s="5"/>
      <c r="M2097" s="17"/>
      <c r="N2097" s="17"/>
      <c r="T2097" s="79"/>
      <c r="U2097" s="79"/>
      <c r="V2097" s="19"/>
      <c r="W2097" s="79"/>
    </row>
    <row r="2098" spans="1:23" x14ac:dyDescent="0.25">
      <c r="A2098" s="17"/>
      <c r="B2098" s="17"/>
      <c r="C2098" s="86"/>
      <c r="D2098" s="86"/>
      <c r="E2098" s="87"/>
      <c r="F2098" s="5"/>
      <c r="G2098" s="5"/>
      <c r="H2098" s="5"/>
      <c r="K2098" s="5"/>
      <c r="L2098" s="5"/>
      <c r="M2098" s="17"/>
      <c r="N2098" s="17"/>
      <c r="T2098" s="79"/>
      <c r="U2098" s="79"/>
      <c r="V2098" s="19"/>
      <c r="W2098" s="79"/>
    </row>
    <row r="2099" spans="1:23" x14ac:dyDescent="0.25">
      <c r="A2099" s="17"/>
      <c r="B2099" s="17"/>
      <c r="C2099" s="86"/>
      <c r="D2099" s="86"/>
      <c r="E2099" s="87"/>
      <c r="F2099" s="5"/>
      <c r="G2099" s="5"/>
      <c r="H2099" s="5"/>
      <c r="K2099" s="5"/>
      <c r="L2099" s="5"/>
      <c r="M2099" s="17"/>
      <c r="N2099" s="17"/>
      <c r="T2099" s="79"/>
      <c r="U2099" s="79"/>
      <c r="V2099" s="19"/>
      <c r="W2099" s="79"/>
    </row>
    <row r="2100" spans="1:23" x14ac:dyDescent="0.25">
      <c r="A2100" s="17"/>
      <c r="B2100" s="17"/>
      <c r="C2100" s="86"/>
      <c r="D2100" s="86"/>
      <c r="E2100" s="87"/>
      <c r="F2100" s="5"/>
      <c r="G2100" s="5"/>
      <c r="H2100" s="5"/>
      <c r="K2100" s="5"/>
      <c r="L2100" s="5"/>
      <c r="M2100" s="17"/>
      <c r="N2100" s="17"/>
      <c r="T2100" s="79"/>
      <c r="U2100" s="79"/>
      <c r="V2100" s="19"/>
      <c r="W2100" s="79"/>
    </row>
    <row r="2101" spans="1:23" x14ac:dyDescent="0.25">
      <c r="A2101" s="17"/>
      <c r="B2101" s="17"/>
      <c r="C2101" s="86"/>
      <c r="D2101" s="86"/>
      <c r="E2101" s="87"/>
      <c r="F2101" s="5"/>
      <c r="G2101" s="5"/>
      <c r="H2101" s="5"/>
      <c r="K2101" s="5"/>
      <c r="L2101" s="5"/>
      <c r="M2101" s="17"/>
      <c r="N2101" s="17"/>
      <c r="T2101" s="79"/>
      <c r="U2101" s="79"/>
      <c r="V2101" s="19"/>
      <c r="W2101" s="79"/>
    </row>
    <row r="2102" spans="1:23" x14ac:dyDescent="0.25">
      <c r="A2102" s="17"/>
      <c r="B2102" s="17"/>
      <c r="C2102" s="86"/>
      <c r="D2102" s="86"/>
      <c r="E2102" s="87"/>
      <c r="F2102" s="5"/>
      <c r="G2102" s="5"/>
      <c r="H2102" s="5"/>
      <c r="K2102" s="5"/>
      <c r="L2102" s="5"/>
      <c r="M2102" s="17"/>
      <c r="N2102" s="17"/>
      <c r="T2102" s="79"/>
      <c r="U2102" s="79"/>
      <c r="V2102" s="19"/>
      <c r="W2102" s="79"/>
    </row>
    <row r="2103" spans="1:23" x14ac:dyDescent="0.25">
      <c r="A2103" s="17"/>
      <c r="B2103" s="17"/>
      <c r="C2103" s="86"/>
      <c r="D2103" s="86"/>
      <c r="E2103" s="87"/>
      <c r="F2103" s="5"/>
      <c r="G2103" s="5"/>
      <c r="H2103" s="5"/>
      <c r="K2103" s="5"/>
      <c r="L2103" s="5"/>
      <c r="M2103" s="17"/>
      <c r="N2103" s="17"/>
      <c r="T2103" s="79"/>
      <c r="U2103" s="79"/>
      <c r="V2103" s="19"/>
      <c r="W2103" s="79"/>
    </row>
    <row r="2104" spans="1:23" x14ac:dyDescent="0.25">
      <c r="A2104" s="17"/>
      <c r="B2104" s="17"/>
      <c r="C2104" s="86"/>
      <c r="D2104" s="86"/>
      <c r="E2104" s="87"/>
      <c r="F2104" s="5"/>
      <c r="G2104" s="5"/>
      <c r="H2104" s="5"/>
      <c r="K2104" s="5"/>
      <c r="L2104" s="5"/>
      <c r="M2104" s="17"/>
      <c r="N2104" s="17"/>
      <c r="T2104" s="79"/>
      <c r="U2104" s="79"/>
      <c r="V2104" s="19"/>
      <c r="W2104" s="79"/>
    </row>
    <row r="2105" spans="1:23" x14ac:dyDescent="0.25">
      <c r="A2105" s="17"/>
      <c r="B2105" s="17"/>
      <c r="C2105" s="86"/>
      <c r="D2105" s="86"/>
      <c r="E2105" s="87"/>
      <c r="F2105" s="5"/>
      <c r="G2105" s="5"/>
      <c r="H2105" s="5"/>
      <c r="K2105" s="5"/>
      <c r="L2105" s="5"/>
      <c r="M2105" s="17"/>
      <c r="N2105" s="17"/>
      <c r="T2105" s="79"/>
      <c r="U2105" s="79"/>
      <c r="V2105" s="19"/>
      <c r="W2105" s="79"/>
    </row>
    <row r="2106" spans="1:23" x14ac:dyDescent="0.25">
      <c r="A2106" s="17"/>
      <c r="B2106" s="17"/>
      <c r="C2106" s="86"/>
      <c r="D2106" s="86"/>
      <c r="E2106" s="87"/>
      <c r="F2106" s="5"/>
      <c r="G2106" s="5"/>
      <c r="H2106" s="5"/>
      <c r="K2106" s="5"/>
      <c r="L2106" s="5"/>
      <c r="M2106" s="17"/>
      <c r="N2106" s="17"/>
      <c r="T2106" s="79"/>
      <c r="U2106" s="79"/>
      <c r="V2106" s="19"/>
      <c r="W2106" s="79"/>
    </row>
    <row r="2107" spans="1:23" x14ac:dyDescent="0.25">
      <c r="A2107" s="17"/>
      <c r="B2107" s="17"/>
      <c r="C2107" s="86"/>
      <c r="D2107" s="86"/>
      <c r="E2107" s="87"/>
      <c r="F2107" s="5"/>
      <c r="G2107" s="5"/>
      <c r="H2107" s="5"/>
      <c r="K2107" s="5"/>
      <c r="L2107" s="5"/>
      <c r="M2107" s="17"/>
      <c r="N2107" s="17"/>
      <c r="T2107" s="79"/>
      <c r="U2107" s="79"/>
      <c r="V2107" s="19"/>
      <c r="W2107" s="79"/>
    </row>
    <row r="2108" spans="1:23" x14ac:dyDescent="0.25">
      <c r="A2108" s="17"/>
      <c r="B2108" s="17"/>
      <c r="C2108" s="86"/>
      <c r="D2108" s="86"/>
      <c r="E2108" s="87"/>
      <c r="F2108" s="5"/>
      <c r="G2108" s="5"/>
      <c r="H2108" s="5"/>
      <c r="K2108" s="5"/>
      <c r="L2108" s="5"/>
      <c r="M2108" s="17"/>
      <c r="N2108" s="17"/>
      <c r="T2108" s="79"/>
      <c r="U2108" s="79"/>
      <c r="V2108" s="19"/>
      <c r="W2108" s="79"/>
    </row>
    <row r="2109" spans="1:23" x14ac:dyDescent="0.25">
      <c r="A2109" s="17"/>
      <c r="B2109" s="17"/>
      <c r="C2109" s="86"/>
      <c r="D2109" s="86"/>
      <c r="E2109" s="87"/>
      <c r="F2109" s="5"/>
      <c r="G2109" s="5"/>
      <c r="H2109" s="5"/>
      <c r="K2109" s="5"/>
      <c r="L2109" s="5"/>
      <c r="M2109" s="17"/>
      <c r="N2109" s="17"/>
      <c r="T2109" s="79"/>
      <c r="U2109" s="79"/>
      <c r="V2109" s="19"/>
      <c r="W2109" s="79"/>
    </row>
    <row r="2110" spans="1:23" x14ac:dyDescent="0.25">
      <c r="A2110" s="17"/>
      <c r="B2110" s="17"/>
      <c r="C2110" s="86"/>
      <c r="D2110" s="86"/>
      <c r="E2110" s="87"/>
      <c r="F2110" s="5"/>
      <c r="G2110" s="5"/>
      <c r="H2110" s="5"/>
      <c r="K2110" s="5"/>
      <c r="L2110" s="5"/>
      <c r="M2110" s="17"/>
      <c r="N2110" s="17"/>
      <c r="T2110" s="79"/>
      <c r="U2110" s="79"/>
      <c r="V2110" s="19"/>
      <c r="W2110" s="79"/>
    </row>
    <row r="2111" spans="1:23" x14ac:dyDescent="0.25">
      <c r="A2111" s="17"/>
      <c r="B2111" s="17"/>
      <c r="C2111" s="86"/>
      <c r="D2111" s="86"/>
      <c r="E2111" s="87"/>
      <c r="F2111" s="5"/>
      <c r="G2111" s="5"/>
      <c r="H2111" s="5"/>
      <c r="K2111" s="5"/>
      <c r="L2111" s="5"/>
      <c r="M2111" s="17"/>
      <c r="N2111" s="17"/>
      <c r="T2111" s="79"/>
      <c r="U2111" s="79"/>
      <c r="V2111" s="19"/>
      <c r="W2111" s="79"/>
    </row>
    <row r="2112" spans="1:23" x14ac:dyDescent="0.25">
      <c r="A2112" s="17"/>
      <c r="B2112" s="17"/>
      <c r="C2112" s="86"/>
      <c r="D2112" s="86"/>
      <c r="E2112" s="87"/>
      <c r="F2112" s="5"/>
      <c r="G2112" s="5"/>
      <c r="H2112" s="5"/>
      <c r="K2112" s="5"/>
      <c r="L2112" s="5"/>
      <c r="M2112" s="17"/>
      <c r="N2112" s="17"/>
      <c r="T2112" s="79"/>
      <c r="U2112" s="79"/>
      <c r="V2112" s="19"/>
      <c r="W2112" s="79"/>
    </row>
    <row r="2113" spans="1:23" x14ac:dyDescent="0.25">
      <c r="A2113" s="17"/>
      <c r="B2113" s="17"/>
      <c r="C2113" s="86"/>
      <c r="D2113" s="86"/>
      <c r="E2113" s="87"/>
      <c r="F2113" s="5"/>
      <c r="G2113" s="5"/>
      <c r="H2113" s="5"/>
      <c r="K2113" s="5"/>
      <c r="L2113" s="5"/>
      <c r="M2113" s="17"/>
      <c r="N2113" s="17"/>
      <c r="T2113" s="79"/>
      <c r="U2113" s="79"/>
      <c r="V2113" s="19"/>
      <c r="W2113" s="79"/>
    </row>
    <row r="2114" spans="1:23" x14ac:dyDescent="0.25">
      <c r="A2114" s="17"/>
      <c r="B2114" s="17"/>
      <c r="C2114" s="86"/>
      <c r="D2114" s="86"/>
      <c r="E2114" s="87"/>
      <c r="F2114" s="5"/>
      <c r="G2114" s="5"/>
      <c r="H2114" s="5"/>
      <c r="K2114" s="5"/>
      <c r="L2114" s="5"/>
      <c r="M2114" s="17"/>
      <c r="N2114" s="17"/>
      <c r="T2114" s="79"/>
      <c r="U2114" s="79"/>
      <c r="V2114" s="19"/>
      <c r="W2114" s="79"/>
    </row>
    <row r="2115" spans="1:23" x14ac:dyDescent="0.25">
      <c r="A2115" s="17"/>
      <c r="B2115" s="17"/>
      <c r="C2115" s="86"/>
      <c r="D2115" s="86"/>
      <c r="E2115" s="87"/>
      <c r="F2115" s="5"/>
      <c r="G2115" s="5"/>
      <c r="H2115" s="5"/>
      <c r="K2115" s="5"/>
      <c r="L2115" s="5"/>
      <c r="M2115" s="17"/>
      <c r="N2115" s="17"/>
      <c r="T2115" s="79"/>
      <c r="U2115" s="79"/>
      <c r="V2115" s="19"/>
      <c r="W2115" s="79"/>
    </row>
    <row r="2116" spans="1:23" x14ac:dyDescent="0.25">
      <c r="A2116" s="17"/>
      <c r="B2116" s="17"/>
      <c r="C2116" s="86"/>
      <c r="D2116" s="86"/>
      <c r="E2116" s="87"/>
      <c r="F2116" s="5"/>
      <c r="G2116" s="5"/>
      <c r="H2116" s="5"/>
      <c r="K2116" s="5"/>
      <c r="L2116" s="5"/>
      <c r="M2116" s="17"/>
      <c r="N2116" s="17"/>
      <c r="T2116" s="79"/>
      <c r="U2116" s="79"/>
      <c r="V2116" s="19"/>
      <c r="W2116" s="79"/>
    </row>
    <row r="2117" spans="1:23" x14ac:dyDescent="0.25">
      <c r="A2117" s="17"/>
      <c r="B2117" s="17"/>
      <c r="C2117" s="86"/>
      <c r="D2117" s="86"/>
      <c r="E2117" s="87"/>
      <c r="F2117" s="5"/>
      <c r="G2117" s="5"/>
      <c r="H2117" s="5"/>
      <c r="K2117" s="5"/>
      <c r="L2117" s="5"/>
      <c r="M2117" s="17"/>
      <c r="N2117" s="17"/>
      <c r="T2117" s="79"/>
      <c r="U2117" s="79"/>
      <c r="V2117" s="19"/>
      <c r="W2117" s="79"/>
    </row>
    <row r="2118" spans="1:23" x14ac:dyDescent="0.25">
      <c r="A2118" s="17"/>
      <c r="B2118" s="17"/>
      <c r="C2118" s="86"/>
      <c r="D2118" s="86"/>
      <c r="E2118" s="87"/>
      <c r="F2118" s="5"/>
      <c r="G2118" s="5"/>
      <c r="H2118" s="5"/>
      <c r="K2118" s="5"/>
      <c r="L2118" s="5"/>
      <c r="M2118" s="17"/>
      <c r="N2118" s="17"/>
      <c r="T2118" s="79"/>
      <c r="U2118" s="79"/>
      <c r="V2118" s="19"/>
      <c r="W2118" s="79"/>
    </row>
    <row r="2119" spans="1:23" x14ac:dyDescent="0.25">
      <c r="A2119" s="17"/>
      <c r="B2119" s="17"/>
      <c r="C2119" s="86"/>
      <c r="D2119" s="86"/>
      <c r="E2119" s="87"/>
      <c r="F2119" s="5"/>
      <c r="G2119" s="5"/>
      <c r="H2119" s="5"/>
      <c r="K2119" s="5"/>
      <c r="L2119" s="5"/>
      <c r="M2119" s="17"/>
      <c r="N2119" s="17"/>
      <c r="T2119" s="79"/>
      <c r="U2119" s="79"/>
      <c r="V2119" s="19"/>
      <c r="W2119" s="79"/>
    </row>
    <row r="2120" spans="1:23" x14ac:dyDescent="0.25">
      <c r="A2120" s="17"/>
      <c r="B2120" s="17"/>
      <c r="C2120" s="86"/>
      <c r="D2120" s="86"/>
      <c r="E2120" s="87"/>
      <c r="F2120" s="5"/>
      <c r="G2120" s="5"/>
      <c r="H2120" s="5"/>
      <c r="K2120" s="5"/>
      <c r="L2120" s="5"/>
      <c r="M2120" s="17"/>
      <c r="N2120" s="17"/>
      <c r="T2120" s="79"/>
      <c r="U2120" s="79"/>
      <c r="V2120" s="19"/>
      <c r="W2120" s="79"/>
    </row>
    <row r="2121" spans="1:23" x14ac:dyDescent="0.25">
      <c r="A2121" s="17"/>
      <c r="B2121" s="17"/>
      <c r="C2121" s="86"/>
      <c r="D2121" s="86"/>
      <c r="E2121" s="87"/>
      <c r="F2121" s="5"/>
      <c r="G2121" s="5"/>
      <c r="H2121" s="5"/>
      <c r="K2121" s="5"/>
      <c r="L2121" s="5"/>
      <c r="M2121" s="17"/>
      <c r="N2121" s="17"/>
      <c r="T2121" s="79"/>
      <c r="U2121" s="79"/>
      <c r="V2121" s="19"/>
      <c r="W2121" s="79"/>
    </row>
    <row r="2122" spans="1:23" x14ac:dyDescent="0.25">
      <c r="A2122" s="17"/>
      <c r="B2122" s="17"/>
      <c r="C2122" s="86"/>
      <c r="D2122" s="86"/>
      <c r="E2122" s="87"/>
      <c r="F2122" s="5"/>
      <c r="G2122" s="5"/>
      <c r="H2122" s="5"/>
      <c r="K2122" s="5"/>
      <c r="L2122" s="5"/>
      <c r="M2122" s="17"/>
      <c r="N2122" s="17"/>
      <c r="T2122" s="79"/>
      <c r="U2122" s="79"/>
      <c r="V2122" s="19"/>
      <c r="W2122" s="79"/>
    </row>
    <row r="2123" spans="1:23" x14ac:dyDescent="0.25">
      <c r="A2123" s="17"/>
      <c r="B2123" s="17"/>
      <c r="C2123" s="86"/>
      <c r="D2123" s="86"/>
      <c r="E2123" s="87"/>
      <c r="F2123" s="5"/>
      <c r="G2123" s="5"/>
      <c r="H2123" s="5"/>
      <c r="K2123" s="5"/>
      <c r="L2123" s="5"/>
      <c r="M2123" s="17"/>
      <c r="N2123" s="17"/>
      <c r="T2123" s="79"/>
      <c r="U2123" s="79"/>
      <c r="V2123" s="19"/>
      <c r="W2123" s="79"/>
    </row>
    <row r="2124" spans="1:23" x14ac:dyDescent="0.25">
      <c r="A2124" s="17"/>
      <c r="B2124" s="17"/>
      <c r="C2124" s="86"/>
      <c r="D2124" s="86"/>
      <c r="E2124" s="87"/>
      <c r="F2124" s="5"/>
      <c r="G2124" s="5"/>
      <c r="H2124" s="5"/>
      <c r="K2124" s="5"/>
      <c r="L2124" s="5"/>
      <c r="M2124" s="17"/>
      <c r="N2124" s="17"/>
      <c r="T2124" s="79"/>
      <c r="U2124" s="79"/>
      <c r="V2124" s="19"/>
      <c r="W2124" s="79"/>
    </row>
    <row r="2125" spans="1:23" x14ac:dyDescent="0.25">
      <c r="A2125" s="17"/>
      <c r="B2125" s="17"/>
      <c r="C2125" s="86"/>
      <c r="D2125" s="86"/>
      <c r="E2125" s="87"/>
      <c r="F2125" s="5"/>
      <c r="G2125" s="5"/>
      <c r="H2125" s="5"/>
      <c r="K2125" s="5"/>
      <c r="L2125" s="5"/>
      <c r="M2125" s="17"/>
      <c r="N2125" s="17"/>
      <c r="T2125" s="79"/>
      <c r="U2125" s="79"/>
      <c r="V2125" s="19"/>
      <c r="W2125" s="79"/>
    </row>
    <row r="2126" spans="1:23" x14ac:dyDescent="0.25">
      <c r="A2126" s="17"/>
      <c r="B2126" s="17"/>
      <c r="C2126" s="86"/>
      <c r="D2126" s="86"/>
      <c r="E2126" s="87"/>
      <c r="F2126" s="5"/>
      <c r="G2126" s="5"/>
      <c r="H2126" s="5"/>
      <c r="K2126" s="5"/>
      <c r="L2126" s="5"/>
      <c r="M2126" s="17"/>
      <c r="N2126" s="17"/>
      <c r="T2126" s="79"/>
      <c r="U2126" s="79"/>
      <c r="V2126" s="19"/>
      <c r="W2126" s="79"/>
    </row>
    <row r="2127" spans="1:23" x14ac:dyDescent="0.25">
      <c r="A2127" s="17"/>
      <c r="B2127" s="17"/>
      <c r="C2127" s="86"/>
      <c r="D2127" s="86"/>
      <c r="E2127" s="87"/>
      <c r="F2127" s="5"/>
      <c r="G2127" s="5"/>
      <c r="H2127" s="5"/>
      <c r="K2127" s="5"/>
      <c r="L2127" s="5"/>
      <c r="M2127" s="17"/>
      <c r="N2127" s="17"/>
      <c r="T2127" s="79"/>
      <c r="U2127" s="79"/>
      <c r="V2127" s="19"/>
      <c r="W2127" s="79"/>
    </row>
    <row r="2128" spans="1:23" x14ac:dyDescent="0.25">
      <c r="A2128" s="17"/>
      <c r="B2128" s="17"/>
      <c r="C2128" s="86"/>
      <c r="D2128" s="86"/>
      <c r="E2128" s="87"/>
      <c r="F2128" s="5"/>
      <c r="G2128" s="5"/>
      <c r="H2128" s="5"/>
      <c r="K2128" s="5"/>
      <c r="L2128" s="5"/>
      <c r="M2128" s="17"/>
      <c r="N2128" s="17"/>
      <c r="T2128" s="79"/>
      <c r="U2128" s="79"/>
      <c r="V2128" s="19"/>
      <c r="W2128" s="79"/>
    </row>
    <row r="2129" spans="1:23" x14ac:dyDescent="0.25">
      <c r="A2129" s="17"/>
      <c r="B2129" s="17"/>
      <c r="C2129" s="86"/>
      <c r="D2129" s="86"/>
      <c r="E2129" s="87"/>
      <c r="F2129" s="5"/>
      <c r="G2129" s="5"/>
      <c r="H2129" s="5"/>
      <c r="K2129" s="5"/>
      <c r="L2129" s="5"/>
      <c r="M2129" s="17"/>
      <c r="N2129" s="17"/>
      <c r="T2129" s="79"/>
      <c r="U2129" s="79"/>
      <c r="V2129" s="19"/>
      <c r="W2129" s="79"/>
    </row>
    <row r="2130" spans="1:23" x14ac:dyDescent="0.25">
      <c r="A2130" s="17"/>
      <c r="B2130" s="17"/>
      <c r="C2130" s="86"/>
      <c r="D2130" s="86"/>
      <c r="E2130" s="87"/>
      <c r="F2130" s="5"/>
      <c r="G2130" s="5"/>
      <c r="H2130" s="5"/>
      <c r="K2130" s="5"/>
      <c r="L2130" s="5"/>
      <c r="M2130" s="17"/>
      <c r="N2130" s="17"/>
      <c r="T2130" s="79"/>
      <c r="U2130" s="79"/>
      <c r="V2130" s="19"/>
      <c r="W2130" s="79"/>
    </row>
    <row r="2131" spans="1:23" x14ac:dyDescent="0.25">
      <c r="A2131" s="17"/>
      <c r="B2131" s="17"/>
      <c r="C2131" s="86"/>
      <c r="D2131" s="86"/>
      <c r="E2131" s="87"/>
      <c r="F2131" s="5"/>
      <c r="G2131" s="5"/>
      <c r="H2131" s="5"/>
      <c r="K2131" s="5"/>
      <c r="L2131" s="5"/>
      <c r="M2131" s="17"/>
      <c r="N2131" s="17"/>
      <c r="T2131" s="79"/>
      <c r="U2131" s="79"/>
      <c r="V2131" s="19"/>
      <c r="W2131" s="79"/>
    </row>
    <row r="2132" spans="1:23" x14ac:dyDescent="0.25">
      <c r="A2132" s="17"/>
      <c r="B2132" s="17"/>
      <c r="C2132" s="86"/>
      <c r="D2132" s="86"/>
      <c r="E2132" s="87"/>
      <c r="F2132" s="5"/>
      <c r="G2132" s="5"/>
      <c r="H2132" s="5"/>
      <c r="K2132" s="5"/>
      <c r="L2132" s="5"/>
      <c r="M2132" s="17"/>
      <c r="N2132" s="17"/>
      <c r="T2132" s="79"/>
      <c r="U2132" s="79"/>
      <c r="V2132" s="19"/>
      <c r="W2132" s="79"/>
    </row>
    <row r="2133" spans="1:23" x14ac:dyDescent="0.25">
      <c r="A2133" s="17"/>
      <c r="B2133" s="17"/>
      <c r="C2133" s="86"/>
      <c r="D2133" s="86"/>
      <c r="E2133" s="87"/>
      <c r="F2133" s="5"/>
      <c r="G2133" s="5"/>
      <c r="H2133" s="5"/>
      <c r="K2133" s="5"/>
      <c r="L2133" s="5"/>
      <c r="M2133" s="17"/>
      <c r="N2133" s="17"/>
      <c r="T2133" s="79"/>
      <c r="U2133" s="79"/>
      <c r="V2133" s="19"/>
      <c r="W2133" s="79"/>
    </row>
    <row r="2134" spans="1:23" x14ac:dyDescent="0.25">
      <c r="A2134" s="17"/>
      <c r="B2134" s="17"/>
      <c r="C2134" s="86"/>
      <c r="D2134" s="86"/>
      <c r="E2134" s="87"/>
      <c r="F2134" s="5"/>
      <c r="G2134" s="5"/>
      <c r="H2134" s="5"/>
      <c r="K2134" s="5"/>
      <c r="L2134" s="5"/>
      <c r="M2134" s="17"/>
      <c r="N2134" s="17"/>
      <c r="T2134" s="79"/>
      <c r="U2134" s="79"/>
      <c r="V2134" s="19"/>
      <c r="W2134" s="79"/>
    </row>
    <row r="2135" spans="1:23" x14ac:dyDescent="0.25">
      <c r="A2135" s="17"/>
      <c r="B2135" s="17"/>
      <c r="C2135" s="86"/>
      <c r="D2135" s="86"/>
      <c r="E2135" s="87"/>
      <c r="F2135" s="5"/>
      <c r="G2135" s="5"/>
      <c r="H2135" s="5"/>
      <c r="K2135" s="5"/>
      <c r="L2135" s="5"/>
      <c r="M2135" s="17"/>
      <c r="N2135" s="17"/>
      <c r="T2135" s="79"/>
      <c r="U2135" s="79"/>
      <c r="V2135" s="19"/>
      <c r="W2135" s="79"/>
    </row>
    <row r="2136" spans="1:23" x14ac:dyDescent="0.25">
      <c r="A2136" s="17"/>
      <c r="B2136" s="17"/>
      <c r="C2136" s="86"/>
      <c r="D2136" s="86"/>
      <c r="E2136" s="87"/>
      <c r="F2136" s="5"/>
      <c r="G2136" s="5"/>
      <c r="H2136" s="5"/>
      <c r="K2136" s="5"/>
      <c r="L2136" s="5"/>
      <c r="M2136" s="17"/>
      <c r="N2136" s="17"/>
      <c r="T2136" s="79"/>
      <c r="U2136" s="79"/>
      <c r="V2136" s="19"/>
      <c r="W2136" s="79"/>
    </row>
    <row r="2137" spans="1:23" x14ac:dyDescent="0.25">
      <c r="A2137" s="17"/>
      <c r="B2137" s="17"/>
      <c r="C2137" s="86"/>
      <c r="D2137" s="86"/>
      <c r="E2137" s="87"/>
      <c r="F2137" s="5"/>
      <c r="G2137" s="5"/>
      <c r="H2137" s="5"/>
      <c r="K2137" s="5"/>
      <c r="L2137" s="5"/>
      <c r="M2137" s="17"/>
      <c r="N2137" s="17"/>
      <c r="T2137" s="79"/>
      <c r="U2137" s="79"/>
      <c r="V2137" s="19"/>
      <c r="W2137" s="79"/>
    </row>
    <row r="2138" spans="1:23" x14ac:dyDescent="0.25">
      <c r="A2138" s="17"/>
      <c r="B2138" s="17"/>
      <c r="C2138" s="86"/>
      <c r="D2138" s="86"/>
      <c r="E2138" s="87"/>
      <c r="F2138" s="5"/>
      <c r="G2138" s="5"/>
      <c r="H2138" s="5"/>
      <c r="K2138" s="5"/>
      <c r="L2138" s="5"/>
      <c r="M2138" s="17"/>
      <c r="N2138" s="17"/>
      <c r="T2138" s="79"/>
      <c r="U2138" s="79"/>
      <c r="V2138" s="19"/>
      <c r="W2138" s="79"/>
    </row>
    <row r="2139" spans="1:23" x14ac:dyDescent="0.25">
      <c r="A2139" s="17"/>
      <c r="B2139" s="17"/>
      <c r="C2139" s="86"/>
      <c r="D2139" s="86"/>
      <c r="E2139" s="87"/>
      <c r="F2139" s="5"/>
      <c r="G2139" s="5"/>
      <c r="H2139" s="5"/>
      <c r="K2139" s="5"/>
      <c r="L2139" s="5"/>
      <c r="M2139" s="17"/>
      <c r="N2139" s="17"/>
      <c r="T2139" s="79"/>
      <c r="U2139" s="79"/>
      <c r="V2139" s="19"/>
      <c r="W2139" s="79"/>
    </row>
    <row r="2140" spans="1:23" x14ac:dyDescent="0.25">
      <c r="A2140" s="17"/>
      <c r="B2140" s="17"/>
      <c r="C2140" s="86"/>
      <c r="D2140" s="86"/>
      <c r="E2140" s="87"/>
      <c r="F2140" s="5"/>
      <c r="G2140" s="5"/>
      <c r="H2140" s="5"/>
      <c r="K2140" s="5"/>
      <c r="L2140" s="5"/>
      <c r="M2140" s="17"/>
      <c r="N2140" s="17"/>
      <c r="T2140" s="79"/>
      <c r="U2140" s="79"/>
      <c r="V2140" s="19"/>
      <c r="W2140" s="79"/>
    </row>
    <row r="2141" spans="1:23" x14ac:dyDescent="0.25">
      <c r="A2141" s="17"/>
      <c r="B2141" s="17"/>
      <c r="C2141" s="86"/>
      <c r="D2141" s="86"/>
      <c r="E2141" s="87"/>
      <c r="F2141" s="5"/>
      <c r="G2141" s="5"/>
      <c r="H2141" s="5"/>
      <c r="K2141" s="5"/>
      <c r="L2141" s="5"/>
      <c r="M2141" s="17"/>
      <c r="N2141" s="17"/>
      <c r="T2141" s="79"/>
      <c r="U2141" s="79"/>
      <c r="V2141" s="19"/>
      <c r="W2141" s="79"/>
    </row>
    <row r="2142" spans="1:23" x14ac:dyDescent="0.25">
      <c r="A2142" s="17"/>
      <c r="B2142" s="17"/>
      <c r="C2142" s="86"/>
      <c r="D2142" s="86"/>
      <c r="E2142" s="87"/>
      <c r="F2142" s="5"/>
      <c r="G2142" s="5"/>
      <c r="H2142" s="5"/>
      <c r="K2142" s="5"/>
      <c r="L2142" s="5"/>
      <c r="M2142" s="17"/>
      <c r="N2142" s="17"/>
      <c r="T2142" s="79"/>
      <c r="U2142" s="79"/>
      <c r="V2142" s="19"/>
      <c r="W2142" s="79"/>
    </row>
    <row r="2143" spans="1:23" x14ac:dyDescent="0.25">
      <c r="A2143" s="17"/>
      <c r="B2143" s="17"/>
      <c r="C2143" s="86"/>
      <c r="D2143" s="86"/>
      <c r="E2143" s="87"/>
      <c r="F2143" s="5"/>
      <c r="G2143" s="5"/>
      <c r="H2143" s="5"/>
      <c r="K2143" s="5"/>
      <c r="L2143" s="5"/>
      <c r="M2143" s="17"/>
      <c r="N2143" s="17"/>
      <c r="T2143" s="79"/>
      <c r="U2143" s="79"/>
      <c r="V2143" s="19"/>
      <c r="W2143" s="79"/>
    </row>
    <row r="2144" spans="1:23" x14ac:dyDescent="0.25">
      <c r="A2144" s="17"/>
      <c r="B2144" s="17"/>
      <c r="C2144" s="86"/>
      <c r="D2144" s="86"/>
      <c r="E2144" s="87"/>
      <c r="F2144" s="5"/>
      <c r="G2144" s="5"/>
      <c r="H2144" s="5"/>
      <c r="K2144" s="5"/>
      <c r="L2144" s="5"/>
      <c r="M2144" s="17"/>
      <c r="N2144" s="17"/>
      <c r="T2144" s="79"/>
      <c r="U2144" s="79"/>
      <c r="V2144" s="19"/>
      <c r="W2144" s="79"/>
    </row>
    <row r="2145" spans="1:23" x14ac:dyDescent="0.25">
      <c r="A2145" s="17"/>
      <c r="B2145" s="17"/>
      <c r="C2145" s="86"/>
      <c r="D2145" s="86"/>
      <c r="E2145" s="87"/>
      <c r="F2145" s="5"/>
      <c r="G2145" s="5"/>
      <c r="H2145" s="5"/>
      <c r="K2145" s="5"/>
      <c r="L2145" s="5"/>
      <c r="M2145" s="17"/>
      <c r="N2145" s="17"/>
      <c r="T2145" s="79"/>
      <c r="U2145" s="79"/>
      <c r="V2145" s="19"/>
      <c r="W2145" s="79"/>
    </row>
    <row r="2146" spans="1:23" x14ac:dyDescent="0.25">
      <c r="A2146" s="17"/>
      <c r="B2146" s="17"/>
      <c r="C2146" s="86"/>
      <c r="D2146" s="86"/>
      <c r="E2146" s="87"/>
      <c r="F2146" s="5"/>
      <c r="G2146" s="5"/>
      <c r="H2146" s="5"/>
      <c r="K2146" s="5"/>
      <c r="L2146" s="5"/>
      <c r="M2146" s="17"/>
      <c r="N2146" s="17"/>
      <c r="T2146" s="79"/>
      <c r="U2146" s="79"/>
      <c r="V2146" s="19"/>
      <c r="W2146" s="79"/>
    </row>
    <row r="2147" spans="1:23" x14ac:dyDescent="0.25">
      <c r="A2147" s="17"/>
      <c r="B2147" s="17"/>
      <c r="C2147" s="86"/>
      <c r="D2147" s="86"/>
      <c r="E2147" s="87"/>
      <c r="F2147" s="5"/>
      <c r="G2147" s="5"/>
      <c r="H2147" s="5"/>
      <c r="K2147" s="5"/>
      <c r="L2147" s="5"/>
      <c r="M2147" s="17"/>
      <c r="N2147" s="17"/>
      <c r="T2147" s="79"/>
      <c r="U2147" s="79"/>
      <c r="V2147" s="19"/>
      <c r="W2147" s="79"/>
    </row>
    <row r="2148" spans="1:23" x14ac:dyDescent="0.25">
      <c r="A2148" s="17"/>
      <c r="B2148" s="17"/>
      <c r="C2148" s="86"/>
      <c r="D2148" s="86"/>
      <c r="E2148" s="87"/>
      <c r="F2148" s="5"/>
      <c r="G2148" s="5"/>
      <c r="H2148" s="5"/>
      <c r="K2148" s="5"/>
      <c r="L2148" s="5"/>
      <c r="M2148" s="17"/>
      <c r="N2148" s="17"/>
      <c r="T2148" s="79"/>
      <c r="U2148" s="79"/>
      <c r="V2148" s="19"/>
      <c r="W2148" s="79"/>
    </row>
    <row r="2149" spans="1:23" x14ac:dyDescent="0.25">
      <c r="A2149" s="17"/>
      <c r="B2149" s="17"/>
      <c r="C2149" s="86"/>
      <c r="D2149" s="86"/>
      <c r="E2149" s="87"/>
      <c r="F2149" s="5"/>
      <c r="G2149" s="5"/>
      <c r="H2149" s="5"/>
      <c r="K2149" s="5"/>
      <c r="L2149" s="5"/>
      <c r="M2149" s="17"/>
      <c r="N2149" s="17"/>
      <c r="T2149" s="79"/>
      <c r="U2149" s="79"/>
      <c r="V2149" s="19"/>
      <c r="W2149" s="79"/>
    </row>
    <row r="2150" spans="1:23" x14ac:dyDescent="0.25">
      <c r="A2150" s="17"/>
      <c r="B2150" s="17"/>
      <c r="C2150" s="86"/>
      <c r="D2150" s="86"/>
      <c r="E2150" s="87"/>
      <c r="F2150" s="5"/>
      <c r="G2150" s="5"/>
      <c r="H2150" s="5"/>
      <c r="K2150" s="5"/>
      <c r="L2150" s="5"/>
      <c r="M2150" s="17"/>
      <c r="N2150" s="17"/>
      <c r="T2150" s="79"/>
      <c r="U2150" s="79"/>
      <c r="V2150" s="19"/>
      <c r="W2150" s="79"/>
    </row>
    <row r="2151" spans="1:23" x14ac:dyDescent="0.25">
      <c r="A2151" s="17"/>
      <c r="B2151" s="17"/>
      <c r="C2151" s="86"/>
      <c r="D2151" s="86"/>
      <c r="E2151" s="87"/>
      <c r="F2151" s="5"/>
      <c r="G2151" s="5"/>
      <c r="H2151" s="5"/>
      <c r="K2151" s="5"/>
      <c r="L2151" s="5"/>
      <c r="M2151" s="17"/>
      <c r="N2151" s="17"/>
      <c r="T2151" s="79"/>
      <c r="U2151" s="79"/>
      <c r="V2151" s="19"/>
      <c r="W2151" s="79"/>
    </row>
    <row r="2152" spans="1:23" x14ac:dyDescent="0.25">
      <c r="A2152" s="17"/>
      <c r="B2152" s="17"/>
      <c r="C2152" s="86"/>
      <c r="D2152" s="86"/>
      <c r="E2152" s="87"/>
      <c r="F2152" s="5"/>
      <c r="G2152" s="5"/>
      <c r="H2152" s="5"/>
      <c r="K2152" s="5"/>
      <c r="L2152" s="5"/>
      <c r="M2152" s="17"/>
      <c r="N2152" s="17"/>
      <c r="T2152" s="79"/>
      <c r="U2152" s="79"/>
      <c r="V2152" s="19"/>
      <c r="W2152" s="79"/>
    </row>
    <row r="2153" spans="1:23" x14ac:dyDescent="0.25">
      <c r="A2153" s="17"/>
      <c r="B2153" s="17"/>
      <c r="C2153" s="86"/>
      <c r="D2153" s="86"/>
      <c r="E2153" s="87"/>
      <c r="F2153" s="5"/>
      <c r="G2153" s="5"/>
      <c r="H2153" s="5"/>
      <c r="K2153" s="5"/>
      <c r="L2153" s="5"/>
      <c r="M2153" s="17"/>
      <c r="N2153" s="17"/>
      <c r="T2153" s="79"/>
      <c r="U2153" s="79"/>
      <c r="V2153" s="19"/>
      <c r="W2153" s="79"/>
    </row>
    <row r="2154" spans="1:23" x14ac:dyDescent="0.25">
      <c r="A2154" s="17"/>
      <c r="B2154" s="17"/>
      <c r="C2154" s="86"/>
      <c r="D2154" s="86"/>
      <c r="E2154" s="87"/>
      <c r="F2154" s="5"/>
      <c r="G2154" s="5"/>
      <c r="H2154" s="5"/>
      <c r="K2154" s="5"/>
      <c r="L2154" s="5"/>
      <c r="M2154" s="17"/>
      <c r="N2154" s="17"/>
      <c r="T2154" s="79"/>
      <c r="U2154" s="79"/>
      <c r="V2154" s="19"/>
      <c r="W2154" s="79"/>
    </row>
    <row r="2155" spans="1:23" x14ac:dyDescent="0.25">
      <c r="A2155" s="17"/>
      <c r="B2155" s="17"/>
      <c r="C2155" s="86"/>
      <c r="D2155" s="86"/>
      <c r="E2155" s="87"/>
      <c r="F2155" s="5"/>
      <c r="G2155" s="5"/>
      <c r="H2155" s="5"/>
      <c r="K2155" s="5"/>
      <c r="L2155" s="5"/>
      <c r="M2155" s="17"/>
      <c r="N2155" s="17"/>
      <c r="T2155" s="79"/>
      <c r="U2155" s="79"/>
      <c r="V2155" s="19"/>
      <c r="W2155" s="79"/>
    </row>
    <row r="2156" spans="1:23" x14ac:dyDescent="0.25">
      <c r="A2156" s="17"/>
      <c r="B2156" s="17"/>
      <c r="C2156" s="86"/>
      <c r="D2156" s="86"/>
      <c r="E2156" s="87"/>
      <c r="F2156" s="5"/>
      <c r="G2156" s="5"/>
      <c r="H2156" s="5"/>
      <c r="K2156" s="5"/>
      <c r="L2156" s="5"/>
      <c r="M2156" s="17"/>
      <c r="N2156" s="17"/>
      <c r="T2156" s="79"/>
      <c r="U2156" s="79"/>
      <c r="V2156" s="19"/>
      <c r="W2156" s="79"/>
    </row>
    <row r="2157" spans="1:23" x14ac:dyDescent="0.25">
      <c r="A2157" s="17"/>
      <c r="B2157" s="17"/>
      <c r="C2157" s="86"/>
      <c r="D2157" s="86"/>
      <c r="E2157" s="87"/>
      <c r="F2157" s="5"/>
      <c r="G2157" s="5"/>
      <c r="H2157" s="5"/>
      <c r="K2157" s="5"/>
      <c r="L2157" s="5"/>
      <c r="M2157" s="17"/>
      <c r="N2157" s="17"/>
      <c r="T2157" s="79"/>
      <c r="U2157" s="79"/>
      <c r="V2157" s="19"/>
      <c r="W2157" s="79"/>
    </row>
    <row r="2158" spans="1:23" x14ac:dyDescent="0.25">
      <c r="A2158" s="17"/>
      <c r="B2158" s="17"/>
      <c r="C2158" s="86"/>
      <c r="D2158" s="86"/>
      <c r="E2158" s="87"/>
      <c r="F2158" s="5"/>
      <c r="G2158" s="5"/>
      <c r="H2158" s="5"/>
      <c r="K2158" s="5"/>
      <c r="L2158" s="5"/>
      <c r="M2158" s="17"/>
      <c r="N2158" s="17"/>
      <c r="T2158" s="79"/>
      <c r="U2158" s="79"/>
      <c r="V2158" s="19"/>
      <c r="W2158" s="79"/>
    </row>
    <row r="2159" spans="1:23" x14ac:dyDescent="0.25">
      <c r="A2159" s="17"/>
      <c r="B2159" s="17"/>
      <c r="C2159" s="86"/>
      <c r="D2159" s="86"/>
      <c r="E2159" s="87"/>
      <c r="F2159" s="5"/>
      <c r="G2159" s="5"/>
      <c r="H2159" s="5"/>
      <c r="K2159" s="5"/>
      <c r="L2159" s="5"/>
      <c r="M2159" s="17"/>
      <c r="N2159" s="17"/>
      <c r="T2159" s="79"/>
      <c r="U2159" s="79"/>
      <c r="V2159" s="19"/>
      <c r="W2159" s="79"/>
    </row>
    <row r="2160" spans="1:23" x14ac:dyDescent="0.25">
      <c r="A2160" s="17"/>
      <c r="B2160" s="17"/>
      <c r="C2160" s="86"/>
      <c r="D2160" s="86"/>
      <c r="E2160" s="87"/>
      <c r="F2160" s="5"/>
      <c r="G2160" s="5"/>
      <c r="H2160" s="5"/>
      <c r="K2160" s="5"/>
      <c r="L2160" s="5"/>
      <c r="M2160" s="17"/>
      <c r="N2160" s="17"/>
      <c r="T2160" s="79"/>
      <c r="U2160" s="79"/>
      <c r="V2160" s="19"/>
      <c r="W2160" s="79"/>
    </row>
    <row r="2161" spans="1:23" x14ac:dyDescent="0.25">
      <c r="A2161" s="17"/>
      <c r="B2161" s="17"/>
      <c r="C2161" s="86"/>
      <c r="D2161" s="86"/>
      <c r="E2161" s="87"/>
      <c r="F2161" s="5"/>
      <c r="G2161" s="5"/>
      <c r="H2161" s="5"/>
      <c r="K2161" s="5"/>
      <c r="L2161" s="5"/>
      <c r="M2161" s="17"/>
      <c r="N2161" s="17"/>
      <c r="T2161" s="79"/>
      <c r="U2161" s="79"/>
      <c r="V2161" s="19"/>
      <c r="W2161" s="79"/>
    </row>
    <row r="2162" spans="1:23" x14ac:dyDescent="0.25">
      <c r="A2162" s="17"/>
      <c r="B2162" s="17"/>
      <c r="C2162" s="86"/>
      <c r="D2162" s="86"/>
      <c r="E2162" s="87"/>
      <c r="F2162" s="5"/>
      <c r="G2162" s="5"/>
      <c r="H2162" s="5"/>
      <c r="K2162" s="5"/>
      <c r="L2162" s="5"/>
      <c r="M2162" s="17"/>
      <c r="N2162" s="17"/>
      <c r="T2162" s="79"/>
      <c r="U2162" s="79"/>
      <c r="V2162" s="19"/>
      <c r="W2162" s="79"/>
    </row>
    <row r="2163" spans="1:23" x14ac:dyDescent="0.25">
      <c r="A2163" s="17"/>
      <c r="B2163" s="17"/>
      <c r="C2163" s="86"/>
      <c r="D2163" s="86"/>
      <c r="E2163" s="87"/>
      <c r="F2163" s="5"/>
      <c r="G2163" s="5"/>
      <c r="H2163" s="5"/>
      <c r="K2163" s="5"/>
      <c r="L2163" s="5"/>
      <c r="M2163" s="17"/>
      <c r="N2163" s="17"/>
      <c r="T2163" s="79"/>
      <c r="U2163" s="79"/>
      <c r="V2163" s="19"/>
      <c r="W2163" s="79"/>
    </row>
    <row r="2164" spans="1:23" x14ac:dyDescent="0.25">
      <c r="A2164" s="17"/>
      <c r="B2164" s="17"/>
      <c r="C2164" s="86"/>
      <c r="D2164" s="86"/>
      <c r="E2164" s="87"/>
      <c r="F2164" s="5"/>
      <c r="G2164" s="5"/>
      <c r="H2164" s="5"/>
      <c r="K2164" s="5"/>
      <c r="L2164" s="5"/>
      <c r="M2164" s="17"/>
      <c r="N2164" s="17"/>
      <c r="T2164" s="79"/>
      <c r="U2164" s="79"/>
      <c r="V2164" s="19"/>
      <c r="W2164" s="79"/>
    </row>
    <row r="2165" spans="1:23" x14ac:dyDescent="0.25">
      <c r="A2165" s="17"/>
      <c r="B2165" s="17"/>
      <c r="C2165" s="86"/>
      <c r="D2165" s="86"/>
      <c r="E2165" s="87"/>
      <c r="F2165" s="5"/>
      <c r="G2165" s="5"/>
      <c r="H2165" s="5"/>
      <c r="K2165" s="5"/>
      <c r="L2165" s="5"/>
      <c r="M2165" s="17"/>
      <c r="N2165" s="17"/>
      <c r="T2165" s="79"/>
      <c r="U2165" s="79"/>
      <c r="V2165" s="19"/>
      <c r="W2165" s="79"/>
    </row>
    <row r="2166" spans="1:23" x14ac:dyDescent="0.25">
      <c r="A2166" s="17"/>
      <c r="B2166" s="17"/>
      <c r="C2166" s="86"/>
      <c r="D2166" s="86"/>
      <c r="E2166" s="87"/>
      <c r="F2166" s="5"/>
      <c r="G2166" s="5"/>
      <c r="H2166" s="5"/>
      <c r="K2166" s="5"/>
      <c r="L2166" s="5"/>
      <c r="M2166" s="17"/>
      <c r="N2166" s="17"/>
      <c r="T2166" s="79"/>
      <c r="U2166" s="79"/>
      <c r="V2166" s="19"/>
      <c r="W2166" s="79"/>
    </row>
    <row r="2167" spans="1:23" x14ac:dyDescent="0.25">
      <c r="A2167" s="17"/>
      <c r="B2167" s="17"/>
      <c r="C2167" s="86"/>
      <c r="D2167" s="86"/>
      <c r="E2167" s="87"/>
      <c r="F2167" s="5"/>
      <c r="G2167" s="5"/>
      <c r="H2167" s="5"/>
      <c r="K2167" s="5"/>
      <c r="L2167" s="5"/>
      <c r="M2167" s="17"/>
      <c r="N2167" s="17"/>
      <c r="T2167" s="79"/>
      <c r="U2167" s="79"/>
      <c r="V2167" s="19"/>
      <c r="W2167" s="79"/>
    </row>
    <row r="2168" spans="1:23" x14ac:dyDescent="0.25">
      <c r="A2168" s="17"/>
      <c r="B2168" s="17"/>
      <c r="C2168" s="86"/>
      <c r="D2168" s="86"/>
      <c r="E2168" s="87"/>
      <c r="F2168" s="5"/>
      <c r="G2168" s="5"/>
      <c r="H2168" s="5"/>
      <c r="K2168" s="5"/>
      <c r="L2168" s="5"/>
      <c r="M2168" s="17"/>
      <c r="N2168" s="17"/>
      <c r="T2168" s="79"/>
      <c r="U2168" s="79"/>
      <c r="V2168" s="19"/>
      <c r="W2168" s="79"/>
    </row>
    <row r="2169" spans="1:23" x14ac:dyDescent="0.25">
      <c r="A2169" s="17"/>
      <c r="B2169" s="17"/>
      <c r="C2169" s="86"/>
      <c r="D2169" s="86"/>
      <c r="E2169" s="87"/>
      <c r="F2169" s="5"/>
      <c r="G2169" s="5"/>
      <c r="H2169" s="5"/>
      <c r="K2169" s="5"/>
      <c r="L2169" s="5"/>
      <c r="M2169" s="17"/>
      <c r="N2169" s="17"/>
      <c r="T2169" s="79"/>
      <c r="U2169" s="79"/>
      <c r="V2169" s="19"/>
      <c r="W2169" s="79"/>
    </row>
    <row r="2170" spans="1:23" x14ac:dyDescent="0.25">
      <c r="A2170" s="17"/>
      <c r="B2170" s="17"/>
      <c r="C2170" s="86"/>
      <c r="D2170" s="86"/>
      <c r="E2170" s="87"/>
      <c r="F2170" s="5"/>
      <c r="G2170" s="5"/>
      <c r="H2170" s="5"/>
      <c r="K2170" s="5"/>
      <c r="L2170" s="5"/>
      <c r="M2170" s="17"/>
      <c r="N2170" s="17"/>
      <c r="T2170" s="79"/>
      <c r="U2170" s="79"/>
      <c r="V2170" s="19"/>
      <c r="W2170" s="79"/>
    </row>
    <row r="2171" spans="1:23" x14ac:dyDescent="0.25">
      <c r="A2171" s="17"/>
      <c r="B2171" s="17"/>
      <c r="C2171" s="86"/>
      <c r="D2171" s="86"/>
      <c r="E2171" s="87"/>
      <c r="F2171" s="5"/>
      <c r="G2171" s="5"/>
      <c r="H2171" s="5"/>
      <c r="K2171" s="5"/>
      <c r="L2171" s="5"/>
      <c r="M2171" s="17"/>
      <c r="N2171" s="17"/>
      <c r="T2171" s="79"/>
      <c r="U2171" s="79"/>
      <c r="V2171" s="19"/>
      <c r="W2171" s="79"/>
    </row>
    <row r="2172" spans="1:23" x14ac:dyDescent="0.25">
      <c r="A2172" s="17"/>
      <c r="B2172" s="17"/>
      <c r="C2172" s="86"/>
      <c r="D2172" s="86"/>
      <c r="E2172" s="87"/>
      <c r="F2172" s="5"/>
      <c r="G2172" s="5"/>
      <c r="H2172" s="5"/>
      <c r="K2172" s="5"/>
      <c r="L2172" s="5"/>
      <c r="M2172" s="17"/>
      <c r="N2172" s="17"/>
      <c r="T2172" s="79"/>
      <c r="U2172" s="79"/>
      <c r="V2172" s="19"/>
      <c r="W2172" s="79"/>
    </row>
    <row r="2173" spans="1:23" x14ac:dyDescent="0.25">
      <c r="A2173" s="17"/>
      <c r="B2173" s="17"/>
      <c r="C2173" s="86"/>
      <c r="D2173" s="86"/>
      <c r="E2173" s="87"/>
      <c r="F2173" s="5"/>
      <c r="G2173" s="5"/>
      <c r="H2173" s="5"/>
      <c r="K2173" s="5"/>
      <c r="L2173" s="5"/>
      <c r="M2173" s="17"/>
      <c r="N2173" s="17"/>
      <c r="T2173" s="79"/>
      <c r="U2173" s="79"/>
      <c r="V2173" s="19"/>
      <c r="W2173" s="79"/>
    </row>
    <row r="2174" spans="1:23" x14ac:dyDescent="0.25">
      <c r="A2174" s="17"/>
      <c r="B2174" s="17"/>
      <c r="C2174" s="86"/>
      <c r="D2174" s="86"/>
      <c r="E2174" s="87"/>
      <c r="F2174" s="5"/>
      <c r="G2174" s="5"/>
      <c r="H2174" s="5"/>
      <c r="K2174" s="5"/>
      <c r="L2174" s="5"/>
      <c r="M2174" s="17"/>
      <c r="N2174" s="17"/>
      <c r="T2174" s="79"/>
      <c r="U2174" s="79"/>
      <c r="V2174" s="19"/>
      <c r="W2174" s="79"/>
    </row>
    <row r="2175" spans="1:23" x14ac:dyDescent="0.25">
      <c r="A2175" s="17"/>
      <c r="B2175" s="17"/>
      <c r="C2175" s="86"/>
      <c r="D2175" s="86"/>
      <c r="E2175" s="87"/>
      <c r="F2175" s="5"/>
      <c r="G2175" s="5"/>
      <c r="H2175" s="5"/>
      <c r="K2175" s="5"/>
      <c r="L2175" s="5"/>
      <c r="M2175" s="17"/>
      <c r="N2175" s="17"/>
      <c r="T2175" s="79"/>
      <c r="U2175" s="79"/>
      <c r="V2175" s="19"/>
      <c r="W2175" s="79"/>
    </row>
    <row r="2176" spans="1:23" x14ac:dyDescent="0.25">
      <c r="A2176" s="17"/>
      <c r="B2176" s="17"/>
      <c r="C2176" s="86"/>
      <c r="D2176" s="86"/>
      <c r="E2176" s="87"/>
      <c r="F2176" s="5"/>
      <c r="G2176" s="5"/>
      <c r="H2176" s="5"/>
      <c r="K2176" s="5"/>
      <c r="L2176" s="5"/>
      <c r="M2176" s="17"/>
      <c r="N2176" s="17"/>
      <c r="T2176" s="79"/>
      <c r="U2176" s="79"/>
      <c r="V2176" s="19"/>
      <c r="W2176" s="79"/>
    </row>
    <row r="2177" spans="1:23" x14ac:dyDescent="0.25">
      <c r="A2177" s="17"/>
      <c r="B2177" s="17"/>
      <c r="C2177" s="86"/>
      <c r="D2177" s="86"/>
      <c r="E2177" s="87"/>
      <c r="F2177" s="5"/>
      <c r="G2177" s="5"/>
      <c r="H2177" s="5"/>
      <c r="K2177" s="5"/>
      <c r="L2177" s="5"/>
      <c r="M2177" s="17"/>
      <c r="N2177" s="17"/>
      <c r="T2177" s="79"/>
      <c r="U2177" s="79"/>
      <c r="V2177" s="19"/>
      <c r="W2177" s="79"/>
    </row>
    <row r="2178" spans="1:23" x14ac:dyDescent="0.25">
      <c r="A2178" s="17"/>
      <c r="B2178" s="17"/>
      <c r="C2178" s="86"/>
      <c r="D2178" s="86"/>
      <c r="E2178" s="87"/>
      <c r="F2178" s="5"/>
      <c r="G2178" s="5"/>
      <c r="H2178" s="5"/>
      <c r="K2178" s="5"/>
      <c r="L2178" s="5"/>
      <c r="M2178" s="17"/>
      <c r="N2178" s="17"/>
      <c r="T2178" s="79"/>
      <c r="U2178" s="79"/>
      <c r="V2178" s="19"/>
      <c r="W2178" s="79"/>
    </row>
    <row r="2179" spans="1:23" x14ac:dyDescent="0.25">
      <c r="A2179" s="17"/>
      <c r="B2179" s="17"/>
      <c r="C2179" s="86"/>
      <c r="D2179" s="86"/>
      <c r="E2179" s="87"/>
      <c r="F2179" s="5"/>
      <c r="G2179" s="5"/>
      <c r="H2179" s="5"/>
      <c r="K2179" s="5"/>
      <c r="L2179" s="5"/>
      <c r="M2179" s="17"/>
      <c r="N2179" s="17"/>
      <c r="T2179" s="79"/>
      <c r="U2179" s="79"/>
      <c r="V2179" s="19"/>
      <c r="W2179" s="79"/>
    </row>
    <row r="2180" spans="1:23" x14ac:dyDescent="0.25">
      <c r="A2180" s="17"/>
      <c r="B2180" s="17"/>
      <c r="C2180" s="86"/>
      <c r="D2180" s="86"/>
      <c r="E2180" s="87"/>
      <c r="F2180" s="5"/>
      <c r="G2180" s="5"/>
      <c r="H2180" s="5"/>
      <c r="K2180" s="5"/>
      <c r="L2180" s="5"/>
      <c r="M2180" s="17"/>
      <c r="N2180" s="17"/>
      <c r="T2180" s="79"/>
      <c r="U2180" s="79"/>
      <c r="V2180" s="19"/>
      <c r="W2180" s="79"/>
    </row>
    <row r="2181" spans="1:23" x14ac:dyDescent="0.25">
      <c r="A2181" s="17"/>
      <c r="B2181" s="17"/>
      <c r="C2181" s="86"/>
      <c r="D2181" s="86"/>
      <c r="E2181" s="87"/>
      <c r="F2181" s="5"/>
      <c r="G2181" s="5"/>
      <c r="H2181" s="5"/>
      <c r="K2181" s="5"/>
      <c r="L2181" s="5"/>
      <c r="M2181" s="17"/>
      <c r="N2181" s="17"/>
      <c r="T2181" s="79"/>
      <c r="U2181" s="79"/>
      <c r="V2181" s="19"/>
      <c r="W2181" s="79"/>
    </row>
    <row r="2182" spans="1:23" x14ac:dyDescent="0.25">
      <c r="A2182" s="17"/>
      <c r="B2182" s="17"/>
      <c r="C2182" s="86"/>
      <c r="D2182" s="86"/>
      <c r="E2182" s="87"/>
      <c r="F2182" s="5"/>
      <c r="G2182" s="5"/>
      <c r="H2182" s="5"/>
      <c r="K2182" s="5"/>
      <c r="L2182" s="5"/>
      <c r="M2182" s="17"/>
      <c r="N2182" s="17"/>
      <c r="T2182" s="79"/>
      <c r="U2182" s="79"/>
      <c r="V2182" s="19"/>
      <c r="W2182" s="79"/>
    </row>
    <row r="2183" spans="1:23" x14ac:dyDescent="0.25">
      <c r="A2183" s="17"/>
      <c r="B2183" s="17"/>
      <c r="C2183" s="86"/>
      <c r="D2183" s="86"/>
      <c r="E2183" s="87"/>
      <c r="F2183" s="5"/>
      <c r="G2183" s="5"/>
      <c r="H2183" s="5"/>
      <c r="K2183" s="5"/>
      <c r="L2183" s="5"/>
      <c r="M2183" s="17"/>
      <c r="N2183" s="17"/>
      <c r="T2183" s="79"/>
      <c r="U2183" s="79"/>
      <c r="V2183" s="19"/>
      <c r="W2183" s="79"/>
    </row>
    <row r="2184" spans="1:23" x14ac:dyDescent="0.25">
      <c r="A2184" s="17"/>
      <c r="B2184" s="17"/>
      <c r="C2184" s="86"/>
      <c r="D2184" s="86"/>
      <c r="E2184" s="87"/>
      <c r="F2184" s="5"/>
      <c r="G2184" s="5"/>
      <c r="H2184" s="5"/>
      <c r="K2184" s="5"/>
      <c r="L2184" s="5"/>
      <c r="M2184" s="17"/>
      <c r="N2184" s="17"/>
      <c r="T2184" s="79"/>
      <c r="U2184" s="79"/>
      <c r="V2184" s="19"/>
      <c r="W2184" s="79"/>
    </row>
    <row r="2185" spans="1:23" x14ac:dyDescent="0.25">
      <c r="A2185" s="17"/>
      <c r="B2185" s="17"/>
      <c r="C2185" s="86"/>
      <c r="D2185" s="86"/>
      <c r="E2185" s="87"/>
      <c r="F2185" s="5"/>
      <c r="G2185" s="5"/>
      <c r="H2185" s="5"/>
      <c r="K2185" s="5"/>
      <c r="L2185" s="5"/>
      <c r="M2185" s="17"/>
      <c r="N2185" s="17"/>
      <c r="T2185" s="79"/>
      <c r="U2185" s="79"/>
      <c r="V2185" s="19"/>
      <c r="W2185" s="79"/>
    </row>
    <row r="2186" spans="1:23" x14ac:dyDescent="0.25">
      <c r="A2186" s="17"/>
      <c r="B2186" s="17"/>
      <c r="C2186" s="86"/>
      <c r="D2186" s="86"/>
      <c r="E2186" s="87"/>
      <c r="F2186" s="5"/>
      <c r="G2186" s="5"/>
      <c r="H2186" s="5"/>
      <c r="K2186" s="5"/>
      <c r="L2186" s="5"/>
      <c r="M2186" s="17"/>
      <c r="N2186" s="17"/>
      <c r="T2186" s="79"/>
      <c r="U2186" s="79"/>
      <c r="V2186" s="19"/>
      <c r="W2186" s="79"/>
    </row>
    <row r="2187" spans="1:23" x14ac:dyDescent="0.25">
      <c r="A2187" s="17"/>
      <c r="B2187" s="17"/>
      <c r="C2187" s="86"/>
      <c r="D2187" s="86"/>
      <c r="E2187" s="87"/>
      <c r="F2187" s="5"/>
      <c r="G2187" s="5"/>
      <c r="H2187" s="5"/>
      <c r="K2187" s="5"/>
      <c r="L2187" s="5"/>
      <c r="M2187" s="17"/>
      <c r="N2187" s="17"/>
      <c r="T2187" s="79"/>
      <c r="U2187" s="79"/>
      <c r="V2187" s="19"/>
      <c r="W2187" s="79"/>
    </row>
    <row r="2188" spans="1:23" x14ac:dyDescent="0.25">
      <c r="A2188" s="17"/>
      <c r="B2188" s="17"/>
      <c r="C2188" s="86"/>
      <c r="D2188" s="86"/>
      <c r="E2188" s="87"/>
      <c r="F2188" s="5"/>
      <c r="G2188" s="5"/>
      <c r="H2188" s="5"/>
      <c r="K2188" s="5"/>
      <c r="L2188" s="5"/>
      <c r="M2188" s="17"/>
      <c r="N2188" s="17"/>
      <c r="T2188" s="79"/>
      <c r="U2188" s="79"/>
      <c r="V2188" s="19"/>
      <c r="W2188" s="79"/>
    </row>
    <row r="2189" spans="1:23" x14ac:dyDescent="0.25">
      <c r="A2189" s="17"/>
      <c r="B2189" s="17"/>
      <c r="C2189" s="86"/>
      <c r="D2189" s="86"/>
      <c r="E2189" s="87"/>
      <c r="F2189" s="5"/>
      <c r="G2189" s="5"/>
      <c r="H2189" s="5"/>
      <c r="K2189" s="5"/>
      <c r="L2189" s="5"/>
      <c r="M2189" s="17"/>
      <c r="N2189" s="17"/>
      <c r="T2189" s="79"/>
      <c r="U2189" s="79"/>
      <c r="V2189" s="19"/>
      <c r="W2189" s="79"/>
    </row>
    <row r="2190" spans="1:23" x14ac:dyDescent="0.25">
      <c r="A2190" s="17"/>
      <c r="B2190" s="17"/>
      <c r="C2190" s="86"/>
      <c r="D2190" s="86"/>
      <c r="E2190" s="87"/>
      <c r="F2190" s="5"/>
      <c r="G2190" s="5"/>
      <c r="H2190" s="5"/>
      <c r="K2190" s="5"/>
      <c r="L2190" s="5"/>
      <c r="M2190" s="17"/>
      <c r="N2190" s="17"/>
      <c r="T2190" s="79"/>
      <c r="U2190" s="79"/>
      <c r="V2190" s="19"/>
      <c r="W2190" s="79"/>
    </row>
    <row r="2191" spans="1:23" x14ac:dyDescent="0.25">
      <c r="A2191" s="17"/>
      <c r="B2191" s="17"/>
      <c r="C2191" s="86"/>
      <c r="D2191" s="86"/>
      <c r="E2191" s="87"/>
      <c r="F2191" s="5"/>
      <c r="G2191" s="5"/>
      <c r="H2191" s="5"/>
      <c r="K2191" s="5"/>
      <c r="L2191" s="5"/>
      <c r="M2191" s="17"/>
      <c r="N2191" s="17"/>
      <c r="T2191" s="79"/>
      <c r="U2191" s="79"/>
      <c r="V2191" s="19"/>
      <c r="W2191" s="79"/>
    </row>
    <row r="2192" spans="1:23" x14ac:dyDescent="0.25">
      <c r="A2192" s="17"/>
      <c r="B2192" s="17"/>
      <c r="C2192" s="86"/>
      <c r="D2192" s="86"/>
      <c r="E2192" s="87"/>
      <c r="F2192" s="5"/>
      <c r="G2192" s="5"/>
      <c r="H2192" s="5"/>
      <c r="K2192" s="5"/>
      <c r="L2192" s="5"/>
      <c r="M2192" s="17"/>
      <c r="N2192" s="17"/>
      <c r="T2192" s="79"/>
      <c r="U2192" s="79"/>
      <c r="V2192" s="19"/>
      <c r="W2192" s="79"/>
    </row>
    <row r="2193" spans="1:23" x14ac:dyDescent="0.25">
      <c r="A2193" s="17"/>
      <c r="B2193" s="17"/>
      <c r="C2193" s="86"/>
      <c r="D2193" s="86"/>
      <c r="E2193" s="87"/>
      <c r="F2193" s="5"/>
      <c r="G2193" s="5"/>
      <c r="H2193" s="5"/>
      <c r="K2193" s="5"/>
      <c r="L2193" s="5"/>
      <c r="M2193" s="17"/>
      <c r="N2193" s="17"/>
      <c r="T2193" s="79"/>
      <c r="U2193" s="79"/>
      <c r="V2193" s="19"/>
      <c r="W2193" s="79"/>
    </row>
    <row r="2194" spans="1:23" x14ac:dyDescent="0.25">
      <c r="A2194" s="17"/>
      <c r="B2194" s="17"/>
      <c r="C2194" s="86"/>
      <c r="D2194" s="86"/>
      <c r="E2194" s="87"/>
      <c r="F2194" s="5"/>
      <c r="G2194" s="5"/>
      <c r="H2194" s="5"/>
      <c r="K2194" s="5"/>
      <c r="L2194" s="5"/>
      <c r="M2194" s="17"/>
      <c r="N2194" s="17"/>
      <c r="T2194" s="79"/>
      <c r="U2194" s="79"/>
      <c r="V2194" s="19"/>
      <c r="W2194" s="79"/>
    </row>
    <row r="2195" spans="1:23" x14ac:dyDescent="0.25">
      <c r="A2195" s="17"/>
      <c r="B2195" s="17"/>
      <c r="C2195" s="86"/>
      <c r="D2195" s="86"/>
      <c r="E2195" s="87"/>
      <c r="F2195" s="5"/>
      <c r="G2195" s="5"/>
      <c r="H2195" s="5"/>
      <c r="K2195" s="5"/>
      <c r="L2195" s="5"/>
      <c r="M2195" s="17"/>
      <c r="N2195" s="17"/>
      <c r="T2195" s="79"/>
      <c r="U2195" s="79"/>
      <c r="V2195" s="19"/>
      <c r="W2195" s="79"/>
    </row>
    <row r="2196" spans="1:23" x14ac:dyDescent="0.25">
      <c r="A2196" s="17"/>
      <c r="B2196" s="17"/>
      <c r="C2196" s="86"/>
      <c r="D2196" s="86"/>
      <c r="E2196" s="87"/>
      <c r="F2196" s="5"/>
      <c r="G2196" s="5"/>
      <c r="H2196" s="5"/>
      <c r="K2196" s="5"/>
      <c r="L2196" s="5"/>
      <c r="M2196" s="17"/>
      <c r="N2196" s="17"/>
      <c r="T2196" s="79"/>
      <c r="U2196" s="79"/>
      <c r="V2196" s="19"/>
      <c r="W2196" s="79"/>
    </row>
    <row r="2197" spans="1:23" x14ac:dyDescent="0.25">
      <c r="A2197" s="17"/>
      <c r="B2197" s="17"/>
      <c r="C2197" s="86"/>
      <c r="D2197" s="86"/>
      <c r="E2197" s="87"/>
      <c r="F2197" s="5"/>
      <c r="G2197" s="5"/>
      <c r="H2197" s="5"/>
      <c r="K2197" s="5"/>
      <c r="L2197" s="5"/>
      <c r="M2197" s="17"/>
      <c r="N2197" s="17"/>
      <c r="T2197" s="79"/>
      <c r="U2197" s="79"/>
      <c r="V2197" s="19"/>
      <c r="W2197" s="79"/>
    </row>
    <row r="2198" spans="1:23" x14ac:dyDescent="0.25">
      <c r="A2198" s="17"/>
      <c r="B2198" s="17"/>
      <c r="C2198" s="86"/>
      <c r="D2198" s="86"/>
      <c r="E2198" s="87"/>
      <c r="F2198" s="5"/>
      <c r="G2198" s="5"/>
      <c r="H2198" s="5"/>
      <c r="K2198" s="5"/>
      <c r="L2198" s="5"/>
      <c r="M2198" s="17"/>
      <c r="N2198" s="17"/>
      <c r="T2198" s="79"/>
      <c r="U2198" s="79"/>
      <c r="V2198" s="19"/>
      <c r="W2198" s="79"/>
    </row>
    <row r="2199" spans="1:23" x14ac:dyDescent="0.25">
      <c r="A2199" s="17"/>
      <c r="B2199" s="17"/>
      <c r="C2199" s="86"/>
      <c r="D2199" s="86"/>
      <c r="E2199" s="87"/>
      <c r="F2199" s="5"/>
      <c r="G2199" s="5"/>
      <c r="H2199" s="5"/>
      <c r="K2199" s="5"/>
      <c r="L2199" s="5"/>
      <c r="M2199" s="17"/>
      <c r="N2199" s="17"/>
      <c r="T2199" s="79"/>
      <c r="U2199" s="79"/>
      <c r="V2199" s="19"/>
      <c r="W2199" s="79"/>
    </row>
    <row r="2200" spans="1:23" x14ac:dyDescent="0.25">
      <c r="A2200" s="17"/>
      <c r="B2200" s="17"/>
      <c r="C2200" s="86"/>
      <c r="D2200" s="86"/>
      <c r="E2200" s="87"/>
      <c r="F2200" s="5"/>
      <c r="G2200" s="5"/>
      <c r="H2200" s="5"/>
      <c r="K2200" s="5"/>
      <c r="L2200" s="5"/>
      <c r="M2200" s="17"/>
      <c r="N2200" s="17"/>
      <c r="T2200" s="79"/>
      <c r="U2200" s="79"/>
      <c r="V2200" s="19"/>
      <c r="W2200" s="79"/>
    </row>
    <row r="2201" spans="1:23" x14ac:dyDescent="0.25">
      <c r="A2201" s="17"/>
      <c r="B2201" s="17"/>
      <c r="C2201" s="86"/>
      <c r="D2201" s="86"/>
      <c r="E2201" s="87"/>
      <c r="F2201" s="5"/>
      <c r="G2201" s="5"/>
      <c r="H2201" s="5"/>
      <c r="K2201" s="5"/>
      <c r="L2201" s="5"/>
      <c r="M2201" s="17"/>
      <c r="N2201" s="17"/>
      <c r="T2201" s="79"/>
      <c r="U2201" s="79"/>
      <c r="V2201" s="19"/>
      <c r="W2201" s="79"/>
    </row>
    <row r="2202" spans="1:23" x14ac:dyDescent="0.25">
      <c r="A2202" s="17"/>
      <c r="B2202" s="17"/>
      <c r="C2202" s="86"/>
      <c r="D2202" s="86"/>
      <c r="E2202" s="87"/>
      <c r="F2202" s="5"/>
      <c r="G2202" s="5"/>
      <c r="H2202" s="5"/>
      <c r="K2202" s="5"/>
      <c r="L2202" s="5"/>
      <c r="M2202" s="17"/>
      <c r="N2202" s="17"/>
      <c r="T2202" s="79"/>
      <c r="U2202" s="79"/>
      <c r="V2202" s="19"/>
      <c r="W2202" s="79"/>
    </row>
    <row r="2203" spans="1:23" x14ac:dyDescent="0.25">
      <c r="A2203" s="17"/>
      <c r="B2203" s="17"/>
      <c r="C2203" s="86"/>
      <c r="D2203" s="86"/>
      <c r="E2203" s="87"/>
      <c r="F2203" s="5"/>
      <c r="G2203" s="5"/>
      <c r="H2203" s="5"/>
      <c r="K2203" s="5"/>
      <c r="L2203" s="5"/>
      <c r="M2203" s="17"/>
      <c r="N2203" s="17"/>
      <c r="T2203" s="79"/>
      <c r="U2203" s="79"/>
      <c r="V2203" s="19"/>
      <c r="W2203" s="79"/>
    </row>
    <row r="2204" spans="1:23" x14ac:dyDescent="0.25">
      <c r="A2204" s="17"/>
      <c r="B2204" s="17"/>
      <c r="C2204" s="86"/>
      <c r="D2204" s="86"/>
      <c r="E2204" s="87"/>
      <c r="F2204" s="5"/>
      <c r="G2204" s="5"/>
      <c r="H2204" s="5"/>
      <c r="K2204" s="5"/>
      <c r="L2204" s="5"/>
      <c r="M2204" s="17"/>
      <c r="N2204" s="17"/>
      <c r="T2204" s="79"/>
      <c r="U2204" s="79"/>
      <c r="V2204" s="19"/>
      <c r="W2204" s="79"/>
    </row>
    <row r="2205" spans="1:23" x14ac:dyDescent="0.25">
      <c r="A2205" s="17"/>
      <c r="B2205" s="17"/>
      <c r="C2205" s="86"/>
      <c r="D2205" s="86"/>
      <c r="E2205" s="87"/>
      <c r="F2205" s="5"/>
      <c r="G2205" s="5"/>
      <c r="H2205" s="5"/>
      <c r="K2205" s="5"/>
      <c r="L2205" s="5"/>
      <c r="M2205" s="17"/>
      <c r="N2205" s="17"/>
      <c r="T2205" s="79"/>
      <c r="U2205" s="79"/>
      <c r="V2205" s="19"/>
      <c r="W2205" s="79"/>
    </row>
    <row r="2206" spans="1:23" x14ac:dyDescent="0.25">
      <c r="A2206" s="17"/>
      <c r="B2206" s="17"/>
      <c r="C2206" s="86"/>
      <c r="D2206" s="86"/>
      <c r="E2206" s="87"/>
      <c r="F2206" s="5"/>
      <c r="G2206" s="5"/>
      <c r="H2206" s="5"/>
      <c r="K2206" s="5"/>
      <c r="L2206" s="5"/>
      <c r="M2206" s="17"/>
      <c r="N2206" s="17"/>
      <c r="T2206" s="79"/>
      <c r="U2206" s="79"/>
      <c r="V2206" s="19"/>
      <c r="W2206" s="79"/>
    </row>
    <row r="2207" spans="1:23" x14ac:dyDescent="0.25">
      <c r="A2207" s="17"/>
      <c r="B2207" s="17"/>
      <c r="C2207" s="86"/>
      <c r="D2207" s="86"/>
      <c r="E2207" s="87"/>
      <c r="F2207" s="5"/>
      <c r="G2207" s="5"/>
      <c r="H2207" s="5"/>
      <c r="K2207" s="5"/>
      <c r="L2207" s="5"/>
      <c r="M2207" s="17"/>
      <c r="N2207" s="17"/>
      <c r="T2207" s="79"/>
      <c r="U2207" s="79"/>
      <c r="V2207" s="19"/>
      <c r="W2207" s="79"/>
    </row>
    <row r="2208" spans="1:23" x14ac:dyDescent="0.25">
      <c r="A2208" s="17"/>
      <c r="B2208" s="17"/>
      <c r="C2208" s="86"/>
      <c r="D2208" s="86"/>
      <c r="E2208" s="87"/>
      <c r="F2208" s="5"/>
      <c r="G2208" s="5"/>
      <c r="H2208" s="5"/>
      <c r="K2208" s="5"/>
      <c r="L2208" s="5"/>
      <c r="M2208" s="17"/>
      <c r="N2208" s="17"/>
      <c r="T2208" s="79"/>
      <c r="U2208" s="79"/>
      <c r="V2208" s="19"/>
      <c r="W2208" s="79"/>
    </row>
    <row r="2209" spans="1:23" x14ac:dyDescent="0.25">
      <c r="A2209" s="17"/>
      <c r="B2209" s="17"/>
      <c r="C2209" s="86"/>
      <c r="D2209" s="86"/>
      <c r="E2209" s="87"/>
      <c r="F2209" s="5"/>
      <c r="G2209" s="5"/>
      <c r="H2209" s="5"/>
      <c r="K2209" s="5"/>
      <c r="L2209" s="5"/>
      <c r="M2209" s="17"/>
      <c r="N2209" s="17"/>
      <c r="T2209" s="79"/>
      <c r="U2209" s="79"/>
      <c r="V2209" s="19"/>
      <c r="W2209" s="79"/>
    </row>
    <row r="2210" spans="1:23" x14ac:dyDescent="0.25">
      <c r="A2210" s="17"/>
      <c r="B2210" s="17"/>
      <c r="C2210" s="86"/>
      <c r="D2210" s="86"/>
      <c r="E2210" s="87"/>
      <c r="F2210" s="5"/>
      <c r="G2210" s="5"/>
      <c r="H2210" s="5"/>
      <c r="K2210" s="5"/>
      <c r="L2210" s="5"/>
      <c r="M2210" s="17"/>
      <c r="N2210" s="17"/>
      <c r="T2210" s="79"/>
      <c r="U2210" s="79"/>
      <c r="V2210" s="19"/>
      <c r="W2210" s="79"/>
    </row>
    <row r="2211" spans="1:23" x14ac:dyDescent="0.25">
      <c r="A2211" s="17"/>
      <c r="B2211" s="17"/>
      <c r="C2211" s="86"/>
      <c r="D2211" s="86"/>
      <c r="E2211" s="87"/>
      <c r="F2211" s="5"/>
      <c r="G2211" s="5"/>
      <c r="H2211" s="5"/>
      <c r="K2211" s="5"/>
      <c r="L2211" s="5"/>
      <c r="M2211" s="17"/>
      <c r="N2211" s="17"/>
      <c r="T2211" s="79"/>
      <c r="U2211" s="79"/>
      <c r="V2211" s="19"/>
      <c r="W2211" s="79"/>
    </row>
    <row r="2212" spans="1:23" x14ac:dyDescent="0.25">
      <c r="A2212" s="17"/>
      <c r="B2212" s="17"/>
      <c r="C2212" s="86"/>
      <c r="D2212" s="86"/>
      <c r="E2212" s="87"/>
      <c r="F2212" s="5"/>
      <c r="G2212" s="5"/>
      <c r="H2212" s="5"/>
      <c r="K2212" s="5"/>
      <c r="L2212" s="5"/>
      <c r="M2212" s="17"/>
      <c r="N2212" s="17"/>
      <c r="T2212" s="79"/>
      <c r="U2212" s="79"/>
      <c r="V2212" s="19"/>
      <c r="W2212" s="79"/>
    </row>
    <row r="2213" spans="1:23" x14ac:dyDescent="0.25">
      <c r="A2213" s="17"/>
      <c r="B2213" s="17"/>
      <c r="C2213" s="86"/>
      <c r="D2213" s="86"/>
      <c r="E2213" s="87"/>
      <c r="F2213" s="5"/>
      <c r="G2213" s="5"/>
      <c r="H2213" s="5"/>
      <c r="K2213" s="5"/>
      <c r="L2213" s="5"/>
      <c r="M2213" s="17"/>
      <c r="N2213" s="17"/>
      <c r="T2213" s="79"/>
      <c r="U2213" s="79"/>
      <c r="V2213" s="19"/>
      <c r="W2213" s="79"/>
    </row>
    <row r="2214" spans="1:23" x14ac:dyDescent="0.25">
      <c r="A2214" s="17"/>
      <c r="B2214" s="17"/>
      <c r="C2214" s="86"/>
      <c r="D2214" s="86"/>
      <c r="E2214" s="87"/>
      <c r="F2214" s="5"/>
      <c r="G2214" s="5"/>
      <c r="H2214" s="5"/>
      <c r="K2214" s="5"/>
      <c r="L2214" s="5"/>
      <c r="M2214" s="17"/>
      <c r="N2214" s="17"/>
      <c r="T2214" s="79"/>
      <c r="U2214" s="79"/>
      <c r="V2214" s="19"/>
      <c r="W2214" s="79"/>
    </row>
    <row r="2215" spans="1:23" x14ac:dyDescent="0.25">
      <c r="A2215" s="17"/>
      <c r="B2215" s="17"/>
      <c r="C2215" s="86"/>
      <c r="D2215" s="86"/>
      <c r="E2215" s="87"/>
      <c r="F2215" s="5"/>
      <c r="G2215" s="5"/>
      <c r="H2215" s="5"/>
      <c r="K2215" s="5"/>
      <c r="L2215" s="5"/>
      <c r="M2215" s="17"/>
      <c r="N2215" s="17"/>
      <c r="T2215" s="79"/>
      <c r="U2215" s="79"/>
      <c r="V2215" s="19"/>
      <c r="W2215" s="79"/>
    </row>
    <row r="2216" spans="1:23" x14ac:dyDescent="0.25">
      <c r="A2216" s="17"/>
      <c r="B2216" s="17"/>
      <c r="C2216" s="86"/>
      <c r="D2216" s="86"/>
      <c r="E2216" s="87"/>
      <c r="F2216" s="5"/>
      <c r="G2216" s="5"/>
      <c r="H2216" s="5"/>
      <c r="K2216" s="5"/>
      <c r="L2216" s="5"/>
      <c r="M2216" s="17"/>
      <c r="N2216" s="17"/>
      <c r="T2216" s="79"/>
      <c r="U2216" s="79"/>
      <c r="V2216" s="19"/>
      <c r="W2216" s="79"/>
    </row>
    <row r="2217" spans="1:23" x14ac:dyDescent="0.25">
      <c r="A2217" s="17"/>
      <c r="B2217" s="17"/>
      <c r="C2217" s="86"/>
      <c r="D2217" s="86"/>
      <c r="E2217" s="87"/>
      <c r="F2217" s="5"/>
      <c r="G2217" s="5"/>
      <c r="H2217" s="5"/>
      <c r="K2217" s="5"/>
      <c r="L2217" s="5"/>
      <c r="M2217" s="17"/>
      <c r="N2217" s="17"/>
      <c r="T2217" s="79"/>
      <c r="U2217" s="79"/>
      <c r="V2217" s="19"/>
      <c r="W2217" s="79"/>
    </row>
    <row r="2218" spans="1:23" x14ac:dyDescent="0.25">
      <c r="A2218" s="17"/>
      <c r="B2218" s="17"/>
      <c r="C2218" s="86"/>
      <c r="D2218" s="86"/>
      <c r="E2218" s="87"/>
      <c r="F2218" s="5"/>
      <c r="G2218" s="5"/>
      <c r="H2218" s="5"/>
      <c r="K2218" s="5"/>
      <c r="L2218" s="5"/>
      <c r="M2218" s="17"/>
      <c r="N2218" s="17"/>
      <c r="T2218" s="79"/>
      <c r="U2218" s="79"/>
      <c r="V2218" s="19"/>
      <c r="W2218" s="79"/>
    </row>
    <row r="2219" spans="1:23" x14ac:dyDescent="0.25">
      <c r="A2219" s="17"/>
      <c r="B2219" s="17"/>
      <c r="C2219" s="86"/>
      <c r="D2219" s="86"/>
      <c r="E2219" s="87"/>
      <c r="F2219" s="5"/>
      <c r="G2219" s="5"/>
      <c r="H2219" s="5"/>
      <c r="K2219" s="5"/>
      <c r="L2219" s="5"/>
      <c r="M2219" s="17"/>
      <c r="N2219" s="17"/>
      <c r="T2219" s="79"/>
      <c r="U2219" s="79"/>
      <c r="V2219" s="19"/>
      <c r="W2219" s="79"/>
    </row>
    <row r="2220" spans="1:23" x14ac:dyDescent="0.25">
      <c r="A2220" s="17"/>
      <c r="B2220" s="17"/>
      <c r="C2220" s="86"/>
      <c r="D2220" s="86"/>
      <c r="E2220" s="87"/>
      <c r="F2220" s="5"/>
      <c r="G2220" s="5"/>
      <c r="H2220" s="5"/>
      <c r="K2220" s="5"/>
      <c r="L2220" s="5"/>
      <c r="M2220" s="17"/>
      <c r="N2220" s="17"/>
      <c r="T2220" s="79"/>
      <c r="U2220" s="79"/>
      <c r="V2220" s="19"/>
      <c r="W2220" s="79"/>
    </row>
    <row r="2221" spans="1:23" x14ac:dyDescent="0.25">
      <c r="A2221" s="17"/>
      <c r="B2221" s="17"/>
      <c r="C2221" s="86"/>
      <c r="D2221" s="86"/>
      <c r="E2221" s="87"/>
      <c r="F2221" s="5"/>
      <c r="G2221" s="5"/>
      <c r="H2221" s="5"/>
      <c r="K2221" s="5"/>
      <c r="L2221" s="5"/>
      <c r="M2221" s="17"/>
      <c r="N2221" s="17"/>
      <c r="T2221" s="79"/>
      <c r="U2221" s="79"/>
      <c r="V2221" s="19"/>
      <c r="W2221" s="79"/>
    </row>
    <row r="2222" spans="1:23" x14ac:dyDescent="0.25">
      <c r="A2222" s="17"/>
      <c r="B2222" s="17"/>
      <c r="C2222" s="86"/>
      <c r="D2222" s="86"/>
      <c r="E2222" s="87"/>
      <c r="F2222" s="5"/>
      <c r="G2222" s="5"/>
      <c r="H2222" s="5"/>
      <c r="K2222" s="5"/>
      <c r="L2222" s="5"/>
      <c r="M2222" s="17"/>
      <c r="N2222" s="17"/>
      <c r="T2222" s="79"/>
      <c r="U2222" s="79"/>
      <c r="V2222" s="19"/>
      <c r="W2222" s="79"/>
    </row>
    <row r="2223" spans="1:23" x14ac:dyDescent="0.25">
      <c r="A2223" s="17"/>
      <c r="B2223" s="17"/>
      <c r="C2223" s="86"/>
      <c r="D2223" s="86"/>
      <c r="E2223" s="87"/>
      <c r="F2223" s="5"/>
      <c r="G2223" s="5"/>
      <c r="H2223" s="5"/>
      <c r="K2223" s="5"/>
      <c r="L2223" s="5"/>
      <c r="M2223" s="17"/>
      <c r="N2223" s="17"/>
      <c r="T2223" s="79"/>
      <c r="U2223" s="79"/>
      <c r="V2223" s="19"/>
      <c r="W2223" s="79"/>
    </row>
    <row r="2224" spans="1:23" x14ac:dyDescent="0.25">
      <c r="A2224" s="17"/>
      <c r="B2224" s="17"/>
      <c r="C2224" s="86"/>
      <c r="D2224" s="86"/>
      <c r="E2224" s="87"/>
      <c r="F2224" s="5"/>
      <c r="G2224" s="5"/>
      <c r="H2224" s="5"/>
      <c r="K2224" s="5"/>
      <c r="L2224" s="5"/>
      <c r="M2224" s="17"/>
      <c r="N2224" s="17"/>
      <c r="T2224" s="79"/>
      <c r="U2224" s="79"/>
      <c r="V2224" s="19"/>
      <c r="W2224" s="79"/>
    </row>
    <row r="2225" spans="1:23" x14ac:dyDescent="0.25">
      <c r="A2225" s="17"/>
      <c r="B2225" s="17"/>
      <c r="C2225" s="86"/>
      <c r="D2225" s="86"/>
      <c r="E2225" s="87"/>
      <c r="F2225" s="5"/>
      <c r="G2225" s="5"/>
      <c r="H2225" s="5"/>
      <c r="K2225" s="5"/>
      <c r="L2225" s="5"/>
      <c r="M2225" s="17"/>
      <c r="N2225" s="17"/>
      <c r="T2225" s="79"/>
      <c r="U2225" s="79"/>
      <c r="V2225" s="19"/>
      <c r="W2225" s="79"/>
    </row>
    <row r="2226" spans="1:23" x14ac:dyDescent="0.25">
      <c r="A2226" s="17"/>
      <c r="B2226" s="17"/>
      <c r="C2226" s="86"/>
      <c r="D2226" s="86"/>
      <c r="E2226" s="87"/>
      <c r="F2226" s="5"/>
      <c r="G2226" s="5"/>
      <c r="H2226" s="5"/>
      <c r="K2226" s="5"/>
      <c r="L2226" s="5"/>
      <c r="M2226" s="17"/>
      <c r="N2226" s="17"/>
      <c r="T2226" s="79"/>
      <c r="U2226" s="79"/>
      <c r="V2226" s="19"/>
      <c r="W2226" s="79"/>
    </row>
    <row r="2227" spans="1:23" x14ac:dyDescent="0.25">
      <c r="A2227" s="17"/>
      <c r="B2227" s="17"/>
      <c r="C2227" s="86"/>
      <c r="D2227" s="86"/>
      <c r="E2227" s="87"/>
      <c r="F2227" s="5"/>
      <c r="G2227" s="5"/>
      <c r="H2227" s="5"/>
      <c r="K2227" s="5"/>
      <c r="L2227" s="5"/>
      <c r="M2227" s="17"/>
      <c r="N2227" s="17"/>
      <c r="T2227" s="79"/>
      <c r="U2227" s="79"/>
      <c r="V2227" s="19"/>
      <c r="W2227" s="79"/>
    </row>
    <row r="2228" spans="1:23" x14ac:dyDescent="0.25">
      <c r="A2228" s="17"/>
      <c r="B2228" s="17"/>
      <c r="C2228" s="86"/>
      <c r="D2228" s="86"/>
      <c r="E2228" s="87"/>
      <c r="F2228" s="5"/>
      <c r="G2228" s="5"/>
      <c r="H2228" s="5"/>
      <c r="K2228" s="5"/>
      <c r="L2228" s="5"/>
      <c r="M2228" s="17"/>
      <c r="N2228" s="17"/>
      <c r="T2228" s="79"/>
      <c r="U2228" s="79"/>
      <c r="V2228" s="19"/>
      <c r="W2228" s="79"/>
    </row>
    <row r="2229" spans="1:23" x14ac:dyDescent="0.25">
      <c r="A2229" s="17"/>
      <c r="B2229" s="17"/>
      <c r="C2229" s="86"/>
      <c r="D2229" s="86"/>
      <c r="E2229" s="87"/>
      <c r="F2229" s="5"/>
      <c r="G2229" s="5"/>
      <c r="H2229" s="5"/>
      <c r="K2229" s="5"/>
      <c r="L2229" s="5"/>
      <c r="M2229" s="17"/>
      <c r="N2229" s="17"/>
      <c r="T2229" s="79"/>
      <c r="U2229" s="79"/>
      <c r="V2229" s="19"/>
      <c r="W2229" s="79"/>
    </row>
    <row r="2230" spans="1:23" x14ac:dyDescent="0.25">
      <c r="A2230" s="17"/>
      <c r="B2230" s="17"/>
      <c r="C2230" s="86"/>
      <c r="D2230" s="86"/>
      <c r="E2230" s="87"/>
      <c r="F2230" s="5"/>
      <c r="G2230" s="5"/>
      <c r="H2230" s="5"/>
      <c r="K2230" s="5"/>
      <c r="L2230" s="5"/>
      <c r="M2230" s="17"/>
      <c r="N2230" s="17"/>
      <c r="T2230" s="79"/>
      <c r="U2230" s="79"/>
      <c r="V2230" s="19"/>
      <c r="W2230" s="79"/>
    </row>
    <row r="2231" spans="1:23" x14ac:dyDescent="0.25">
      <c r="A2231" s="17"/>
      <c r="B2231" s="17"/>
      <c r="C2231" s="86"/>
      <c r="D2231" s="86"/>
      <c r="E2231" s="87"/>
      <c r="F2231" s="5"/>
      <c r="G2231" s="5"/>
      <c r="H2231" s="5"/>
      <c r="K2231" s="5"/>
      <c r="L2231" s="5"/>
      <c r="M2231" s="17"/>
      <c r="N2231" s="17"/>
      <c r="T2231" s="79"/>
      <c r="U2231" s="79"/>
      <c r="V2231" s="19"/>
      <c r="W2231" s="79"/>
    </row>
    <row r="2232" spans="1:23" x14ac:dyDescent="0.25">
      <c r="A2232" s="17"/>
      <c r="B2232" s="17"/>
      <c r="C2232" s="86"/>
      <c r="D2232" s="86"/>
      <c r="E2232" s="87"/>
      <c r="F2232" s="5"/>
      <c r="G2232" s="5"/>
      <c r="H2232" s="5"/>
      <c r="K2232" s="5"/>
      <c r="L2232" s="5"/>
      <c r="M2232" s="17"/>
      <c r="N2232" s="17"/>
      <c r="T2232" s="79"/>
      <c r="U2232" s="79"/>
      <c r="V2232" s="19"/>
      <c r="W2232" s="79"/>
    </row>
    <row r="2233" spans="1:23" x14ac:dyDescent="0.25">
      <c r="A2233" s="17"/>
      <c r="B2233" s="17"/>
      <c r="C2233" s="86"/>
      <c r="D2233" s="86"/>
      <c r="E2233" s="87"/>
      <c r="F2233" s="5"/>
      <c r="G2233" s="5"/>
      <c r="H2233" s="5"/>
      <c r="K2233" s="5"/>
      <c r="L2233" s="5"/>
      <c r="M2233" s="17"/>
      <c r="N2233" s="17"/>
      <c r="T2233" s="79"/>
      <c r="U2233" s="79"/>
      <c r="V2233" s="19"/>
      <c r="W2233" s="79"/>
    </row>
    <row r="2234" spans="1:23" x14ac:dyDescent="0.25">
      <c r="A2234" s="17"/>
      <c r="B2234" s="17"/>
      <c r="C2234" s="86"/>
      <c r="D2234" s="86"/>
      <c r="E2234" s="87"/>
      <c r="F2234" s="5"/>
      <c r="G2234" s="5"/>
      <c r="H2234" s="5"/>
      <c r="K2234" s="5"/>
      <c r="L2234" s="5"/>
      <c r="M2234" s="17"/>
      <c r="N2234" s="17"/>
      <c r="T2234" s="79"/>
      <c r="U2234" s="79"/>
      <c r="V2234" s="19"/>
      <c r="W2234" s="79"/>
    </row>
    <row r="2235" spans="1:23" x14ac:dyDescent="0.25">
      <c r="A2235" s="17"/>
      <c r="B2235" s="17"/>
      <c r="C2235" s="86"/>
      <c r="D2235" s="86"/>
      <c r="E2235" s="87"/>
      <c r="F2235" s="5"/>
      <c r="G2235" s="5"/>
      <c r="H2235" s="5"/>
      <c r="K2235" s="5"/>
      <c r="L2235" s="5"/>
      <c r="M2235" s="17"/>
      <c r="N2235" s="17"/>
      <c r="T2235" s="79"/>
      <c r="U2235" s="79"/>
      <c r="V2235" s="19"/>
      <c r="W2235" s="79"/>
    </row>
    <row r="2236" spans="1:23" x14ac:dyDescent="0.25">
      <c r="A2236" s="17"/>
      <c r="B2236" s="17"/>
      <c r="C2236" s="86"/>
      <c r="D2236" s="86"/>
      <c r="E2236" s="87"/>
      <c r="F2236" s="5"/>
      <c r="G2236" s="5"/>
      <c r="H2236" s="5"/>
      <c r="K2236" s="5"/>
      <c r="L2236" s="5"/>
      <c r="M2236" s="17"/>
      <c r="N2236" s="17"/>
      <c r="T2236" s="79"/>
      <c r="U2236" s="79"/>
      <c r="V2236" s="19"/>
      <c r="W2236" s="79"/>
    </row>
    <row r="2237" spans="1:23" x14ac:dyDescent="0.25">
      <c r="A2237" s="17"/>
      <c r="B2237" s="17"/>
      <c r="C2237" s="86"/>
      <c r="D2237" s="86"/>
      <c r="E2237" s="87"/>
      <c r="F2237" s="5"/>
      <c r="G2237" s="5"/>
      <c r="H2237" s="5"/>
      <c r="K2237" s="5"/>
      <c r="L2237" s="5"/>
      <c r="M2237" s="17"/>
      <c r="N2237" s="17"/>
      <c r="T2237" s="79"/>
      <c r="U2237" s="79"/>
      <c r="V2237" s="19"/>
      <c r="W2237" s="79"/>
    </row>
    <row r="2238" spans="1:23" x14ac:dyDescent="0.25">
      <c r="A2238" s="17"/>
      <c r="B2238" s="17"/>
      <c r="C2238" s="86"/>
      <c r="D2238" s="86"/>
      <c r="E2238" s="87"/>
      <c r="F2238" s="5"/>
      <c r="G2238" s="5"/>
      <c r="H2238" s="5"/>
      <c r="K2238" s="5"/>
      <c r="L2238" s="5"/>
      <c r="M2238" s="17"/>
      <c r="N2238" s="17"/>
      <c r="T2238" s="79"/>
      <c r="U2238" s="79"/>
      <c r="V2238" s="19"/>
      <c r="W2238" s="79"/>
    </row>
    <row r="2239" spans="1:23" x14ac:dyDescent="0.25">
      <c r="A2239" s="17"/>
      <c r="B2239" s="17"/>
      <c r="C2239" s="86"/>
      <c r="D2239" s="86"/>
      <c r="E2239" s="87"/>
      <c r="F2239" s="5"/>
      <c r="G2239" s="5"/>
      <c r="H2239" s="5"/>
      <c r="K2239" s="5"/>
      <c r="L2239" s="5"/>
      <c r="M2239" s="17"/>
      <c r="N2239" s="17"/>
      <c r="T2239" s="79"/>
      <c r="U2239" s="79"/>
      <c r="V2239" s="19"/>
      <c r="W2239" s="79"/>
    </row>
    <row r="2240" spans="1:23" x14ac:dyDescent="0.25">
      <c r="A2240" s="17"/>
      <c r="B2240" s="17"/>
      <c r="C2240" s="86"/>
      <c r="D2240" s="86"/>
      <c r="E2240" s="87"/>
      <c r="F2240" s="5"/>
      <c r="G2240" s="5"/>
      <c r="H2240" s="5"/>
      <c r="K2240" s="5"/>
      <c r="L2240" s="5"/>
      <c r="M2240" s="17"/>
      <c r="N2240" s="17"/>
      <c r="T2240" s="79"/>
      <c r="U2240" s="79"/>
      <c r="V2240" s="19"/>
      <c r="W2240" s="79"/>
    </row>
    <row r="2241" spans="1:23" x14ac:dyDescent="0.25">
      <c r="A2241" s="17"/>
      <c r="B2241" s="17"/>
      <c r="C2241" s="86"/>
      <c r="D2241" s="86"/>
      <c r="E2241" s="87"/>
      <c r="F2241" s="5"/>
      <c r="G2241" s="5"/>
      <c r="H2241" s="5"/>
      <c r="K2241" s="5"/>
      <c r="L2241" s="5"/>
      <c r="M2241" s="17"/>
      <c r="N2241" s="17"/>
      <c r="T2241" s="79"/>
      <c r="U2241" s="79"/>
      <c r="V2241" s="19"/>
      <c r="W2241" s="79"/>
    </row>
    <row r="2242" spans="1:23" x14ac:dyDescent="0.25">
      <c r="A2242" s="17"/>
      <c r="B2242" s="17"/>
      <c r="C2242" s="86"/>
      <c r="D2242" s="86"/>
      <c r="E2242" s="87"/>
      <c r="F2242" s="5"/>
      <c r="G2242" s="5"/>
      <c r="H2242" s="5"/>
      <c r="K2242" s="5"/>
      <c r="L2242" s="5"/>
      <c r="M2242" s="17"/>
      <c r="N2242" s="17"/>
      <c r="T2242" s="79"/>
      <c r="U2242" s="79"/>
      <c r="V2242" s="19"/>
      <c r="W2242" s="79"/>
    </row>
    <row r="2243" spans="1:23" x14ac:dyDescent="0.25">
      <c r="A2243" s="17"/>
      <c r="B2243" s="17"/>
      <c r="C2243" s="86"/>
      <c r="D2243" s="86"/>
      <c r="E2243" s="87"/>
      <c r="F2243" s="5"/>
      <c r="G2243" s="5"/>
      <c r="H2243" s="5"/>
      <c r="K2243" s="5"/>
      <c r="L2243" s="5"/>
      <c r="M2243" s="17"/>
      <c r="N2243" s="17"/>
      <c r="T2243" s="79"/>
      <c r="U2243" s="79"/>
      <c r="V2243" s="19"/>
      <c r="W2243" s="79"/>
    </row>
    <row r="2244" spans="1:23" x14ac:dyDescent="0.25">
      <c r="A2244" s="17"/>
      <c r="B2244" s="17"/>
      <c r="C2244" s="86"/>
      <c r="D2244" s="86"/>
      <c r="E2244" s="87"/>
      <c r="F2244" s="5"/>
      <c r="G2244" s="5"/>
      <c r="H2244" s="5"/>
      <c r="K2244" s="5"/>
      <c r="L2244" s="5"/>
      <c r="M2244" s="17"/>
      <c r="N2244" s="17"/>
      <c r="T2244" s="79"/>
      <c r="U2244" s="79"/>
      <c r="V2244" s="19"/>
      <c r="W2244" s="79"/>
    </row>
    <row r="2245" spans="1:23" x14ac:dyDescent="0.25">
      <c r="A2245" s="17"/>
      <c r="B2245" s="17"/>
      <c r="C2245" s="86"/>
      <c r="D2245" s="86"/>
      <c r="E2245" s="87"/>
      <c r="F2245" s="5"/>
      <c r="G2245" s="5"/>
      <c r="H2245" s="5"/>
      <c r="K2245" s="5"/>
      <c r="L2245" s="5"/>
      <c r="M2245" s="17"/>
      <c r="N2245" s="17"/>
      <c r="T2245" s="79"/>
      <c r="U2245" s="79"/>
      <c r="V2245" s="19"/>
      <c r="W2245" s="79"/>
    </row>
    <row r="2246" spans="1:23" x14ac:dyDescent="0.25">
      <c r="A2246" s="17"/>
      <c r="B2246" s="17"/>
      <c r="C2246" s="86"/>
      <c r="D2246" s="86"/>
      <c r="E2246" s="87"/>
      <c r="F2246" s="5"/>
      <c r="G2246" s="5"/>
      <c r="H2246" s="5"/>
      <c r="K2246" s="5"/>
      <c r="L2246" s="5"/>
      <c r="M2246" s="17"/>
      <c r="N2246" s="17"/>
      <c r="T2246" s="79"/>
      <c r="U2246" s="79"/>
      <c r="V2246" s="19"/>
      <c r="W2246" s="79"/>
    </row>
    <row r="2247" spans="1:23" x14ac:dyDescent="0.25">
      <c r="A2247" s="17"/>
      <c r="B2247" s="17"/>
      <c r="C2247" s="86"/>
      <c r="D2247" s="86"/>
      <c r="E2247" s="87"/>
      <c r="F2247" s="5"/>
      <c r="G2247" s="5"/>
      <c r="H2247" s="5"/>
      <c r="K2247" s="5"/>
      <c r="L2247" s="5"/>
      <c r="M2247" s="17"/>
      <c r="N2247" s="17"/>
      <c r="T2247" s="79"/>
      <c r="U2247" s="79"/>
      <c r="V2247" s="19"/>
      <c r="W2247" s="79"/>
    </row>
    <row r="2248" spans="1:23" x14ac:dyDescent="0.25">
      <c r="A2248" s="17"/>
      <c r="B2248" s="17"/>
      <c r="C2248" s="86"/>
      <c r="D2248" s="86"/>
      <c r="E2248" s="87"/>
      <c r="F2248" s="5"/>
      <c r="G2248" s="5"/>
      <c r="H2248" s="5"/>
      <c r="K2248" s="5"/>
      <c r="L2248" s="5"/>
      <c r="M2248" s="17"/>
      <c r="N2248" s="17"/>
      <c r="T2248" s="79"/>
      <c r="U2248" s="79"/>
      <c r="V2248" s="19"/>
      <c r="W2248" s="79"/>
    </row>
    <row r="2249" spans="1:23" x14ac:dyDescent="0.25">
      <c r="A2249" s="17"/>
      <c r="B2249" s="17"/>
      <c r="C2249" s="86"/>
      <c r="D2249" s="86"/>
      <c r="E2249" s="87"/>
      <c r="F2249" s="5"/>
      <c r="G2249" s="5"/>
      <c r="H2249" s="5"/>
      <c r="K2249" s="5"/>
      <c r="L2249" s="5"/>
      <c r="M2249" s="17"/>
      <c r="N2249" s="17"/>
      <c r="T2249" s="79"/>
      <c r="U2249" s="79"/>
      <c r="V2249" s="19"/>
      <c r="W2249" s="79"/>
    </row>
    <row r="2250" spans="1:23" x14ac:dyDescent="0.25">
      <c r="A2250" s="17"/>
      <c r="B2250" s="17"/>
      <c r="C2250" s="86"/>
      <c r="D2250" s="86"/>
      <c r="E2250" s="87"/>
      <c r="F2250" s="5"/>
      <c r="G2250" s="5"/>
      <c r="H2250" s="5"/>
      <c r="K2250" s="5"/>
      <c r="L2250" s="5"/>
      <c r="M2250" s="17"/>
      <c r="N2250" s="17"/>
      <c r="T2250" s="79"/>
      <c r="U2250" s="79"/>
      <c r="V2250" s="19"/>
      <c r="W2250" s="79"/>
    </row>
    <row r="2251" spans="1:23" x14ac:dyDescent="0.25">
      <c r="A2251" s="17"/>
      <c r="B2251" s="17"/>
      <c r="C2251" s="86"/>
      <c r="D2251" s="86"/>
      <c r="E2251" s="87"/>
      <c r="F2251" s="5"/>
      <c r="G2251" s="5"/>
      <c r="H2251" s="5"/>
      <c r="K2251" s="5"/>
      <c r="L2251" s="5"/>
      <c r="M2251" s="17"/>
      <c r="N2251" s="17"/>
      <c r="T2251" s="79"/>
      <c r="U2251" s="79"/>
      <c r="V2251" s="19"/>
      <c r="W2251" s="79"/>
    </row>
    <row r="2252" spans="1:23" x14ac:dyDescent="0.25">
      <c r="A2252" s="17"/>
      <c r="B2252" s="17"/>
      <c r="C2252" s="86"/>
      <c r="D2252" s="86"/>
      <c r="E2252" s="87"/>
      <c r="F2252" s="5"/>
      <c r="G2252" s="5"/>
      <c r="H2252" s="5"/>
      <c r="K2252" s="5"/>
      <c r="L2252" s="5"/>
      <c r="M2252" s="17"/>
      <c r="N2252" s="17"/>
      <c r="T2252" s="79"/>
      <c r="U2252" s="79"/>
      <c r="V2252" s="19"/>
      <c r="W2252" s="79"/>
    </row>
    <row r="2253" spans="1:23" x14ac:dyDescent="0.25">
      <c r="A2253" s="17"/>
      <c r="B2253" s="17"/>
      <c r="C2253" s="86"/>
      <c r="D2253" s="86"/>
      <c r="E2253" s="87"/>
      <c r="F2253" s="5"/>
      <c r="G2253" s="5"/>
      <c r="H2253" s="5"/>
      <c r="K2253" s="5"/>
      <c r="L2253" s="5"/>
      <c r="M2253" s="17"/>
      <c r="N2253" s="17"/>
      <c r="T2253" s="79"/>
      <c r="U2253" s="79"/>
      <c r="V2253" s="19"/>
      <c r="W2253" s="79"/>
    </row>
    <row r="2254" spans="1:23" x14ac:dyDescent="0.25">
      <c r="A2254" s="17"/>
      <c r="B2254" s="17"/>
      <c r="C2254" s="86"/>
      <c r="D2254" s="86"/>
      <c r="E2254" s="87"/>
      <c r="F2254" s="5"/>
      <c r="G2254" s="5"/>
      <c r="H2254" s="5"/>
      <c r="K2254" s="5"/>
      <c r="L2254" s="5"/>
      <c r="M2254" s="17"/>
      <c r="N2254" s="17"/>
      <c r="T2254" s="79"/>
      <c r="U2254" s="79"/>
      <c r="V2254" s="19"/>
      <c r="W2254" s="79"/>
    </row>
    <row r="2255" spans="1:23" x14ac:dyDescent="0.25">
      <c r="A2255" s="17"/>
      <c r="B2255" s="17"/>
      <c r="C2255" s="86"/>
      <c r="D2255" s="86"/>
      <c r="E2255" s="87"/>
      <c r="F2255" s="5"/>
      <c r="G2255" s="5"/>
      <c r="H2255" s="5"/>
      <c r="K2255" s="5"/>
      <c r="L2255" s="5"/>
      <c r="M2255" s="17"/>
      <c r="N2255" s="17"/>
      <c r="T2255" s="79"/>
      <c r="U2255" s="79"/>
      <c r="V2255" s="19"/>
      <c r="W2255" s="79"/>
    </row>
    <row r="2256" spans="1:23" x14ac:dyDescent="0.25">
      <c r="A2256" s="17"/>
      <c r="B2256" s="17"/>
      <c r="C2256" s="86"/>
      <c r="D2256" s="86"/>
      <c r="E2256" s="87"/>
      <c r="F2256" s="5"/>
      <c r="G2256" s="5"/>
      <c r="H2256" s="5"/>
      <c r="K2256" s="5"/>
      <c r="L2256" s="5"/>
      <c r="M2256" s="17"/>
      <c r="N2256" s="17"/>
      <c r="T2256" s="79"/>
      <c r="U2256" s="79"/>
      <c r="V2256" s="19"/>
      <c r="W2256" s="79"/>
    </row>
    <row r="2257" spans="1:23" x14ac:dyDescent="0.25">
      <c r="A2257" s="17"/>
      <c r="B2257" s="17"/>
      <c r="C2257" s="86"/>
      <c r="D2257" s="86"/>
      <c r="E2257" s="87"/>
      <c r="F2257" s="5"/>
      <c r="G2257" s="5"/>
      <c r="H2257" s="5"/>
      <c r="K2257" s="5"/>
      <c r="L2257" s="5"/>
      <c r="M2257" s="17"/>
      <c r="N2257" s="17"/>
      <c r="T2257" s="79"/>
      <c r="U2257" s="79"/>
      <c r="V2257" s="19"/>
      <c r="W2257" s="79"/>
    </row>
    <row r="2258" spans="1:23" x14ac:dyDescent="0.25">
      <c r="A2258" s="17"/>
      <c r="B2258" s="17"/>
      <c r="C2258" s="86"/>
      <c r="D2258" s="86"/>
      <c r="E2258" s="87"/>
      <c r="F2258" s="5"/>
      <c r="G2258" s="5"/>
      <c r="H2258" s="5"/>
      <c r="K2258" s="5"/>
      <c r="L2258" s="5"/>
      <c r="M2258" s="17"/>
      <c r="N2258" s="17"/>
      <c r="T2258" s="79"/>
      <c r="U2258" s="79"/>
      <c r="V2258" s="19"/>
      <c r="W2258" s="79"/>
    </row>
    <row r="2259" spans="1:23" x14ac:dyDescent="0.25">
      <c r="A2259" s="17"/>
      <c r="B2259" s="17"/>
      <c r="C2259" s="86"/>
      <c r="D2259" s="86"/>
      <c r="E2259" s="87"/>
      <c r="F2259" s="5"/>
      <c r="G2259" s="5"/>
      <c r="H2259" s="5"/>
      <c r="K2259" s="5"/>
      <c r="L2259" s="5"/>
      <c r="M2259" s="17"/>
      <c r="N2259" s="17"/>
      <c r="T2259" s="79"/>
      <c r="U2259" s="79"/>
      <c r="V2259" s="19"/>
      <c r="W2259" s="79"/>
    </row>
    <row r="2260" spans="1:23" x14ac:dyDescent="0.25">
      <c r="A2260" s="17"/>
      <c r="B2260" s="17"/>
      <c r="C2260" s="86"/>
      <c r="D2260" s="86"/>
      <c r="E2260" s="87"/>
      <c r="F2260" s="5"/>
      <c r="G2260" s="5"/>
      <c r="H2260" s="5"/>
      <c r="K2260" s="5"/>
      <c r="L2260" s="5"/>
      <c r="M2260" s="17"/>
      <c r="N2260" s="17"/>
      <c r="T2260" s="79"/>
      <c r="U2260" s="79"/>
      <c r="V2260" s="19"/>
      <c r="W2260" s="79"/>
    </row>
    <row r="2261" spans="1:23" x14ac:dyDescent="0.25">
      <c r="A2261" s="17"/>
      <c r="B2261" s="17"/>
      <c r="C2261" s="86"/>
      <c r="D2261" s="86"/>
      <c r="E2261" s="87"/>
      <c r="F2261" s="5"/>
      <c r="G2261" s="5"/>
      <c r="H2261" s="5"/>
      <c r="K2261" s="5"/>
      <c r="L2261" s="5"/>
      <c r="M2261" s="17"/>
      <c r="N2261" s="17"/>
      <c r="T2261" s="79"/>
      <c r="U2261" s="79"/>
      <c r="V2261" s="19"/>
      <c r="W2261" s="79"/>
    </row>
    <row r="2262" spans="1:23" x14ac:dyDescent="0.25">
      <c r="A2262" s="17"/>
      <c r="B2262" s="17"/>
      <c r="C2262" s="86"/>
      <c r="D2262" s="86"/>
      <c r="E2262" s="87"/>
      <c r="F2262" s="5"/>
      <c r="G2262" s="5"/>
      <c r="H2262" s="5"/>
      <c r="K2262" s="5"/>
      <c r="L2262" s="5"/>
      <c r="M2262" s="17"/>
      <c r="N2262" s="17"/>
      <c r="T2262" s="79"/>
      <c r="U2262" s="79"/>
      <c r="V2262" s="19"/>
      <c r="W2262" s="79"/>
    </row>
    <row r="2263" spans="1:23" x14ac:dyDescent="0.25">
      <c r="A2263" s="17"/>
      <c r="B2263" s="17"/>
      <c r="C2263" s="86"/>
      <c r="D2263" s="86"/>
      <c r="E2263" s="87"/>
      <c r="F2263" s="5"/>
      <c r="G2263" s="5"/>
      <c r="H2263" s="5"/>
      <c r="K2263" s="5"/>
      <c r="L2263" s="5"/>
      <c r="M2263" s="17"/>
      <c r="N2263" s="17"/>
      <c r="T2263" s="79"/>
      <c r="U2263" s="79"/>
      <c r="V2263" s="19"/>
      <c r="W2263" s="79"/>
    </row>
    <row r="2264" spans="1:23" x14ac:dyDescent="0.25">
      <c r="A2264" s="17"/>
      <c r="B2264" s="17"/>
      <c r="C2264" s="86"/>
      <c r="D2264" s="86"/>
      <c r="E2264" s="87"/>
      <c r="F2264" s="5"/>
      <c r="G2264" s="5"/>
      <c r="H2264" s="5"/>
      <c r="K2264" s="5"/>
      <c r="L2264" s="5"/>
      <c r="M2264" s="17"/>
      <c r="N2264" s="17"/>
      <c r="T2264" s="79"/>
      <c r="U2264" s="79"/>
      <c r="V2264" s="19"/>
      <c r="W2264" s="79"/>
    </row>
    <row r="2265" spans="1:23" x14ac:dyDescent="0.25">
      <c r="A2265" s="17"/>
      <c r="B2265" s="17"/>
      <c r="C2265" s="86"/>
      <c r="D2265" s="86"/>
      <c r="E2265" s="87"/>
      <c r="F2265" s="5"/>
      <c r="G2265" s="5"/>
      <c r="H2265" s="5"/>
      <c r="K2265" s="5"/>
      <c r="L2265" s="5"/>
      <c r="M2265" s="17"/>
      <c r="N2265" s="17"/>
      <c r="T2265" s="79"/>
      <c r="U2265" s="79"/>
      <c r="V2265" s="19"/>
      <c r="W2265" s="79"/>
    </row>
    <row r="2266" spans="1:23" x14ac:dyDescent="0.25">
      <c r="A2266" s="17"/>
      <c r="B2266" s="17"/>
      <c r="C2266" s="86"/>
      <c r="D2266" s="86"/>
      <c r="E2266" s="87"/>
      <c r="F2266" s="5"/>
      <c r="G2266" s="5"/>
      <c r="H2266" s="5"/>
      <c r="K2266" s="5"/>
      <c r="L2266" s="5"/>
      <c r="M2266" s="17"/>
      <c r="N2266" s="17"/>
      <c r="T2266" s="79"/>
      <c r="U2266" s="79"/>
      <c r="V2266" s="19"/>
      <c r="W2266" s="79"/>
    </row>
    <row r="2267" spans="1:23" x14ac:dyDescent="0.25">
      <c r="A2267" s="17"/>
      <c r="B2267" s="17"/>
      <c r="C2267" s="86"/>
      <c r="D2267" s="86"/>
      <c r="E2267" s="87"/>
      <c r="F2267" s="5"/>
      <c r="G2267" s="5"/>
      <c r="H2267" s="5"/>
      <c r="K2267" s="5"/>
      <c r="L2267" s="5"/>
      <c r="M2267" s="17"/>
      <c r="N2267" s="17"/>
      <c r="T2267" s="79"/>
      <c r="U2267" s="79"/>
      <c r="V2267" s="19"/>
      <c r="W2267" s="79"/>
    </row>
    <row r="2268" spans="1:23" x14ac:dyDescent="0.25">
      <c r="A2268" s="17"/>
      <c r="B2268" s="17"/>
      <c r="C2268" s="86"/>
      <c r="D2268" s="86"/>
      <c r="E2268" s="87"/>
      <c r="F2268" s="5"/>
      <c r="G2268" s="5"/>
      <c r="H2268" s="5"/>
      <c r="K2268" s="5"/>
      <c r="L2268" s="5"/>
      <c r="M2268" s="17"/>
      <c r="N2268" s="17"/>
      <c r="T2268" s="79"/>
      <c r="U2268" s="79"/>
      <c r="V2268" s="19"/>
      <c r="W2268" s="79"/>
    </row>
    <row r="2269" spans="1:23" x14ac:dyDescent="0.25">
      <c r="A2269" s="17"/>
      <c r="B2269" s="17"/>
      <c r="C2269" s="86"/>
      <c r="D2269" s="86"/>
      <c r="E2269" s="87"/>
      <c r="F2269" s="5"/>
      <c r="G2269" s="5"/>
      <c r="H2269" s="5"/>
      <c r="K2269" s="5"/>
      <c r="L2269" s="5"/>
      <c r="M2269" s="17"/>
      <c r="N2269" s="17"/>
      <c r="T2269" s="79"/>
      <c r="U2269" s="79"/>
      <c r="V2269" s="19"/>
      <c r="W2269" s="79"/>
    </row>
    <row r="2270" spans="1:23" x14ac:dyDescent="0.25">
      <c r="A2270" s="17"/>
      <c r="B2270" s="17"/>
      <c r="C2270" s="86"/>
      <c r="D2270" s="86"/>
      <c r="E2270" s="87"/>
      <c r="F2270" s="5"/>
      <c r="G2270" s="5"/>
      <c r="H2270" s="5"/>
      <c r="K2270" s="5"/>
      <c r="L2270" s="5"/>
      <c r="M2270" s="17"/>
      <c r="N2270" s="17"/>
      <c r="T2270" s="79"/>
      <c r="U2270" s="79"/>
      <c r="V2270" s="19"/>
      <c r="W2270" s="79"/>
    </row>
    <row r="2271" spans="1:23" x14ac:dyDescent="0.25">
      <c r="A2271" s="17"/>
      <c r="B2271" s="17"/>
      <c r="C2271" s="86"/>
      <c r="D2271" s="86"/>
      <c r="E2271" s="87"/>
      <c r="F2271" s="5"/>
      <c r="G2271" s="5"/>
      <c r="H2271" s="5"/>
      <c r="K2271" s="5"/>
      <c r="L2271" s="5"/>
      <c r="M2271" s="17"/>
      <c r="N2271" s="17"/>
      <c r="T2271" s="79"/>
      <c r="U2271" s="79"/>
      <c r="V2271" s="19"/>
      <c r="W2271" s="79"/>
    </row>
    <row r="2272" spans="1:23" x14ac:dyDescent="0.25">
      <c r="A2272" s="17"/>
      <c r="B2272" s="17"/>
      <c r="C2272" s="86"/>
      <c r="D2272" s="86"/>
      <c r="E2272" s="87"/>
      <c r="F2272" s="5"/>
      <c r="G2272" s="5"/>
      <c r="H2272" s="5"/>
      <c r="K2272" s="5"/>
      <c r="L2272" s="5"/>
      <c r="M2272" s="17"/>
      <c r="N2272" s="17"/>
      <c r="T2272" s="79"/>
      <c r="U2272" s="79"/>
      <c r="V2272" s="19"/>
      <c r="W2272" s="79"/>
    </row>
    <row r="2273" spans="1:23" x14ac:dyDescent="0.25">
      <c r="A2273" s="17"/>
      <c r="B2273" s="17"/>
      <c r="C2273" s="86"/>
      <c r="D2273" s="86"/>
      <c r="E2273" s="87"/>
      <c r="F2273" s="5"/>
      <c r="G2273" s="5"/>
      <c r="H2273" s="5"/>
      <c r="K2273" s="5"/>
      <c r="L2273" s="5"/>
      <c r="M2273" s="17"/>
      <c r="N2273" s="17"/>
      <c r="T2273" s="79"/>
      <c r="U2273" s="79"/>
      <c r="V2273" s="19"/>
      <c r="W2273" s="79"/>
    </row>
    <row r="2274" spans="1:23" x14ac:dyDescent="0.25">
      <c r="A2274" s="17"/>
      <c r="B2274" s="17"/>
      <c r="C2274" s="86"/>
      <c r="D2274" s="86"/>
      <c r="E2274" s="87"/>
      <c r="F2274" s="5"/>
      <c r="G2274" s="5"/>
      <c r="H2274" s="5"/>
      <c r="K2274" s="5"/>
      <c r="L2274" s="5"/>
      <c r="M2274" s="17"/>
      <c r="N2274" s="17"/>
      <c r="T2274" s="79"/>
      <c r="U2274" s="79"/>
      <c r="V2274" s="19"/>
      <c r="W2274" s="79"/>
    </row>
    <row r="2275" spans="1:23" x14ac:dyDescent="0.25">
      <c r="A2275" s="17"/>
      <c r="B2275" s="17"/>
      <c r="C2275" s="86"/>
      <c r="D2275" s="86"/>
      <c r="E2275" s="87"/>
      <c r="F2275" s="5"/>
      <c r="G2275" s="5"/>
      <c r="H2275" s="5"/>
      <c r="K2275" s="5"/>
      <c r="L2275" s="5"/>
      <c r="M2275" s="17"/>
      <c r="N2275" s="17"/>
      <c r="T2275" s="79"/>
      <c r="U2275" s="79"/>
      <c r="V2275" s="19"/>
      <c r="W2275" s="79"/>
    </row>
    <row r="2276" spans="1:23" x14ac:dyDescent="0.25">
      <c r="A2276" s="17"/>
      <c r="B2276" s="17"/>
      <c r="C2276" s="86"/>
      <c r="D2276" s="86"/>
      <c r="E2276" s="87"/>
      <c r="F2276" s="5"/>
      <c r="G2276" s="5"/>
      <c r="H2276" s="5"/>
      <c r="K2276" s="5"/>
      <c r="L2276" s="5"/>
      <c r="M2276" s="17"/>
      <c r="N2276" s="17"/>
      <c r="T2276" s="79"/>
      <c r="U2276" s="79"/>
      <c r="V2276" s="19"/>
      <c r="W2276" s="79"/>
    </row>
    <row r="2277" spans="1:23" x14ac:dyDescent="0.25">
      <c r="A2277" s="17"/>
      <c r="B2277" s="17"/>
      <c r="C2277" s="86"/>
      <c r="D2277" s="86"/>
      <c r="E2277" s="87"/>
      <c r="F2277" s="5"/>
      <c r="G2277" s="5"/>
      <c r="H2277" s="5"/>
      <c r="K2277" s="5"/>
      <c r="L2277" s="5"/>
      <c r="M2277" s="17"/>
      <c r="N2277" s="17"/>
      <c r="T2277" s="79"/>
      <c r="U2277" s="79"/>
      <c r="V2277" s="19"/>
      <c r="W2277" s="79"/>
    </row>
    <row r="2278" spans="1:23" x14ac:dyDescent="0.25">
      <c r="A2278" s="17"/>
      <c r="B2278" s="17"/>
      <c r="C2278" s="86"/>
      <c r="D2278" s="86"/>
      <c r="E2278" s="87"/>
      <c r="F2278" s="5"/>
      <c r="G2278" s="5"/>
      <c r="H2278" s="5"/>
      <c r="K2278" s="5"/>
      <c r="L2278" s="5"/>
      <c r="M2278" s="17"/>
      <c r="N2278" s="17"/>
      <c r="T2278" s="79"/>
      <c r="U2278" s="79"/>
      <c r="V2278" s="19"/>
      <c r="W2278" s="79"/>
    </row>
    <row r="2279" spans="1:23" x14ac:dyDescent="0.25">
      <c r="A2279" s="17"/>
      <c r="B2279" s="17"/>
      <c r="C2279" s="86"/>
      <c r="D2279" s="86"/>
      <c r="E2279" s="87"/>
      <c r="F2279" s="5"/>
      <c r="G2279" s="5"/>
      <c r="H2279" s="5"/>
      <c r="K2279" s="5"/>
      <c r="L2279" s="5"/>
      <c r="M2279" s="17"/>
      <c r="N2279" s="17"/>
      <c r="T2279" s="79"/>
      <c r="U2279" s="79"/>
      <c r="V2279" s="19"/>
      <c r="W2279" s="79"/>
    </row>
    <row r="2280" spans="1:23" x14ac:dyDescent="0.25">
      <c r="A2280" s="17"/>
      <c r="B2280" s="17"/>
      <c r="C2280" s="86"/>
      <c r="D2280" s="86"/>
      <c r="E2280" s="87"/>
      <c r="F2280" s="5"/>
      <c r="G2280" s="5"/>
      <c r="H2280" s="5"/>
      <c r="K2280" s="5"/>
      <c r="L2280" s="5"/>
      <c r="M2280" s="17"/>
      <c r="N2280" s="17"/>
      <c r="T2280" s="79"/>
      <c r="U2280" s="79"/>
      <c r="V2280" s="19"/>
      <c r="W2280" s="79"/>
    </row>
    <row r="2281" spans="1:23" x14ac:dyDescent="0.25">
      <c r="A2281" s="17"/>
      <c r="B2281" s="17"/>
      <c r="C2281" s="86"/>
      <c r="D2281" s="86"/>
      <c r="E2281" s="87"/>
      <c r="F2281" s="5"/>
      <c r="G2281" s="5"/>
      <c r="H2281" s="5"/>
      <c r="K2281" s="5"/>
      <c r="L2281" s="5"/>
      <c r="M2281" s="17"/>
      <c r="N2281" s="17"/>
      <c r="T2281" s="79"/>
      <c r="U2281" s="79"/>
      <c r="V2281" s="19"/>
      <c r="W2281" s="79"/>
    </row>
    <row r="2282" spans="1:23" x14ac:dyDescent="0.25">
      <c r="A2282" s="17"/>
      <c r="B2282" s="17"/>
      <c r="C2282" s="86"/>
      <c r="D2282" s="86"/>
      <c r="E2282" s="87"/>
      <c r="F2282" s="5"/>
      <c r="G2282" s="5"/>
      <c r="H2282" s="5"/>
      <c r="K2282" s="5"/>
      <c r="L2282" s="5"/>
      <c r="M2282" s="17"/>
      <c r="N2282" s="17"/>
      <c r="T2282" s="79"/>
      <c r="U2282" s="79"/>
      <c r="V2282" s="19"/>
      <c r="W2282" s="79"/>
    </row>
    <row r="2283" spans="1:23" x14ac:dyDescent="0.25">
      <c r="A2283" s="17"/>
      <c r="B2283" s="17"/>
      <c r="C2283" s="86"/>
      <c r="D2283" s="86"/>
      <c r="E2283" s="87"/>
      <c r="F2283" s="5"/>
      <c r="G2283" s="5"/>
      <c r="H2283" s="5"/>
      <c r="K2283" s="5"/>
      <c r="L2283" s="5"/>
      <c r="M2283" s="17"/>
      <c r="N2283" s="17"/>
      <c r="T2283" s="79"/>
      <c r="U2283" s="79"/>
      <c r="V2283" s="19"/>
      <c r="W2283" s="79"/>
    </row>
    <row r="2284" spans="1:23" x14ac:dyDescent="0.25">
      <c r="A2284" s="17"/>
      <c r="B2284" s="17"/>
      <c r="C2284" s="86"/>
      <c r="D2284" s="86"/>
      <c r="E2284" s="87"/>
      <c r="F2284" s="5"/>
      <c r="G2284" s="5"/>
      <c r="H2284" s="5"/>
      <c r="K2284" s="5"/>
      <c r="L2284" s="5"/>
      <c r="M2284" s="17"/>
      <c r="N2284" s="17"/>
      <c r="T2284" s="79"/>
      <c r="U2284" s="79"/>
      <c r="V2284" s="19"/>
      <c r="W2284" s="79"/>
    </row>
    <row r="2285" spans="1:23" x14ac:dyDescent="0.25">
      <c r="A2285" s="17"/>
      <c r="B2285" s="17"/>
      <c r="C2285" s="86"/>
      <c r="D2285" s="86"/>
      <c r="E2285" s="87"/>
      <c r="F2285" s="5"/>
      <c r="G2285" s="5"/>
      <c r="H2285" s="5"/>
      <c r="K2285" s="5"/>
      <c r="L2285" s="5"/>
      <c r="M2285" s="17"/>
      <c r="N2285" s="17"/>
      <c r="T2285" s="79"/>
      <c r="U2285" s="79"/>
      <c r="V2285" s="19"/>
      <c r="W2285" s="79"/>
    </row>
    <row r="2286" spans="1:23" x14ac:dyDescent="0.25">
      <c r="A2286" s="17"/>
      <c r="B2286" s="17"/>
      <c r="C2286" s="86"/>
      <c r="D2286" s="86"/>
      <c r="E2286" s="87"/>
      <c r="F2286" s="5"/>
      <c r="G2286" s="5"/>
      <c r="H2286" s="5"/>
      <c r="K2286" s="5"/>
      <c r="L2286" s="5"/>
      <c r="M2286" s="17"/>
      <c r="N2286" s="17"/>
      <c r="T2286" s="79"/>
      <c r="U2286" s="79"/>
      <c r="V2286" s="19"/>
      <c r="W2286" s="79"/>
    </row>
    <row r="2287" spans="1:23" x14ac:dyDescent="0.25">
      <c r="A2287" s="17"/>
      <c r="B2287" s="17"/>
      <c r="C2287" s="86"/>
      <c r="D2287" s="86"/>
      <c r="E2287" s="87"/>
      <c r="F2287" s="5"/>
      <c r="G2287" s="5"/>
      <c r="H2287" s="5"/>
      <c r="K2287" s="5"/>
      <c r="L2287" s="5"/>
      <c r="M2287" s="17"/>
      <c r="N2287" s="17"/>
      <c r="T2287" s="79"/>
      <c r="U2287" s="79"/>
      <c r="V2287" s="19"/>
      <c r="W2287" s="79"/>
    </row>
    <row r="2288" spans="1:23" x14ac:dyDescent="0.25">
      <c r="A2288" s="17"/>
      <c r="B2288" s="17"/>
      <c r="C2288" s="86"/>
      <c r="D2288" s="86"/>
      <c r="E2288" s="87"/>
      <c r="F2288" s="5"/>
      <c r="G2288" s="5"/>
      <c r="H2288" s="5"/>
      <c r="K2288" s="5"/>
      <c r="L2288" s="5"/>
      <c r="M2288" s="17"/>
      <c r="N2288" s="17"/>
      <c r="T2288" s="79"/>
      <c r="U2288" s="79"/>
      <c r="V2288" s="19"/>
      <c r="W2288" s="79"/>
    </row>
    <row r="2289" spans="1:25" x14ac:dyDescent="0.25">
      <c r="A2289" s="17"/>
      <c r="B2289" s="17"/>
      <c r="C2289" s="86"/>
      <c r="D2289" s="86"/>
      <c r="E2289" s="87"/>
      <c r="F2289" s="5"/>
      <c r="G2289" s="5"/>
      <c r="H2289" s="5"/>
      <c r="K2289" s="5"/>
      <c r="L2289" s="5"/>
      <c r="M2289" s="17"/>
      <c r="N2289" s="17"/>
      <c r="T2289" s="79"/>
      <c r="U2289" s="79"/>
      <c r="V2289" s="19"/>
      <c r="W2289" s="79"/>
    </row>
    <row r="2290" spans="1:25" x14ac:dyDescent="0.25">
      <c r="A2290" s="17"/>
      <c r="B2290" s="17"/>
      <c r="C2290" s="86"/>
      <c r="D2290" s="86"/>
      <c r="E2290" s="87"/>
      <c r="F2290" s="5"/>
      <c r="G2290" s="5"/>
      <c r="H2290" s="5"/>
      <c r="K2290" s="5"/>
      <c r="L2290" s="5"/>
      <c r="M2290" s="17"/>
      <c r="N2290" s="17"/>
      <c r="T2290" s="79"/>
      <c r="U2290" s="79"/>
      <c r="V2290" s="19"/>
      <c r="W2290" s="79"/>
    </row>
    <row r="2291" spans="1:25" x14ac:dyDescent="0.25">
      <c r="A2291" s="17"/>
      <c r="B2291" s="17"/>
      <c r="C2291" s="86"/>
      <c r="D2291" s="86"/>
      <c r="E2291" s="87"/>
      <c r="F2291" s="5"/>
      <c r="G2291" s="5"/>
      <c r="H2291" s="5"/>
      <c r="K2291" s="5"/>
      <c r="L2291" s="5"/>
      <c r="M2291" s="17"/>
      <c r="N2291" s="17"/>
      <c r="T2291" s="79"/>
      <c r="U2291" s="79"/>
      <c r="V2291" s="19"/>
      <c r="W2291" s="79"/>
      <c r="Y2291" s="97"/>
    </row>
    <row r="2292" spans="1:25" x14ac:dyDescent="0.25">
      <c r="A2292" s="17"/>
      <c r="B2292" s="17"/>
      <c r="C2292" s="86"/>
      <c r="D2292" s="86"/>
      <c r="E2292" s="87"/>
      <c r="F2292" s="5"/>
      <c r="G2292" s="5"/>
      <c r="H2292" s="5"/>
      <c r="K2292" s="5"/>
      <c r="L2292" s="5"/>
      <c r="M2292" s="17"/>
      <c r="N2292" s="17"/>
      <c r="T2292" s="79"/>
      <c r="U2292" s="79"/>
      <c r="V2292" s="19"/>
      <c r="W2292" s="79"/>
    </row>
    <row r="2293" spans="1:25" x14ac:dyDescent="0.25">
      <c r="A2293" s="17"/>
      <c r="B2293" s="17"/>
      <c r="C2293" s="86"/>
      <c r="D2293" s="86"/>
      <c r="E2293" s="87"/>
      <c r="F2293" s="5"/>
      <c r="G2293" s="5"/>
      <c r="H2293" s="5"/>
      <c r="K2293" s="5"/>
      <c r="L2293" s="5"/>
      <c r="M2293" s="17"/>
      <c r="N2293" s="17"/>
      <c r="T2293" s="79"/>
      <c r="U2293" s="79"/>
      <c r="V2293" s="19"/>
      <c r="W2293" s="79"/>
    </row>
    <row r="2294" spans="1:25" x14ac:dyDescent="0.25">
      <c r="A2294" s="17"/>
      <c r="B2294" s="17"/>
      <c r="C2294" s="86"/>
      <c r="D2294" s="86"/>
      <c r="E2294" s="87"/>
      <c r="F2294" s="5"/>
      <c r="G2294" s="5"/>
      <c r="H2294" s="5"/>
      <c r="K2294" s="5"/>
      <c r="L2294" s="5"/>
      <c r="M2294" s="17"/>
      <c r="N2294" s="17"/>
      <c r="T2294" s="79"/>
      <c r="U2294" s="79"/>
      <c r="V2294" s="19"/>
      <c r="W2294" s="79"/>
    </row>
    <row r="2295" spans="1:25" x14ac:dyDescent="0.25">
      <c r="A2295" s="17"/>
      <c r="B2295" s="17"/>
      <c r="C2295" s="86"/>
      <c r="D2295" s="86"/>
      <c r="E2295" s="87"/>
      <c r="F2295" s="5"/>
      <c r="G2295" s="5"/>
      <c r="H2295" s="5"/>
      <c r="K2295" s="5"/>
      <c r="L2295" s="5"/>
      <c r="M2295" s="17"/>
      <c r="N2295" s="17"/>
      <c r="T2295" s="79"/>
      <c r="U2295" s="79"/>
      <c r="V2295" s="19"/>
      <c r="W2295" s="79"/>
    </row>
    <row r="2296" spans="1:25" x14ac:dyDescent="0.25">
      <c r="A2296" s="17"/>
      <c r="B2296" s="17"/>
      <c r="C2296" s="86"/>
      <c r="D2296" s="86"/>
      <c r="E2296" s="87"/>
      <c r="F2296" s="5"/>
      <c r="G2296" s="5"/>
      <c r="H2296" s="5"/>
      <c r="K2296" s="5"/>
      <c r="L2296" s="5"/>
      <c r="M2296" s="17"/>
      <c r="N2296" s="17"/>
      <c r="T2296" s="79"/>
      <c r="U2296" s="79"/>
      <c r="V2296" s="19"/>
      <c r="W2296" s="79"/>
    </row>
    <row r="2297" spans="1:25" x14ac:dyDescent="0.25">
      <c r="A2297" s="17"/>
      <c r="B2297" s="17"/>
      <c r="C2297" s="86"/>
      <c r="D2297" s="86"/>
      <c r="E2297" s="87"/>
      <c r="F2297" s="5"/>
      <c r="G2297" s="5"/>
      <c r="H2297" s="5"/>
      <c r="K2297" s="5"/>
      <c r="L2297" s="5"/>
      <c r="M2297" s="17"/>
      <c r="N2297" s="17"/>
      <c r="T2297" s="79"/>
      <c r="U2297" s="79"/>
      <c r="V2297" s="19"/>
      <c r="W2297" s="79"/>
    </row>
    <row r="2298" spans="1:25" x14ac:dyDescent="0.25">
      <c r="A2298" s="17"/>
      <c r="B2298" s="17"/>
      <c r="C2298" s="86"/>
      <c r="D2298" s="86"/>
      <c r="E2298" s="87"/>
      <c r="F2298" s="5"/>
      <c r="G2298" s="5"/>
      <c r="H2298" s="5"/>
      <c r="K2298" s="5"/>
      <c r="L2298" s="5"/>
      <c r="M2298" s="17"/>
      <c r="N2298" s="17"/>
      <c r="T2298" s="79"/>
      <c r="U2298" s="79"/>
      <c r="V2298" s="19"/>
      <c r="W2298" s="79"/>
    </row>
    <row r="2299" spans="1:25" x14ac:dyDescent="0.25">
      <c r="A2299" s="17"/>
      <c r="B2299" s="17"/>
      <c r="C2299" s="86"/>
      <c r="D2299" s="86"/>
      <c r="E2299" s="87"/>
      <c r="F2299" s="5"/>
      <c r="G2299" s="5"/>
      <c r="H2299" s="5"/>
      <c r="K2299" s="5"/>
      <c r="L2299" s="5"/>
      <c r="M2299" s="17"/>
      <c r="N2299" s="17"/>
      <c r="T2299" s="79"/>
      <c r="U2299" s="79"/>
      <c r="V2299" s="19"/>
      <c r="W2299" s="79"/>
    </row>
    <row r="2300" spans="1:25" x14ac:dyDescent="0.25">
      <c r="A2300" s="17"/>
      <c r="B2300" s="17"/>
      <c r="C2300" s="86"/>
      <c r="D2300" s="86"/>
      <c r="E2300" s="87"/>
      <c r="F2300" s="5"/>
      <c r="G2300" s="5"/>
      <c r="H2300" s="5"/>
      <c r="K2300" s="5"/>
      <c r="L2300" s="5"/>
      <c r="M2300" s="17"/>
      <c r="N2300" s="17"/>
      <c r="T2300" s="79"/>
      <c r="U2300" s="79"/>
      <c r="V2300" s="19"/>
      <c r="W2300" s="79"/>
    </row>
    <row r="2301" spans="1:25" x14ac:dyDescent="0.25">
      <c r="A2301" s="17"/>
      <c r="B2301" s="17"/>
      <c r="C2301" s="86"/>
      <c r="D2301" s="86"/>
      <c r="E2301" s="87"/>
      <c r="F2301" s="5"/>
      <c r="G2301" s="5"/>
      <c r="H2301" s="5"/>
      <c r="K2301" s="5"/>
      <c r="L2301" s="5"/>
      <c r="M2301" s="17"/>
      <c r="N2301" s="17"/>
      <c r="T2301" s="79"/>
      <c r="U2301" s="79"/>
      <c r="V2301" s="19"/>
      <c r="W2301" s="79"/>
    </row>
    <row r="2302" spans="1:25" x14ac:dyDescent="0.25">
      <c r="A2302" s="17"/>
      <c r="B2302" s="17"/>
      <c r="C2302" s="86"/>
      <c r="D2302" s="86"/>
      <c r="E2302" s="87"/>
      <c r="F2302" s="5"/>
      <c r="G2302" s="5"/>
      <c r="H2302" s="5"/>
      <c r="K2302" s="5"/>
      <c r="L2302" s="5"/>
      <c r="M2302" s="17"/>
      <c r="N2302" s="17"/>
      <c r="T2302" s="79"/>
      <c r="U2302" s="79"/>
      <c r="V2302" s="19"/>
      <c r="W2302" s="79"/>
    </row>
    <row r="2303" spans="1:25" x14ac:dyDescent="0.25">
      <c r="A2303" s="17"/>
      <c r="B2303" s="17"/>
      <c r="C2303" s="86"/>
      <c r="D2303" s="86"/>
      <c r="E2303" s="87"/>
      <c r="F2303" s="5"/>
      <c r="G2303" s="5"/>
      <c r="H2303" s="5"/>
      <c r="K2303" s="5"/>
      <c r="L2303" s="5"/>
      <c r="M2303" s="17"/>
      <c r="N2303" s="17"/>
      <c r="T2303" s="79"/>
      <c r="U2303" s="79"/>
      <c r="V2303" s="19"/>
      <c r="W2303" s="79"/>
    </row>
    <row r="2304" spans="1:25" x14ac:dyDescent="0.25">
      <c r="A2304" s="17"/>
      <c r="B2304" s="17"/>
      <c r="C2304" s="86"/>
      <c r="D2304" s="86"/>
      <c r="E2304" s="87"/>
      <c r="F2304" s="5"/>
      <c r="G2304" s="5"/>
      <c r="H2304" s="5"/>
      <c r="K2304" s="5"/>
      <c r="L2304" s="5"/>
      <c r="M2304" s="17"/>
      <c r="N2304" s="17"/>
      <c r="T2304" s="79"/>
      <c r="U2304" s="79"/>
      <c r="V2304" s="19"/>
      <c r="W2304" s="79"/>
    </row>
    <row r="2305" spans="1:23" x14ac:dyDescent="0.25">
      <c r="A2305" s="17"/>
      <c r="B2305" s="17"/>
      <c r="C2305" s="86"/>
      <c r="D2305" s="86"/>
      <c r="E2305" s="87"/>
      <c r="F2305" s="5"/>
      <c r="G2305" s="5"/>
      <c r="H2305" s="5"/>
      <c r="K2305" s="5"/>
      <c r="L2305" s="5"/>
      <c r="M2305" s="17"/>
      <c r="N2305" s="17"/>
      <c r="T2305" s="79"/>
      <c r="U2305" s="79"/>
      <c r="V2305" s="19"/>
      <c r="W2305" s="79"/>
    </row>
    <row r="2306" spans="1:23" x14ac:dyDescent="0.25">
      <c r="A2306" s="17"/>
      <c r="B2306" s="17"/>
      <c r="C2306" s="86"/>
      <c r="D2306" s="86"/>
      <c r="E2306" s="87"/>
      <c r="F2306" s="5"/>
      <c r="G2306" s="5"/>
      <c r="H2306" s="5"/>
      <c r="K2306" s="5"/>
      <c r="L2306" s="5"/>
      <c r="M2306" s="17"/>
      <c r="N2306" s="17"/>
      <c r="T2306" s="79"/>
      <c r="U2306" s="79"/>
      <c r="V2306" s="19"/>
      <c r="W2306" s="79"/>
    </row>
    <row r="2307" spans="1:23" x14ac:dyDescent="0.25">
      <c r="A2307" s="17"/>
      <c r="B2307" s="17"/>
      <c r="C2307" s="86"/>
      <c r="D2307" s="86"/>
      <c r="E2307" s="87"/>
      <c r="F2307" s="5"/>
      <c r="G2307" s="5"/>
      <c r="H2307" s="5"/>
      <c r="K2307" s="5"/>
      <c r="L2307" s="5"/>
      <c r="M2307" s="17"/>
      <c r="N2307" s="17"/>
      <c r="T2307" s="79"/>
      <c r="U2307" s="79"/>
      <c r="V2307" s="19"/>
      <c r="W2307" s="79"/>
    </row>
    <row r="2308" spans="1:23" x14ac:dyDescent="0.25">
      <c r="A2308" s="17"/>
      <c r="B2308" s="17"/>
      <c r="C2308" s="86"/>
      <c r="D2308" s="86"/>
      <c r="E2308" s="87"/>
      <c r="F2308" s="5"/>
      <c r="G2308" s="5"/>
      <c r="H2308" s="5"/>
      <c r="K2308" s="5"/>
      <c r="L2308" s="5"/>
      <c r="M2308" s="17"/>
      <c r="N2308" s="17"/>
      <c r="T2308" s="79"/>
      <c r="U2308" s="79"/>
      <c r="V2308" s="19"/>
      <c r="W2308" s="79"/>
    </row>
    <row r="2309" spans="1:23" x14ac:dyDescent="0.25">
      <c r="A2309" s="17"/>
      <c r="B2309" s="17"/>
      <c r="C2309" s="86"/>
      <c r="D2309" s="86"/>
      <c r="E2309" s="87"/>
      <c r="F2309" s="5"/>
      <c r="G2309" s="5"/>
      <c r="H2309" s="5"/>
      <c r="K2309" s="5"/>
      <c r="L2309" s="5"/>
      <c r="M2309" s="17"/>
      <c r="N2309" s="17"/>
      <c r="T2309" s="79"/>
      <c r="U2309" s="79"/>
      <c r="V2309" s="19"/>
      <c r="W2309" s="79"/>
    </row>
    <row r="2310" spans="1:23" x14ac:dyDescent="0.25">
      <c r="A2310" s="17"/>
      <c r="B2310" s="17"/>
      <c r="C2310" s="86"/>
      <c r="D2310" s="86"/>
      <c r="E2310" s="87"/>
      <c r="F2310" s="5"/>
      <c r="G2310" s="5"/>
      <c r="H2310" s="5"/>
      <c r="K2310" s="5"/>
      <c r="L2310" s="5"/>
      <c r="M2310" s="17"/>
      <c r="N2310" s="17"/>
      <c r="T2310" s="79"/>
      <c r="U2310" s="79"/>
      <c r="V2310" s="19"/>
      <c r="W2310" s="79"/>
    </row>
    <row r="2311" spans="1:23" x14ac:dyDescent="0.25">
      <c r="A2311" s="17"/>
      <c r="B2311" s="17"/>
      <c r="C2311" s="86"/>
      <c r="D2311" s="86"/>
      <c r="E2311" s="87"/>
      <c r="F2311" s="5"/>
      <c r="G2311" s="5"/>
      <c r="H2311" s="5"/>
      <c r="K2311" s="5"/>
      <c r="L2311" s="5"/>
      <c r="M2311" s="17"/>
      <c r="N2311" s="17"/>
      <c r="T2311" s="79"/>
      <c r="U2311" s="79"/>
      <c r="V2311" s="19"/>
      <c r="W2311" s="79"/>
    </row>
    <row r="2312" spans="1:23" x14ac:dyDescent="0.25">
      <c r="A2312" s="17"/>
      <c r="B2312" s="17"/>
      <c r="C2312" s="86"/>
      <c r="D2312" s="86"/>
      <c r="E2312" s="87"/>
      <c r="F2312" s="5"/>
      <c r="G2312" s="5"/>
      <c r="H2312" s="5"/>
      <c r="K2312" s="5"/>
      <c r="L2312" s="5"/>
      <c r="M2312" s="17"/>
      <c r="N2312" s="17"/>
      <c r="T2312" s="79"/>
      <c r="U2312" s="79"/>
      <c r="V2312" s="19"/>
      <c r="W2312" s="79"/>
    </row>
    <row r="2313" spans="1:23" x14ac:dyDescent="0.25">
      <c r="A2313" s="17"/>
      <c r="B2313" s="17"/>
      <c r="C2313" s="86"/>
      <c r="D2313" s="86"/>
      <c r="E2313" s="87"/>
      <c r="F2313" s="5"/>
      <c r="G2313" s="5"/>
      <c r="H2313" s="5"/>
      <c r="K2313" s="5"/>
      <c r="L2313" s="5"/>
      <c r="M2313" s="17"/>
      <c r="N2313" s="17"/>
      <c r="T2313" s="79"/>
      <c r="U2313" s="79"/>
      <c r="V2313" s="19"/>
      <c r="W2313" s="79"/>
    </row>
    <row r="2314" spans="1:23" x14ac:dyDescent="0.25">
      <c r="A2314" s="17"/>
      <c r="B2314" s="17"/>
      <c r="C2314" s="86"/>
      <c r="D2314" s="86"/>
      <c r="E2314" s="87"/>
      <c r="F2314" s="5"/>
      <c r="G2314" s="5"/>
      <c r="H2314" s="5"/>
      <c r="K2314" s="5"/>
      <c r="L2314" s="5"/>
      <c r="M2314" s="17"/>
      <c r="N2314" s="17"/>
      <c r="T2314" s="79"/>
      <c r="U2314" s="79"/>
      <c r="V2314" s="19"/>
      <c r="W2314" s="79"/>
    </row>
    <row r="2315" spans="1:23" x14ac:dyDescent="0.25">
      <c r="A2315" s="17"/>
      <c r="B2315" s="17"/>
      <c r="C2315" s="86"/>
      <c r="D2315" s="86"/>
      <c r="E2315" s="87"/>
      <c r="F2315" s="5"/>
      <c r="G2315" s="5"/>
      <c r="H2315" s="5"/>
      <c r="K2315" s="5"/>
      <c r="L2315" s="5"/>
      <c r="M2315" s="17"/>
      <c r="N2315" s="17"/>
      <c r="T2315" s="79"/>
      <c r="U2315" s="79"/>
      <c r="V2315" s="19"/>
      <c r="W2315" s="79"/>
    </row>
    <row r="2316" spans="1:23" x14ac:dyDescent="0.25">
      <c r="A2316" s="17"/>
      <c r="B2316" s="17"/>
      <c r="C2316" s="86"/>
      <c r="D2316" s="86"/>
      <c r="E2316" s="87"/>
      <c r="F2316" s="5"/>
      <c r="G2316" s="5"/>
      <c r="H2316" s="5"/>
      <c r="K2316" s="5"/>
      <c r="L2316" s="5"/>
      <c r="M2316" s="17"/>
      <c r="N2316" s="17"/>
      <c r="T2316" s="79"/>
      <c r="U2316" s="79"/>
      <c r="V2316" s="19"/>
      <c r="W2316" s="79"/>
    </row>
    <row r="2317" spans="1:23" x14ac:dyDescent="0.25">
      <c r="A2317" s="17"/>
      <c r="B2317" s="17"/>
      <c r="C2317" s="86"/>
      <c r="D2317" s="86"/>
      <c r="E2317" s="87"/>
      <c r="F2317" s="5"/>
      <c r="G2317" s="5"/>
      <c r="H2317" s="5"/>
      <c r="K2317" s="5"/>
      <c r="L2317" s="5"/>
      <c r="M2317" s="17"/>
      <c r="N2317" s="17"/>
      <c r="T2317" s="79"/>
      <c r="U2317" s="79"/>
      <c r="V2317" s="19"/>
      <c r="W2317" s="79"/>
    </row>
    <row r="2318" spans="1:23" x14ac:dyDescent="0.25">
      <c r="A2318" s="17"/>
      <c r="B2318" s="17"/>
      <c r="C2318" s="86"/>
      <c r="D2318" s="86"/>
      <c r="E2318" s="87"/>
      <c r="F2318" s="5"/>
      <c r="G2318" s="5"/>
      <c r="H2318" s="5"/>
      <c r="K2318" s="5"/>
      <c r="L2318" s="5"/>
      <c r="M2318" s="17"/>
      <c r="N2318" s="17"/>
      <c r="T2318" s="79"/>
      <c r="U2318" s="79"/>
      <c r="V2318" s="19"/>
      <c r="W2318" s="79"/>
    </row>
    <row r="2319" spans="1:23" x14ac:dyDescent="0.25">
      <c r="A2319" s="17"/>
      <c r="B2319" s="17"/>
      <c r="C2319" s="86"/>
      <c r="D2319" s="86"/>
      <c r="E2319" s="87"/>
      <c r="F2319" s="5"/>
      <c r="G2319" s="5"/>
      <c r="H2319" s="5"/>
      <c r="K2319" s="5"/>
      <c r="L2319" s="5"/>
      <c r="M2319" s="17"/>
      <c r="N2319" s="17"/>
      <c r="T2319" s="79"/>
      <c r="U2319" s="79"/>
      <c r="V2319" s="19"/>
      <c r="W2319" s="79"/>
    </row>
    <row r="2320" spans="1:23" x14ac:dyDescent="0.25">
      <c r="A2320" s="17"/>
      <c r="B2320" s="17"/>
      <c r="C2320" s="86"/>
      <c r="D2320" s="86"/>
      <c r="E2320" s="87"/>
      <c r="F2320" s="5"/>
      <c r="G2320" s="5"/>
      <c r="H2320" s="5"/>
      <c r="K2320" s="5"/>
      <c r="L2320" s="5"/>
      <c r="M2320" s="17"/>
      <c r="N2320" s="17"/>
      <c r="T2320" s="79"/>
      <c r="U2320" s="79"/>
      <c r="V2320" s="19"/>
      <c r="W2320" s="79"/>
    </row>
    <row r="2321" spans="1:23" x14ac:dyDescent="0.25">
      <c r="A2321" s="17"/>
      <c r="B2321" s="17"/>
      <c r="C2321" s="86"/>
      <c r="D2321" s="86"/>
      <c r="E2321" s="87"/>
      <c r="F2321" s="5"/>
      <c r="G2321" s="5"/>
      <c r="H2321" s="5"/>
      <c r="K2321" s="5"/>
      <c r="L2321" s="5"/>
      <c r="M2321" s="17"/>
      <c r="N2321" s="17"/>
      <c r="T2321" s="79"/>
      <c r="U2321" s="79"/>
      <c r="V2321" s="19"/>
      <c r="W2321" s="79"/>
    </row>
    <row r="2322" spans="1:23" x14ac:dyDescent="0.25">
      <c r="A2322" s="17"/>
      <c r="B2322" s="17"/>
      <c r="C2322" s="86"/>
      <c r="D2322" s="86"/>
      <c r="E2322" s="87"/>
      <c r="F2322" s="5"/>
      <c r="G2322" s="5"/>
      <c r="H2322" s="5"/>
      <c r="K2322" s="5"/>
      <c r="L2322" s="5"/>
      <c r="M2322" s="17"/>
      <c r="N2322" s="17"/>
      <c r="T2322" s="79"/>
      <c r="U2322" s="79"/>
      <c r="V2322" s="19"/>
      <c r="W2322" s="79"/>
    </row>
    <row r="2323" spans="1:23" x14ac:dyDescent="0.25">
      <c r="A2323" s="17"/>
      <c r="B2323" s="17"/>
      <c r="C2323" s="86"/>
      <c r="D2323" s="86"/>
      <c r="E2323" s="87"/>
      <c r="F2323" s="5"/>
      <c r="G2323" s="5"/>
      <c r="H2323" s="5"/>
      <c r="K2323" s="5"/>
      <c r="L2323" s="5"/>
      <c r="M2323" s="17"/>
      <c r="N2323" s="17"/>
      <c r="T2323" s="79"/>
      <c r="U2323" s="79"/>
      <c r="V2323" s="19"/>
      <c r="W2323" s="79"/>
    </row>
    <row r="2324" spans="1:23" x14ac:dyDescent="0.25">
      <c r="A2324" s="17"/>
      <c r="B2324" s="17"/>
      <c r="C2324" s="86"/>
      <c r="D2324" s="86"/>
      <c r="E2324" s="87"/>
      <c r="F2324" s="5"/>
      <c r="G2324" s="5"/>
      <c r="H2324" s="5"/>
      <c r="K2324" s="5"/>
      <c r="L2324" s="5"/>
      <c r="M2324" s="17"/>
      <c r="N2324" s="17"/>
      <c r="T2324" s="79"/>
      <c r="U2324" s="79"/>
      <c r="V2324" s="19"/>
      <c r="W2324" s="79"/>
    </row>
    <row r="2325" spans="1:23" x14ac:dyDescent="0.25">
      <c r="A2325" s="17"/>
      <c r="B2325" s="17"/>
      <c r="C2325" s="86"/>
      <c r="D2325" s="86"/>
      <c r="E2325" s="87"/>
      <c r="F2325" s="5"/>
      <c r="G2325" s="5"/>
      <c r="H2325" s="5"/>
      <c r="K2325" s="5"/>
      <c r="L2325" s="5"/>
      <c r="M2325" s="17"/>
      <c r="N2325" s="17"/>
      <c r="T2325" s="79"/>
      <c r="U2325" s="79"/>
      <c r="V2325" s="19"/>
      <c r="W2325" s="79"/>
    </row>
    <row r="2326" spans="1:23" x14ac:dyDescent="0.25">
      <c r="A2326" s="17"/>
      <c r="B2326" s="17"/>
      <c r="C2326" s="86"/>
      <c r="D2326" s="86"/>
      <c r="E2326" s="87"/>
      <c r="F2326" s="5"/>
      <c r="G2326" s="5"/>
      <c r="H2326" s="5"/>
      <c r="K2326" s="5"/>
      <c r="L2326" s="5"/>
      <c r="M2326" s="17"/>
      <c r="N2326" s="17"/>
      <c r="T2326" s="79"/>
      <c r="U2326" s="79"/>
      <c r="V2326" s="19"/>
      <c r="W2326" s="79"/>
    </row>
    <row r="2327" spans="1:23" x14ac:dyDescent="0.25">
      <c r="A2327" s="17"/>
      <c r="B2327" s="17"/>
      <c r="C2327" s="86"/>
      <c r="D2327" s="86"/>
      <c r="E2327" s="87"/>
      <c r="F2327" s="5"/>
      <c r="G2327" s="5"/>
      <c r="H2327" s="5"/>
      <c r="K2327" s="5"/>
      <c r="L2327" s="5"/>
      <c r="M2327" s="17"/>
      <c r="N2327" s="17"/>
      <c r="T2327" s="79"/>
      <c r="U2327" s="79"/>
      <c r="V2327" s="19"/>
      <c r="W2327" s="79"/>
    </row>
    <row r="2328" spans="1:23" x14ac:dyDescent="0.25">
      <c r="A2328" s="17"/>
      <c r="B2328" s="17"/>
      <c r="C2328" s="86"/>
      <c r="D2328" s="86"/>
      <c r="E2328" s="87"/>
      <c r="F2328" s="5"/>
      <c r="G2328" s="5"/>
      <c r="H2328" s="5"/>
      <c r="K2328" s="5"/>
      <c r="L2328" s="5"/>
      <c r="M2328" s="17"/>
      <c r="N2328" s="17"/>
      <c r="T2328" s="79"/>
      <c r="U2328" s="79"/>
      <c r="V2328" s="19"/>
      <c r="W2328" s="79"/>
    </row>
    <row r="2329" spans="1:23" x14ac:dyDescent="0.25">
      <c r="A2329" s="17"/>
      <c r="B2329" s="17"/>
      <c r="C2329" s="86"/>
      <c r="D2329" s="86"/>
      <c r="E2329" s="87"/>
      <c r="F2329" s="5"/>
      <c r="G2329" s="5"/>
      <c r="H2329" s="5"/>
      <c r="K2329" s="5"/>
      <c r="L2329" s="5"/>
      <c r="M2329" s="17"/>
      <c r="N2329" s="17"/>
      <c r="T2329" s="79"/>
      <c r="U2329" s="79"/>
      <c r="V2329" s="19"/>
      <c r="W2329" s="79"/>
    </row>
    <row r="2330" spans="1:23" x14ac:dyDescent="0.25">
      <c r="A2330" s="17"/>
      <c r="B2330" s="17"/>
      <c r="C2330" s="86"/>
      <c r="D2330" s="86"/>
      <c r="E2330" s="87"/>
      <c r="F2330" s="5"/>
      <c r="G2330" s="5"/>
      <c r="H2330" s="5"/>
      <c r="K2330" s="5"/>
      <c r="L2330" s="5"/>
      <c r="M2330" s="17"/>
      <c r="N2330" s="17"/>
      <c r="T2330" s="79"/>
      <c r="U2330" s="79"/>
      <c r="V2330" s="19"/>
      <c r="W2330" s="79"/>
    </row>
    <row r="2331" spans="1:23" x14ac:dyDescent="0.25">
      <c r="A2331" s="17"/>
      <c r="B2331" s="17"/>
      <c r="C2331" s="86"/>
      <c r="D2331" s="86"/>
      <c r="E2331" s="87"/>
      <c r="F2331" s="5"/>
      <c r="G2331" s="5"/>
      <c r="H2331" s="5"/>
      <c r="K2331" s="5"/>
      <c r="L2331" s="5"/>
      <c r="M2331" s="17"/>
      <c r="N2331" s="17"/>
      <c r="T2331" s="79"/>
      <c r="U2331" s="79"/>
      <c r="V2331" s="19"/>
      <c r="W2331" s="79"/>
    </row>
    <row r="2332" spans="1:23" x14ac:dyDescent="0.25">
      <c r="A2332" s="17"/>
      <c r="B2332" s="17"/>
      <c r="C2332" s="86"/>
      <c r="D2332" s="86"/>
      <c r="E2332" s="87"/>
      <c r="F2332" s="5"/>
      <c r="G2332" s="5"/>
      <c r="H2332" s="5"/>
      <c r="K2332" s="5"/>
      <c r="L2332" s="5"/>
      <c r="M2332" s="17"/>
      <c r="N2332" s="17"/>
      <c r="T2332" s="79"/>
      <c r="U2332" s="79"/>
      <c r="V2332" s="19"/>
      <c r="W2332" s="79"/>
    </row>
    <row r="2333" spans="1:23" x14ac:dyDescent="0.25">
      <c r="A2333" s="17"/>
      <c r="B2333" s="17"/>
      <c r="C2333" s="86"/>
      <c r="D2333" s="86"/>
      <c r="E2333" s="87"/>
      <c r="F2333" s="5"/>
      <c r="G2333" s="5"/>
      <c r="H2333" s="5"/>
      <c r="K2333" s="5"/>
      <c r="L2333" s="5"/>
      <c r="M2333" s="17"/>
      <c r="N2333" s="17"/>
      <c r="T2333" s="79"/>
      <c r="U2333" s="79"/>
      <c r="V2333" s="19"/>
      <c r="W2333" s="79"/>
    </row>
    <row r="2334" spans="1:23" x14ac:dyDescent="0.25">
      <c r="A2334" s="17"/>
      <c r="B2334" s="17"/>
      <c r="C2334" s="86"/>
      <c r="D2334" s="86"/>
      <c r="E2334" s="87"/>
      <c r="F2334" s="5"/>
      <c r="G2334" s="5"/>
      <c r="H2334" s="5"/>
      <c r="K2334" s="5"/>
      <c r="L2334" s="5"/>
      <c r="M2334" s="17"/>
      <c r="N2334" s="17"/>
      <c r="T2334" s="79"/>
      <c r="U2334" s="79"/>
      <c r="V2334" s="19"/>
      <c r="W2334" s="79"/>
    </row>
    <row r="2335" spans="1:23" x14ac:dyDescent="0.25">
      <c r="A2335" s="17"/>
      <c r="B2335" s="17"/>
      <c r="C2335" s="86"/>
      <c r="D2335" s="86"/>
      <c r="E2335" s="87"/>
      <c r="F2335" s="5"/>
      <c r="G2335" s="5"/>
      <c r="H2335" s="5"/>
      <c r="K2335" s="5"/>
      <c r="L2335" s="5"/>
      <c r="M2335" s="17"/>
      <c r="N2335" s="17"/>
      <c r="T2335" s="79"/>
      <c r="U2335" s="79"/>
      <c r="V2335" s="19"/>
      <c r="W2335" s="79"/>
    </row>
    <row r="2336" spans="1:23" x14ac:dyDescent="0.25">
      <c r="A2336" s="17"/>
      <c r="B2336" s="17"/>
      <c r="C2336" s="86"/>
      <c r="D2336" s="86"/>
      <c r="E2336" s="87"/>
      <c r="F2336" s="5"/>
      <c r="G2336" s="5"/>
      <c r="H2336" s="5"/>
      <c r="K2336" s="5"/>
      <c r="L2336" s="5"/>
      <c r="M2336" s="17"/>
      <c r="N2336" s="17"/>
      <c r="T2336" s="79"/>
      <c r="U2336" s="79"/>
      <c r="V2336" s="19"/>
      <c r="W2336" s="79"/>
    </row>
    <row r="2337" spans="1:23" x14ac:dyDescent="0.25">
      <c r="A2337" s="17"/>
      <c r="B2337" s="17"/>
      <c r="C2337" s="86"/>
      <c r="D2337" s="86"/>
      <c r="E2337" s="87"/>
      <c r="F2337" s="5"/>
      <c r="G2337" s="5"/>
      <c r="H2337" s="5"/>
      <c r="K2337" s="5"/>
      <c r="L2337" s="5"/>
      <c r="M2337" s="17"/>
      <c r="N2337" s="17"/>
      <c r="T2337" s="79"/>
      <c r="U2337" s="79"/>
      <c r="V2337" s="19"/>
      <c r="W2337" s="79"/>
    </row>
    <row r="2338" spans="1:23" x14ac:dyDescent="0.25">
      <c r="A2338" s="17"/>
      <c r="B2338" s="17"/>
      <c r="C2338" s="86"/>
      <c r="D2338" s="86"/>
      <c r="E2338" s="87"/>
      <c r="F2338" s="5"/>
      <c r="G2338" s="5"/>
      <c r="H2338" s="5"/>
      <c r="K2338" s="5"/>
      <c r="L2338" s="5"/>
      <c r="M2338" s="17"/>
      <c r="N2338" s="17"/>
      <c r="T2338" s="79"/>
      <c r="U2338" s="79"/>
      <c r="V2338" s="19"/>
      <c r="W2338" s="79"/>
    </row>
    <row r="2339" spans="1:23" x14ac:dyDescent="0.25">
      <c r="A2339" s="17"/>
      <c r="B2339" s="17"/>
      <c r="C2339" s="86"/>
      <c r="D2339" s="86"/>
      <c r="E2339" s="87"/>
      <c r="F2339" s="5"/>
      <c r="G2339" s="5"/>
      <c r="H2339" s="5"/>
      <c r="K2339" s="5"/>
      <c r="L2339" s="5"/>
      <c r="M2339" s="17"/>
      <c r="N2339" s="17"/>
      <c r="T2339" s="79"/>
      <c r="U2339" s="79"/>
      <c r="V2339" s="19"/>
      <c r="W2339" s="79"/>
    </row>
    <row r="2340" spans="1:23" x14ac:dyDescent="0.25">
      <c r="A2340" s="17"/>
      <c r="B2340" s="17"/>
      <c r="C2340" s="86"/>
      <c r="D2340" s="86"/>
      <c r="E2340" s="87"/>
      <c r="F2340" s="5"/>
      <c r="G2340" s="5"/>
      <c r="H2340" s="5"/>
      <c r="K2340" s="5"/>
      <c r="L2340" s="5"/>
      <c r="M2340" s="17"/>
      <c r="N2340" s="17"/>
      <c r="T2340" s="79"/>
      <c r="U2340" s="79"/>
      <c r="V2340" s="19"/>
      <c r="W2340" s="79"/>
    </row>
    <row r="2341" spans="1:23" x14ac:dyDescent="0.25">
      <c r="A2341" s="17"/>
      <c r="B2341" s="17"/>
      <c r="C2341" s="86"/>
      <c r="D2341" s="86"/>
      <c r="E2341" s="87"/>
      <c r="F2341" s="5"/>
      <c r="G2341" s="5"/>
      <c r="H2341" s="5"/>
      <c r="K2341" s="5"/>
      <c r="L2341" s="5"/>
      <c r="M2341" s="17"/>
      <c r="N2341" s="17"/>
      <c r="T2341" s="79"/>
      <c r="U2341" s="79"/>
      <c r="V2341" s="19"/>
      <c r="W2341" s="79"/>
    </row>
    <row r="2342" spans="1:23" x14ac:dyDescent="0.25">
      <c r="A2342" s="17"/>
      <c r="B2342" s="17"/>
      <c r="C2342" s="86"/>
      <c r="D2342" s="86"/>
      <c r="E2342" s="87"/>
      <c r="F2342" s="5"/>
      <c r="G2342" s="5"/>
      <c r="H2342" s="5"/>
      <c r="K2342" s="5"/>
      <c r="L2342" s="5"/>
      <c r="M2342" s="17"/>
      <c r="N2342" s="17"/>
      <c r="T2342" s="79"/>
      <c r="U2342" s="79"/>
      <c r="V2342" s="19"/>
      <c r="W2342" s="79"/>
    </row>
    <row r="2343" spans="1:23" x14ac:dyDescent="0.25">
      <c r="A2343" s="17"/>
      <c r="B2343" s="17"/>
      <c r="C2343" s="86"/>
      <c r="D2343" s="86"/>
      <c r="E2343" s="87"/>
      <c r="F2343" s="5"/>
      <c r="G2343" s="5"/>
      <c r="H2343" s="5"/>
      <c r="K2343" s="5"/>
      <c r="L2343" s="5"/>
      <c r="M2343" s="17"/>
      <c r="N2343" s="17"/>
      <c r="T2343" s="79"/>
      <c r="U2343" s="79"/>
      <c r="V2343" s="19"/>
      <c r="W2343" s="79"/>
    </row>
    <row r="2344" spans="1:23" x14ac:dyDescent="0.25">
      <c r="A2344" s="17"/>
      <c r="B2344" s="17"/>
      <c r="C2344" s="86"/>
      <c r="D2344" s="86"/>
      <c r="E2344" s="87"/>
      <c r="F2344" s="5"/>
      <c r="G2344" s="5"/>
      <c r="H2344" s="5"/>
      <c r="K2344" s="5"/>
      <c r="L2344" s="5"/>
      <c r="M2344" s="17"/>
      <c r="N2344" s="17"/>
      <c r="T2344" s="79"/>
      <c r="U2344" s="79"/>
      <c r="V2344" s="19"/>
      <c r="W2344" s="79"/>
    </row>
    <row r="2345" spans="1:23" x14ac:dyDescent="0.25">
      <c r="A2345" s="17"/>
      <c r="B2345" s="17"/>
      <c r="C2345" s="86"/>
      <c r="D2345" s="86"/>
      <c r="E2345" s="87"/>
      <c r="F2345" s="5"/>
      <c r="G2345" s="5"/>
      <c r="H2345" s="5"/>
      <c r="K2345" s="5"/>
      <c r="L2345" s="5"/>
      <c r="M2345" s="17"/>
      <c r="N2345" s="17"/>
      <c r="T2345" s="79"/>
      <c r="U2345" s="79"/>
      <c r="V2345" s="19"/>
      <c r="W2345" s="79"/>
    </row>
    <row r="2346" spans="1:23" x14ac:dyDescent="0.25">
      <c r="A2346" s="17"/>
      <c r="B2346" s="17"/>
      <c r="C2346" s="86"/>
      <c r="D2346" s="86"/>
      <c r="E2346" s="87"/>
      <c r="F2346" s="5"/>
      <c r="G2346" s="5"/>
      <c r="H2346" s="5"/>
      <c r="K2346" s="5"/>
      <c r="L2346" s="5"/>
      <c r="M2346" s="17"/>
      <c r="N2346" s="17"/>
      <c r="T2346" s="79"/>
      <c r="U2346" s="79"/>
      <c r="V2346" s="19"/>
      <c r="W2346" s="79"/>
    </row>
    <row r="2347" spans="1:23" x14ac:dyDescent="0.25">
      <c r="A2347" s="17"/>
      <c r="B2347" s="17"/>
      <c r="C2347" s="86"/>
      <c r="D2347" s="86"/>
      <c r="E2347" s="87"/>
      <c r="F2347" s="5"/>
      <c r="G2347" s="5"/>
      <c r="H2347" s="5"/>
      <c r="K2347" s="5"/>
      <c r="L2347" s="5"/>
      <c r="M2347" s="17"/>
      <c r="N2347" s="17"/>
      <c r="T2347" s="79"/>
      <c r="U2347" s="79"/>
      <c r="V2347" s="19"/>
      <c r="W2347" s="79"/>
    </row>
    <row r="2348" spans="1:23" x14ac:dyDescent="0.25">
      <c r="A2348" s="17"/>
      <c r="B2348" s="17"/>
      <c r="C2348" s="86"/>
      <c r="D2348" s="86"/>
      <c r="E2348" s="87"/>
      <c r="F2348" s="5"/>
      <c r="G2348" s="5"/>
      <c r="H2348" s="5"/>
      <c r="K2348" s="5"/>
      <c r="L2348" s="5"/>
      <c r="M2348" s="17"/>
      <c r="N2348" s="17"/>
      <c r="T2348" s="79"/>
      <c r="U2348" s="79"/>
      <c r="V2348" s="19"/>
      <c r="W2348" s="79"/>
    </row>
    <row r="2349" spans="1:23" x14ac:dyDescent="0.25">
      <c r="A2349" s="17"/>
      <c r="B2349" s="17"/>
      <c r="C2349" s="86"/>
      <c r="D2349" s="86"/>
      <c r="E2349" s="87"/>
      <c r="F2349" s="5"/>
      <c r="G2349" s="5"/>
      <c r="H2349" s="5"/>
      <c r="K2349" s="5"/>
      <c r="L2349" s="5"/>
      <c r="M2349" s="17"/>
      <c r="N2349" s="17"/>
      <c r="T2349" s="79"/>
      <c r="U2349" s="79"/>
      <c r="V2349" s="19"/>
      <c r="W2349" s="79"/>
    </row>
    <row r="2350" spans="1:23" x14ac:dyDescent="0.25">
      <c r="A2350" s="17"/>
      <c r="B2350" s="17"/>
      <c r="C2350" s="86"/>
      <c r="D2350" s="86"/>
      <c r="E2350" s="87"/>
      <c r="F2350" s="5"/>
      <c r="G2350" s="5"/>
      <c r="H2350" s="5"/>
      <c r="K2350" s="5"/>
      <c r="L2350" s="5"/>
      <c r="M2350" s="17"/>
      <c r="N2350" s="17"/>
      <c r="T2350" s="79"/>
      <c r="U2350" s="79"/>
      <c r="V2350" s="19"/>
      <c r="W2350" s="79"/>
    </row>
    <row r="2351" spans="1:23" x14ac:dyDescent="0.25">
      <c r="A2351" s="17"/>
      <c r="B2351" s="17"/>
      <c r="C2351" s="86"/>
      <c r="D2351" s="86"/>
      <c r="E2351" s="87"/>
      <c r="F2351" s="5"/>
      <c r="G2351" s="5"/>
      <c r="H2351" s="5"/>
      <c r="K2351" s="5"/>
      <c r="L2351" s="5"/>
      <c r="M2351" s="17"/>
      <c r="N2351" s="17"/>
      <c r="T2351" s="79"/>
      <c r="U2351" s="79"/>
      <c r="W2351" s="79"/>
    </row>
    <row r="2352" spans="1:23" x14ac:dyDescent="0.25">
      <c r="A2352" s="17"/>
      <c r="B2352" s="17"/>
      <c r="C2352" s="86"/>
      <c r="D2352" s="86"/>
      <c r="E2352" s="87"/>
      <c r="F2352" s="5"/>
      <c r="G2352" s="5"/>
      <c r="H2352" s="5"/>
      <c r="K2352" s="5"/>
      <c r="L2352" s="5"/>
      <c r="M2352" s="17"/>
      <c r="N2352" s="17"/>
      <c r="T2352" s="79"/>
      <c r="U2352" s="79"/>
      <c r="W2352" s="79"/>
    </row>
    <row r="2353" spans="1:23" x14ac:dyDescent="0.25">
      <c r="A2353" s="17"/>
      <c r="B2353" s="17"/>
      <c r="C2353" s="86"/>
      <c r="D2353" s="86"/>
      <c r="E2353" s="87"/>
      <c r="F2353" s="5"/>
      <c r="G2353" s="5"/>
      <c r="H2353" s="5"/>
      <c r="K2353" s="5"/>
      <c r="L2353" s="5"/>
      <c r="M2353" s="17"/>
      <c r="N2353" s="17"/>
      <c r="T2353" s="79"/>
      <c r="U2353" s="79"/>
      <c r="W2353" s="79"/>
    </row>
    <row r="2354" spans="1:23" x14ac:dyDescent="0.25">
      <c r="A2354" s="17"/>
      <c r="B2354" s="17"/>
      <c r="C2354" s="86"/>
      <c r="D2354" s="86"/>
      <c r="E2354" s="87"/>
      <c r="F2354" s="5"/>
      <c r="G2354" s="5"/>
      <c r="H2354" s="5"/>
      <c r="K2354" s="5"/>
      <c r="L2354" s="5"/>
      <c r="M2354" s="17"/>
      <c r="N2354" s="17"/>
      <c r="T2354" s="79"/>
      <c r="U2354" s="79"/>
      <c r="W2354" s="79"/>
    </row>
    <row r="2355" spans="1:23" x14ac:dyDescent="0.25">
      <c r="A2355" s="17"/>
      <c r="B2355" s="17"/>
      <c r="C2355" s="86"/>
      <c r="D2355" s="86"/>
      <c r="E2355" s="87"/>
      <c r="F2355" s="5"/>
      <c r="G2355" s="5"/>
      <c r="H2355" s="5"/>
      <c r="K2355" s="5"/>
      <c r="L2355" s="5"/>
      <c r="M2355" s="17"/>
      <c r="N2355" s="17"/>
      <c r="T2355" s="79"/>
      <c r="U2355" s="79"/>
      <c r="W2355" s="79"/>
    </row>
    <row r="2356" spans="1:23" x14ac:dyDescent="0.25">
      <c r="A2356" s="17"/>
      <c r="B2356" s="17"/>
      <c r="C2356" s="86"/>
      <c r="D2356" s="86"/>
      <c r="E2356" s="87"/>
      <c r="F2356" s="5"/>
      <c r="G2356" s="5"/>
      <c r="H2356" s="5"/>
      <c r="K2356" s="5"/>
      <c r="L2356" s="5"/>
      <c r="M2356" s="17"/>
      <c r="N2356" s="17"/>
      <c r="T2356" s="79"/>
      <c r="U2356" s="79"/>
      <c r="W2356" s="79"/>
    </row>
    <row r="2357" spans="1:23" x14ac:dyDescent="0.25">
      <c r="A2357" s="17"/>
      <c r="B2357" s="17"/>
      <c r="C2357" s="86"/>
      <c r="D2357" s="86"/>
      <c r="E2357" s="87"/>
      <c r="F2357" s="5"/>
      <c r="G2357" s="5"/>
      <c r="H2357" s="5"/>
      <c r="K2357" s="5"/>
      <c r="L2357" s="5"/>
      <c r="M2357" s="17"/>
      <c r="N2357" s="17"/>
      <c r="T2357" s="79"/>
      <c r="U2357" s="79"/>
      <c r="W2357" s="79"/>
    </row>
    <row r="2358" spans="1:23" x14ac:dyDescent="0.25">
      <c r="A2358" s="17"/>
      <c r="B2358" s="17"/>
      <c r="C2358" s="86"/>
      <c r="D2358" s="86"/>
      <c r="E2358" s="87"/>
      <c r="F2358" s="5"/>
      <c r="G2358" s="5"/>
      <c r="H2358" s="5"/>
      <c r="K2358" s="5"/>
      <c r="L2358" s="5"/>
      <c r="M2358" s="17"/>
      <c r="N2358" s="17"/>
      <c r="T2358" s="79"/>
      <c r="U2358" s="79"/>
      <c r="W2358" s="79"/>
    </row>
    <row r="2359" spans="1:23" x14ac:dyDescent="0.25">
      <c r="A2359" s="17"/>
      <c r="B2359" s="17"/>
      <c r="C2359" s="86"/>
      <c r="D2359" s="86"/>
      <c r="E2359" s="87"/>
      <c r="F2359" s="5"/>
      <c r="G2359" s="5"/>
      <c r="H2359" s="5"/>
      <c r="K2359" s="5"/>
      <c r="L2359" s="5"/>
      <c r="M2359" s="17"/>
      <c r="N2359" s="17"/>
      <c r="T2359" s="79"/>
      <c r="U2359" s="79"/>
      <c r="W2359" s="79"/>
    </row>
    <row r="2360" spans="1:23" x14ac:dyDescent="0.25">
      <c r="A2360" s="17"/>
      <c r="B2360" s="17"/>
      <c r="C2360" s="86"/>
      <c r="D2360" s="86"/>
      <c r="E2360" s="87"/>
      <c r="F2360" s="5"/>
      <c r="G2360" s="5"/>
      <c r="H2360" s="5"/>
      <c r="K2360" s="5"/>
      <c r="L2360" s="5"/>
      <c r="M2360" s="17"/>
      <c r="N2360" s="17"/>
      <c r="T2360" s="79"/>
      <c r="U2360" s="79"/>
      <c r="W2360" s="79"/>
    </row>
    <row r="2361" spans="1:23" x14ac:dyDescent="0.25">
      <c r="A2361" s="17"/>
      <c r="B2361" s="17"/>
      <c r="C2361" s="86"/>
      <c r="D2361" s="86"/>
      <c r="E2361" s="87"/>
      <c r="F2361" s="5"/>
      <c r="G2361" s="5"/>
      <c r="H2361" s="5"/>
      <c r="K2361" s="5"/>
      <c r="L2361" s="5"/>
      <c r="M2361" s="17"/>
      <c r="N2361" s="17"/>
      <c r="T2361" s="79"/>
      <c r="U2361" s="79"/>
      <c r="W2361" s="79"/>
    </row>
    <row r="2362" spans="1:23" x14ac:dyDescent="0.25">
      <c r="A2362" s="17"/>
      <c r="B2362" s="17"/>
      <c r="C2362" s="86"/>
      <c r="D2362" s="86"/>
      <c r="E2362" s="87"/>
      <c r="F2362" s="5"/>
      <c r="G2362" s="5"/>
      <c r="H2362" s="5"/>
      <c r="K2362" s="5"/>
      <c r="L2362" s="5"/>
      <c r="M2362" s="17"/>
      <c r="N2362" s="17"/>
      <c r="T2362" s="79"/>
      <c r="U2362" s="79"/>
      <c r="W2362" s="79"/>
    </row>
    <row r="2363" spans="1:23" x14ac:dyDescent="0.25">
      <c r="A2363" s="17"/>
      <c r="B2363" s="17"/>
      <c r="C2363" s="86"/>
      <c r="D2363" s="86"/>
      <c r="E2363" s="87"/>
      <c r="F2363" s="5"/>
      <c r="G2363" s="5"/>
      <c r="H2363" s="5"/>
      <c r="K2363" s="5"/>
      <c r="L2363" s="5"/>
      <c r="M2363" s="17"/>
      <c r="N2363" s="17"/>
      <c r="T2363" s="79"/>
      <c r="U2363" s="79"/>
      <c r="W2363" s="79"/>
    </row>
    <row r="2364" spans="1:23" x14ac:dyDescent="0.25">
      <c r="A2364" s="17"/>
      <c r="B2364" s="17"/>
      <c r="C2364" s="86"/>
      <c r="D2364" s="86"/>
      <c r="E2364" s="87"/>
      <c r="F2364" s="5"/>
      <c r="G2364" s="5"/>
      <c r="H2364" s="5"/>
      <c r="K2364" s="5"/>
      <c r="L2364" s="5"/>
      <c r="M2364" s="17"/>
      <c r="N2364" s="17"/>
      <c r="T2364" s="79"/>
      <c r="U2364" s="79"/>
      <c r="W2364" s="79"/>
    </row>
    <row r="2365" spans="1:23" x14ac:dyDescent="0.25">
      <c r="A2365" s="17"/>
      <c r="B2365" s="17"/>
      <c r="C2365" s="86"/>
      <c r="D2365" s="86"/>
      <c r="E2365" s="87"/>
      <c r="F2365" s="5"/>
      <c r="G2365" s="5"/>
      <c r="H2365" s="5"/>
      <c r="K2365" s="5"/>
      <c r="L2365" s="5"/>
      <c r="M2365" s="17"/>
      <c r="N2365" s="17"/>
      <c r="T2365" s="79"/>
      <c r="U2365" s="79"/>
      <c r="W2365" s="79"/>
    </row>
    <row r="2366" spans="1:23" x14ac:dyDescent="0.25">
      <c r="A2366" s="17"/>
      <c r="B2366" s="17"/>
      <c r="C2366" s="86"/>
      <c r="D2366" s="86"/>
      <c r="E2366" s="87"/>
      <c r="F2366" s="5"/>
      <c r="G2366" s="5"/>
      <c r="H2366" s="5"/>
      <c r="K2366" s="5"/>
      <c r="L2366" s="5"/>
      <c r="M2366" s="17"/>
      <c r="N2366" s="17"/>
      <c r="T2366" s="79"/>
      <c r="U2366" s="79"/>
      <c r="W2366" s="79"/>
    </row>
    <row r="2367" spans="1:23" x14ac:dyDescent="0.25">
      <c r="A2367" s="17"/>
      <c r="B2367" s="17"/>
      <c r="C2367" s="86"/>
      <c r="D2367" s="86"/>
      <c r="E2367" s="87"/>
      <c r="F2367" s="5"/>
      <c r="G2367" s="5"/>
      <c r="H2367" s="5"/>
      <c r="K2367" s="5"/>
      <c r="L2367" s="5"/>
      <c r="M2367" s="17"/>
      <c r="N2367" s="17"/>
      <c r="T2367" s="79"/>
      <c r="U2367" s="79"/>
      <c r="W2367" s="79"/>
    </row>
    <row r="2368" spans="1:23" x14ac:dyDescent="0.25">
      <c r="A2368" s="17"/>
      <c r="B2368" s="17"/>
      <c r="C2368" s="86"/>
      <c r="D2368" s="86"/>
      <c r="E2368" s="87"/>
      <c r="F2368" s="5"/>
      <c r="G2368" s="5"/>
      <c r="H2368" s="5"/>
      <c r="K2368" s="5"/>
      <c r="L2368" s="5"/>
      <c r="M2368" s="17"/>
      <c r="N2368" s="17"/>
      <c r="T2368" s="79"/>
      <c r="U2368" s="79"/>
      <c r="W2368" s="79"/>
    </row>
    <row r="2369" spans="1:23" x14ac:dyDescent="0.25">
      <c r="A2369" s="17"/>
      <c r="B2369" s="17"/>
      <c r="C2369" s="86"/>
      <c r="D2369" s="86"/>
      <c r="E2369" s="87"/>
      <c r="F2369" s="5"/>
      <c r="G2369" s="5"/>
      <c r="H2369" s="5"/>
      <c r="K2369" s="5"/>
      <c r="L2369" s="5"/>
      <c r="M2369" s="17"/>
      <c r="N2369" s="17"/>
      <c r="T2369" s="79"/>
      <c r="U2369" s="79"/>
      <c r="W2369" s="79"/>
    </row>
    <row r="2370" spans="1:23" x14ac:dyDescent="0.25">
      <c r="A2370" s="17"/>
      <c r="B2370" s="17"/>
      <c r="C2370" s="86"/>
      <c r="D2370" s="86"/>
      <c r="E2370" s="87"/>
      <c r="F2370" s="5"/>
      <c r="G2370" s="5"/>
      <c r="H2370" s="5"/>
      <c r="K2370" s="5"/>
      <c r="L2370" s="5"/>
      <c r="M2370" s="17"/>
      <c r="N2370" s="17"/>
      <c r="T2370" s="79"/>
      <c r="U2370" s="79"/>
      <c r="W2370" s="79"/>
    </row>
    <row r="2371" spans="1:23" x14ac:dyDescent="0.25">
      <c r="A2371" s="17"/>
      <c r="B2371" s="17"/>
      <c r="C2371" s="86"/>
      <c r="D2371" s="86"/>
      <c r="E2371" s="87"/>
      <c r="F2371" s="5"/>
      <c r="G2371" s="5"/>
      <c r="H2371" s="5"/>
      <c r="K2371" s="5"/>
      <c r="L2371" s="5"/>
      <c r="M2371" s="17"/>
      <c r="N2371" s="17"/>
      <c r="T2371" s="79"/>
      <c r="U2371" s="79"/>
      <c r="W2371" s="79"/>
    </row>
    <row r="2372" spans="1:23" x14ac:dyDescent="0.25">
      <c r="A2372" s="17"/>
      <c r="B2372" s="17"/>
      <c r="C2372" s="86"/>
      <c r="D2372" s="86"/>
      <c r="E2372" s="87"/>
      <c r="F2372" s="5"/>
      <c r="G2372" s="5"/>
      <c r="H2372" s="5"/>
      <c r="K2372" s="5"/>
      <c r="L2372" s="5"/>
      <c r="M2372" s="17"/>
      <c r="N2372" s="17"/>
      <c r="T2372" s="79"/>
      <c r="U2372" s="79"/>
      <c r="W2372" s="79"/>
    </row>
    <row r="2373" spans="1:23" x14ac:dyDescent="0.25">
      <c r="A2373" s="17"/>
      <c r="B2373" s="17"/>
      <c r="C2373" s="86"/>
      <c r="D2373" s="86"/>
      <c r="E2373" s="87"/>
      <c r="F2373" s="5"/>
      <c r="G2373" s="5"/>
      <c r="H2373" s="5"/>
      <c r="K2373" s="5"/>
      <c r="L2373" s="5"/>
      <c r="M2373" s="17"/>
      <c r="N2373" s="17"/>
      <c r="T2373" s="79"/>
      <c r="U2373" s="79"/>
      <c r="W2373" s="79"/>
    </row>
    <row r="2374" spans="1:23" x14ac:dyDescent="0.25">
      <c r="A2374" s="17"/>
      <c r="B2374" s="17"/>
      <c r="C2374" s="86"/>
      <c r="D2374" s="86"/>
      <c r="E2374" s="87"/>
      <c r="F2374" s="5"/>
      <c r="G2374" s="5"/>
      <c r="H2374" s="5"/>
      <c r="K2374" s="5"/>
      <c r="L2374" s="5"/>
      <c r="M2374" s="17"/>
      <c r="N2374" s="17"/>
      <c r="T2374" s="79"/>
      <c r="U2374" s="79"/>
      <c r="W2374" s="79"/>
    </row>
    <row r="2375" spans="1:23" x14ac:dyDescent="0.25">
      <c r="A2375" s="17"/>
      <c r="B2375" s="17"/>
      <c r="C2375" s="86"/>
      <c r="D2375" s="86"/>
      <c r="E2375" s="87"/>
      <c r="F2375" s="5"/>
      <c r="G2375" s="5"/>
      <c r="H2375" s="5"/>
      <c r="K2375" s="5"/>
      <c r="L2375" s="5"/>
      <c r="M2375" s="17"/>
      <c r="N2375" s="17"/>
      <c r="T2375" s="79"/>
      <c r="U2375" s="79"/>
      <c r="W2375" s="79"/>
    </row>
    <row r="2376" spans="1:23" x14ac:dyDescent="0.25">
      <c r="A2376" s="17"/>
      <c r="B2376" s="17"/>
      <c r="C2376" s="86"/>
      <c r="D2376" s="86"/>
      <c r="E2376" s="87"/>
      <c r="F2376" s="5"/>
      <c r="G2376" s="5"/>
      <c r="H2376" s="5"/>
      <c r="K2376" s="5"/>
      <c r="L2376" s="5"/>
      <c r="M2376" s="17"/>
      <c r="N2376" s="17"/>
      <c r="T2376" s="79"/>
      <c r="U2376" s="79"/>
      <c r="W2376" s="79"/>
    </row>
    <row r="2377" spans="1:23" x14ac:dyDescent="0.25">
      <c r="A2377" s="17"/>
      <c r="B2377" s="17"/>
      <c r="C2377" s="86"/>
      <c r="D2377" s="86"/>
      <c r="E2377" s="87"/>
      <c r="F2377" s="5"/>
      <c r="G2377" s="5"/>
      <c r="H2377" s="5"/>
      <c r="K2377" s="5"/>
      <c r="L2377" s="5"/>
      <c r="M2377" s="17"/>
      <c r="N2377" s="17"/>
      <c r="T2377" s="79"/>
      <c r="U2377" s="79"/>
      <c r="W2377" s="79"/>
    </row>
    <row r="2378" spans="1:23" x14ac:dyDescent="0.25">
      <c r="A2378" s="17"/>
      <c r="B2378" s="17"/>
      <c r="C2378" s="86"/>
      <c r="D2378" s="86"/>
      <c r="E2378" s="87"/>
      <c r="F2378" s="5"/>
      <c r="G2378" s="5"/>
      <c r="H2378" s="5"/>
      <c r="K2378" s="5"/>
      <c r="L2378" s="5"/>
      <c r="M2378" s="17"/>
      <c r="N2378" s="17"/>
      <c r="T2378" s="79"/>
      <c r="U2378" s="79"/>
      <c r="W2378" s="79"/>
    </row>
    <row r="2379" spans="1:23" x14ac:dyDescent="0.25">
      <c r="A2379" s="17"/>
      <c r="B2379" s="17"/>
      <c r="C2379" s="86"/>
      <c r="D2379" s="86"/>
      <c r="E2379" s="87"/>
      <c r="F2379" s="5"/>
      <c r="G2379" s="5"/>
      <c r="H2379" s="5"/>
      <c r="K2379" s="5"/>
      <c r="L2379" s="5"/>
      <c r="M2379" s="17"/>
      <c r="N2379" s="17"/>
      <c r="T2379" s="79"/>
      <c r="U2379" s="79"/>
      <c r="W2379" s="79"/>
    </row>
    <row r="2380" spans="1:23" x14ac:dyDescent="0.25">
      <c r="A2380" s="17"/>
      <c r="B2380" s="17"/>
      <c r="C2380" s="86"/>
      <c r="D2380" s="86"/>
      <c r="E2380" s="87"/>
      <c r="F2380" s="5"/>
      <c r="G2380" s="5"/>
      <c r="H2380" s="5"/>
      <c r="K2380" s="5"/>
      <c r="L2380" s="5"/>
      <c r="M2380" s="17"/>
      <c r="N2380" s="17"/>
      <c r="T2380" s="79"/>
      <c r="U2380" s="79"/>
      <c r="W2380" s="79"/>
    </row>
    <row r="2381" spans="1:23" x14ac:dyDescent="0.25">
      <c r="A2381" s="17"/>
      <c r="B2381" s="17"/>
      <c r="C2381" s="86"/>
      <c r="D2381" s="86"/>
      <c r="E2381" s="87"/>
      <c r="F2381" s="5"/>
      <c r="G2381" s="5"/>
      <c r="H2381" s="5"/>
      <c r="K2381" s="5"/>
      <c r="L2381" s="5"/>
      <c r="M2381" s="17"/>
      <c r="N2381" s="17"/>
      <c r="T2381" s="79"/>
      <c r="U2381" s="79"/>
      <c r="W2381" s="79"/>
    </row>
    <row r="2382" spans="1:23" x14ac:dyDescent="0.25">
      <c r="A2382" s="17"/>
      <c r="B2382" s="17"/>
      <c r="C2382" s="86"/>
      <c r="D2382" s="86"/>
      <c r="E2382" s="87"/>
      <c r="F2382" s="5"/>
      <c r="G2382" s="5"/>
      <c r="H2382" s="5"/>
      <c r="K2382" s="5"/>
      <c r="L2382" s="5"/>
      <c r="M2382" s="17"/>
      <c r="N2382" s="17"/>
      <c r="T2382" s="79"/>
      <c r="U2382" s="79"/>
      <c r="W2382" s="79"/>
    </row>
    <row r="2383" spans="1:23" x14ac:dyDescent="0.25">
      <c r="A2383" s="17"/>
      <c r="B2383" s="17"/>
      <c r="C2383" s="86"/>
      <c r="D2383" s="86"/>
      <c r="E2383" s="87"/>
      <c r="F2383" s="5"/>
      <c r="G2383" s="5"/>
      <c r="H2383" s="5"/>
      <c r="K2383" s="5"/>
      <c r="L2383" s="5"/>
      <c r="M2383" s="17"/>
      <c r="N2383" s="17"/>
      <c r="T2383" s="79"/>
      <c r="U2383" s="79"/>
      <c r="W2383" s="79"/>
    </row>
    <row r="2384" spans="1:23" x14ac:dyDescent="0.25">
      <c r="A2384" s="17"/>
      <c r="B2384" s="17"/>
      <c r="C2384" s="86"/>
      <c r="D2384" s="86"/>
      <c r="E2384" s="87"/>
      <c r="F2384" s="5"/>
      <c r="G2384" s="5"/>
      <c r="H2384" s="5"/>
      <c r="K2384" s="5"/>
      <c r="L2384" s="5"/>
      <c r="M2384" s="17"/>
      <c r="N2384" s="17"/>
      <c r="T2384" s="79"/>
      <c r="U2384" s="79"/>
      <c r="W2384" s="79"/>
    </row>
    <row r="2385" spans="1:23" x14ac:dyDescent="0.25">
      <c r="A2385" s="17"/>
      <c r="B2385" s="17"/>
      <c r="C2385" s="86"/>
      <c r="D2385" s="86"/>
      <c r="E2385" s="87"/>
      <c r="F2385" s="5"/>
      <c r="G2385" s="5"/>
      <c r="H2385" s="5"/>
      <c r="K2385" s="5"/>
      <c r="L2385" s="5"/>
      <c r="M2385" s="17"/>
      <c r="N2385" s="17"/>
      <c r="T2385" s="79"/>
      <c r="U2385" s="79"/>
      <c r="W2385" s="79"/>
    </row>
    <row r="2386" spans="1:23" x14ac:dyDescent="0.25">
      <c r="A2386" s="17"/>
      <c r="B2386" s="17"/>
      <c r="C2386" s="86"/>
      <c r="D2386" s="86"/>
      <c r="E2386" s="87"/>
      <c r="F2386" s="5"/>
      <c r="G2386" s="5"/>
      <c r="H2386" s="5"/>
      <c r="K2386" s="5"/>
      <c r="L2386" s="5"/>
      <c r="M2386" s="17"/>
      <c r="N2386" s="17"/>
      <c r="T2386" s="79"/>
      <c r="U2386" s="79"/>
      <c r="W2386" s="79"/>
    </row>
    <row r="2387" spans="1:23" x14ac:dyDescent="0.25">
      <c r="A2387" s="17"/>
      <c r="B2387" s="17"/>
      <c r="C2387" s="86"/>
      <c r="D2387" s="86"/>
      <c r="E2387" s="87"/>
      <c r="F2387" s="5"/>
      <c r="G2387" s="5"/>
      <c r="H2387" s="5"/>
      <c r="K2387" s="5"/>
      <c r="L2387" s="5"/>
      <c r="M2387" s="17"/>
      <c r="N2387" s="17"/>
      <c r="T2387" s="79"/>
      <c r="U2387" s="79"/>
      <c r="W2387" s="79"/>
    </row>
    <row r="2388" spans="1:23" x14ac:dyDescent="0.25">
      <c r="A2388" s="17"/>
      <c r="B2388" s="17"/>
      <c r="C2388" s="86"/>
      <c r="D2388" s="86"/>
      <c r="E2388" s="87"/>
      <c r="F2388" s="5"/>
      <c r="G2388" s="5"/>
      <c r="H2388" s="5"/>
      <c r="K2388" s="5"/>
      <c r="L2388" s="5"/>
      <c r="M2388" s="17"/>
      <c r="N2388" s="17"/>
      <c r="T2388" s="79"/>
      <c r="U2388" s="79"/>
      <c r="W2388" s="79"/>
    </row>
    <row r="2389" spans="1:23" x14ac:dyDescent="0.25">
      <c r="A2389" s="17"/>
      <c r="B2389" s="17"/>
      <c r="C2389" s="86"/>
      <c r="D2389" s="86"/>
      <c r="E2389" s="87"/>
      <c r="F2389" s="5"/>
      <c r="G2389" s="5"/>
      <c r="H2389" s="5"/>
      <c r="K2389" s="5"/>
      <c r="L2389" s="5"/>
      <c r="M2389" s="17"/>
      <c r="N2389" s="17"/>
      <c r="T2389" s="79"/>
      <c r="U2389" s="79"/>
      <c r="W2389" s="79"/>
    </row>
    <row r="2390" spans="1:23" x14ac:dyDescent="0.25">
      <c r="A2390" s="17"/>
      <c r="B2390" s="17"/>
      <c r="C2390" s="86"/>
      <c r="D2390" s="86"/>
      <c r="E2390" s="87"/>
      <c r="F2390" s="5"/>
      <c r="G2390" s="5"/>
      <c r="H2390" s="5"/>
      <c r="K2390" s="5"/>
      <c r="L2390" s="5"/>
      <c r="M2390" s="17"/>
      <c r="N2390" s="17"/>
      <c r="T2390" s="79"/>
      <c r="U2390" s="79"/>
      <c r="W2390" s="79"/>
    </row>
    <row r="2391" spans="1:23" x14ac:dyDescent="0.25">
      <c r="A2391" s="17"/>
      <c r="B2391" s="17"/>
      <c r="C2391" s="86"/>
      <c r="D2391" s="86"/>
      <c r="E2391" s="87"/>
      <c r="F2391" s="5"/>
      <c r="G2391" s="5"/>
      <c r="H2391" s="5"/>
      <c r="K2391" s="5"/>
      <c r="L2391" s="5"/>
      <c r="M2391" s="17"/>
      <c r="N2391" s="17"/>
      <c r="T2391" s="79"/>
      <c r="U2391" s="79"/>
      <c r="W2391" s="79"/>
    </row>
    <row r="2392" spans="1:23" x14ac:dyDescent="0.25">
      <c r="A2392" s="17"/>
      <c r="B2392" s="17"/>
      <c r="C2392" s="86"/>
      <c r="D2392" s="86"/>
      <c r="E2392" s="87"/>
      <c r="F2392" s="5"/>
      <c r="G2392" s="5"/>
      <c r="H2392" s="5"/>
      <c r="K2392" s="5"/>
      <c r="L2392" s="5"/>
      <c r="M2392" s="17"/>
      <c r="N2392" s="17"/>
      <c r="T2392" s="79"/>
      <c r="U2392" s="79"/>
      <c r="W2392" s="79"/>
    </row>
    <row r="2393" spans="1:23" x14ac:dyDescent="0.25">
      <c r="A2393" s="17"/>
      <c r="B2393" s="17"/>
      <c r="C2393" s="86"/>
      <c r="D2393" s="86"/>
      <c r="E2393" s="87"/>
      <c r="F2393" s="5"/>
      <c r="G2393" s="5"/>
      <c r="H2393" s="5"/>
      <c r="K2393" s="5"/>
      <c r="L2393" s="5"/>
      <c r="M2393" s="17"/>
      <c r="N2393" s="17"/>
      <c r="T2393" s="79"/>
      <c r="U2393" s="79"/>
      <c r="W2393" s="79"/>
    </row>
    <row r="2394" spans="1:23" x14ac:dyDescent="0.25">
      <c r="A2394" s="17"/>
      <c r="B2394" s="17"/>
      <c r="C2394" s="86"/>
      <c r="D2394" s="86"/>
      <c r="E2394" s="87"/>
      <c r="F2394" s="5"/>
      <c r="G2394" s="5"/>
      <c r="H2394" s="5"/>
      <c r="K2394" s="5"/>
      <c r="L2394" s="5"/>
      <c r="M2394" s="17"/>
      <c r="N2394" s="17"/>
      <c r="T2394" s="79"/>
      <c r="U2394" s="79"/>
      <c r="W2394" s="79"/>
    </row>
    <row r="2395" spans="1:23" x14ac:dyDescent="0.25">
      <c r="A2395" s="17"/>
      <c r="B2395" s="17"/>
      <c r="C2395" s="86"/>
      <c r="D2395" s="86"/>
      <c r="E2395" s="87"/>
      <c r="F2395" s="5"/>
      <c r="G2395" s="5"/>
      <c r="H2395" s="5"/>
      <c r="K2395" s="5"/>
      <c r="L2395" s="5"/>
      <c r="M2395" s="17"/>
      <c r="N2395" s="17"/>
      <c r="T2395" s="79"/>
      <c r="U2395" s="79"/>
      <c r="W2395" s="79"/>
    </row>
    <row r="2396" spans="1:23" x14ac:dyDescent="0.25">
      <c r="A2396" s="17"/>
      <c r="B2396" s="17"/>
      <c r="C2396" s="86"/>
      <c r="D2396" s="86"/>
      <c r="E2396" s="87"/>
      <c r="F2396" s="5"/>
      <c r="G2396" s="5"/>
      <c r="H2396" s="5"/>
      <c r="K2396" s="5"/>
      <c r="L2396" s="5"/>
      <c r="M2396" s="17"/>
      <c r="N2396" s="17"/>
      <c r="T2396" s="79"/>
      <c r="U2396" s="79"/>
      <c r="W2396" s="79"/>
    </row>
    <row r="2397" spans="1:23" x14ac:dyDescent="0.25">
      <c r="A2397" s="17"/>
      <c r="B2397" s="17"/>
      <c r="C2397" s="86"/>
      <c r="D2397" s="86"/>
      <c r="E2397" s="87"/>
      <c r="F2397" s="5"/>
      <c r="G2397" s="5"/>
      <c r="H2397" s="5"/>
      <c r="K2397" s="5"/>
      <c r="L2397" s="5"/>
      <c r="M2397" s="17"/>
      <c r="N2397" s="17"/>
      <c r="T2397" s="79"/>
      <c r="U2397" s="79"/>
      <c r="W2397" s="79"/>
    </row>
    <row r="2398" spans="1:23" x14ac:dyDescent="0.25">
      <c r="A2398" s="17"/>
      <c r="B2398" s="17"/>
      <c r="C2398" s="86"/>
      <c r="D2398" s="86"/>
      <c r="E2398" s="87"/>
      <c r="F2398" s="5"/>
      <c r="G2398" s="5"/>
      <c r="H2398" s="5"/>
      <c r="K2398" s="5"/>
      <c r="L2398" s="5"/>
      <c r="M2398" s="17"/>
      <c r="N2398" s="17"/>
      <c r="T2398" s="79"/>
      <c r="U2398" s="79"/>
      <c r="W2398" s="79"/>
    </row>
    <row r="2399" spans="1:23" x14ac:dyDescent="0.25">
      <c r="A2399" s="17"/>
      <c r="B2399" s="17"/>
      <c r="C2399" s="86"/>
      <c r="D2399" s="86"/>
      <c r="E2399" s="87"/>
      <c r="F2399" s="5"/>
      <c r="G2399" s="5"/>
      <c r="H2399" s="5"/>
      <c r="K2399" s="5"/>
      <c r="L2399" s="5"/>
      <c r="M2399" s="17"/>
      <c r="N2399" s="17"/>
      <c r="T2399" s="79"/>
      <c r="U2399" s="79"/>
      <c r="W2399" s="79"/>
    </row>
    <row r="2400" spans="1:23" x14ac:dyDescent="0.25">
      <c r="A2400" s="17"/>
      <c r="B2400" s="17"/>
      <c r="C2400" s="86"/>
      <c r="D2400" s="86"/>
      <c r="E2400" s="87"/>
      <c r="F2400" s="5"/>
      <c r="G2400" s="5"/>
      <c r="H2400" s="5"/>
      <c r="K2400" s="5"/>
      <c r="L2400" s="5"/>
      <c r="M2400" s="17"/>
      <c r="N2400" s="17"/>
      <c r="T2400" s="79"/>
      <c r="U2400" s="79"/>
      <c r="W2400" s="79"/>
    </row>
    <row r="2401" spans="1:23" x14ac:dyDescent="0.25">
      <c r="A2401" s="17"/>
      <c r="B2401" s="17"/>
      <c r="C2401" s="86"/>
      <c r="D2401" s="86"/>
      <c r="E2401" s="87"/>
      <c r="F2401" s="5"/>
      <c r="G2401" s="5"/>
      <c r="H2401" s="5"/>
      <c r="K2401" s="5"/>
      <c r="L2401" s="5"/>
      <c r="M2401" s="17"/>
      <c r="N2401" s="17"/>
      <c r="T2401" s="79"/>
      <c r="U2401" s="79"/>
      <c r="W2401" s="79"/>
    </row>
    <row r="2402" spans="1:23" x14ac:dyDescent="0.25">
      <c r="A2402" s="17"/>
      <c r="B2402" s="17"/>
      <c r="C2402" s="86"/>
      <c r="D2402" s="86"/>
      <c r="E2402" s="87"/>
      <c r="F2402" s="5"/>
      <c r="G2402" s="5"/>
      <c r="H2402" s="5"/>
      <c r="K2402" s="5"/>
      <c r="L2402" s="5"/>
      <c r="M2402" s="17"/>
      <c r="N2402" s="17"/>
      <c r="T2402" s="79"/>
      <c r="U2402" s="79"/>
      <c r="W2402" s="79"/>
    </row>
    <row r="2403" spans="1:23" x14ac:dyDescent="0.25">
      <c r="A2403" s="17"/>
      <c r="B2403" s="17"/>
      <c r="C2403" s="86"/>
      <c r="D2403" s="86"/>
      <c r="E2403" s="87"/>
      <c r="F2403" s="5"/>
      <c r="G2403" s="5"/>
      <c r="H2403" s="5"/>
      <c r="K2403" s="5"/>
      <c r="L2403" s="5"/>
      <c r="M2403" s="17"/>
      <c r="N2403" s="17"/>
      <c r="T2403" s="79"/>
      <c r="U2403" s="79"/>
      <c r="W2403" s="79"/>
    </row>
    <row r="2404" spans="1:23" x14ac:dyDescent="0.25">
      <c r="A2404" s="17"/>
      <c r="B2404" s="17"/>
      <c r="C2404" s="86"/>
      <c r="D2404" s="86"/>
      <c r="E2404" s="87"/>
      <c r="F2404" s="5"/>
      <c r="G2404" s="5"/>
      <c r="H2404" s="5"/>
      <c r="K2404" s="5"/>
      <c r="L2404" s="5"/>
      <c r="M2404" s="17"/>
      <c r="N2404" s="17"/>
      <c r="T2404" s="79"/>
      <c r="U2404" s="79"/>
      <c r="W2404" s="79"/>
    </row>
    <row r="2405" spans="1:23" x14ac:dyDescent="0.25">
      <c r="A2405" s="17"/>
      <c r="B2405" s="17"/>
      <c r="C2405" s="86"/>
      <c r="D2405" s="86"/>
      <c r="E2405" s="87"/>
      <c r="F2405" s="5"/>
      <c r="G2405" s="5"/>
      <c r="H2405" s="5"/>
      <c r="K2405" s="5"/>
      <c r="L2405" s="5"/>
      <c r="M2405" s="17"/>
      <c r="N2405" s="17"/>
      <c r="T2405" s="79"/>
      <c r="U2405" s="79"/>
      <c r="W2405" s="79"/>
    </row>
    <row r="2406" spans="1:23" x14ac:dyDescent="0.25">
      <c r="A2406" s="17"/>
      <c r="B2406" s="17"/>
      <c r="C2406" s="86"/>
      <c r="D2406" s="86"/>
      <c r="E2406" s="87"/>
      <c r="F2406" s="5"/>
      <c r="G2406" s="5"/>
      <c r="H2406" s="5"/>
      <c r="K2406" s="5"/>
      <c r="L2406" s="5"/>
      <c r="M2406" s="17"/>
      <c r="N2406" s="17"/>
      <c r="T2406" s="79"/>
      <c r="U2406" s="79"/>
      <c r="W2406" s="79"/>
    </row>
    <row r="2407" spans="1:23" x14ac:dyDescent="0.25">
      <c r="A2407" s="17"/>
      <c r="B2407" s="17"/>
      <c r="C2407" s="86"/>
      <c r="D2407" s="86"/>
      <c r="E2407" s="87"/>
      <c r="F2407" s="5"/>
      <c r="G2407" s="5"/>
      <c r="H2407" s="5"/>
      <c r="K2407" s="5"/>
      <c r="L2407" s="5"/>
      <c r="M2407" s="17"/>
      <c r="N2407" s="17"/>
      <c r="T2407" s="79"/>
      <c r="U2407" s="79"/>
      <c r="W2407" s="79"/>
    </row>
    <row r="2408" spans="1:23" x14ac:dyDescent="0.25">
      <c r="A2408" s="17"/>
      <c r="B2408" s="17"/>
      <c r="C2408" s="86"/>
      <c r="D2408" s="86"/>
      <c r="E2408" s="87"/>
      <c r="F2408" s="5"/>
      <c r="G2408" s="5"/>
      <c r="H2408" s="5"/>
      <c r="K2408" s="5"/>
      <c r="L2408" s="5"/>
      <c r="M2408" s="17"/>
      <c r="N2408" s="17"/>
      <c r="T2408" s="79"/>
      <c r="U2408" s="79"/>
      <c r="W2408" s="79"/>
    </row>
    <row r="2409" spans="1:23" x14ac:dyDescent="0.25">
      <c r="A2409" s="17"/>
      <c r="B2409" s="17"/>
      <c r="C2409" s="86"/>
      <c r="D2409" s="86"/>
      <c r="E2409" s="87"/>
      <c r="F2409" s="5"/>
      <c r="G2409" s="5"/>
      <c r="H2409" s="5"/>
      <c r="K2409" s="5"/>
      <c r="L2409" s="5"/>
      <c r="M2409" s="17"/>
      <c r="N2409" s="17"/>
      <c r="T2409" s="79"/>
      <c r="U2409" s="79"/>
      <c r="W2409" s="79"/>
    </row>
    <row r="2410" spans="1:23" x14ac:dyDescent="0.25">
      <c r="A2410" s="17"/>
      <c r="B2410" s="17"/>
      <c r="C2410" s="86"/>
      <c r="D2410" s="86"/>
      <c r="E2410" s="87"/>
      <c r="F2410" s="5"/>
      <c r="G2410" s="5"/>
      <c r="H2410" s="5"/>
      <c r="K2410" s="5"/>
      <c r="L2410" s="5"/>
      <c r="M2410" s="17"/>
      <c r="N2410" s="17"/>
      <c r="T2410" s="79"/>
      <c r="U2410" s="79"/>
      <c r="W2410" s="79"/>
    </row>
    <row r="2411" spans="1:23" x14ac:dyDescent="0.25">
      <c r="A2411" s="17"/>
      <c r="B2411" s="17"/>
      <c r="C2411" s="86"/>
      <c r="D2411" s="86"/>
      <c r="E2411" s="87"/>
      <c r="F2411" s="5"/>
      <c r="G2411" s="5"/>
      <c r="H2411" s="5"/>
      <c r="K2411" s="5"/>
      <c r="L2411" s="5"/>
      <c r="M2411" s="17"/>
      <c r="N2411" s="17"/>
      <c r="T2411" s="79"/>
      <c r="U2411" s="79"/>
      <c r="W2411" s="79"/>
    </row>
    <row r="2412" spans="1:23" x14ac:dyDescent="0.25">
      <c r="A2412" s="17"/>
      <c r="B2412" s="17"/>
      <c r="C2412" s="86"/>
      <c r="D2412" s="86"/>
      <c r="E2412" s="87"/>
      <c r="F2412" s="5"/>
      <c r="G2412" s="5"/>
      <c r="H2412" s="5"/>
      <c r="K2412" s="5"/>
      <c r="L2412" s="5"/>
      <c r="M2412" s="17"/>
      <c r="N2412" s="17"/>
      <c r="T2412" s="79"/>
      <c r="U2412" s="79"/>
      <c r="W2412" s="79"/>
    </row>
    <row r="2413" spans="1:23" x14ac:dyDescent="0.25">
      <c r="A2413" s="17"/>
      <c r="B2413" s="17"/>
      <c r="C2413" s="86"/>
      <c r="D2413" s="86"/>
      <c r="E2413" s="87"/>
      <c r="F2413" s="5"/>
      <c r="G2413" s="5"/>
      <c r="H2413" s="5"/>
      <c r="K2413" s="5"/>
      <c r="L2413" s="5"/>
      <c r="M2413" s="17"/>
      <c r="N2413" s="17"/>
      <c r="T2413" s="79"/>
      <c r="U2413" s="79"/>
      <c r="W2413" s="79"/>
    </row>
    <row r="2414" spans="1:23" x14ac:dyDescent="0.25">
      <c r="A2414" s="17"/>
      <c r="B2414" s="17"/>
      <c r="C2414" s="86"/>
      <c r="D2414" s="86"/>
      <c r="E2414" s="87"/>
      <c r="F2414" s="5"/>
      <c r="G2414" s="5"/>
      <c r="H2414" s="5"/>
      <c r="K2414" s="5"/>
      <c r="L2414" s="5"/>
      <c r="M2414" s="17"/>
      <c r="N2414" s="17"/>
      <c r="T2414" s="79"/>
      <c r="U2414" s="79"/>
      <c r="W2414" s="79"/>
    </row>
    <row r="2415" spans="1:23" x14ac:dyDescent="0.25">
      <c r="A2415" s="17"/>
      <c r="B2415" s="17"/>
      <c r="C2415" s="86"/>
      <c r="D2415" s="86"/>
      <c r="E2415" s="87"/>
      <c r="F2415" s="5"/>
      <c r="G2415" s="5"/>
      <c r="H2415" s="5"/>
      <c r="K2415" s="5"/>
      <c r="L2415" s="5"/>
      <c r="M2415" s="17"/>
      <c r="N2415" s="17"/>
      <c r="T2415" s="79"/>
      <c r="U2415" s="79"/>
      <c r="W2415" s="79"/>
    </row>
    <row r="2416" spans="1:23" x14ac:dyDescent="0.25">
      <c r="A2416" s="17"/>
      <c r="B2416" s="17"/>
      <c r="C2416" s="86"/>
      <c r="D2416" s="86"/>
      <c r="E2416" s="87"/>
      <c r="F2416" s="5"/>
      <c r="G2416" s="5"/>
      <c r="H2416" s="5"/>
      <c r="K2416" s="5"/>
      <c r="L2416" s="5"/>
      <c r="M2416" s="17"/>
      <c r="N2416" s="17"/>
      <c r="T2416" s="79"/>
      <c r="U2416" s="79"/>
      <c r="W2416" s="79"/>
    </row>
    <row r="2417" spans="1:23" x14ac:dyDescent="0.25">
      <c r="A2417" s="17"/>
      <c r="B2417" s="17"/>
      <c r="C2417" s="86"/>
      <c r="D2417" s="86"/>
      <c r="E2417" s="87"/>
      <c r="F2417" s="5"/>
      <c r="G2417" s="5"/>
      <c r="H2417" s="5"/>
      <c r="K2417" s="5"/>
      <c r="L2417" s="5"/>
      <c r="M2417" s="17"/>
      <c r="N2417" s="17"/>
      <c r="T2417" s="79"/>
      <c r="U2417" s="79"/>
      <c r="W2417" s="79"/>
    </row>
    <row r="2418" spans="1:23" x14ac:dyDescent="0.25">
      <c r="A2418" s="17"/>
      <c r="B2418" s="17"/>
      <c r="C2418" s="86"/>
      <c r="D2418" s="86"/>
      <c r="E2418" s="87"/>
      <c r="F2418" s="5"/>
      <c r="G2418" s="5"/>
      <c r="H2418" s="5"/>
      <c r="K2418" s="5"/>
      <c r="L2418" s="5"/>
      <c r="M2418" s="17"/>
      <c r="N2418" s="17"/>
      <c r="T2418" s="79"/>
      <c r="U2418" s="79"/>
      <c r="W2418" s="79"/>
    </row>
    <row r="2419" spans="1:23" x14ac:dyDescent="0.25">
      <c r="A2419" s="17"/>
      <c r="B2419" s="17"/>
      <c r="C2419" s="86"/>
      <c r="D2419" s="86"/>
      <c r="E2419" s="87"/>
      <c r="F2419" s="5"/>
      <c r="G2419" s="5"/>
      <c r="H2419" s="5"/>
      <c r="K2419" s="5"/>
      <c r="L2419" s="5"/>
      <c r="M2419" s="17"/>
      <c r="N2419" s="17"/>
      <c r="T2419" s="79"/>
      <c r="U2419" s="79"/>
      <c r="W2419" s="79"/>
    </row>
    <row r="2420" spans="1:23" x14ac:dyDescent="0.25">
      <c r="A2420" s="17"/>
      <c r="B2420" s="17"/>
      <c r="C2420" s="86"/>
      <c r="D2420" s="86"/>
      <c r="E2420" s="87"/>
      <c r="F2420" s="5"/>
      <c r="G2420" s="5"/>
      <c r="H2420" s="5"/>
      <c r="K2420" s="5"/>
      <c r="L2420" s="5"/>
      <c r="M2420" s="17"/>
      <c r="N2420" s="17"/>
      <c r="T2420" s="79"/>
      <c r="U2420" s="79"/>
      <c r="W2420" s="79"/>
    </row>
    <row r="2421" spans="1:23" x14ac:dyDescent="0.25">
      <c r="A2421" s="17"/>
      <c r="B2421" s="17"/>
      <c r="C2421" s="86"/>
      <c r="D2421" s="86"/>
      <c r="E2421" s="87"/>
      <c r="F2421" s="5"/>
      <c r="G2421" s="5"/>
      <c r="H2421" s="5"/>
      <c r="K2421" s="5"/>
      <c r="L2421" s="5"/>
      <c r="M2421" s="17"/>
      <c r="N2421" s="17"/>
      <c r="T2421" s="79"/>
      <c r="U2421" s="79"/>
      <c r="W2421" s="79"/>
    </row>
    <row r="2422" spans="1:23" x14ac:dyDescent="0.25">
      <c r="A2422" s="17"/>
      <c r="B2422" s="17"/>
      <c r="C2422" s="86"/>
      <c r="D2422" s="86"/>
      <c r="E2422" s="87"/>
      <c r="F2422" s="5"/>
      <c r="G2422" s="5"/>
      <c r="H2422" s="5"/>
      <c r="K2422" s="5"/>
      <c r="L2422" s="5"/>
      <c r="M2422" s="17"/>
      <c r="N2422" s="17"/>
      <c r="T2422" s="79"/>
      <c r="U2422" s="79"/>
      <c r="W2422" s="79"/>
    </row>
    <row r="2423" spans="1:23" x14ac:dyDescent="0.25">
      <c r="A2423" s="17"/>
      <c r="B2423" s="17"/>
      <c r="C2423" s="86"/>
      <c r="D2423" s="86"/>
      <c r="E2423" s="87"/>
      <c r="F2423" s="5"/>
      <c r="G2423" s="5"/>
      <c r="H2423" s="5"/>
      <c r="K2423" s="5"/>
      <c r="L2423" s="5"/>
      <c r="M2423" s="17"/>
      <c r="N2423" s="17"/>
      <c r="T2423" s="79"/>
      <c r="U2423" s="79"/>
      <c r="W2423" s="79"/>
    </row>
    <row r="2424" spans="1:23" x14ac:dyDescent="0.25">
      <c r="A2424" s="17"/>
      <c r="B2424" s="17"/>
      <c r="C2424" s="86"/>
      <c r="D2424" s="86"/>
      <c r="E2424" s="87"/>
      <c r="F2424" s="5"/>
      <c r="G2424" s="5"/>
      <c r="H2424" s="5"/>
      <c r="K2424" s="5"/>
      <c r="L2424" s="5"/>
      <c r="M2424" s="17"/>
      <c r="N2424" s="17"/>
      <c r="T2424" s="79"/>
      <c r="U2424" s="79"/>
      <c r="W2424" s="79"/>
    </row>
    <row r="2425" spans="1:23" x14ac:dyDescent="0.25">
      <c r="A2425" s="17"/>
      <c r="B2425" s="17"/>
      <c r="C2425" s="86"/>
      <c r="D2425" s="86"/>
      <c r="E2425" s="87"/>
      <c r="F2425" s="5"/>
      <c r="G2425" s="5"/>
      <c r="H2425" s="5"/>
      <c r="K2425" s="5"/>
      <c r="L2425" s="5"/>
      <c r="M2425" s="17"/>
      <c r="N2425" s="17"/>
      <c r="T2425" s="79"/>
      <c r="U2425" s="79"/>
      <c r="W2425" s="79"/>
    </row>
    <row r="2426" spans="1:23" x14ac:dyDescent="0.25">
      <c r="A2426" s="17"/>
      <c r="B2426" s="17"/>
      <c r="C2426" s="86"/>
      <c r="D2426" s="86"/>
      <c r="E2426" s="87"/>
      <c r="F2426" s="5"/>
      <c r="G2426" s="5"/>
      <c r="H2426" s="5"/>
      <c r="K2426" s="5"/>
      <c r="L2426" s="5"/>
      <c r="M2426" s="17"/>
      <c r="N2426" s="17"/>
      <c r="T2426" s="79"/>
      <c r="U2426" s="79"/>
      <c r="W2426" s="79"/>
    </row>
    <row r="2427" spans="1:23" x14ac:dyDescent="0.25">
      <c r="A2427" s="17"/>
      <c r="B2427" s="17"/>
      <c r="C2427" s="86"/>
      <c r="D2427" s="86"/>
      <c r="E2427" s="87"/>
      <c r="F2427" s="5"/>
      <c r="G2427" s="5"/>
      <c r="H2427" s="5"/>
      <c r="K2427" s="5"/>
      <c r="L2427" s="5"/>
      <c r="M2427" s="17"/>
      <c r="N2427" s="17"/>
      <c r="T2427" s="79"/>
      <c r="U2427" s="79"/>
      <c r="W2427" s="79"/>
    </row>
    <row r="2428" spans="1:23" x14ac:dyDescent="0.25">
      <c r="A2428" s="17"/>
      <c r="B2428" s="17"/>
      <c r="C2428" s="86"/>
      <c r="D2428" s="86"/>
      <c r="E2428" s="87"/>
      <c r="F2428" s="5"/>
      <c r="G2428" s="5"/>
      <c r="H2428" s="5"/>
      <c r="K2428" s="5"/>
      <c r="L2428" s="5"/>
      <c r="M2428" s="17"/>
      <c r="N2428" s="17"/>
      <c r="T2428" s="79"/>
      <c r="U2428" s="79"/>
      <c r="W2428" s="79"/>
    </row>
    <row r="2429" spans="1:23" x14ac:dyDescent="0.25">
      <c r="A2429" s="17"/>
      <c r="B2429" s="17"/>
      <c r="C2429" s="86"/>
      <c r="D2429" s="86"/>
      <c r="E2429" s="87"/>
      <c r="F2429" s="5"/>
      <c r="G2429" s="5"/>
      <c r="H2429" s="5"/>
      <c r="K2429" s="5"/>
      <c r="L2429" s="5"/>
      <c r="M2429" s="17"/>
      <c r="N2429" s="17"/>
      <c r="T2429" s="79"/>
      <c r="U2429" s="79"/>
      <c r="W2429" s="79"/>
    </row>
    <row r="2430" spans="1:23" x14ac:dyDescent="0.25">
      <c r="A2430" s="17"/>
      <c r="B2430" s="17"/>
      <c r="C2430" s="86"/>
      <c r="D2430" s="86"/>
      <c r="E2430" s="87"/>
      <c r="F2430" s="5"/>
      <c r="G2430" s="5"/>
      <c r="H2430" s="5"/>
      <c r="K2430" s="5"/>
      <c r="L2430" s="5"/>
      <c r="M2430" s="17"/>
      <c r="N2430" s="17"/>
      <c r="T2430" s="79"/>
      <c r="U2430" s="79"/>
      <c r="W2430" s="79"/>
    </row>
    <row r="2431" spans="1:23" x14ac:dyDescent="0.25">
      <c r="A2431" s="17"/>
      <c r="B2431" s="17"/>
      <c r="C2431" s="86"/>
      <c r="D2431" s="86"/>
      <c r="E2431" s="87"/>
      <c r="F2431" s="5"/>
      <c r="G2431" s="5"/>
      <c r="H2431" s="5"/>
      <c r="K2431" s="5"/>
      <c r="L2431" s="5"/>
      <c r="M2431" s="17"/>
      <c r="N2431" s="17"/>
      <c r="T2431" s="79"/>
      <c r="U2431" s="79"/>
      <c r="W2431" s="79"/>
    </row>
    <row r="2432" spans="1:23" x14ac:dyDescent="0.25">
      <c r="A2432" s="17"/>
      <c r="B2432" s="17"/>
      <c r="C2432" s="86"/>
      <c r="D2432" s="86"/>
      <c r="E2432" s="87"/>
      <c r="F2432" s="5"/>
      <c r="G2432" s="5"/>
      <c r="H2432" s="5"/>
      <c r="K2432" s="5"/>
      <c r="L2432" s="5"/>
      <c r="M2432" s="17"/>
      <c r="N2432" s="17"/>
      <c r="T2432" s="79"/>
      <c r="U2432" s="79"/>
      <c r="W2432" s="79"/>
    </row>
    <row r="2433" spans="1:23" x14ac:dyDescent="0.25">
      <c r="A2433" s="17"/>
      <c r="B2433" s="17"/>
      <c r="C2433" s="86"/>
      <c r="D2433" s="86"/>
      <c r="E2433" s="87"/>
      <c r="F2433" s="5"/>
      <c r="G2433" s="5"/>
      <c r="H2433" s="5"/>
      <c r="K2433" s="5"/>
      <c r="L2433" s="5"/>
      <c r="M2433" s="17"/>
      <c r="N2433" s="17"/>
      <c r="T2433" s="79"/>
      <c r="U2433" s="79"/>
      <c r="W2433" s="79"/>
    </row>
    <row r="2434" spans="1:23" x14ac:dyDescent="0.25">
      <c r="A2434" s="17"/>
      <c r="B2434" s="17"/>
      <c r="C2434" s="86"/>
      <c r="D2434" s="86"/>
      <c r="E2434" s="87"/>
      <c r="F2434" s="5"/>
      <c r="G2434" s="5"/>
      <c r="H2434" s="5"/>
      <c r="K2434" s="5"/>
      <c r="L2434" s="5"/>
      <c r="M2434" s="17"/>
      <c r="N2434" s="17"/>
      <c r="T2434" s="79"/>
      <c r="U2434" s="79"/>
      <c r="W2434" s="79"/>
    </row>
    <row r="2435" spans="1:23" x14ac:dyDescent="0.25">
      <c r="A2435" s="17"/>
      <c r="B2435" s="17"/>
      <c r="C2435" s="86"/>
      <c r="D2435" s="86"/>
      <c r="E2435" s="87"/>
      <c r="F2435" s="5"/>
      <c r="G2435" s="5"/>
      <c r="H2435" s="5"/>
      <c r="K2435" s="5"/>
      <c r="L2435" s="5"/>
      <c r="M2435" s="17"/>
      <c r="N2435" s="17"/>
      <c r="T2435" s="79"/>
      <c r="U2435" s="79"/>
      <c r="W2435" s="79"/>
    </row>
    <row r="2436" spans="1:23" x14ac:dyDescent="0.25">
      <c r="A2436" s="17"/>
      <c r="B2436" s="17"/>
      <c r="C2436" s="86"/>
      <c r="D2436" s="86"/>
      <c r="E2436" s="87"/>
      <c r="F2436" s="5"/>
      <c r="G2436" s="5"/>
      <c r="H2436" s="5"/>
      <c r="K2436" s="5"/>
      <c r="L2436" s="5"/>
      <c r="M2436" s="17"/>
      <c r="N2436" s="17"/>
      <c r="T2436" s="79"/>
      <c r="U2436" s="79"/>
      <c r="W2436" s="79"/>
    </row>
    <row r="2437" spans="1:23" x14ac:dyDescent="0.25">
      <c r="A2437" s="17"/>
      <c r="B2437" s="17"/>
      <c r="C2437" s="86"/>
      <c r="D2437" s="86"/>
      <c r="E2437" s="87"/>
      <c r="F2437" s="5"/>
      <c r="G2437" s="5"/>
      <c r="H2437" s="5"/>
      <c r="K2437" s="5"/>
      <c r="L2437" s="5"/>
      <c r="M2437" s="17"/>
      <c r="N2437" s="17"/>
      <c r="T2437" s="79"/>
      <c r="U2437" s="79"/>
      <c r="W2437" s="79"/>
    </row>
    <row r="2438" spans="1:23" x14ac:dyDescent="0.25">
      <c r="A2438" s="17"/>
      <c r="B2438" s="17"/>
      <c r="C2438" s="86"/>
      <c r="D2438" s="86"/>
      <c r="E2438" s="87"/>
      <c r="F2438" s="5"/>
      <c r="G2438" s="5"/>
      <c r="H2438" s="5"/>
      <c r="K2438" s="5"/>
      <c r="L2438" s="5"/>
      <c r="M2438" s="17"/>
      <c r="N2438" s="17"/>
      <c r="T2438" s="79"/>
      <c r="U2438" s="79"/>
      <c r="W2438" s="79"/>
    </row>
    <row r="2439" spans="1:23" x14ac:dyDescent="0.25">
      <c r="A2439" s="17"/>
      <c r="B2439" s="17"/>
      <c r="C2439" s="86"/>
      <c r="D2439" s="86"/>
      <c r="E2439" s="87"/>
      <c r="F2439" s="5"/>
      <c r="G2439" s="5"/>
      <c r="H2439" s="5"/>
      <c r="K2439" s="5"/>
      <c r="L2439" s="5"/>
      <c r="M2439" s="17"/>
      <c r="N2439" s="17"/>
      <c r="T2439" s="79"/>
      <c r="U2439" s="79"/>
      <c r="W2439" s="79"/>
    </row>
    <row r="2440" spans="1:23" x14ac:dyDescent="0.25">
      <c r="A2440" s="17"/>
      <c r="B2440" s="17"/>
      <c r="C2440" s="86"/>
      <c r="D2440" s="86"/>
      <c r="E2440" s="87"/>
      <c r="F2440" s="5"/>
      <c r="G2440" s="5"/>
      <c r="H2440" s="5"/>
      <c r="K2440" s="5"/>
      <c r="L2440" s="5"/>
      <c r="M2440" s="17"/>
      <c r="N2440" s="17"/>
      <c r="T2440" s="79"/>
      <c r="U2440" s="79"/>
      <c r="W2440" s="79"/>
    </row>
    <row r="2441" spans="1:23" x14ac:dyDescent="0.25">
      <c r="A2441" s="17"/>
      <c r="B2441" s="17"/>
      <c r="C2441" s="86"/>
      <c r="D2441" s="86"/>
      <c r="E2441" s="87"/>
      <c r="F2441" s="5"/>
      <c r="G2441" s="5"/>
      <c r="H2441" s="5"/>
      <c r="K2441" s="5"/>
      <c r="L2441" s="5"/>
      <c r="M2441" s="17"/>
      <c r="N2441" s="17"/>
      <c r="T2441" s="79"/>
      <c r="U2441" s="79"/>
      <c r="W2441" s="79"/>
    </row>
    <row r="2442" spans="1:23" x14ac:dyDescent="0.25">
      <c r="A2442" s="17"/>
      <c r="B2442" s="17"/>
      <c r="C2442" s="86"/>
      <c r="D2442" s="86"/>
      <c r="E2442" s="87"/>
      <c r="F2442" s="5"/>
      <c r="G2442" s="5"/>
      <c r="H2442" s="5"/>
      <c r="K2442" s="5"/>
      <c r="L2442" s="5"/>
      <c r="M2442" s="17"/>
      <c r="N2442" s="17"/>
      <c r="T2442" s="79"/>
      <c r="U2442" s="79"/>
      <c r="W2442" s="79"/>
    </row>
    <row r="2443" spans="1:23" x14ac:dyDescent="0.25">
      <c r="A2443" s="17"/>
      <c r="B2443" s="17"/>
      <c r="C2443" s="86"/>
      <c r="D2443" s="86"/>
      <c r="E2443" s="87"/>
      <c r="F2443" s="5"/>
      <c r="G2443" s="5"/>
      <c r="H2443" s="5"/>
      <c r="K2443" s="5"/>
      <c r="L2443" s="5"/>
      <c r="M2443" s="17"/>
      <c r="N2443" s="17"/>
      <c r="T2443" s="79"/>
      <c r="U2443" s="79"/>
      <c r="W2443" s="79"/>
    </row>
    <row r="2444" spans="1:23" x14ac:dyDescent="0.25">
      <c r="A2444" s="17"/>
      <c r="B2444" s="17"/>
      <c r="C2444" s="86"/>
      <c r="D2444" s="86"/>
      <c r="E2444" s="87"/>
      <c r="F2444" s="5"/>
      <c r="G2444" s="5"/>
      <c r="H2444" s="5"/>
      <c r="K2444" s="5"/>
      <c r="L2444" s="5"/>
      <c r="M2444" s="17"/>
      <c r="N2444" s="17"/>
      <c r="T2444" s="79"/>
      <c r="U2444" s="79"/>
      <c r="W2444" s="79"/>
    </row>
    <row r="2445" spans="1:23" x14ac:dyDescent="0.25">
      <c r="A2445" s="17"/>
      <c r="B2445" s="17"/>
      <c r="C2445" s="86"/>
      <c r="D2445" s="86"/>
      <c r="E2445" s="87"/>
      <c r="F2445" s="5"/>
      <c r="G2445" s="5"/>
      <c r="H2445" s="5"/>
      <c r="K2445" s="5"/>
      <c r="L2445" s="5"/>
      <c r="M2445" s="17"/>
      <c r="N2445" s="17"/>
      <c r="T2445" s="79"/>
      <c r="U2445" s="79"/>
      <c r="W2445" s="79"/>
    </row>
    <row r="2446" spans="1:23" x14ac:dyDescent="0.25">
      <c r="A2446" s="17"/>
      <c r="B2446" s="17"/>
      <c r="C2446" s="86"/>
      <c r="D2446" s="86"/>
      <c r="E2446" s="87"/>
      <c r="F2446" s="5"/>
      <c r="G2446" s="5"/>
      <c r="H2446" s="5"/>
      <c r="K2446" s="5"/>
      <c r="L2446" s="5"/>
      <c r="M2446" s="17"/>
      <c r="N2446" s="17"/>
      <c r="T2446" s="79"/>
      <c r="U2446" s="79"/>
      <c r="W2446" s="79"/>
    </row>
    <row r="2447" spans="1:23" x14ac:dyDescent="0.25">
      <c r="A2447" s="17"/>
      <c r="B2447" s="17"/>
      <c r="C2447" s="86"/>
      <c r="D2447" s="86"/>
      <c r="E2447" s="87"/>
      <c r="F2447" s="5"/>
      <c r="G2447" s="5"/>
      <c r="H2447" s="5"/>
      <c r="K2447" s="5"/>
      <c r="L2447" s="5"/>
      <c r="M2447" s="17"/>
      <c r="N2447" s="17"/>
      <c r="T2447" s="79"/>
      <c r="U2447" s="79"/>
      <c r="W2447" s="79"/>
    </row>
    <row r="2448" spans="1:23" x14ac:dyDescent="0.25">
      <c r="A2448" s="17"/>
      <c r="B2448" s="17"/>
      <c r="C2448" s="86"/>
      <c r="D2448" s="86"/>
      <c r="E2448" s="87"/>
      <c r="F2448" s="5"/>
      <c r="G2448" s="5"/>
      <c r="H2448" s="5"/>
      <c r="K2448" s="5"/>
      <c r="L2448" s="5"/>
      <c r="M2448" s="17"/>
      <c r="N2448" s="17"/>
      <c r="T2448" s="79"/>
      <c r="U2448" s="79"/>
      <c r="W2448" s="79"/>
    </row>
    <row r="2449" spans="1:23" x14ac:dyDescent="0.25">
      <c r="A2449" s="17"/>
      <c r="B2449" s="17"/>
      <c r="C2449" s="86"/>
      <c r="D2449" s="86"/>
      <c r="E2449" s="87"/>
      <c r="F2449" s="5"/>
      <c r="G2449" s="5"/>
      <c r="H2449" s="5"/>
      <c r="K2449" s="5"/>
      <c r="L2449" s="5"/>
      <c r="M2449" s="17"/>
      <c r="N2449" s="17"/>
      <c r="T2449" s="79"/>
      <c r="U2449" s="79"/>
      <c r="W2449" s="79"/>
    </row>
    <row r="2450" spans="1:23" x14ac:dyDescent="0.25">
      <c r="A2450" s="17"/>
      <c r="B2450" s="17"/>
      <c r="C2450" s="86"/>
      <c r="D2450" s="86"/>
      <c r="E2450" s="87"/>
      <c r="F2450" s="5"/>
      <c r="G2450" s="5"/>
      <c r="H2450" s="5"/>
      <c r="K2450" s="5"/>
      <c r="L2450" s="5"/>
      <c r="M2450" s="17"/>
      <c r="N2450" s="17"/>
      <c r="T2450" s="79"/>
      <c r="U2450" s="79"/>
      <c r="W2450" s="79"/>
    </row>
    <row r="2451" spans="1:23" x14ac:dyDescent="0.25">
      <c r="A2451" s="17"/>
      <c r="B2451" s="17"/>
      <c r="C2451" s="86"/>
      <c r="D2451" s="86"/>
      <c r="E2451" s="87"/>
      <c r="F2451" s="5"/>
      <c r="G2451" s="5"/>
      <c r="H2451" s="5"/>
      <c r="K2451" s="5"/>
      <c r="L2451" s="5"/>
      <c r="M2451" s="17"/>
      <c r="N2451" s="17"/>
      <c r="T2451" s="79"/>
      <c r="U2451" s="79"/>
      <c r="W2451" s="79"/>
    </row>
    <row r="2452" spans="1:23" x14ac:dyDescent="0.25">
      <c r="A2452" s="17"/>
      <c r="B2452" s="17"/>
      <c r="C2452" s="86"/>
      <c r="D2452" s="86"/>
      <c r="E2452" s="87"/>
      <c r="F2452" s="5"/>
      <c r="G2452" s="5"/>
      <c r="H2452" s="5"/>
      <c r="K2452" s="5"/>
      <c r="L2452" s="5"/>
      <c r="M2452" s="17"/>
      <c r="N2452" s="17"/>
      <c r="T2452" s="79"/>
      <c r="U2452" s="79"/>
      <c r="W2452" s="79"/>
    </row>
    <row r="2453" spans="1:23" x14ac:dyDescent="0.25">
      <c r="A2453" s="17"/>
      <c r="B2453" s="17"/>
      <c r="C2453" s="86"/>
      <c r="D2453" s="86"/>
      <c r="E2453" s="87"/>
      <c r="F2453" s="5"/>
      <c r="G2453" s="5"/>
      <c r="H2453" s="5"/>
      <c r="K2453" s="5"/>
      <c r="L2453" s="5"/>
      <c r="M2453" s="17"/>
      <c r="N2453" s="17"/>
      <c r="T2453" s="79"/>
      <c r="U2453" s="79"/>
      <c r="W2453" s="79"/>
    </row>
    <row r="2454" spans="1:23" x14ac:dyDescent="0.25">
      <c r="A2454" s="17"/>
      <c r="B2454" s="17"/>
      <c r="C2454" s="86"/>
      <c r="D2454" s="86"/>
      <c r="E2454" s="87"/>
      <c r="F2454" s="5"/>
      <c r="G2454" s="5"/>
      <c r="H2454" s="5"/>
      <c r="K2454" s="5"/>
      <c r="L2454" s="5"/>
      <c r="M2454" s="17"/>
      <c r="N2454" s="17"/>
      <c r="T2454" s="79"/>
      <c r="U2454" s="79"/>
      <c r="W2454" s="79"/>
    </row>
    <row r="2455" spans="1:23" x14ac:dyDescent="0.25">
      <c r="A2455" s="17"/>
      <c r="B2455" s="17"/>
      <c r="C2455" s="86"/>
      <c r="D2455" s="86"/>
      <c r="E2455" s="87"/>
      <c r="F2455" s="5"/>
      <c r="G2455" s="5"/>
      <c r="H2455" s="5"/>
      <c r="K2455" s="5"/>
      <c r="L2455" s="5"/>
      <c r="M2455" s="17"/>
      <c r="N2455" s="17"/>
      <c r="T2455" s="79"/>
      <c r="U2455" s="79"/>
      <c r="W2455" s="79"/>
    </row>
    <row r="2456" spans="1:23" x14ac:dyDescent="0.25">
      <c r="A2456" s="17"/>
      <c r="B2456" s="17"/>
      <c r="C2456" s="86"/>
      <c r="D2456" s="86"/>
      <c r="E2456" s="87"/>
      <c r="F2456" s="5"/>
      <c r="G2456" s="5"/>
      <c r="H2456" s="5"/>
      <c r="K2456" s="5"/>
      <c r="L2456" s="5"/>
      <c r="M2456" s="17"/>
      <c r="N2456" s="17"/>
      <c r="T2456" s="79"/>
      <c r="U2456" s="79"/>
      <c r="W2456" s="79"/>
    </row>
    <row r="2457" spans="1:23" x14ac:dyDescent="0.25">
      <c r="A2457" s="17"/>
      <c r="B2457" s="17"/>
      <c r="C2457" s="86"/>
      <c r="D2457" s="86"/>
      <c r="E2457" s="87"/>
      <c r="F2457" s="5"/>
      <c r="G2457" s="5"/>
      <c r="H2457" s="5"/>
      <c r="K2457" s="5"/>
      <c r="L2457" s="5"/>
      <c r="M2457" s="17"/>
      <c r="N2457" s="17"/>
      <c r="T2457" s="79"/>
      <c r="U2457" s="79"/>
      <c r="W2457" s="79"/>
    </row>
    <row r="2458" spans="1:23" x14ac:dyDescent="0.25">
      <c r="A2458" s="17"/>
      <c r="B2458" s="17"/>
      <c r="C2458" s="86"/>
      <c r="D2458" s="86"/>
      <c r="E2458" s="87"/>
      <c r="F2458" s="5"/>
      <c r="G2458" s="5"/>
      <c r="H2458" s="5"/>
      <c r="K2458" s="5"/>
      <c r="L2458" s="5"/>
      <c r="M2458" s="17"/>
      <c r="N2458" s="17"/>
      <c r="T2458" s="79"/>
      <c r="U2458" s="79"/>
      <c r="W2458" s="79"/>
    </row>
    <row r="2459" spans="1:23" x14ac:dyDescent="0.25">
      <c r="A2459" s="17"/>
      <c r="B2459" s="17"/>
      <c r="C2459" s="86"/>
      <c r="D2459" s="86"/>
      <c r="E2459" s="87"/>
      <c r="F2459" s="5"/>
      <c r="G2459" s="5"/>
      <c r="H2459" s="5"/>
      <c r="K2459" s="5"/>
      <c r="L2459" s="5"/>
      <c r="M2459" s="17"/>
      <c r="N2459" s="17"/>
      <c r="T2459" s="79"/>
      <c r="U2459" s="79"/>
      <c r="W2459" s="79"/>
    </row>
    <row r="2460" spans="1:23" x14ac:dyDescent="0.25">
      <c r="A2460" s="17"/>
      <c r="B2460" s="17"/>
      <c r="C2460" s="86"/>
      <c r="D2460" s="86"/>
      <c r="E2460" s="87"/>
      <c r="F2460" s="5"/>
      <c r="G2460" s="5"/>
      <c r="H2460" s="5"/>
      <c r="K2460" s="5"/>
      <c r="L2460" s="5"/>
      <c r="M2460" s="17"/>
      <c r="N2460" s="17"/>
      <c r="T2460" s="79"/>
      <c r="U2460" s="79"/>
      <c r="W2460" s="79"/>
    </row>
    <row r="2461" spans="1:23" x14ac:dyDescent="0.25">
      <c r="A2461" s="17"/>
      <c r="B2461" s="17"/>
      <c r="C2461" s="86"/>
      <c r="D2461" s="86"/>
      <c r="E2461" s="87"/>
      <c r="F2461" s="5"/>
      <c r="G2461" s="5"/>
      <c r="H2461" s="5"/>
      <c r="K2461" s="5"/>
      <c r="L2461" s="5"/>
      <c r="M2461" s="17"/>
      <c r="N2461" s="17"/>
      <c r="T2461" s="79"/>
      <c r="U2461" s="79"/>
      <c r="W2461" s="79"/>
    </row>
    <row r="2462" spans="1:23" x14ac:dyDescent="0.25">
      <c r="A2462" s="17"/>
      <c r="B2462" s="17"/>
      <c r="C2462" s="86"/>
      <c r="D2462" s="86"/>
      <c r="E2462" s="87"/>
      <c r="F2462" s="5"/>
      <c r="G2462" s="5"/>
      <c r="H2462" s="5"/>
      <c r="K2462" s="5"/>
      <c r="L2462" s="5"/>
      <c r="M2462" s="17"/>
      <c r="N2462" s="17"/>
      <c r="T2462" s="79"/>
      <c r="U2462" s="79"/>
      <c r="W2462" s="79"/>
    </row>
    <row r="2463" spans="1:23" x14ac:dyDescent="0.25">
      <c r="A2463" s="17"/>
      <c r="B2463" s="17"/>
      <c r="C2463" s="86"/>
      <c r="D2463" s="86"/>
      <c r="E2463" s="87"/>
      <c r="F2463" s="5"/>
      <c r="G2463" s="5"/>
      <c r="H2463" s="5"/>
      <c r="K2463" s="5"/>
      <c r="L2463" s="5"/>
      <c r="M2463" s="17"/>
      <c r="N2463" s="17"/>
      <c r="T2463" s="79"/>
      <c r="U2463" s="79"/>
      <c r="W2463" s="79"/>
    </row>
    <row r="2464" spans="1:23" x14ac:dyDescent="0.25">
      <c r="A2464" s="17"/>
      <c r="B2464" s="17"/>
      <c r="C2464" s="86"/>
      <c r="D2464" s="86"/>
      <c r="E2464" s="87"/>
      <c r="F2464" s="5"/>
      <c r="G2464" s="5"/>
      <c r="H2464" s="5"/>
      <c r="K2464" s="5"/>
      <c r="L2464" s="5"/>
      <c r="M2464" s="17"/>
      <c r="N2464" s="17"/>
      <c r="T2464" s="79"/>
      <c r="U2464" s="79"/>
      <c r="W2464" s="79"/>
    </row>
    <row r="2465" spans="1:23" x14ac:dyDescent="0.25">
      <c r="A2465" s="17"/>
      <c r="B2465" s="17"/>
      <c r="C2465" s="86"/>
      <c r="D2465" s="86"/>
      <c r="E2465" s="87"/>
      <c r="F2465" s="5"/>
      <c r="G2465" s="5"/>
      <c r="H2465" s="5"/>
      <c r="K2465" s="5"/>
      <c r="L2465" s="5"/>
      <c r="M2465" s="17"/>
      <c r="N2465" s="17"/>
      <c r="T2465" s="79"/>
      <c r="U2465" s="79"/>
      <c r="W2465" s="79"/>
    </row>
    <row r="2466" spans="1:23" x14ac:dyDescent="0.25">
      <c r="A2466" s="17"/>
      <c r="B2466" s="17"/>
      <c r="C2466" s="86"/>
      <c r="D2466" s="86"/>
      <c r="E2466" s="87"/>
      <c r="F2466" s="5"/>
      <c r="G2466" s="5"/>
      <c r="H2466" s="5"/>
      <c r="K2466" s="5"/>
      <c r="L2466" s="5"/>
      <c r="M2466" s="17"/>
      <c r="N2466" s="17"/>
      <c r="T2466" s="79"/>
      <c r="U2466" s="79"/>
      <c r="W2466" s="79"/>
    </row>
    <row r="2467" spans="1:23" x14ac:dyDescent="0.25">
      <c r="A2467" s="17"/>
      <c r="B2467" s="17"/>
      <c r="C2467" s="86"/>
      <c r="D2467" s="86"/>
      <c r="E2467" s="87"/>
      <c r="F2467" s="5"/>
      <c r="G2467" s="5"/>
      <c r="H2467" s="5"/>
      <c r="K2467" s="5"/>
      <c r="L2467" s="5"/>
      <c r="M2467" s="17"/>
      <c r="N2467" s="17"/>
      <c r="T2467" s="79"/>
      <c r="U2467" s="79"/>
      <c r="W2467" s="79"/>
    </row>
    <row r="2468" spans="1:23" x14ac:dyDescent="0.25">
      <c r="A2468" s="17"/>
      <c r="B2468" s="17"/>
      <c r="C2468" s="86"/>
      <c r="D2468" s="86"/>
      <c r="E2468" s="87"/>
      <c r="F2468" s="5"/>
      <c r="G2468" s="5"/>
      <c r="H2468" s="5"/>
      <c r="K2468" s="5"/>
      <c r="L2468" s="5"/>
      <c r="M2468" s="17"/>
      <c r="N2468" s="17"/>
      <c r="T2468" s="79"/>
      <c r="U2468" s="79"/>
      <c r="W2468" s="79"/>
    </row>
    <row r="2469" spans="1:23" x14ac:dyDescent="0.25">
      <c r="A2469" s="17"/>
      <c r="B2469" s="17"/>
      <c r="C2469" s="86"/>
      <c r="D2469" s="86"/>
      <c r="E2469" s="87"/>
      <c r="F2469" s="5"/>
      <c r="G2469" s="5"/>
      <c r="H2469" s="5"/>
      <c r="K2469" s="5"/>
      <c r="L2469" s="5"/>
      <c r="M2469" s="17"/>
      <c r="N2469" s="17"/>
      <c r="T2469" s="79"/>
      <c r="U2469" s="79"/>
      <c r="W2469" s="79"/>
    </row>
    <row r="2470" spans="1:23" x14ac:dyDescent="0.25">
      <c r="A2470" s="17"/>
      <c r="B2470" s="17"/>
      <c r="C2470" s="86"/>
      <c r="D2470" s="86"/>
      <c r="E2470" s="87"/>
      <c r="F2470" s="5"/>
      <c r="G2470" s="5"/>
      <c r="H2470" s="5"/>
      <c r="K2470" s="5"/>
      <c r="L2470" s="5"/>
      <c r="M2470" s="17"/>
      <c r="N2470" s="17"/>
      <c r="T2470" s="79"/>
      <c r="U2470" s="79"/>
      <c r="W2470" s="79"/>
    </row>
    <row r="2471" spans="1:23" x14ac:dyDescent="0.25">
      <c r="A2471" s="17"/>
      <c r="B2471" s="17"/>
      <c r="C2471" s="86"/>
      <c r="D2471" s="86"/>
      <c r="E2471" s="87"/>
      <c r="F2471" s="5"/>
      <c r="G2471" s="5"/>
      <c r="H2471" s="5"/>
      <c r="K2471" s="5"/>
      <c r="L2471" s="5"/>
      <c r="M2471" s="17"/>
      <c r="N2471" s="17"/>
      <c r="T2471" s="79"/>
      <c r="U2471" s="79"/>
      <c r="W2471" s="79"/>
    </row>
    <row r="2472" spans="1:23" x14ac:dyDescent="0.25">
      <c r="A2472" s="17"/>
      <c r="B2472" s="17"/>
      <c r="C2472" s="86"/>
      <c r="D2472" s="86"/>
      <c r="E2472" s="87"/>
      <c r="F2472" s="5"/>
      <c r="G2472" s="5"/>
      <c r="H2472" s="5"/>
      <c r="K2472" s="5"/>
      <c r="L2472" s="5"/>
      <c r="M2472" s="17"/>
      <c r="N2472" s="17"/>
      <c r="T2472" s="79"/>
      <c r="U2472" s="79"/>
      <c r="W2472" s="79"/>
    </row>
    <row r="2473" spans="1:23" x14ac:dyDescent="0.25">
      <c r="A2473" s="17"/>
      <c r="B2473" s="17"/>
      <c r="C2473" s="86"/>
      <c r="D2473" s="86"/>
      <c r="E2473" s="87"/>
      <c r="F2473" s="5"/>
      <c r="G2473" s="5"/>
      <c r="H2473" s="5"/>
      <c r="K2473" s="5"/>
      <c r="L2473" s="5"/>
      <c r="M2473" s="17"/>
      <c r="N2473" s="17"/>
      <c r="T2473" s="79"/>
      <c r="U2473" s="79"/>
      <c r="W2473" s="79"/>
    </row>
    <row r="2474" spans="1:23" x14ac:dyDescent="0.25">
      <c r="A2474" s="17"/>
      <c r="B2474" s="17"/>
      <c r="C2474" s="86"/>
      <c r="D2474" s="86"/>
      <c r="E2474" s="87"/>
      <c r="F2474" s="5"/>
      <c r="G2474" s="5"/>
      <c r="H2474" s="5"/>
      <c r="K2474" s="5"/>
      <c r="L2474" s="5"/>
      <c r="M2474" s="17"/>
      <c r="N2474" s="17"/>
      <c r="T2474" s="79"/>
      <c r="U2474" s="79"/>
      <c r="W2474" s="79"/>
    </row>
    <row r="2475" spans="1:23" x14ac:dyDescent="0.25">
      <c r="A2475" s="17"/>
      <c r="B2475" s="17"/>
      <c r="C2475" s="86"/>
      <c r="D2475" s="86"/>
      <c r="E2475" s="87"/>
      <c r="F2475" s="5"/>
      <c r="G2475" s="5"/>
      <c r="H2475" s="5"/>
      <c r="K2475" s="5"/>
      <c r="L2475" s="5"/>
      <c r="M2475" s="17"/>
      <c r="N2475" s="17"/>
      <c r="T2475" s="79"/>
      <c r="U2475" s="79"/>
      <c r="W2475" s="79"/>
    </row>
    <row r="2476" spans="1:23" x14ac:dyDescent="0.25">
      <c r="A2476" s="17"/>
      <c r="B2476" s="17"/>
      <c r="C2476" s="86"/>
      <c r="D2476" s="86"/>
      <c r="E2476" s="87"/>
      <c r="F2476" s="5"/>
      <c r="G2476" s="5"/>
      <c r="H2476" s="5"/>
      <c r="K2476" s="5"/>
      <c r="L2476" s="5"/>
      <c r="M2476" s="17"/>
      <c r="N2476" s="17"/>
      <c r="T2476" s="79"/>
      <c r="U2476" s="79"/>
      <c r="W2476" s="79"/>
    </row>
    <row r="2477" spans="1:23" x14ac:dyDescent="0.25">
      <c r="A2477" s="17"/>
      <c r="B2477" s="17"/>
      <c r="C2477" s="86"/>
      <c r="D2477" s="86"/>
      <c r="E2477" s="87"/>
      <c r="F2477" s="5"/>
      <c r="G2477" s="5"/>
      <c r="H2477" s="5"/>
      <c r="K2477" s="5"/>
      <c r="L2477" s="5"/>
      <c r="M2477" s="17"/>
      <c r="N2477" s="17"/>
      <c r="T2477" s="79"/>
      <c r="U2477" s="79"/>
      <c r="W2477" s="79"/>
    </row>
    <row r="2478" spans="1:23" x14ac:dyDescent="0.25">
      <c r="A2478" s="17"/>
      <c r="B2478" s="17"/>
      <c r="C2478" s="86"/>
      <c r="D2478" s="86"/>
      <c r="E2478" s="87"/>
      <c r="F2478" s="5"/>
      <c r="G2478" s="5"/>
      <c r="H2478" s="5"/>
      <c r="K2478" s="5"/>
      <c r="L2478" s="5"/>
      <c r="M2478" s="17"/>
      <c r="N2478" s="17"/>
      <c r="T2478" s="79"/>
      <c r="U2478" s="79"/>
      <c r="W2478" s="79"/>
    </row>
    <row r="2479" spans="1:23" x14ac:dyDescent="0.25">
      <c r="A2479" s="17"/>
      <c r="B2479" s="17"/>
      <c r="C2479" s="86"/>
      <c r="D2479" s="86"/>
      <c r="E2479" s="87"/>
      <c r="F2479" s="5"/>
      <c r="G2479" s="5"/>
      <c r="H2479" s="5"/>
      <c r="K2479" s="5"/>
      <c r="L2479" s="5"/>
      <c r="M2479" s="17"/>
      <c r="N2479" s="17"/>
      <c r="T2479" s="79"/>
      <c r="U2479" s="79"/>
      <c r="W2479" s="79"/>
    </row>
    <row r="2480" spans="1:23" x14ac:dyDescent="0.25">
      <c r="A2480" s="17"/>
      <c r="B2480" s="17"/>
      <c r="C2480" s="86"/>
      <c r="D2480" s="86"/>
      <c r="E2480" s="87"/>
      <c r="F2480" s="5"/>
      <c r="G2480" s="5"/>
      <c r="H2480" s="5"/>
      <c r="K2480" s="5"/>
      <c r="L2480" s="5"/>
      <c r="M2480" s="17"/>
      <c r="N2480" s="17"/>
      <c r="T2480" s="79"/>
      <c r="U2480" s="79"/>
      <c r="W2480" s="79"/>
    </row>
    <row r="2481" spans="1:23" x14ac:dyDescent="0.25">
      <c r="A2481" s="17"/>
      <c r="B2481" s="17"/>
      <c r="C2481" s="86"/>
      <c r="D2481" s="86"/>
      <c r="E2481" s="87"/>
      <c r="F2481" s="5"/>
      <c r="G2481" s="5"/>
      <c r="H2481" s="5"/>
      <c r="K2481" s="5"/>
      <c r="L2481" s="5"/>
      <c r="M2481" s="17"/>
      <c r="N2481" s="17"/>
      <c r="T2481" s="79"/>
      <c r="U2481" s="79"/>
      <c r="W2481" s="79"/>
    </row>
    <row r="2482" spans="1:23" x14ac:dyDescent="0.25">
      <c r="A2482" s="17"/>
      <c r="B2482" s="17"/>
      <c r="C2482" s="86"/>
      <c r="D2482" s="86"/>
      <c r="E2482" s="87"/>
      <c r="F2482" s="5"/>
      <c r="G2482" s="5"/>
      <c r="H2482" s="5"/>
      <c r="K2482" s="5"/>
      <c r="L2482" s="5"/>
      <c r="M2482" s="17"/>
      <c r="N2482" s="17"/>
      <c r="T2482" s="79"/>
      <c r="U2482" s="79"/>
      <c r="W2482" s="79"/>
    </row>
    <row r="2483" spans="1:23" x14ac:dyDescent="0.25">
      <c r="A2483" s="17"/>
      <c r="B2483" s="17"/>
      <c r="C2483" s="86"/>
      <c r="D2483" s="86"/>
      <c r="E2483" s="87"/>
      <c r="F2483" s="5"/>
      <c r="G2483" s="5"/>
      <c r="H2483" s="5"/>
      <c r="K2483" s="5"/>
      <c r="L2483" s="5"/>
      <c r="M2483" s="17"/>
      <c r="N2483" s="17"/>
      <c r="T2483" s="79"/>
      <c r="U2483" s="79"/>
      <c r="W2483" s="79"/>
    </row>
    <row r="2484" spans="1:23" x14ac:dyDescent="0.25">
      <c r="A2484" s="17"/>
      <c r="B2484" s="17"/>
      <c r="C2484" s="86"/>
      <c r="D2484" s="86"/>
      <c r="E2484" s="87"/>
      <c r="F2484" s="5"/>
      <c r="G2484" s="5"/>
      <c r="H2484" s="5"/>
      <c r="K2484" s="5"/>
      <c r="L2484" s="5"/>
      <c r="M2484" s="17"/>
      <c r="N2484" s="17"/>
      <c r="T2484" s="79"/>
      <c r="U2484" s="79"/>
      <c r="W2484" s="79"/>
    </row>
    <row r="2485" spans="1:23" x14ac:dyDescent="0.25">
      <c r="A2485" s="17"/>
      <c r="B2485" s="17"/>
      <c r="C2485" s="86"/>
      <c r="D2485" s="86"/>
      <c r="E2485" s="87"/>
      <c r="F2485" s="5"/>
      <c r="G2485" s="5"/>
      <c r="H2485" s="5"/>
      <c r="K2485" s="5"/>
      <c r="L2485" s="5"/>
      <c r="M2485" s="17"/>
      <c r="N2485" s="17"/>
      <c r="T2485" s="79"/>
      <c r="U2485" s="79"/>
      <c r="W2485" s="79"/>
    </row>
    <row r="2486" spans="1:23" x14ac:dyDescent="0.25">
      <c r="A2486" s="17"/>
      <c r="B2486" s="17"/>
      <c r="C2486" s="86"/>
      <c r="D2486" s="86"/>
      <c r="E2486" s="87"/>
      <c r="F2486" s="5"/>
      <c r="G2486" s="5"/>
      <c r="H2486" s="5"/>
      <c r="K2486" s="5"/>
      <c r="L2486" s="5"/>
      <c r="M2486" s="17"/>
      <c r="N2486" s="17"/>
      <c r="T2486" s="79"/>
      <c r="U2486" s="79"/>
      <c r="W2486" s="79"/>
    </row>
    <row r="2487" spans="1:23" x14ac:dyDescent="0.25">
      <c r="A2487" s="17"/>
      <c r="B2487" s="17"/>
      <c r="C2487" s="86"/>
      <c r="D2487" s="86"/>
      <c r="E2487" s="87"/>
      <c r="F2487" s="5"/>
      <c r="G2487" s="5"/>
      <c r="H2487" s="5"/>
      <c r="K2487" s="5"/>
      <c r="L2487" s="5"/>
      <c r="M2487" s="17"/>
      <c r="N2487" s="17"/>
      <c r="T2487" s="79"/>
      <c r="U2487" s="79"/>
      <c r="W2487" s="79"/>
    </row>
    <row r="2488" spans="1:23" x14ac:dyDescent="0.25">
      <c r="A2488" s="17"/>
      <c r="B2488" s="17"/>
      <c r="C2488" s="86"/>
      <c r="D2488" s="86"/>
      <c r="E2488" s="87"/>
      <c r="F2488" s="5"/>
      <c r="G2488" s="5"/>
      <c r="H2488" s="5"/>
      <c r="K2488" s="5"/>
      <c r="L2488" s="5"/>
      <c r="M2488" s="17"/>
      <c r="N2488" s="17"/>
      <c r="T2488" s="79"/>
      <c r="U2488" s="79"/>
      <c r="W2488" s="79"/>
    </row>
    <row r="2489" spans="1:23" x14ac:dyDescent="0.25">
      <c r="A2489" s="17"/>
      <c r="B2489" s="17"/>
      <c r="C2489" s="86"/>
      <c r="D2489" s="86"/>
      <c r="E2489" s="87"/>
      <c r="F2489" s="5"/>
      <c r="G2489" s="5"/>
      <c r="H2489" s="5"/>
      <c r="K2489" s="5"/>
      <c r="L2489" s="5"/>
      <c r="M2489" s="17"/>
      <c r="N2489" s="17"/>
      <c r="T2489" s="79"/>
      <c r="U2489" s="79"/>
      <c r="W2489" s="79"/>
    </row>
    <row r="2490" spans="1:23" x14ac:dyDescent="0.25">
      <c r="A2490" s="17"/>
      <c r="B2490" s="17"/>
      <c r="C2490" s="86"/>
      <c r="D2490" s="86"/>
      <c r="E2490" s="87"/>
      <c r="F2490" s="5"/>
      <c r="G2490" s="5"/>
      <c r="H2490" s="5"/>
      <c r="K2490" s="5"/>
      <c r="L2490" s="5"/>
      <c r="M2490" s="17"/>
      <c r="N2490" s="17"/>
      <c r="T2490" s="79"/>
      <c r="U2490" s="79"/>
      <c r="W2490" s="79"/>
    </row>
    <row r="2491" spans="1:23" x14ac:dyDescent="0.25">
      <c r="A2491" s="17"/>
      <c r="B2491" s="17"/>
      <c r="C2491" s="86"/>
      <c r="D2491" s="86"/>
      <c r="E2491" s="87"/>
      <c r="F2491" s="5"/>
      <c r="G2491" s="5"/>
      <c r="H2491" s="5"/>
      <c r="K2491" s="5"/>
      <c r="L2491" s="5"/>
      <c r="M2491" s="17"/>
      <c r="N2491" s="17"/>
      <c r="T2491" s="79"/>
      <c r="U2491" s="79"/>
      <c r="W2491" s="79"/>
    </row>
    <row r="2492" spans="1:23" x14ac:dyDescent="0.25">
      <c r="A2492" s="17"/>
      <c r="B2492" s="17"/>
      <c r="C2492" s="86"/>
      <c r="D2492" s="86"/>
      <c r="E2492" s="87"/>
      <c r="F2492" s="5"/>
      <c r="G2492" s="5"/>
      <c r="H2492" s="5"/>
      <c r="K2492" s="5"/>
      <c r="L2492" s="5"/>
      <c r="M2492" s="17"/>
      <c r="N2492" s="17"/>
      <c r="T2492" s="79"/>
      <c r="U2492" s="79"/>
      <c r="W2492" s="79"/>
    </row>
    <row r="2493" spans="1:23" x14ac:dyDescent="0.25">
      <c r="A2493" s="17"/>
      <c r="B2493" s="17"/>
      <c r="C2493" s="86"/>
      <c r="D2493" s="86"/>
      <c r="E2493" s="87"/>
      <c r="F2493" s="5"/>
      <c r="G2493" s="5"/>
      <c r="H2493" s="5"/>
      <c r="K2493" s="5"/>
      <c r="L2493" s="5"/>
      <c r="M2493" s="17"/>
      <c r="N2493" s="17"/>
      <c r="T2493" s="79"/>
      <c r="U2493" s="79"/>
      <c r="W2493" s="79"/>
    </row>
    <row r="2494" spans="1:23" x14ac:dyDescent="0.25">
      <c r="A2494" s="17"/>
      <c r="B2494" s="17"/>
      <c r="C2494" s="86"/>
      <c r="D2494" s="86"/>
      <c r="E2494" s="87"/>
      <c r="F2494" s="5"/>
      <c r="G2494" s="5"/>
      <c r="H2494" s="5"/>
      <c r="K2494" s="5"/>
      <c r="L2494" s="5"/>
      <c r="M2494" s="17"/>
      <c r="N2494" s="17"/>
      <c r="T2494" s="79"/>
      <c r="U2494" s="79"/>
      <c r="W2494" s="79"/>
    </row>
    <row r="2495" spans="1:23" x14ac:dyDescent="0.25">
      <c r="A2495" s="17"/>
      <c r="B2495" s="17"/>
      <c r="C2495" s="86"/>
      <c r="D2495" s="86"/>
      <c r="E2495" s="87"/>
      <c r="F2495" s="5"/>
      <c r="G2495" s="5"/>
      <c r="H2495" s="5"/>
      <c r="K2495" s="5"/>
      <c r="L2495" s="5"/>
      <c r="M2495" s="17"/>
      <c r="N2495" s="17"/>
      <c r="T2495" s="79"/>
      <c r="U2495" s="79"/>
      <c r="W2495" s="79"/>
    </row>
    <row r="2496" spans="1:23" x14ac:dyDescent="0.25">
      <c r="A2496" s="17"/>
      <c r="B2496" s="17"/>
      <c r="C2496" s="86"/>
      <c r="D2496" s="86"/>
      <c r="E2496" s="87"/>
      <c r="F2496" s="5"/>
      <c r="G2496" s="5"/>
      <c r="H2496" s="5"/>
      <c r="K2496" s="5"/>
      <c r="L2496" s="5"/>
      <c r="M2496" s="17"/>
      <c r="N2496" s="17"/>
      <c r="T2496" s="79"/>
      <c r="U2496" s="79"/>
      <c r="W2496" s="79"/>
    </row>
    <row r="2497" spans="1:23" x14ac:dyDescent="0.25">
      <c r="A2497" s="17"/>
      <c r="B2497" s="17"/>
      <c r="C2497" s="86"/>
      <c r="D2497" s="86"/>
      <c r="E2497" s="87"/>
      <c r="F2497" s="5"/>
      <c r="G2497" s="5"/>
      <c r="H2497" s="5"/>
      <c r="K2497" s="5"/>
      <c r="L2497" s="5"/>
      <c r="M2497" s="17"/>
      <c r="N2497" s="17"/>
      <c r="T2497" s="79"/>
      <c r="U2497" s="79"/>
      <c r="W2497" s="79"/>
    </row>
    <row r="2498" spans="1:23" x14ac:dyDescent="0.25">
      <c r="A2498" s="17"/>
      <c r="B2498" s="17"/>
      <c r="C2498" s="86"/>
      <c r="D2498" s="86"/>
      <c r="E2498" s="87"/>
      <c r="F2498" s="5"/>
      <c r="G2498" s="5"/>
      <c r="H2498" s="5"/>
      <c r="K2498" s="5"/>
      <c r="L2498" s="5"/>
      <c r="M2498" s="17"/>
      <c r="N2498" s="17"/>
      <c r="T2498" s="79"/>
      <c r="U2498" s="79"/>
      <c r="W2498" s="79"/>
    </row>
    <row r="2499" spans="1:23" x14ac:dyDescent="0.25">
      <c r="A2499" s="17"/>
      <c r="B2499" s="17"/>
      <c r="C2499" s="86"/>
      <c r="D2499" s="86"/>
      <c r="E2499" s="87"/>
      <c r="F2499" s="5"/>
      <c r="G2499" s="5"/>
      <c r="H2499" s="5"/>
      <c r="K2499" s="5"/>
      <c r="L2499" s="5"/>
      <c r="M2499" s="17"/>
      <c r="N2499" s="17"/>
      <c r="T2499" s="79"/>
      <c r="U2499" s="79"/>
      <c r="W2499" s="79"/>
    </row>
    <row r="2500" spans="1:23" x14ac:dyDescent="0.25">
      <c r="A2500" s="17"/>
      <c r="B2500" s="17"/>
      <c r="C2500" s="86"/>
      <c r="D2500" s="86"/>
      <c r="E2500" s="87"/>
      <c r="F2500" s="5"/>
      <c r="G2500" s="5"/>
      <c r="H2500" s="5"/>
      <c r="K2500" s="5"/>
      <c r="L2500" s="5"/>
      <c r="M2500" s="17"/>
      <c r="N2500" s="17"/>
      <c r="T2500" s="79"/>
      <c r="U2500" s="79"/>
      <c r="W2500" s="79"/>
    </row>
    <row r="2501" spans="1:23" x14ac:dyDescent="0.25">
      <c r="A2501" s="17"/>
      <c r="B2501" s="17"/>
      <c r="C2501" s="86"/>
      <c r="D2501" s="86"/>
      <c r="E2501" s="87"/>
      <c r="F2501" s="5"/>
      <c r="G2501" s="5"/>
      <c r="H2501" s="5"/>
      <c r="K2501" s="5"/>
      <c r="L2501" s="5"/>
      <c r="M2501" s="17"/>
      <c r="N2501" s="17"/>
      <c r="T2501" s="79"/>
      <c r="U2501" s="79"/>
      <c r="W2501" s="79"/>
    </row>
    <row r="2502" spans="1:23" x14ac:dyDescent="0.25">
      <c r="A2502" s="17"/>
      <c r="B2502" s="17"/>
      <c r="C2502" s="86"/>
      <c r="D2502" s="86"/>
      <c r="E2502" s="87"/>
      <c r="F2502" s="5"/>
      <c r="G2502" s="5"/>
      <c r="H2502" s="5"/>
      <c r="K2502" s="5"/>
      <c r="L2502" s="5"/>
      <c r="M2502" s="17"/>
      <c r="N2502" s="17"/>
      <c r="T2502" s="79"/>
      <c r="U2502" s="79"/>
      <c r="W2502" s="79"/>
    </row>
    <row r="2503" spans="1:23" x14ac:dyDescent="0.25">
      <c r="A2503" s="17"/>
      <c r="B2503" s="17"/>
      <c r="C2503" s="86"/>
      <c r="D2503" s="86"/>
      <c r="E2503" s="87"/>
      <c r="F2503" s="5"/>
      <c r="G2503" s="5"/>
      <c r="H2503" s="5"/>
      <c r="K2503" s="5"/>
      <c r="L2503" s="5"/>
      <c r="M2503" s="17"/>
      <c r="N2503" s="17"/>
      <c r="T2503" s="79"/>
      <c r="U2503" s="79"/>
      <c r="W2503" s="79"/>
    </row>
    <row r="2504" spans="1:23" x14ac:dyDescent="0.25">
      <c r="A2504" s="17"/>
      <c r="B2504" s="17"/>
      <c r="C2504" s="86"/>
      <c r="D2504" s="86"/>
      <c r="E2504" s="87"/>
      <c r="F2504" s="5"/>
      <c r="G2504" s="5"/>
      <c r="H2504" s="5"/>
      <c r="K2504" s="5"/>
      <c r="L2504" s="5"/>
      <c r="M2504" s="17"/>
      <c r="N2504" s="17"/>
      <c r="T2504" s="79"/>
      <c r="U2504" s="79"/>
      <c r="W2504" s="79"/>
    </row>
    <row r="2505" spans="1:23" x14ac:dyDescent="0.25">
      <c r="A2505" s="17"/>
      <c r="B2505" s="17"/>
      <c r="C2505" s="86"/>
      <c r="D2505" s="86"/>
      <c r="E2505" s="87"/>
      <c r="F2505" s="5"/>
      <c r="G2505" s="5"/>
      <c r="H2505" s="5"/>
      <c r="K2505" s="5"/>
      <c r="L2505" s="5"/>
      <c r="M2505" s="17"/>
      <c r="N2505" s="17"/>
      <c r="T2505" s="79"/>
      <c r="U2505" s="79"/>
      <c r="W2505" s="79"/>
    </row>
    <row r="2506" spans="1:23" x14ac:dyDescent="0.25">
      <c r="A2506" s="17"/>
      <c r="B2506" s="17"/>
      <c r="C2506" s="86"/>
      <c r="D2506" s="86"/>
      <c r="E2506" s="87"/>
      <c r="F2506" s="5"/>
      <c r="G2506" s="5"/>
      <c r="H2506" s="5"/>
      <c r="K2506" s="5"/>
      <c r="L2506" s="5"/>
      <c r="M2506" s="17"/>
      <c r="N2506" s="17"/>
      <c r="T2506" s="79"/>
      <c r="U2506" s="79"/>
      <c r="W2506" s="79"/>
    </row>
    <row r="2507" spans="1:23" x14ac:dyDescent="0.25">
      <c r="A2507" s="17"/>
      <c r="B2507" s="17"/>
      <c r="C2507" s="86"/>
      <c r="D2507" s="86"/>
      <c r="E2507" s="87"/>
      <c r="F2507" s="5"/>
      <c r="G2507" s="5"/>
      <c r="H2507" s="5"/>
      <c r="K2507" s="5"/>
      <c r="L2507" s="5"/>
      <c r="M2507" s="17"/>
      <c r="N2507" s="17"/>
      <c r="T2507" s="79"/>
      <c r="U2507" s="79"/>
      <c r="W2507" s="79"/>
    </row>
    <row r="2508" spans="1:23" x14ac:dyDescent="0.25">
      <c r="A2508" s="17"/>
      <c r="B2508" s="17"/>
      <c r="C2508" s="86"/>
      <c r="D2508" s="86"/>
      <c r="E2508" s="87"/>
      <c r="F2508" s="5"/>
      <c r="G2508" s="5"/>
      <c r="H2508" s="5"/>
      <c r="K2508" s="5"/>
      <c r="L2508" s="5"/>
      <c r="M2508" s="17"/>
      <c r="N2508" s="17"/>
      <c r="T2508" s="79"/>
      <c r="U2508" s="79"/>
      <c r="W2508" s="79"/>
    </row>
    <row r="2509" spans="1:23" x14ac:dyDescent="0.25">
      <c r="A2509" s="17"/>
      <c r="B2509" s="17"/>
      <c r="C2509" s="86"/>
      <c r="D2509" s="86"/>
      <c r="E2509" s="87"/>
      <c r="F2509" s="5"/>
      <c r="G2509" s="5"/>
      <c r="H2509" s="5"/>
      <c r="K2509" s="5"/>
      <c r="L2509" s="5"/>
      <c r="M2509" s="17"/>
      <c r="N2509" s="17"/>
      <c r="T2509" s="79"/>
      <c r="U2509" s="79"/>
      <c r="W2509" s="79"/>
    </row>
    <row r="2510" spans="1:23" x14ac:dyDescent="0.25">
      <c r="A2510" s="17"/>
      <c r="B2510" s="17"/>
      <c r="C2510" s="86"/>
      <c r="D2510" s="86"/>
      <c r="E2510" s="87"/>
      <c r="F2510" s="5"/>
      <c r="G2510" s="5"/>
      <c r="H2510" s="5"/>
      <c r="K2510" s="5"/>
      <c r="L2510" s="5"/>
      <c r="M2510" s="17"/>
      <c r="N2510" s="17"/>
      <c r="T2510" s="79"/>
      <c r="U2510" s="79"/>
      <c r="W2510" s="79"/>
    </row>
    <row r="2511" spans="1:23" x14ac:dyDescent="0.25">
      <c r="A2511" s="17"/>
      <c r="B2511" s="17"/>
      <c r="C2511" s="86"/>
      <c r="D2511" s="86"/>
      <c r="E2511" s="87"/>
      <c r="F2511" s="5"/>
      <c r="G2511" s="5"/>
      <c r="H2511" s="5"/>
      <c r="K2511" s="5"/>
      <c r="L2511" s="5"/>
      <c r="M2511" s="17"/>
      <c r="N2511" s="17"/>
      <c r="T2511" s="79"/>
      <c r="U2511" s="79"/>
      <c r="W2511" s="79"/>
    </row>
    <row r="2512" spans="1:23" x14ac:dyDescent="0.25">
      <c r="A2512" s="17"/>
      <c r="B2512" s="17"/>
      <c r="C2512" s="86"/>
      <c r="D2512" s="86"/>
      <c r="E2512" s="87"/>
      <c r="F2512" s="5"/>
      <c r="G2512" s="5"/>
      <c r="H2512" s="5"/>
      <c r="K2512" s="5"/>
      <c r="L2512" s="5"/>
      <c r="M2512" s="17"/>
      <c r="N2512" s="17"/>
      <c r="T2512" s="79"/>
      <c r="U2512" s="79"/>
      <c r="W2512" s="79"/>
    </row>
    <row r="2513" spans="1:23" x14ac:dyDescent="0.25">
      <c r="A2513" s="17"/>
      <c r="B2513" s="17"/>
      <c r="C2513" s="86"/>
      <c r="D2513" s="86"/>
      <c r="E2513" s="87"/>
      <c r="F2513" s="5"/>
      <c r="G2513" s="5"/>
      <c r="H2513" s="5"/>
      <c r="K2513" s="5"/>
      <c r="L2513" s="5"/>
      <c r="M2513" s="17"/>
      <c r="N2513" s="17"/>
      <c r="T2513" s="79"/>
      <c r="U2513" s="79"/>
      <c r="W2513" s="79"/>
    </row>
    <row r="2514" spans="1:23" x14ac:dyDescent="0.25">
      <c r="A2514" s="17"/>
      <c r="B2514" s="17"/>
      <c r="C2514" s="86"/>
      <c r="D2514" s="86"/>
      <c r="E2514" s="87"/>
      <c r="F2514" s="5"/>
      <c r="G2514" s="5"/>
      <c r="H2514" s="5"/>
      <c r="K2514" s="5"/>
      <c r="L2514" s="5"/>
      <c r="M2514" s="17"/>
      <c r="N2514" s="17"/>
      <c r="T2514" s="79"/>
      <c r="U2514" s="79"/>
      <c r="W2514" s="79"/>
    </row>
    <row r="2515" spans="1:23" x14ac:dyDescent="0.25">
      <c r="A2515" s="17"/>
      <c r="B2515" s="17"/>
      <c r="C2515" s="86"/>
      <c r="D2515" s="86"/>
      <c r="E2515" s="87"/>
      <c r="F2515" s="5"/>
      <c r="G2515" s="5"/>
      <c r="H2515" s="5"/>
      <c r="K2515" s="5"/>
      <c r="L2515" s="5"/>
      <c r="M2515" s="17"/>
      <c r="N2515" s="17"/>
      <c r="T2515" s="79"/>
      <c r="U2515" s="79"/>
      <c r="W2515" s="79"/>
    </row>
    <row r="2516" spans="1:23" x14ac:dyDescent="0.25">
      <c r="A2516" s="17"/>
      <c r="B2516" s="17"/>
      <c r="C2516" s="86"/>
      <c r="D2516" s="86"/>
      <c r="E2516" s="87"/>
      <c r="F2516" s="5"/>
      <c r="G2516" s="5"/>
      <c r="H2516" s="5"/>
      <c r="K2516" s="5"/>
      <c r="L2516" s="5"/>
      <c r="M2516" s="17"/>
      <c r="N2516" s="17"/>
      <c r="T2516" s="79"/>
      <c r="U2516" s="79"/>
      <c r="W2516" s="79"/>
    </row>
    <row r="2517" spans="1:23" x14ac:dyDescent="0.25">
      <c r="A2517" s="17"/>
      <c r="B2517" s="17"/>
      <c r="C2517" s="86"/>
      <c r="D2517" s="86"/>
      <c r="E2517" s="87"/>
      <c r="F2517" s="5"/>
      <c r="G2517" s="5"/>
      <c r="H2517" s="5"/>
      <c r="K2517" s="5"/>
      <c r="L2517" s="5"/>
      <c r="M2517" s="17"/>
      <c r="N2517" s="17"/>
      <c r="T2517" s="79"/>
      <c r="U2517" s="79"/>
      <c r="W2517" s="79"/>
    </row>
    <row r="2518" spans="1:23" x14ac:dyDescent="0.25">
      <c r="A2518" s="17"/>
      <c r="B2518" s="17"/>
      <c r="C2518" s="86"/>
      <c r="D2518" s="86"/>
      <c r="E2518" s="87"/>
      <c r="F2518" s="5"/>
      <c r="G2518" s="5"/>
      <c r="H2518" s="5"/>
      <c r="K2518" s="5"/>
      <c r="L2518" s="5"/>
      <c r="M2518" s="17"/>
      <c r="N2518" s="17"/>
      <c r="T2518" s="79"/>
      <c r="U2518" s="79"/>
      <c r="W2518" s="79"/>
    </row>
    <row r="2519" spans="1:23" x14ac:dyDescent="0.25">
      <c r="A2519" s="17"/>
      <c r="B2519" s="17"/>
      <c r="C2519" s="86"/>
      <c r="D2519" s="86"/>
      <c r="E2519" s="87"/>
      <c r="F2519" s="5"/>
      <c r="G2519" s="5"/>
      <c r="H2519" s="5"/>
      <c r="K2519" s="5"/>
      <c r="L2519" s="5"/>
      <c r="M2519" s="17"/>
      <c r="N2519" s="17"/>
      <c r="T2519" s="79"/>
      <c r="U2519" s="79"/>
      <c r="W2519" s="79"/>
    </row>
    <row r="2520" spans="1:23" x14ac:dyDescent="0.25">
      <c r="A2520" s="17"/>
      <c r="B2520" s="17"/>
      <c r="C2520" s="86"/>
      <c r="D2520" s="86"/>
      <c r="E2520" s="87"/>
      <c r="F2520" s="5"/>
      <c r="G2520" s="5"/>
      <c r="H2520" s="5"/>
      <c r="K2520" s="5"/>
      <c r="L2520" s="5"/>
      <c r="M2520" s="17"/>
      <c r="N2520" s="17"/>
      <c r="T2520" s="79"/>
      <c r="U2520" s="79"/>
      <c r="W2520" s="79"/>
    </row>
    <row r="2521" spans="1:23" x14ac:dyDescent="0.25">
      <c r="A2521" s="17"/>
      <c r="B2521" s="17"/>
      <c r="C2521" s="86"/>
      <c r="D2521" s="86"/>
      <c r="E2521" s="87"/>
      <c r="F2521" s="5"/>
      <c r="G2521" s="5"/>
      <c r="H2521" s="5"/>
      <c r="K2521" s="5"/>
      <c r="L2521" s="5"/>
      <c r="M2521" s="17"/>
      <c r="N2521" s="17"/>
      <c r="T2521" s="79"/>
      <c r="U2521" s="79"/>
      <c r="W2521" s="79"/>
    </row>
    <row r="2522" spans="1:23" x14ac:dyDescent="0.25">
      <c r="A2522" s="17"/>
      <c r="B2522" s="17"/>
      <c r="C2522" s="86"/>
      <c r="D2522" s="86"/>
      <c r="E2522" s="87"/>
      <c r="F2522" s="5"/>
      <c r="G2522" s="5"/>
      <c r="H2522" s="5"/>
      <c r="K2522" s="5"/>
      <c r="L2522" s="5"/>
      <c r="M2522" s="17"/>
      <c r="N2522" s="17"/>
      <c r="T2522" s="79"/>
      <c r="U2522" s="79"/>
      <c r="W2522" s="79"/>
    </row>
    <row r="2523" spans="1:23" x14ac:dyDescent="0.25">
      <c r="A2523" s="17"/>
      <c r="B2523" s="17"/>
      <c r="C2523" s="86"/>
      <c r="D2523" s="86"/>
      <c r="E2523" s="87"/>
      <c r="F2523" s="5"/>
      <c r="G2523" s="5"/>
      <c r="H2523" s="5"/>
      <c r="K2523" s="5"/>
      <c r="L2523" s="5"/>
      <c r="M2523" s="17"/>
      <c r="N2523" s="17"/>
      <c r="T2523" s="79"/>
      <c r="U2523" s="79"/>
      <c r="W2523" s="79"/>
    </row>
    <row r="2524" spans="1:23" x14ac:dyDescent="0.25">
      <c r="A2524" s="17"/>
      <c r="B2524" s="17"/>
      <c r="C2524" s="86"/>
      <c r="D2524" s="86"/>
      <c r="E2524" s="87"/>
      <c r="F2524" s="5"/>
      <c r="G2524" s="5"/>
      <c r="H2524" s="5"/>
      <c r="K2524" s="5"/>
      <c r="L2524" s="5"/>
      <c r="M2524" s="17"/>
      <c r="N2524" s="17"/>
      <c r="T2524" s="79"/>
      <c r="U2524" s="79"/>
      <c r="W2524" s="79"/>
    </row>
    <row r="2525" spans="1:23" x14ac:dyDescent="0.25">
      <c r="A2525" s="17"/>
      <c r="B2525" s="17"/>
      <c r="C2525" s="86"/>
      <c r="D2525" s="86"/>
      <c r="E2525" s="87"/>
      <c r="F2525" s="5"/>
      <c r="G2525" s="5"/>
      <c r="H2525" s="5"/>
      <c r="K2525" s="5"/>
      <c r="L2525" s="5"/>
      <c r="M2525" s="17"/>
      <c r="N2525" s="17"/>
      <c r="T2525" s="79"/>
      <c r="U2525" s="79"/>
      <c r="W2525" s="79"/>
    </row>
    <row r="2526" spans="1:23" x14ac:dyDescent="0.25">
      <c r="A2526" s="17"/>
      <c r="B2526" s="17"/>
      <c r="C2526" s="86"/>
      <c r="D2526" s="86"/>
      <c r="E2526" s="87"/>
      <c r="F2526" s="5"/>
      <c r="G2526" s="5"/>
      <c r="H2526" s="5"/>
      <c r="K2526" s="5"/>
      <c r="L2526" s="5"/>
      <c r="M2526" s="17"/>
      <c r="N2526" s="17"/>
      <c r="T2526" s="79"/>
      <c r="U2526" s="79"/>
      <c r="W2526" s="79"/>
    </row>
    <row r="2527" spans="1:23" x14ac:dyDescent="0.25">
      <c r="A2527" s="17"/>
      <c r="B2527" s="17"/>
      <c r="C2527" s="86"/>
      <c r="D2527" s="86"/>
      <c r="E2527" s="87"/>
      <c r="F2527" s="5"/>
      <c r="G2527" s="5"/>
      <c r="H2527" s="5"/>
      <c r="K2527" s="5"/>
      <c r="L2527" s="5"/>
      <c r="M2527" s="17"/>
      <c r="N2527" s="17"/>
      <c r="T2527" s="79"/>
      <c r="U2527" s="79"/>
      <c r="W2527" s="79"/>
    </row>
    <row r="2528" spans="1:23" x14ac:dyDescent="0.25">
      <c r="A2528" s="17"/>
      <c r="B2528" s="17"/>
      <c r="C2528" s="86"/>
      <c r="D2528" s="86"/>
      <c r="E2528" s="87"/>
      <c r="F2528" s="5"/>
      <c r="G2528" s="5"/>
      <c r="H2528" s="5"/>
      <c r="K2528" s="5"/>
      <c r="L2528" s="5"/>
      <c r="M2528" s="17"/>
      <c r="N2528" s="17"/>
      <c r="T2528" s="79"/>
      <c r="U2528" s="79"/>
      <c r="W2528" s="79"/>
    </row>
    <row r="2529" spans="1:23" x14ac:dyDescent="0.25">
      <c r="A2529" s="17"/>
      <c r="B2529" s="17"/>
      <c r="C2529" s="86"/>
      <c r="D2529" s="86"/>
      <c r="E2529" s="87"/>
      <c r="F2529" s="5"/>
      <c r="G2529" s="5"/>
      <c r="H2529" s="5"/>
      <c r="K2529" s="5"/>
      <c r="L2529" s="5"/>
      <c r="M2529" s="17"/>
      <c r="N2529" s="17"/>
      <c r="T2529" s="79"/>
      <c r="U2529" s="79"/>
      <c r="W2529" s="79"/>
    </row>
    <row r="2530" spans="1:23" x14ac:dyDescent="0.25">
      <c r="A2530" s="17"/>
      <c r="B2530" s="17"/>
      <c r="C2530" s="86"/>
      <c r="D2530" s="86"/>
      <c r="E2530" s="87"/>
      <c r="F2530" s="5"/>
      <c r="G2530" s="5"/>
      <c r="H2530" s="5"/>
      <c r="K2530" s="5"/>
      <c r="L2530" s="5"/>
      <c r="M2530" s="17"/>
      <c r="N2530" s="17"/>
      <c r="T2530" s="79"/>
      <c r="U2530" s="79"/>
      <c r="W2530" s="79"/>
    </row>
    <row r="2531" spans="1:23" x14ac:dyDescent="0.25">
      <c r="A2531" s="17"/>
      <c r="B2531" s="17"/>
      <c r="C2531" s="86"/>
      <c r="D2531" s="86"/>
      <c r="E2531" s="87"/>
      <c r="F2531" s="5"/>
      <c r="G2531" s="5"/>
      <c r="H2531" s="5"/>
      <c r="K2531" s="5"/>
      <c r="L2531" s="5"/>
      <c r="M2531" s="17"/>
      <c r="N2531" s="17"/>
      <c r="T2531" s="79"/>
      <c r="U2531" s="79"/>
      <c r="W2531" s="79"/>
    </row>
    <row r="2532" spans="1:23" x14ac:dyDescent="0.25">
      <c r="A2532" s="17"/>
      <c r="B2532" s="17"/>
      <c r="C2532" s="86"/>
      <c r="D2532" s="86"/>
      <c r="E2532" s="87"/>
      <c r="F2532" s="5"/>
      <c r="G2532" s="5"/>
      <c r="H2532" s="5"/>
      <c r="K2532" s="5"/>
      <c r="L2532" s="5"/>
      <c r="M2532" s="17"/>
      <c r="N2532" s="17"/>
      <c r="T2532" s="79"/>
      <c r="U2532" s="79"/>
      <c r="W2532" s="79"/>
    </row>
    <row r="2533" spans="1:23" x14ac:dyDescent="0.25">
      <c r="A2533" s="17"/>
      <c r="B2533" s="17"/>
      <c r="C2533" s="86"/>
      <c r="D2533" s="86"/>
      <c r="E2533" s="87"/>
      <c r="F2533" s="5"/>
      <c r="G2533" s="5"/>
      <c r="H2533" s="5"/>
      <c r="K2533" s="5"/>
      <c r="L2533" s="5"/>
      <c r="M2533" s="17"/>
      <c r="N2533" s="17"/>
      <c r="T2533" s="79"/>
      <c r="U2533" s="79"/>
      <c r="W2533" s="79"/>
    </row>
    <row r="2534" spans="1:23" x14ac:dyDescent="0.25">
      <c r="A2534" s="17"/>
      <c r="B2534" s="17"/>
      <c r="C2534" s="86"/>
      <c r="D2534" s="86"/>
      <c r="E2534" s="87"/>
      <c r="F2534" s="5"/>
      <c r="G2534" s="5"/>
      <c r="H2534" s="5"/>
      <c r="K2534" s="5"/>
      <c r="L2534" s="5"/>
      <c r="M2534" s="17"/>
      <c r="N2534" s="17"/>
      <c r="T2534" s="79"/>
      <c r="U2534" s="79"/>
      <c r="W2534" s="79"/>
    </row>
    <row r="2535" spans="1:23" x14ac:dyDescent="0.25">
      <c r="A2535" s="17"/>
      <c r="B2535" s="17"/>
      <c r="C2535" s="86"/>
      <c r="D2535" s="86"/>
      <c r="E2535" s="87"/>
      <c r="F2535" s="5"/>
      <c r="G2535" s="5"/>
      <c r="H2535" s="5"/>
      <c r="K2535" s="5"/>
      <c r="L2535" s="5"/>
      <c r="M2535" s="17"/>
      <c r="N2535" s="17"/>
      <c r="T2535" s="79"/>
      <c r="U2535" s="79"/>
      <c r="W2535" s="79"/>
    </row>
    <row r="2536" spans="1:23" x14ac:dyDescent="0.25">
      <c r="A2536" s="17"/>
      <c r="B2536" s="17"/>
      <c r="C2536" s="86"/>
      <c r="D2536" s="86"/>
      <c r="E2536" s="87"/>
      <c r="F2536" s="5"/>
      <c r="G2536" s="5"/>
      <c r="H2536" s="5"/>
      <c r="K2536" s="5"/>
      <c r="L2536" s="5"/>
      <c r="M2536" s="17"/>
      <c r="N2536" s="17"/>
      <c r="T2536" s="79"/>
      <c r="U2536" s="79"/>
      <c r="W2536" s="79"/>
    </row>
    <row r="2537" spans="1:23" x14ac:dyDescent="0.25">
      <c r="A2537" s="17"/>
      <c r="B2537" s="17"/>
      <c r="C2537" s="86"/>
      <c r="D2537" s="86"/>
      <c r="E2537" s="87"/>
      <c r="F2537" s="5"/>
      <c r="G2537" s="5"/>
      <c r="H2537" s="5"/>
      <c r="K2537" s="5"/>
      <c r="L2537" s="5"/>
      <c r="M2537" s="17"/>
      <c r="N2537" s="17"/>
      <c r="T2537" s="79"/>
      <c r="U2537" s="79"/>
      <c r="W2537" s="79"/>
    </row>
    <row r="2538" spans="1:23" x14ac:dyDescent="0.25">
      <c r="A2538" s="17"/>
      <c r="B2538" s="17"/>
      <c r="C2538" s="86"/>
      <c r="D2538" s="86"/>
      <c r="E2538" s="87"/>
      <c r="F2538" s="5"/>
      <c r="G2538" s="5"/>
      <c r="H2538" s="5"/>
      <c r="K2538" s="5"/>
      <c r="L2538" s="5"/>
      <c r="M2538" s="17"/>
      <c r="N2538" s="17"/>
      <c r="T2538" s="79"/>
      <c r="U2538" s="79"/>
      <c r="W2538" s="79"/>
    </row>
    <row r="2539" spans="1:23" x14ac:dyDescent="0.25">
      <c r="A2539" s="17"/>
      <c r="B2539" s="17"/>
      <c r="C2539" s="86"/>
      <c r="D2539" s="86"/>
      <c r="E2539" s="87"/>
      <c r="F2539" s="5"/>
      <c r="G2539" s="5"/>
      <c r="H2539" s="5"/>
      <c r="K2539" s="5"/>
      <c r="L2539" s="5"/>
      <c r="M2539" s="17"/>
      <c r="N2539" s="17"/>
      <c r="T2539" s="79"/>
      <c r="U2539" s="79"/>
      <c r="W2539" s="79"/>
    </row>
    <row r="2540" spans="1:23" x14ac:dyDescent="0.25">
      <c r="A2540" s="17"/>
      <c r="B2540" s="17"/>
      <c r="C2540" s="86"/>
      <c r="D2540" s="86"/>
      <c r="E2540" s="87"/>
      <c r="F2540" s="5"/>
      <c r="G2540" s="5"/>
      <c r="H2540" s="5"/>
      <c r="K2540" s="5"/>
      <c r="L2540" s="5"/>
      <c r="M2540" s="17"/>
      <c r="N2540" s="17"/>
      <c r="T2540" s="79"/>
      <c r="U2540" s="79"/>
      <c r="W2540" s="79"/>
    </row>
    <row r="2541" spans="1:23" x14ac:dyDescent="0.25">
      <c r="A2541" s="17"/>
      <c r="B2541" s="17"/>
      <c r="C2541" s="86"/>
      <c r="D2541" s="86"/>
      <c r="E2541" s="87"/>
      <c r="F2541" s="5"/>
      <c r="G2541" s="5"/>
      <c r="H2541" s="5"/>
      <c r="K2541" s="5"/>
      <c r="L2541" s="5"/>
      <c r="M2541" s="17"/>
      <c r="N2541" s="17"/>
      <c r="T2541" s="79"/>
      <c r="U2541" s="79"/>
      <c r="W2541" s="79"/>
    </row>
    <row r="2542" spans="1:23" x14ac:dyDescent="0.25">
      <c r="A2542" s="17"/>
      <c r="B2542" s="17"/>
      <c r="C2542" s="86"/>
      <c r="D2542" s="86"/>
      <c r="E2542" s="87"/>
      <c r="F2542" s="5"/>
      <c r="G2542" s="5"/>
      <c r="H2542" s="5"/>
      <c r="K2542" s="5"/>
      <c r="L2542" s="5"/>
      <c r="M2542" s="17"/>
      <c r="N2542" s="17"/>
      <c r="T2542" s="79"/>
      <c r="U2542" s="79"/>
      <c r="W2542" s="79"/>
    </row>
    <row r="2543" spans="1:23" x14ac:dyDescent="0.25">
      <c r="A2543" s="17"/>
      <c r="B2543" s="17"/>
      <c r="C2543" s="86"/>
      <c r="D2543" s="86"/>
      <c r="E2543" s="87"/>
      <c r="F2543" s="5"/>
      <c r="G2543" s="5"/>
      <c r="H2543" s="5"/>
      <c r="K2543" s="5"/>
      <c r="L2543" s="5"/>
      <c r="M2543" s="17"/>
      <c r="N2543" s="17"/>
      <c r="T2543" s="79"/>
      <c r="U2543" s="79"/>
      <c r="W2543" s="79"/>
    </row>
    <row r="2544" spans="1:23" x14ac:dyDescent="0.25">
      <c r="A2544" s="17"/>
      <c r="B2544" s="17"/>
      <c r="C2544" s="86"/>
      <c r="D2544" s="86"/>
      <c r="E2544" s="87"/>
      <c r="F2544" s="5"/>
      <c r="G2544" s="5"/>
      <c r="H2544" s="5"/>
      <c r="K2544" s="5"/>
      <c r="L2544" s="5"/>
      <c r="M2544" s="17"/>
      <c r="N2544" s="17"/>
      <c r="T2544" s="79"/>
      <c r="U2544" s="79"/>
      <c r="W2544" s="79"/>
    </row>
    <row r="2545" spans="1:23" x14ac:dyDescent="0.25">
      <c r="A2545" s="17"/>
      <c r="B2545" s="17"/>
      <c r="C2545" s="86"/>
      <c r="D2545" s="86"/>
      <c r="E2545" s="87"/>
      <c r="F2545" s="5"/>
      <c r="G2545" s="5"/>
      <c r="H2545" s="5"/>
      <c r="K2545" s="5"/>
      <c r="L2545" s="5"/>
      <c r="M2545" s="17"/>
      <c r="N2545" s="17"/>
      <c r="T2545" s="79"/>
      <c r="U2545" s="79"/>
      <c r="W2545" s="79"/>
    </row>
    <row r="2546" spans="1:23" x14ac:dyDescent="0.25">
      <c r="A2546" s="17"/>
      <c r="B2546" s="17"/>
      <c r="C2546" s="86"/>
      <c r="D2546" s="86"/>
      <c r="E2546" s="87"/>
      <c r="F2546" s="5"/>
      <c r="G2546" s="5"/>
      <c r="H2546" s="5"/>
      <c r="K2546" s="5"/>
      <c r="L2546" s="5"/>
      <c r="M2546" s="17"/>
      <c r="N2546" s="17"/>
      <c r="T2546" s="79"/>
      <c r="U2546" s="79"/>
      <c r="W2546" s="79"/>
    </row>
    <row r="2547" spans="1:23" x14ac:dyDescent="0.25">
      <c r="A2547" s="17"/>
      <c r="B2547" s="17"/>
      <c r="C2547" s="86"/>
      <c r="D2547" s="86"/>
      <c r="E2547" s="87"/>
      <c r="F2547" s="5"/>
      <c r="G2547" s="5"/>
      <c r="H2547" s="5"/>
      <c r="K2547" s="5"/>
      <c r="L2547" s="5"/>
      <c r="M2547" s="17"/>
      <c r="N2547" s="17"/>
      <c r="T2547" s="79"/>
      <c r="U2547" s="79"/>
      <c r="W2547" s="79"/>
    </row>
    <row r="2548" spans="1:23" x14ac:dyDescent="0.25">
      <c r="A2548" s="17"/>
      <c r="B2548" s="17"/>
      <c r="C2548" s="86"/>
      <c r="D2548" s="86"/>
      <c r="E2548" s="87"/>
      <c r="F2548" s="5"/>
      <c r="G2548" s="5"/>
      <c r="H2548" s="5"/>
      <c r="K2548" s="5"/>
      <c r="L2548" s="5"/>
      <c r="M2548" s="17"/>
      <c r="N2548" s="17"/>
      <c r="T2548" s="79"/>
      <c r="U2548" s="79"/>
      <c r="W2548" s="79"/>
    </row>
    <row r="2549" spans="1:23" x14ac:dyDescent="0.25">
      <c r="A2549" s="17"/>
      <c r="B2549" s="17"/>
      <c r="C2549" s="86"/>
      <c r="D2549" s="86"/>
      <c r="E2549" s="87"/>
      <c r="F2549" s="5"/>
      <c r="G2549" s="5"/>
      <c r="H2549" s="5"/>
      <c r="K2549" s="5"/>
      <c r="L2549" s="5"/>
      <c r="M2549" s="17"/>
      <c r="N2549" s="17"/>
      <c r="T2549" s="79"/>
      <c r="U2549" s="79"/>
      <c r="W2549" s="79"/>
    </row>
    <row r="2550" spans="1:23" x14ac:dyDescent="0.25">
      <c r="A2550" s="17"/>
      <c r="B2550" s="17"/>
      <c r="C2550" s="86"/>
      <c r="D2550" s="86"/>
      <c r="E2550" s="87"/>
      <c r="F2550" s="5"/>
      <c r="G2550" s="5"/>
      <c r="H2550" s="5"/>
      <c r="K2550" s="5"/>
      <c r="L2550" s="5"/>
      <c r="M2550" s="17"/>
      <c r="N2550" s="17"/>
      <c r="T2550" s="79"/>
      <c r="U2550" s="79"/>
      <c r="W2550" s="79"/>
    </row>
    <row r="2551" spans="1:23" x14ac:dyDescent="0.25">
      <c r="A2551" s="17"/>
      <c r="B2551" s="17"/>
      <c r="C2551" s="86"/>
      <c r="D2551" s="86"/>
      <c r="E2551" s="87"/>
      <c r="F2551" s="5"/>
      <c r="G2551" s="5"/>
      <c r="H2551" s="5"/>
      <c r="K2551" s="5"/>
      <c r="L2551" s="5"/>
      <c r="M2551" s="17"/>
      <c r="N2551" s="17"/>
      <c r="T2551" s="79"/>
      <c r="U2551" s="79"/>
      <c r="W2551" s="79"/>
    </row>
    <row r="2552" spans="1:23" x14ac:dyDescent="0.25">
      <c r="A2552" s="17"/>
      <c r="B2552" s="17"/>
      <c r="C2552" s="86"/>
      <c r="D2552" s="86"/>
      <c r="E2552" s="87"/>
      <c r="F2552" s="5"/>
      <c r="G2552" s="5"/>
      <c r="H2552" s="5"/>
      <c r="K2552" s="5"/>
      <c r="L2552" s="5"/>
      <c r="M2552" s="17"/>
      <c r="N2552" s="17"/>
      <c r="T2552" s="79"/>
      <c r="U2552" s="79"/>
      <c r="W2552" s="79"/>
    </row>
    <row r="2553" spans="1:23" x14ac:dyDescent="0.25">
      <c r="A2553" s="17"/>
      <c r="B2553" s="17"/>
      <c r="C2553" s="86"/>
      <c r="D2553" s="86"/>
      <c r="E2553" s="87"/>
      <c r="F2553" s="5"/>
      <c r="G2553" s="5"/>
      <c r="H2553" s="5"/>
      <c r="K2553" s="5"/>
      <c r="L2553" s="5"/>
      <c r="M2553" s="17"/>
      <c r="N2553" s="17"/>
      <c r="T2553" s="79"/>
      <c r="U2553" s="79"/>
      <c r="W2553" s="79"/>
    </row>
    <row r="2554" spans="1:23" x14ac:dyDescent="0.25">
      <c r="A2554" s="17"/>
      <c r="B2554" s="17"/>
      <c r="C2554" s="86"/>
      <c r="D2554" s="86"/>
      <c r="E2554" s="87"/>
      <c r="F2554" s="5"/>
      <c r="G2554" s="5"/>
      <c r="H2554" s="5"/>
      <c r="K2554" s="5"/>
      <c r="L2554" s="5"/>
      <c r="M2554" s="17"/>
      <c r="N2554" s="17"/>
      <c r="T2554" s="79"/>
      <c r="U2554" s="79"/>
      <c r="W2554" s="79"/>
    </row>
    <row r="2555" spans="1:23" x14ac:dyDescent="0.25">
      <c r="A2555" s="17"/>
      <c r="B2555" s="17"/>
      <c r="C2555" s="86"/>
      <c r="D2555" s="86"/>
      <c r="E2555" s="87"/>
      <c r="F2555" s="5"/>
      <c r="G2555" s="5"/>
      <c r="H2555" s="5"/>
      <c r="K2555" s="5"/>
      <c r="L2555" s="5"/>
      <c r="M2555" s="17"/>
      <c r="N2555" s="17"/>
      <c r="T2555" s="79"/>
      <c r="U2555" s="79"/>
      <c r="W2555" s="79"/>
    </row>
    <row r="2556" spans="1:23" x14ac:dyDescent="0.25">
      <c r="A2556" s="17"/>
      <c r="B2556" s="17"/>
      <c r="C2556" s="86"/>
      <c r="D2556" s="86"/>
      <c r="E2556" s="87"/>
      <c r="F2556" s="5"/>
      <c r="G2556" s="5"/>
      <c r="H2556" s="5"/>
      <c r="K2556" s="5"/>
      <c r="L2556" s="5"/>
      <c r="M2556" s="17"/>
      <c r="N2556" s="17"/>
      <c r="T2556" s="79"/>
      <c r="U2556" s="79"/>
      <c r="W2556" s="79"/>
    </row>
    <row r="2557" spans="1:23" x14ac:dyDescent="0.25">
      <c r="A2557" s="17"/>
      <c r="B2557" s="17"/>
      <c r="C2557" s="86"/>
      <c r="D2557" s="86"/>
      <c r="E2557" s="87"/>
      <c r="F2557" s="5"/>
      <c r="G2557" s="5"/>
      <c r="H2557" s="5"/>
      <c r="K2557" s="5"/>
      <c r="L2557" s="5"/>
      <c r="M2557" s="17"/>
      <c r="N2557" s="17"/>
      <c r="T2557" s="79"/>
      <c r="U2557" s="79"/>
      <c r="W2557" s="79"/>
    </row>
    <row r="2558" spans="1:23" x14ac:dyDescent="0.25">
      <c r="A2558" s="17"/>
      <c r="B2558" s="17"/>
      <c r="C2558" s="86"/>
      <c r="D2558" s="86"/>
      <c r="E2558" s="87"/>
      <c r="F2558" s="5"/>
      <c r="G2558" s="5"/>
      <c r="H2558" s="5"/>
      <c r="K2558" s="5"/>
      <c r="L2558" s="5"/>
      <c r="M2558" s="17"/>
      <c r="N2558" s="17"/>
      <c r="T2558" s="79"/>
      <c r="U2558" s="79"/>
      <c r="W2558" s="79"/>
    </row>
    <row r="2559" spans="1:23" x14ac:dyDescent="0.25">
      <c r="A2559" s="17"/>
      <c r="B2559" s="17"/>
      <c r="C2559" s="86"/>
      <c r="D2559" s="86"/>
      <c r="E2559" s="87"/>
      <c r="F2559" s="5"/>
      <c r="G2559" s="5"/>
      <c r="H2559" s="5"/>
      <c r="K2559" s="5"/>
      <c r="L2559" s="5"/>
      <c r="M2559" s="17"/>
      <c r="N2559" s="17"/>
      <c r="T2559" s="79"/>
      <c r="U2559" s="79"/>
      <c r="W2559" s="79"/>
    </row>
    <row r="2560" spans="1:23" x14ac:dyDescent="0.25">
      <c r="A2560" s="17"/>
      <c r="B2560" s="17"/>
      <c r="C2560" s="86"/>
      <c r="D2560" s="86"/>
      <c r="E2560" s="87"/>
      <c r="F2560" s="5"/>
      <c r="G2560" s="5"/>
      <c r="H2560" s="5"/>
      <c r="K2560" s="5"/>
      <c r="L2560" s="5"/>
      <c r="M2560" s="17"/>
      <c r="N2560" s="17"/>
      <c r="T2560" s="79"/>
      <c r="U2560" s="79"/>
      <c r="W2560" s="79"/>
    </row>
    <row r="2561" spans="1:23" x14ac:dyDescent="0.25">
      <c r="A2561" s="17"/>
      <c r="B2561" s="17"/>
      <c r="C2561" s="86"/>
      <c r="D2561" s="86"/>
      <c r="E2561" s="87"/>
      <c r="F2561" s="5"/>
      <c r="G2561" s="5"/>
      <c r="H2561" s="5"/>
      <c r="K2561" s="5"/>
      <c r="L2561" s="5"/>
      <c r="M2561" s="17"/>
      <c r="N2561" s="17"/>
      <c r="T2561" s="79"/>
      <c r="U2561" s="79"/>
      <c r="W2561" s="79"/>
    </row>
    <row r="2562" spans="1:23" x14ac:dyDescent="0.25">
      <c r="A2562" s="17"/>
      <c r="B2562" s="17"/>
      <c r="C2562" s="86"/>
      <c r="D2562" s="86"/>
      <c r="E2562" s="87"/>
      <c r="F2562" s="5"/>
      <c r="G2562" s="5"/>
      <c r="H2562" s="5"/>
      <c r="K2562" s="5"/>
      <c r="L2562" s="5"/>
      <c r="M2562" s="17"/>
      <c r="N2562" s="17"/>
      <c r="T2562" s="79"/>
      <c r="U2562" s="101"/>
      <c r="W2562" s="79"/>
    </row>
    <row r="2563" spans="1:23" x14ac:dyDescent="0.25">
      <c r="A2563" s="17"/>
      <c r="B2563" s="17"/>
      <c r="C2563" s="86"/>
      <c r="D2563" s="86"/>
      <c r="E2563" s="87"/>
      <c r="F2563" s="5"/>
      <c r="G2563" s="5"/>
      <c r="H2563" s="5"/>
      <c r="K2563" s="5"/>
      <c r="L2563" s="5"/>
      <c r="M2563" s="17"/>
      <c r="N2563" s="17"/>
      <c r="T2563" s="79"/>
      <c r="U2563" s="101"/>
      <c r="W2563" s="79"/>
    </row>
    <row r="2564" spans="1:23" x14ac:dyDescent="0.25">
      <c r="A2564" s="17"/>
      <c r="B2564" s="17"/>
      <c r="C2564" s="86"/>
      <c r="D2564" s="86"/>
      <c r="E2564" s="87"/>
      <c r="F2564" s="5"/>
      <c r="G2564" s="5"/>
      <c r="H2564" s="5"/>
      <c r="K2564" s="5"/>
      <c r="L2564" s="5"/>
      <c r="M2564" s="17"/>
      <c r="N2564" s="17"/>
      <c r="T2564" s="79"/>
      <c r="U2564" s="101"/>
      <c r="W2564" s="79"/>
    </row>
    <row r="2565" spans="1:23" x14ac:dyDescent="0.25">
      <c r="A2565" s="17"/>
      <c r="B2565" s="17"/>
      <c r="C2565" s="86"/>
      <c r="D2565" s="86"/>
      <c r="E2565" s="87"/>
      <c r="F2565" s="5"/>
      <c r="G2565" s="5"/>
      <c r="H2565" s="5"/>
      <c r="K2565" s="5"/>
      <c r="L2565" s="5"/>
      <c r="M2565" s="17"/>
      <c r="N2565" s="17"/>
      <c r="T2565" s="79"/>
      <c r="U2565" s="101"/>
      <c r="W2565" s="79"/>
    </row>
    <row r="2566" spans="1:23" x14ac:dyDescent="0.25">
      <c r="A2566" s="17"/>
      <c r="B2566" s="17"/>
      <c r="C2566" s="86"/>
      <c r="D2566" s="86"/>
      <c r="E2566" s="87"/>
      <c r="F2566" s="5"/>
      <c r="G2566" s="5"/>
      <c r="H2566" s="5"/>
      <c r="K2566" s="5"/>
      <c r="L2566" s="5"/>
      <c r="M2566" s="17"/>
      <c r="N2566" s="17"/>
      <c r="T2566" s="79"/>
      <c r="U2566" s="101"/>
      <c r="W2566" s="79"/>
    </row>
    <row r="2567" spans="1:23" x14ac:dyDescent="0.25">
      <c r="A2567" s="17"/>
      <c r="B2567" s="17"/>
      <c r="C2567" s="86"/>
      <c r="D2567" s="86"/>
      <c r="E2567" s="87"/>
      <c r="F2567" s="5"/>
      <c r="G2567" s="5"/>
      <c r="H2567" s="5"/>
      <c r="K2567" s="5"/>
      <c r="L2567" s="5"/>
      <c r="M2567" s="17"/>
      <c r="N2567" s="17"/>
      <c r="T2567" s="79"/>
      <c r="U2567" s="101"/>
      <c r="W2567" s="79"/>
    </row>
    <row r="2568" spans="1:23" x14ac:dyDescent="0.25">
      <c r="A2568" s="17"/>
      <c r="B2568" s="17"/>
      <c r="C2568" s="86"/>
      <c r="D2568" s="86"/>
      <c r="E2568" s="87"/>
      <c r="F2568" s="5"/>
      <c r="G2568" s="5"/>
      <c r="H2568" s="5"/>
      <c r="K2568" s="5"/>
      <c r="L2568" s="5"/>
      <c r="M2568" s="17"/>
      <c r="N2568" s="17"/>
      <c r="T2568" s="79"/>
      <c r="U2568" s="101"/>
      <c r="W2568" s="79"/>
    </row>
    <row r="2569" spans="1:23" x14ac:dyDescent="0.25">
      <c r="A2569" s="17"/>
      <c r="B2569" s="17"/>
      <c r="C2569" s="86"/>
      <c r="D2569" s="86"/>
      <c r="E2569" s="87"/>
      <c r="F2569" s="5"/>
      <c r="G2569" s="5"/>
      <c r="H2569" s="5"/>
      <c r="K2569" s="5"/>
      <c r="L2569" s="5"/>
      <c r="M2569" s="17"/>
      <c r="N2569" s="17"/>
      <c r="T2569" s="79"/>
      <c r="U2569" s="101"/>
      <c r="W2569" s="79"/>
    </row>
    <row r="2570" spans="1:23" x14ac:dyDescent="0.25">
      <c r="A2570" s="17"/>
      <c r="B2570" s="17"/>
      <c r="C2570" s="86"/>
      <c r="D2570" s="86"/>
      <c r="E2570" s="87"/>
      <c r="F2570" s="5"/>
      <c r="G2570" s="5"/>
      <c r="H2570" s="5"/>
      <c r="K2570" s="5"/>
      <c r="L2570" s="5"/>
      <c r="M2570" s="17"/>
      <c r="N2570" s="17"/>
      <c r="T2570" s="79"/>
      <c r="U2570" s="101"/>
      <c r="W2570" s="79"/>
    </row>
    <row r="2571" spans="1:23" x14ac:dyDescent="0.25">
      <c r="A2571" s="17"/>
      <c r="B2571" s="17"/>
      <c r="C2571" s="86"/>
      <c r="D2571" s="86"/>
      <c r="E2571" s="87"/>
      <c r="F2571" s="5"/>
      <c r="G2571" s="5"/>
      <c r="H2571" s="5"/>
      <c r="K2571" s="5"/>
      <c r="L2571" s="5"/>
      <c r="M2571" s="17"/>
      <c r="N2571" s="17"/>
      <c r="T2571" s="79"/>
      <c r="U2571" s="101"/>
      <c r="W2571" s="79"/>
    </row>
    <row r="2572" spans="1:23" x14ac:dyDescent="0.25">
      <c r="A2572" s="17"/>
      <c r="B2572" s="17"/>
      <c r="C2572" s="86"/>
      <c r="D2572" s="86"/>
      <c r="E2572" s="87"/>
      <c r="F2572" s="5"/>
      <c r="G2572" s="5"/>
      <c r="H2572" s="5"/>
      <c r="K2572" s="5"/>
      <c r="L2572" s="5"/>
      <c r="M2572" s="17"/>
      <c r="N2572" s="17"/>
      <c r="T2572" s="79"/>
      <c r="U2572" s="101"/>
      <c r="W2572" s="79"/>
    </row>
    <row r="2573" spans="1:23" x14ac:dyDescent="0.25">
      <c r="A2573" s="17"/>
      <c r="B2573" s="17"/>
      <c r="C2573" s="86"/>
      <c r="D2573" s="86"/>
      <c r="E2573" s="87"/>
      <c r="F2573" s="5"/>
      <c r="G2573" s="5"/>
      <c r="H2573" s="5"/>
      <c r="K2573" s="5"/>
      <c r="L2573" s="5"/>
      <c r="M2573" s="17"/>
      <c r="N2573" s="17"/>
      <c r="T2573" s="79"/>
      <c r="U2573" s="101"/>
      <c r="W2573" s="79"/>
    </row>
    <row r="2574" spans="1:23" x14ac:dyDescent="0.25">
      <c r="A2574" s="17"/>
      <c r="B2574" s="17"/>
      <c r="C2574" s="86"/>
      <c r="D2574" s="86"/>
      <c r="E2574" s="87"/>
      <c r="F2574" s="5"/>
      <c r="G2574" s="5"/>
      <c r="H2574" s="5"/>
      <c r="K2574" s="5"/>
      <c r="L2574" s="5"/>
      <c r="M2574" s="17"/>
      <c r="N2574" s="17"/>
      <c r="T2574" s="79"/>
      <c r="U2574" s="101"/>
      <c r="W2574" s="79"/>
    </row>
    <row r="2575" spans="1:23" x14ac:dyDescent="0.25">
      <c r="A2575" s="17"/>
      <c r="B2575" s="17"/>
      <c r="C2575" s="86"/>
      <c r="D2575" s="86"/>
      <c r="E2575" s="87"/>
      <c r="F2575" s="5"/>
      <c r="G2575" s="5"/>
      <c r="H2575" s="5"/>
      <c r="K2575" s="5"/>
      <c r="L2575" s="5"/>
      <c r="M2575" s="17"/>
      <c r="N2575" s="17"/>
      <c r="T2575" s="79"/>
      <c r="U2575" s="101"/>
      <c r="W2575" s="79"/>
    </row>
    <row r="2576" spans="1:23" x14ac:dyDescent="0.25">
      <c r="A2576" s="17"/>
      <c r="B2576" s="17"/>
      <c r="C2576" s="86"/>
      <c r="D2576" s="86"/>
      <c r="E2576" s="87"/>
      <c r="F2576" s="5"/>
      <c r="G2576" s="5"/>
      <c r="H2576" s="5"/>
      <c r="K2576" s="5"/>
      <c r="L2576" s="5"/>
      <c r="M2576" s="17"/>
      <c r="N2576" s="17"/>
      <c r="T2576" s="79"/>
      <c r="U2576" s="101"/>
      <c r="W2576" s="79"/>
    </row>
    <row r="2577" spans="1:23" x14ac:dyDescent="0.25">
      <c r="A2577" s="17"/>
      <c r="B2577" s="17"/>
      <c r="C2577" s="86"/>
      <c r="D2577" s="86"/>
      <c r="E2577" s="87"/>
      <c r="F2577" s="5"/>
      <c r="G2577" s="5"/>
      <c r="H2577" s="5"/>
      <c r="K2577" s="5"/>
      <c r="L2577" s="5"/>
      <c r="M2577" s="17"/>
      <c r="N2577" s="17"/>
      <c r="T2577" s="79"/>
      <c r="U2577" s="101"/>
      <c r="W2577" s="79"/>
    </row>
    <row r="2578" spans="1:23" x14ac:dyDescent="0.25">
      <c r="A2578" s="17"/>
      <c r="B2578" s="17"/>
      <c r="C2578" s="86"/>
      <c r="D2578" s="86"/>
      <c r="E2578" s="87"/>
      <c r="F2578" s="5"/>
      <c r="G2578" s="5"/>
      <c r="H2578" s="5"/>
      <c r="K2578" s="5"/>
      <c r="L2578" s="5"/>
      <c r="M2578" s="17"/>
      <c r="N2578" s="17"/>
      <c r="T2578" s="79"/>
      <c r="U2578" s="101"/>
      <c r="W2578" s="79"/>
    </row>
    <row r="2579" spans="1:23" x14ac:dyDescent="0.25">
      <c r="A2579" s="17"/>
      <c r="B2579" s="17"/>
      <c r="C2579" s="86"/>
      <c r="D2579" s="86"/>
      <c r="E2579" s="87"/>
      <c r="F2579" s="5"/>
      <c r="G2579" s="5"/>
      <c r="H2579" s="5"/>
      <c r="K2579" s="5"/>
      <c r="L2579" s="5"/>
      <c r="M2579" s="17"/>
      <c r="N2579" s="17"/>
      <c r="T2579" s="79"/>
      <c r="U2579" s="101"/>
      <c r="W2579" s="79"/>
    </row>
    <row r="2580" spans="1:23" x14ac:dyDescent="0.25">
      <c r="A2580" s="17"/>
      <c r="B2580" s="17"/>
      <c r="C2580" s="86"/>
      <c r="D2580" s="86"/>
      <c r="E2580" s="87"/>
      <c r="F2580" s="5"/>
      <c r="G2580" s="5"/>
      <c r="H2580" s="5"/>
      <c r="K2580" s="5"/>
      <c r="L2580" s="5"/>
      <c r="M2580" s="17"/>
      <c r="N2580" s="17"/>
      <c r="T2580" s="79"/>
      <c r="U2580" s="101"/>
      <c r="W2580" s="79"/>
    </row>
    <row r="2581" spans="1:23" x14ac:dyDescent="0.25">
      <c r="A2581" s="17"/>
      <c r="B2581" s="17"/>
      <c r="C2581" s="86"/>
      <c r="D2581" s="86"/>
      <c r="E2581" s="87"/>
      <c r="F2581" s="5"/>
      <c r="G2581" s="5"/>
      <c r="H2581" s="5"/>
      <c r="K2581" s="5"/>
      <c r="L2581" s="5"/>
      <c r="M2581" s="17"/>
      <c r="N2581" s="17"/>
      <c r="T2581" s="79"/>
      <c r="U2581" s="101"/>
      <c r="W2581" s="79"/>
    </row>
    <row r="2582" spans="1:23" x14ac:dyDescent="0.25">
      <c r="A2582" s="17"/>
      <c r="B2582" s="17"/>
      <c r="C2582" s="86"/>
      <c r="D2582" s="86"/>
      <c r="E2582" s="87"/>
      <c r="F2582" s="5"/>
      <c r="G2582" s="5"/>
      <c r="H2582" s="5"/>
      <c r="K2582" s="5"/>
      <c r="L2582" s="5"/>
      <c r="M2582" s="17"/>
      <c r="N2582" s="17"/>
      <c r="T2582" s="79"/>
      <c r="U2582" s="101"/>
      <c r="W2582" s="79"/>
    </row>
    <row r="2583" spans="1:23" x14ac:dyDescent="0.25">
      <c r="A2583" s="17"/>
      <c r="B2583" s="17"/>
      <c r="C2583" s="86"/>
      <c r="D2583" s="86"/>
      <c r="E2583" s="87"/>
      <c r="F2583" s="5"/>
      <c r="G2583" s="5"/>
      <c r="H2583" s="5"/>
      <c r="K2583" s="5"/>
      <c r="L2583" s="5"/>
      <c r="M2583" s="17"/>
      <c r="N2583" s="17"/>
      <c r="T2583" s="79"/>
      <c r="U2583" s="101"/>
      <c r="W2583" s="79"/>
    </row>
    <row r="2584" spans="1:23" x14ac:dyDescent="0.25">
      <c r="A2584" s="17"/>
      <c r="B2584" s="17"/>
      <c r="C2584" s="86"/>
      <c r="D2584" s="86"/>
      <c r="E2584" s="87"/>
      <c r="F2584" s="5"/>
      <c r="G2584" s="5"/>
      <c r="H2584" s="5"/>
      <c r="K2584" s="5"/>
      <c r="L2584" s="5"/>
      <c r="M2584" s="17"/>
      <c r="N2584" s="17"/>
      <c r="T2584" s="79"/>
      <c r="U2584" s="101"/>
      <c r="W2584" s="79"/>
    </row>
    <row r="2585" spans="1:23" x14ac:dyDescent="0.25">
      <c r="A2585" s="17"/>
      <c r="B2585" s="17"/>
      <c r="C2585" s="86"/>
      <c r="D2585" s="86"/>
      <c r="E2585" s="87"/>
      <c r="F2585" s="5"/>
      <c r="G2585" s="5"/>
      <c r="H2585" s="5"/>
      <c r="K2585" s="5"/>
      <c r="L2585" s="5"/>
      <c r="M2585" s="17"/>
      <c r="N2585" s="17"/>
      <c r="T2585" s="79"/>
      <c r="U2585" s="101"/>
      <c r="W2585" s="79"/>
    </row>
    <row r="2586" spans="1:23" x14ac:dyDescent="0.25">
      <c r="A2586" s="17"/>
      <c r="B2586" s="17"/>
      <c r="C2586" s="86"/>
      <c r="D2586" s="86"/>
      <c r="E2586" s="87"/>
      <c r="F2586" s="5"/>
      <c r="G2586" s="5"/>
      <c r="H2586" s="5"/>
      <c r="K2586" s="5"/>
      <c r="L2586" s="5"/>
      <c r="M2586" s="17"/>
      <c r="N2586" s="17"/>
      <c r="T2586" s="79"/>
      <c r="U2586" s="101"/>
      <c r="W2586" s="79"/>
    </row>
    <row r="2587" spans="1:23" x14ac:dyDescent="0.25">
      <c r="A2587" s="17"/>
      <c r="B2587" s="17"/>
      <c r="C2587" s="86"/>
      <c r="D2587" s="86"/>
      <c r="E2587" s="87"/>
      <c r="F2587" s="5"/>
      <c r="G2587" s="5"/>
      <c r="H2587" s="5"/>
      <c r="K2587" s="5"/>
      <c r="L2587" s="5"/>
      <c r="M2587" s="17"/>
      <c r="N2587" s="17"/>
      <c r="T2587" s="79"/>
      <c r="U2587" s="101"/>
      <c r="W2587" s="79"/>
    </row>
    <row r="2588" spans="1:23" x14ac:dyDescent="0.25">
      <c r="A2588" s="17"/>
      <c r="B2588" s="17"/>
      <c r="C2588" s="86"/>
      <c r="D2588" s="86"/>
      <c r="E2588" s="87"/>
      <c r="F2588" s="5"/>
      <c r="G2588" s="5"/>
      <c r="H2588" s="5"/>
      <c r="K2588" s="5"/>
      <c r="L2588" s="5"/>
      <c r="M2588" s="17"/>
      <c r="N2588" s="17"/>
      <c r="T2588" s="79"/>
      <c r="U2588" s="101"/>
      <c r="W2588" s="79"/>
    </row>
    <row r="2589" spans="1:23" x14ac:dyDescent="0.25">
      <c r="A2589" s="17"/>
      <c r="B2589" s="17"/>
      <c r="C2589" s="86"/>
      <c r="D2589" s="86"/>
      <c r="E2589" s="87"/>
      <c r="F2589" s="5"/>
      <c r="G2589" s="5"/>
      <c r="H2589" s="5"/>
      <c r="K2589" s="5"/>
      <c r="L2589" s="5"/>
      <c r="M2589" s="17"/>
      <c r="N2589" s="17"/>
      <c r="T2589" s="79"/>
      <c r="U2589" s="101"/>
      <c r="W2589" s="79"/>
    </row>
    <row r="2590" spans="1:23" x14ac:dyDescent="0.25">
      <c r="A2590" s="17"/>
      <c r="B2590" s="17"/>
      <c r="C2590" s="86"/>
      <c r="D2590" s="86"/>
      <c r="E2590" s="87"/>
      <c r="F2590" s="5"/>
      <c r="G2590" s="5"/>
      <c r="H2590" s="5"/>
      <c r="K2590" s="5"/>
      <c r="L2590" s="5"/>
      <c r="M2590" s="17"/>
      <c r="N2590" s="17"/>
      <c r="T2590" s="79"/>
      <c r="U2590" s="101"/>
      <c r="W2590" s="79"/>
    </row>
    <row r="2591" spans="1:23" x14ac:dyDescent="0.25">
      <c r="A2591" s="17"/>
      <c r="B2591" s="17"/>
      <c r="C2591" s="86"/>
      <c r="D2591" s="86"/>
      <c r="E2591" s="87"/>
      <c r="F2591" s="5"/>
      <c r="G2591" s="5"/>
      <c r="H2591" s="5"/>
      <c r="K2591" s="5"/>
      <c r="L2591" s="5"/>
      <c r="M2591" s="17"/>
      <c r="N2591" s="17"/>
      <c r="T2591" s="79"/>
      <c r="U2591" s="101"/>
      <c r="W2591" s="79"/>
    </row>
    <row r="2592" spans="1:23" x14ac:dyDescent="0.25">
      <c r="A2592" s="17"/>
      <c r="B2592" s="17"/>
      <c r="C2592" s="86"/>
      <c r="D2592" s="86"/>
      <c r="E2592" s="87"/>
      <c r="F2592" s="5"/>
      <c r="G2592" s="5"/>
      <c r="H2592" s="5"/>
      <c r="K2592" s="5"/>
      <c r="L2592" s="5"/>
      <c r="M2592" s="17"/>
      <c r="N2592" s="17"/>
      <c r="T2592" s="79"/>
      <c r="U2592" s="101"/>
      <c r="W2592" s="79"/>
    </row>
    <row r="2593" spans="1:23" x14ac:dyDescent="0.25">
      <c r="A2593" s="17"/>
      <c r="B2593" s="17"/>
      <c r="C2593" s="86"/>
      <c r="D2593" s="86"/>
      <c r="E2593" s="87"/>
      <c r="F2593" s="5"/>
      <c r="G2593" s="5"/>
      <c r="H2593" s="5"/>
      <c r="K2593" s="5"/>
      <c r="L2593" s="5"/>
      <c r="M2593" s="17"/>
      <c r="N2593" s="17"/>
      <c r="T2593" s="79"/>
      <c r="U2593" s="101"/>
      <c r="W2593" s="79"/>
    </row>
    <row r="2594" spans="1:23" x14ac:dyDescent="0.25">
      <c r="A2594" s="17"/>
      <c r="B2594" s="17"/>
      <c r="C2594" s="86"/>
      <c r="D2594" s="86"/>
      <c r="E2594" s="87"/>
      <c r="F2594" s="5"/>
      <c r="G2594" s="5"/>
      <c r="H2594" s="5"/>
      <c r="K2594" s="5"/>
      <c r="L2594" s="5"/>
      <c r="M2594" s="17"/>
      <c r="N2594" s="17"/>
      <c r="T2594" s="79"/>
      <c r="U2594" s="101"/>
      <c r="W2594" s="79"/>
    </row>
    <row r="2595" spans="1:23" x14ac:dyDescent="0.25">
      <c r="A2595" s="17"/>
      <c r="B2595" s="17"/>
      <c r="C2595" s="86"/>
      <c r="D2595" s="86"/>
      <c r="E2595" s="87"/>
      <c r="F2595" s="5"/>
      <c r="G2595" s="5"/>
      <c r="H2595" s="5"/>
      <c r="K2595" s="5"/>
      <c r="L2595" s="5"/>
      <c r="M2595" s="17"/>
      <c r="N2595" s="17"/>
      <c r="T2595" s="79"/>
      <c r="U2595" s="101"/>
      <c r="W2595" s="79"/>
    </row>
    <row r="2596" spans="1:23" x14ac:dyDescent="0.25">
      <c r="A2596" s="17"/>
      <c r="B2596" s="17"/>
      <c r="C2596" s="86"/>
      <c r="D2596" s="86"/>
      <c r="E2596" s="87"/>
      <c r="F2596" s="5"/>
      <c r="G2596" s="5"/>
      <c r="H2596" s="5"/>
      <c r="K2596" s="5"/>
      <c r="L2596" s="5"/>
      <c r="M2596" s="17"/>
      <c r="N2596" s="17"/>
      <c r="T2596" s="79"/>
      <c r="U2596" s="101"/>
      <c r="W2596" s="79"/>
    </row>
    <row r="2597" spans="1:23" x14ac:dyDescent="0.25">
      <c r="A2597" s="17"/>
      <c r="B2597" s="17"/>
      <c r="C2597" s="86"/>
      <c r="D2597" s="86"/>
      <c r="E2597" s="87"/>
      <c r="F2597" s="5"/>
      <c r="G2597" s="5"/>
      <c r="H2597" s="5"/>
      <c r="K2597" s="5"/>
      <c r="L2597" s="5"/>
      <c r="M2597" s="17"/>
      <c r="N2597" s="17"/>
      <c r="T2597" s="79"/>
      <c r="U2597" s="101"/>
      <c r="W2597" s="79"/>
    </row>
    <row r="2598" spans="1:23" x14ac:dyDescent="0.25">
      <c r="A2598" s="17"/>
      <c r="B2598" s="17"/>
      <c r="C2598" s="86"/>
      <c r="D2598" s="86"/>
      <c r="E2598" s="87"/>
      <c r="F2598" s="5"/>
      <c r="G2598" s="5"/>
      <c r="H2598" s="5"/>
      <c r="K2598" s="5"/>
      <c r="L2598" s="5"/>
      <c r="M2598" s="17"/>
      <c r="N2598" s="17"/>
      <c r="T2598" s="79"/>
      <c r="U2598" s="101"/>
      <c r="W2598" s="79"/>
    </row>
    <row r="2599" spans="1:23" x14ac:dyDescent="0.25">
      <c r="A2599" s="17"/>
      <c r="B2599" s="17"/>
      <c r="C2599" s="86"/>
      <c r="D2599" s="86"/>
      <c r="E2599" s="87"/>
      <c r="F2599" s="5"/>
      <c r="G2599" s="5"/>
      <c r="H2599" s="5"/>
      <c r="K2599" s="5"/>
      <c r="L2599" s="5"/>
      <c r="M2599" s="17"/>
      <c r="N2599" s="17"/>
      <c r="T2599" s="79"/>
      <c r="U2599" s="101"/>
      <c r="W2599" s="79"/>
    </row>
    <row r="2600" spans="1:23" x14ac:dyDescent="0.25">
      <c r="A2600" s="17"/>
      <c r="B2600" s="17"/>
      <c r="C2600" s="86"/>
      <c r="D2600" s="86"/>
      <c r="E2600" s="87"/>
      <c r="F2600" s="5"/>
      <c r="G2600" s="5"/>
      <c r="H2600" s="5"/>
      <c r="K2600" s="5"/>
      <c r="L2600" s="5"/>
      <c r="M2600" s="17"/>
      <c r="N2600" s="17"/>
      <c r="T2600" s="79"/>
      <c r="U2600" s="101"/>
      <c r="W2600" s="79"/>
    </row>
    <row r="2601" spans="1:23" x14ac:dyDescent="0.25">
      <c r="A2601" s="17"/>
      <c r="B2601" s="17"/>
      <c r="C2601" s="86"/>
      <c r="D2601" s="86"/>
      <c r="E2601" s="87"/>
      <c r="F2601" s="5"/>
      <c r="G2601" s="5"/>
      <c r="H2601" s="5"/>
      <c r="K2601" s="5"/>
      <c r="L2601" s="5"/>
      <c r="M2601" s="17"/>
      <c r="N2601" s="17"/>
      <c r="T2601" s="79"/>
      <c r="U2601" s="101"/>
      <c r="W2601" s="79"/>
    </row>
    <row r="2602" spans="1:23" x14ac:dyDescent="0.25">
      <c r="A2602" s="17"/>
      <c r="B2602" s="17"/>
      <c r="C2602" s="86"/>
      <c r="D2602" s="86"/>
      <c r="E2602" s="87"/>
      <c r="F2602" s="5"/>
      <c r="G2602" s="5"/>
      <c r="H2602" s="5"/>
      <c r="K2602" s="5"/>
      <c r="L2602" s="5"/>
      <c r="M2602" s="17"/>
      <c r="N2602" s="17"/>
      <c r="T2602" s="79"/>
      <c r="U2602" s="101"/>
      <c r="W2602" s="79"/>
    </row>
    <row r="2603" spans="1:23" x14ac:dyDescent="0.25">
      <c r="A2603" s="17"/>
      <c r="B2603" s="17"/>
      <c r="C2603" s="86"/>
      <c r="D2603" s="86"/>
      <c r="E2603" s="87"/>
      <c r="F2603" s="5"/>
      <c r="G2603" s="5"/>
      <c r="H2603" s="5"/>
      <c r="K2603" s="5"/>
      <c r="L2603" s="5"/>
      <c r="M2603" s="17"/>
      <c r="N2603" s="17"/>
      <c r="T2603" s="79"/>
      <c r="U2603" s="101"/>
      <c r="W2603" s="79"/>
    </row>
    <row r="2604" spans="1:23" x14ac:dyDescent="0.25">
      <c r="A2604" s="17"/>
      <c r="B2604" s="17"/>
      <c r="C2604" s="86"/>
      <c r="D2604" s="86"/>
      <c r="E2604" s="87"/>
      <c r="F2604" s="5"/>
      <c r="G2604" s="5"/>
      <c r="H2604" s="5"/>
      <c r="K2604" s="5"/>
      <c r="L2604" s="5"/>
      <c r="M2604" s="17"/>
      <c r="N2604" s="17"/>
      <c r="T2604" s="79"/>
      <c r="U2604" s="101"/>
      <c r="W2604" s="79"/>
    </row>
    <row r="2605" spans="1:23" x14ac:dyDescent="0.25">
      <c r="A2605" s="17"/>
      <c r="B2605" s="17"/>
      <c r="C2605" s="86"/>
      <c r="D2605" s="86"/>
      <c r="E2605" s="87"/>
      <c r="F2605" s="5"/>
      <c r="G2605" s="5"/>
      <c r="H2605" s="5"/>
      <c r="K2605" s="5"/>
      <c r="L2605" s="5"/>
      <c r="M2605" s="17"/>
      <c r="N2605" s="17"/>
      <c r="T2605" s="79"/>
      <c r="U2605" s="101"/>
      <c r="W2605" s="79"/>
    </row>
    <row r="2606" spans="1:23" x14ac:dyDescent="0.25">
      <c r="A2606" s="17"/>
      <c r="B2606" s="17"/>
      <c r="C2606" s="86"/>
      <c r="D2606" s="86"/>
      <c r="E2606" s="87"/>
      <c r="F2606" s="5"/>
      <c r="G2606" s="5"/>
      <c r="H2606" s="5"/>
      <c r="K2606" s="5"/>
      <c r="L2606" s="5"/>
      <c r="M2606" s="17"/>
      <c r="N2606" s="17"/>
      <c r="T2606" s="79"/>
      <c r="U2606" s="101"/>
      <c r="W2606" s="79"/>
    </row>
    <row r="2607" spans="1:23" x14ac:dyDescent="0.25">
      <c r="A2607" s="17"/>
      <c r="B2607" s="17"/>
      <c r="C2607" s="86"/>
      <c r="D2607" s="86"/>
      <c r="E2607" s="87"/>
      <c r="F2607" s="5"/>
      <c r="G2607" s="5"/>
      <c r="H2607" s="5"/>
      <c r="K2607" s="5"/>
      <c r="L2607" s="5"/>
      <c r="M2607" s="17"/>
      <c r="N2607" s="17"/>
      <c r="T2607" s="79"/>
      <c r="U2607" s="101"/>
      <c r="W2607" s="79"/>
    </row>
    <row r="2608" spans="1:23" x14ac:dyDescent="0.25">
      <c r="A2608" s="17"/>
      <c r="B2608" s="17"/>
      <c r="C2608" s="86"/>
      <c r="D2608" s="86"/>
      <c r="E2608" s="87"/>
      <c r="F2608" s="5"/>
      <c r="G2608" s="5"/>
      <c r="H2608" s="5"/>
      <c r="K2608" s="5"/>
      <c r="L2608" s="5"/>
      <c r="M2608" s="17"/>
      <c r="N2608" s="17"/>
      <c r="T2608" s="79"/>
      <c r="U2608" s="101"/>
      <c r="W2608" s="79"/>
    </row>
    <row r="2609" spans="1:23" x14ac:dyDescent="0.25">
      <c r="A2609" s="17"/>
      <c r="B2609" s="17"/>
      <c r="C2609" s="86"/>
      <c r="D2609" s="86"/>
      <c r="E2609" s="87"/>
      <c r="F2609" s="5"/>
      <c r="G2609" s="5"/>
      <c r="H2609" s="5"/>
      <c r="K2609" s="5"/>
      <c r="L2609" s="5"/>
      <c r="M2609" s="17"/>
      <c r="N2609" s="17"/>
      <c r="T2609" s="79"/>
      <c r="U2609" s="101"/>
      <c r="W2609" s="79"/>
    </row>
    <row r="2610" spans="1:23" x14ac:dyDescent="0.25">
      <c r="A2610" s="17"/>
      <c r="B2610" s="17"/>
      <c r="C2610" s="86"/>
      <c r="D2610" s="86"/>
      <c r="E2610" s="87"/>
      <c r="F2610" s="5"/>
      <c r="G2610" s="5"/>
      <c r="H2610" s="5"/>
      <c r="K2610" s="5"/>
      <c r="L2610" s="5"/>
      <c r="M2610" s="17"/>
      <c r="N2610" s="17"/>
      <c r="T2610" s="79"/>
      <c r="U2610" s="101"/>
      <c r="W2610" s="79"/>
    </row>
    <row r="2611" spans="1:23" x14ac:dyDescent="0.25">
      <c r="A2611" s="17"/>
      <c r="B2611" s="17"/>
      <c r="C2611" s="86"/>
      <c r="D2611" s="86"/>
      <c r="E2611" s="87"/>
      <c r="F2611" s="5"/>
      <c r="G2611" s="5"/>
      <c r="H2611" s="5"/>
      <c r="K2611" s="5"/>
      <c r="L2611" s="5"/>
      <c r="M2611" s="17"/>
      <c r="N2611" s="17"/>
      <c r="T2611" s="79"/>
      <c r="U2611" s="101"/>
      <c r="W2611" s="79"/>
    </row>
    <row r="2612" spans="1:23" x14ac:dyDescent="0.25">
      <c r="A2612" s="17"/>
      <c r="B2612" s="17"/>
      <c r="C2612" s="86"/>
      <c r="D2612" s="86"/>
      <c r="E2612" s="87"/>
      <c r="F2612" s="5"/>
      <c r="G2612" s="5"/>
      <c r="H2612" s="5"/>
      <c r="K2612" s="5"/>
      <c r="L2612" s="5"/>
      <c r="M2612" s="17"/>
      <c r="N2612" s="17"/>
      <c r="T2612" s="79"/>
      <c r="U2612" s="101"/>
      <c r="W2612" s="79"/>
    </row>
    <row r="2613" spans="1:23" x14ac:dyDescent="0.25">
      <c r="A2613" s="17"/>
      <c r="B2613" s="17"/>
      <c r="C2613" s="86"/>
      <c r="D2613" s="86"/>
      <c r="E2613" s="87"/>
      <c r="F2613" s="5"/>
      <c r="G2613" s="5"/>
      <c r="H2613" s="5"/>
      <c r="K2613" s="5"/>
      <c r="L2613" s="5"/>
      <c r="M2613" s="17"/>
      <c r="N2613" s="17"/>
      <c r="T2613" s="79"/>
      <c r="U2613" s="101"/>
      <c r="W2613" s="79"/>
    </row>
    <row r="2614" spans="1:23" x14ac:dyDescent="0.25">
      <c r="A2614" s="17"/>
      <c r="B2614" s="17"/>
      <c r="C2614" s="86"/>
      <c r="D2614" s="86"/>
      <c r="E2614" s="87"/>
      <c r="F2614" s="5"/>
      <c r="G2614" s="5"/>
      <c r="H2614" s="5"/>
      <c r="K2614" s="5"/>
      <c r="L2614" s="5"/>
      <c r="M2614" s="17"/>
      <c r="N2614" s="17"/>
      <c r="T2614" s="79"/>
      <c r="U2614" s="101"/>
      <c r="W2614" s="79"/>
    </row>
    <row r="2615" spans="1:23" x14ac:dyDescent="0.25">
      <c r="A2615" s="17"/>
      <c r="B2615" s="17"/>
      <c r="C2615" s="86"/>
      <c r="D2615" s="86"/>
      <c r="E2615" s="87"/>
      <c r="F2615" s="5"/>
      <c r="G2615" s="5"/>
      <c r="H2615" s="5"/>
      <c r="K2615" s="5"/>
      <c r="L2615" s="5"/>
      <c r="M2615" s="17"/>
      <c r="N2615" s="17"/>
      <c r="T2615" s="79"/>
      <c r="U2615" s="101"/>
      <c r="W2615" s="79"/>
    </row>
    <row r="2616" spans="1:23" x14ac:dyDescent="0.25">
      <c r="A2616" s="17"/>
      <c r="B2616" s="17"/>
      <c r="C2616" s="86"/>
      <c r="D2616" s="86"/>
      <c r="E2616" s="87"/>
      <c r="F2616" s="5"/>
      <c r="G2616" s="5"/>
      <c r="H2616" s="5"/>
      <c r="K2616" s="5"/>
      <c r="L2616" s="5"/>
      <c r="M2616" s="17"/>
      <c r="N2616" s="17"/>
      <c r="T2616" s="79"/>
      <c r="U2616" s="101"/>
      <c r="W2616" s="79"/>
    </row>
    <row r="2617" spans="1:23" x14ac:dyDescent="0.25">
      <c r="A2617" s="17"/>
      <c r="B2617" s="17"/>
      <c r="C2617" s="86"/>
      <c r="D2617" s="86"/>
      <c r="E2617" s="87"/>
      <c r="F2617" s="5"/>
      <c r="G2617" s="5"/>
      <c r="H2617" s="5"/>
      <c r="K2617" s="5"/>
      <c r="L2617" s="5"/>
      <c r="M2617" s="17"/>
      <c r="N2617" s="17"/>
      <c r="T2617" s="79"/>
      <c r="U2617" s="101"/>
      <c r="W2617" s="79"/>
    </row>
    <row r="2618" spans="1:23" x14ac:dyDescent="0.25">
      <c r="A2618" s="17"/>
      <c r="B2618" s="17"/>
      <c r="C2618" s="86"/>
      <c r="D2618" s="86"/>
      <c r="E2618" s="87"/>
      <c r="F2618" s="5"/>
      <c r="G2618" s="5"/>
      <c r="H2618" s="5"/>
      <c r="K2618" s="5"/>
      <c r="L2618" s="5"/>
      <c r="M2618" s="17"/>
      <c r="N2618" s="17"/>
      <c r="T2618" s="79"/>
      <c r="U2618" s="101"/>
      <c r="W2618" s="79"/>
    </row>
    <row r="2619" spans="1:23" x14ac:dyDescent="0.25">
      <c r="A2619" s="17"/>
      <c r="B2619" s="17"/>
      <c r="C2619" s="86"/>
      <c r="D2619" s="86"/>
      <c r="E2619" s="87"/>
      <c r="F2619" s="5"/>
      <c r="G2619" s="5"/>
      <c r="H2619" s="5"/>
      <c r="K2619" s="5"/>
      <c r="L2619" s="5"/>
      <c r="M2619" s="17"/>
      <c r="N2619" s="17"/>
      <c r="T2619" s="79"/>
      <c r="U2619" s="101"/>
      <c r="W2619" s="79"/>
    </row>
    <row r="2620" spans="1:23" x14ac:dyDescent="0.25">
      <c r="A2620" s="17"/>
      <c r="B2620" s="17"/>
      <c r="C2620" s="86"/>
      <c r="D2620" s="86"/>
      <c r="E2620" s="87"/>
      <c r="F2620" s="5"/>
      <c r="G2620" s="5"/>
      <c r="H2620" s="5"/>
      <c r="K2620" s="5"/>
      <c r="L2620" s="5"/>
      <c r="M2620" s="17"/>
      <c r="N2620" s="17"/>
      <c r="T2620" s="79"/>
      <c r="U2620" s="101"/>
      <c r="W2620" s="79"/>
    </row>
    <row r="2621" spans="1:23" x14ac:dyDescent="0.25">
      <c r="A2621" s="17"/>
      <c r="B2621" s="17"/>
      <c r="C2621" s="86"/>
      <c r="D2621" s="86"/>
      <c r="E2621" s="87"/>
      <c r="F2621" s="5"/>
      <c r="G2621" s="5"/>
      <c r="H2621" s="5"/>
      <c r="K2621" s="5"/>
      <c r="L2621" s="5"/>
      <c r="M2621" s="17"/>
      <c r="N2621" s="17"/>
      <c r="T2621" s="79"/>
      <c r="U2621" s="101"/>
      <c r="W2621" s="79"/>
    </row>
    <row r="2622" spans="1:23" x14ac:dyDescent="0.25">
      <c r="A2622" s="17"/>
      <c r="B2622" s="17"/>
      <c r="C2622" s="86"/>
      <c r="D2622" s="86"/>
      <c r="E2622" s="87"/>
      <c r="F2622" s="5"/>
      <c r="G2622" s="5"/>
      <c r="H2622" s="5"/>
      <c r="K2622" s="5"/>
      <c r="L2622" s="5"/>
      <c r="M2622" s="17"/>
      <c r="N2622" s="17"/>
      <c r="T2622" s="79"/>
      <c r="U2622" s="101"/>
      <c r="W2622" s="79"/>
    </row>
    <row r="2623" spans="1:23" x14ac:dyDescent="0.25">
      <c r="A2623" s="17"/>
      <c r="B2623" s="17"/>
      <c r="C2623" s="86"/>
      <c r="D2623" s="86"/>
      <c r="E2623" s="87"/>
      <c r="F2623" s="5"/>
      <c r="G2623" s="5"/>
      <c r="H2623" s="5"/>
      <c r="K2623" s="5"/>
      <c r="L2623" s="5"/>
      <c r="M2623" s="17"/>
      <c r="N2623" s="17"/>
      <c r="T2623" s="79"/>
      <c r="U2623" s="101"/>
      <c r="W2623" s="79"/>
    </row>
    <row r="2624" spans="1:23" x14ac:dyDescent="0.25">
      <c r="A2624" s="17"/>
      <c r="B2624" s="17"/>
      <c r="C2624" s="86"/>
      <c r="D2624" s="86"/>
      <c r="E2624" s="87"/>
      <c r="F2624" s="5"/>
      <c r="G2624" s="5"/>
      <c r="H2624" s="5"/>
      <c r="K2624" s="5"/>
      <c r="L2624" s="5"/>
      <c r="M2624" s="17"/>
      <c r="N2624" s="17"/>
      <c r="T2624" s="79"/>
      <c r="U2624" s="101"/>
      <c r="W2624" s="79"/>
    </row>
    <row r="2625" spans="1:23" x14ac:dyDescent="0.25">
      <c r="A2625" s="17"/>
      <c r="B2625" s="17"/>
      <c r="C2625" s="86"/>
      <c r="D2625" s="86"/>
      <c r="E2625" s="87"/>
      <c r="F2625" s="5"/>
      <c r="G2625" s="5"/>
      <c r="H2625" s="5"/>
      <c r="K2625" s="5"/>
      <c r="L2625" s="5"/>
      <c r="M2625" s="17"/>
      <c r="N2625" s="17"/>
      <c r="T2625" s="79"/>
      <c r="U2625" s="101"/>
      <c r="W2625" s="79"/>
    </row>
    <row r="2626" spans="1:23" x14ac:dyDescent="0.25">
      <c r="A2626" s="17"/>
      <c r="B2626" s="17"/>
      <c r="C2626" s="86"/>
      <c r="D2626" s="86"/>
      <c r="E2626" s="87"/>
      <c r="F2626" s="5"/>
      <c r="G2626" s="5"/>
      <c r="H2626" s="5"/>
      <c r="K2626" s="5"/>
      <c r="L2626" s="5"/>
      <c r="M2626" s="17"/>
      <c r="N2626" s="17"/>
      <c r="T2626" s="79"/>
      <c r="U2626" s="101"/>
      <c r="W2626" s="79"/>
    </row>
    <row r="2627" spans="1:23" x14ac:dyDescent="0.25">
      <c r="A2627" s="17"/>
      <c r="B2627" s="17"/>
      <c r="C2627" s="86"/>
      <c r="D2627" s="86"/>
      <c r="E2627" s="87"/>
      <c r="F2627" s="5"/>
      <c r="G2627" s="5"/>
      <c r="H2627" s="5"/>
      <c r="K2627" s="5"/>
      <c r="L2627" s="5"/>
      <c r="M2627" s="17"/>
      <c r="N2627" s="17"/>
      <c r="T2627" s="79"/>
      <c r="U2627" s="101"/>
      <c r="W2627" s="79"/>
    </row>
    <row r="2628" spans="1:23" x14ac:dyDescent="0.25">
      <c r="A2628" s="17"/>
      <c r="B2628" s="17"/>
      <c r="C2628" s="86"/>
      <c r="D2628" s="86"/>
      <c r="E2628" s="87"/>
      <c r="F2628" s="5"/>
      <c r="G2628" s="5"/>
      <c r="H2628" s="5"/>
      <c r="K2628" s="5"/>
      <c r="L2628" s="5"/>
      <c r="M2628" s="17"/>
      <c r="N2628" s="17"/>
      <c r="T2628" s="79"/>
      <c r="U2628" s="101"/>
      <c r="W2628" s="79"/>
    </row>
    <row r="2629" spans="1:23" x14ac:dyDescent="0.25">
      <c r="A2629" s="17"/>
      <c r="B2629" s="17"/>
      <c r="C2629" s="86"/>
      <c r="D2629" s="86"/>
      <c r="E2629" s="87"/>
      <c r="F2629" s="5"/>
      <c r="G2629" s="5"/>
      <c r="H2629" s="5"/>
      <c r="K2629" s="5"/>
      <c r="L2629" s="5"/>
      <c r="M2629" s="17"/>
      <c r="N2629" s="17"/>
      <c r="T2629" s="79"/>
      <c r="U2629" s="101"/>
      <c r="W2629" s="79"/>
    </row>
    <row r="2630" spans="1:23" x14ac:dyDescent="0.25">
      <c r="A2630" s="17"/>
      <c r="B2630" s="17"/>
      <c r="C2630" s="86"/>
      <c r="D2630" s="86"/>
      <c r="E2630" s="87"/>
      <c r="F2630" s="5"/>
      <c r="G2630" s="5"/>
      <c r="H2630" s="5"/>
      <c r="K2630" s="5"/>
      <c r="L2630" s="5"/>
      <c r="M2630" s="17"/>
      <c r="N2630" s="17"/>
      <c r="T2630" s="79"/>
      <c r="U2630" s="101"/>
      <c r="W2630" s="79"/>
    </row>
    <row r="2631" spans="1:23" x14ac:dyDescent="0.25">
      <c r="A2631" s="17"/>
      <c r="B2631" s="17"/>
      <c r="C2631" s="86"/>
      <c r="D2631" s="86"/>
      <c r="E2631" s="87"/>
      <c r="F2631" s="5"/>
      <c r="G2631" s="5"/>
      <c r="H2631" s="5"/>
      <c r="K2631" s="5"/>
      <c r="L2631" s="5"/>
      <c r="M2631" s="17"/>
      <c r="N2631" s="17"/>
      <c r="T2631" s="79"/>
      <c r="U2631" s="101"/>
      <c r="W2631" s="79"/>
    </row>
    <row r="2632" spans="1:23" x14ac:dyDescent="0.25">
      <c r="A2632" s="17"/>
      <c r="B2632" s="17"/>
      <c r="C2632" s="86"/>
      <c r="D2632" s="86"/>
      <c r="E2632" s="87"/>
      <c r="F2632" s="5"/>
      <c r="G2632" s="5"/>
      <c r="H2632" s="5"/>
      <c r="K2632" s="5"/>
      <c r="L2632" s="5"/>
      <c r="M2632" s="17"/>
      <c r="N2632" s="17"/>
      <c r="T2632" s="79"/>
      <c r="U2632" s="101"/>
      <c r="W2632" s="79"/>
    </row>
    <row r="2633" spans="1:23" x14ac:dyDescent="0.25">
      <c r="A2633" s="17"/>
      <c r="B2633" s="17"/>
      <c r="C2633" s="86"/>
      <c r="D2633" s="86"/>
      <c r="E2633" s="87"/>
      <c r="F2633" s="5"/>
      <c r="G2633" s="5"/>
      <c r="H2633" s="5"/>
      <c r="K2633" s="5"/>
      <c r="L2633" s="5"/>
      <c r="M2633" s="17"/>
      <c r="N2633" s="17"/>
      <c r="T2633" s="79"/>
      <c r="U2633" s="101"/>
      <c r="W2633" s="79"/>
    </row>
    <row r="2634" spans="1:23" x14ac:dyDescent="0.25">
      <c r="A2634" s="17"/>
      <c r="B2634" s="17"/>
      <c r="C2634" s="86"/>
      <c r="D2634" s="86"/>
      <c r="E2634" s="87"/>
      <c r="F2634" s="5"/>
      <c r="G2634" s="5"/>
      <c r="H2634" s="5"/>
      <c r="K2634" s="5"/>
      <c r="L2634" s="5"/>
      <c r="M2634" s="17"/>
      <c r="N2634" s="17"/>
      <c r="T2634" s="79"/>
      <c r="U2634" s="101"/>
      <c r="W2634" s="79"/>
    </row>
    <row r="2635" spans="1:23" x14ac:dyDescent="0.25">
      <c r="A2635" s="17"/>
      <c r="B2635" s="17"/>
      <c r="C2635" s="86"/>
      <c r="D2635" s="86"/>
      <c r="E2635" s="87"/>
      <c r="F2635" s="5"/>
      <c r="G2635" s="5"/>
      <c r="H2635" s="5"/>
      <c r="K2635" s="5"/>
      <c r="L2635" s="5"/>
      <c r="M2635" s="17"/>
      <c r="N2635" s="17"/>
      <c r="T2635" s="79"/>
      <c r="U2635" s="101"/>
      <c r="W2635" s="79"/>
    </row>
    <row r="2636" spans="1:23" x14ac:dyDescent="0.25">
      <c r="A2636" s="17"/>
      <c r="B2636" s="17"/>
      <c r="C2636" s="86"/>
      <c r="D2636" s="86"/>
      <c r="E2636" s="87"/>
      <c r="F2636" s="5"/>
      <c r="G2636" s="5"/>
      <c r="H2636" s="5"/>
      <c r="K2636" s="5"/>
      <c r="L2636" s="5"/>
      <c r="M2636" s="17"/>
      <c r="N2636" s="17"/>
      <c r="T2636" s="79"/>
      <c r="U2636" s="101"/>
      <c r="W2636" s="79"/>
    </row>
    <row r="2637" spans="1:23" x14ac:dyDescent="0.25">
      <c r="A2637" s="17"/>
      <c r="B2637" s="17"/>
      <c r="C2637" s="86"/>
      <c r="D2637" s="86"/>
      <c r="E2637" s="87"/>
      <c r="F2637" s="5"/>
      <c r="G2637" s="5"/>
      <c r="H2637" s="5"/>
      <c r="K2637" s="5"/>
      <c r="L2637" s="5"/>
      <c r="M2637" s="17"/>
      <c r="N2637" s="17"/>
      <c r="T2637" s="79"/>
      <c r="U2637" s="101"/>
      <c r="W2637" s="79"/>
    </row>
    <row r="2638" spans="1:23" x14ac:dyDescent="0.25">
      <c r="A2638" s="17"/>
      <c r="B2638" s="17"/>
      <c r="C2638" s="86"/>
      <c r="D2638" s="86"/>
      <c r="E2638" s="87"/>
      <c r="F2638" s="5"/>
      <c r="G2638" s="5"/>
      <c r="H2638" s="5"/>
      <c r="K2638" s="5"/>
      <c r="L2638" s="5"/>
      <c r="M2638" s="17"/>
      <c r="N2638" s="17"/>
      <c r="T2638" s="79"/>
      <c r="U2638" s="101"/>
      <c r="W2638" s="79"/>
    </row>
    <row r="2639" spans="1:23" x14ac:dyDescent="0.25">
      <c r="A2639" s="17"/>
      <c r="B2639" s="17"/>
      <c r="C2639" s="86"/>
      <c r="D2639" s="86"/>
      <c r="E2639" s="87"/>
      <c r="F2639" s="5"/>
      <c r="G2639" s="5"/>
      <c r="H2639" s="5"/>
      <c r="K2639" s="5"/>
      <c r="L2639" s="5"/>
      <c r="M2639" s="17"/>
      <c r="N2639" s="17"/>
      <c r="T2639" s="79"/>
      <c r="U2639" s="101"/>
      <c r="W2639" s="79"/>
    </row>
    <row r="2640" spans="1:23" x14ac:dyDescent="0.25">
      <c r="A2640" s="17"/>
      <c r="B2640" s="17"/>
      <c r="C2640" s="86"/>
      <c r="D2640" s="86"/>
      <c r="E2640" s="87"/>
      <c r="F2640" s="5"/>
      <c r="G2640" s="5"/>
      <c r="H2640" s="5"/>
      <c r="K2640" s="5"/>
      <c r="L2640" s="5"/>
      <c r="M2640" s="17"/>
      <c r="N2640" s="17"/>
      <c r="T2640" s="79"/>
      <c r="U2640" s="101"/>
      <c r="W2640" s="79"/>
    </row>
    <row r="2641" spans="1:23" x14ac:dyDescent="0.25">
      <c r="A2641" s="17"/>
      <c r="B2641" s="17"/>
      <c r="C2641" s="86"/>
      <c r="D2641" s="86"/>
      <c r="E2641" s="87"/>
      <c r="F2641" s="5"/>
      <c r="G2641" s="5"/>
      <c r="H2641" s="5"/>
      <c r="K2641" s="5"/>
      <c r="L2641" s="5"/>
      <c r="M2641" s="17"/>
      <c r="N2641" s="17"/>
      <c r="T2641" s="79"/>
      <c r="U2641" s="101"/>
      <c r="W2641" s="79"/>
    </row>
    <row r="2642" spans="1:23" x14ac:dyDescent="0.25">
      <c r="A2642" s="17"/>
      <c r="B2642" s="17"/>
      <c r="C2642" s="86"/>
      <c r="D2642" s="86"/>
      <c r="E2642" s="87"/>
      <c r="F2642" s="5"/>
      <c r="G2642" s="5"/>
      <c r="H2642" s="5"/>
      <c r="K2642" s="5"/>
      <c r="L2642" s="5"/>
      <c r="M2642" s="17"/>
      <c r="N2642" s="17"/>
      <c r="T2642" s="79"/>
      <c r="U2642" s="101"/>
      <c r="W2642" s="79"/>
    </row>
    <row r="2643" spans="1:23" x14ac:dyDescent="0.25">
      <c r="A2643" s="17"/>
      <c r="B2643" s="17"/>
      <c r="C2643" s="86"/>
      <c r="D2643" s="86"/>
      <c r="E2643" s="87"/>
      <c r="F2643" s="5"/>
      <c r="G2643" s="5"/>
      <c r="H2643" s="5"/>
      <c r="K2643" s="5"/>
      <c r="L2643" s="5"/>
      <c r="M2643" s="17"/>
      <c r="N2643" s="17"/>
      <c r="T2643" s="79"/>
      <c r="U2643" s="101"/>
      <c r="W2643" s="79"/>
    </row>
    <row r="2644" spans="1:23" x14ac:dyDescent="0.25">
      <c r="A2644" s="17"/>
      <c r="B2644" s="17"/>
      <c r="C2644" s="86"/>
      <c r="D2644" s="86"/>
      <c r="E2644" s="87"/>
      <c r="F2644" s="5"/>
      <c r="G2644" s="5"/>
      <c r="H2644" s="5"/>
      <c r="K2644" s="5"/>
      <c r="L2644" s="5"/>
      <c r="M2644" s="17"/>
      <c r="N2644" s="17"/>
      <c r="T2644" s="79"/>
      <c r="U2644" s="101"/>
      <c r="W2644" s="79"/>
    </row>
    <row r="2645" spans="1:23" x14ac:dyDescent="0.25">
      <c r="A2645" s="17"/>
      <c r="B2645" s="17"/>
      <c r="C2645" s="86"/>
      <c r="D2645" s="86"/>
      <c r="E2645" s="87"/>
      <c r="F2645" s="5"/>
      <c r="G2645" s="5"/>
      <c r="H2645" s="5"/>
      <c r="K2645" s="5"/>
      <c r="L2645" s="5"/>
      <c r="M2645" s="17"/>
      <c r="N2645" s="17"/>
      <c r="T2645" s="79"/>
      <c r="U2645" s="101"/>
      <c r="W2645" s="79"/>
    </row>
    <row r="2646" spans="1:23" x14ac:dyDescent="0.25">
      <c r="A2646" s="17"/>
      <c r="B2646" s="17"/>
      <c r="C2646" s="86"/>
      <c r="D2646" s="86"/>
      <c r="E2646" s="87"/>
      <c r="F2646" s="5"/>
      <c r="G2646" s="5"/>
      <c r="H2646" s="5"/>
      <c r="K2646" s="5"/>
      <c r="L2646" s="5"/>
      <c r="M2646" s="17"/>
      <c r="N2646" s="17"/>
      <c r="T2646" s="79"/>
      <c r="U2646" s="101"/>
      <c r="W2646" s="79"/>
    </row>
    <row r="2647" spans="1:23" x14ac:dyDescent="0.25">
      <c r="A2647" s="17"/>
      <c r="B2647" s="17"/>
      <c r="C2647" s="86"/>
      <c r="D2647" s="86"/>
      <c r="E2647" s="87"/>
      <c r="F2647" s="5"/>
      <c r="G2647" s="5"/>
      <c r="H2647" s="5"/>
      <c r="K2647" s="5"/>
      <c r="L2647" s="5"/>
      <c r="M2647" s="17"/>
      <c r="N2647" s="17"/>
      <c r="T2647" s="79"/>
      <c r="U2647" s="101"/>
      <c r="W2647" s="79"/>
    </row>
    <row r="2648" spans="1:23" x14ac:dyDescent="0.25">
      <c r="A2648" s="17"/>
      <c r="B2648" s="17"/>
      <c r="C2648" s="86"/>
      <c r="D2648" s="86"/>
      <c r="E2648" s="87"/>
      <c r="F2648" s="5"/>
      <c r="G2648" s="5"/>
      <c r="H2648" s="5"/>
      <c r="K2648" s="5"/>
      <c r="L2648" s="5"/>
      <c r="M2648" s="17"/>
      <c r="N2648" s="17"/>
      <c r="T2648" s="79"/>
      <c r="U2648" s="101"/>
      <c r="W2648" s="79"/>
    </row>
    <row r="2649" spans="1:23" x14ac:dyDescent="0.25">
      <c r="A2649" s="17"/>
      <c r="B2649" s="17"/>
      <c r="C2649" s="86"/>
      <c r="D2649" s="86"/>
      <c r="E2649" s="87"/>
      <c r="F2649" s="5"/>
      <c r="G2649" s="5"/>
      <c r="H2649" s="5"/>
      <c r="K2649" s="5"/>
      <c r="L2649" s="5"/>
      <c r="M2649" s="17"/>
      <c r="N2649" s="17"/>
      <c r="T2649" s="79"/>
      <c r="U2649" s="101"/>
      <c r="W2649" s="79"/>
    </row>
    <row r="2650" spans="1:23" x14ac:dyDescent="0.25">
      <c r="A2650" s="17"/>
      <c r="B2650" s="17"/>
      <c r="C2650" s="86"/>
      <c r="D2650" s="86"/>
      <c r="E2650" s="87"/>
      <c r="F2650" s="5"/>
      <c r="G2650" s="5"/>
      <c r="H2650" s="5"/>
      <c r="K2650" s="5"/>
      <c r="L2650" s="5"/>
      <c r="M2650" s="17"/>
      <c r="N2650" s="17"/>
      <c r="T2650" s="79"/>
      <c r="U2650" s="101"/>
      <c r="W2650" s="79"/>
    </row>
    <row r="2651" spans="1:23" x14ac:dyDescent="0.25">
      <c r="A2651" s="17"/>
      <c r="B2651" s="17"/>
      <c r="C2651" s="86"/>
      <c r="D2651" s="86"/>
      <c r="E2651" s="87"/>
      <c r="F2651" s="5"/>
      <c r="G2651" s="5"/>
      <c r="H2651" s="5"/>
      <c r="K2651" s="5"/>
      <c r="L2651" s="5"/>
      <c r="M2651" s="17"/>
      <c r="N2651" s="17"/>
      <c r="T2651" s="79"/>
      <c r="U2651" s="101"/>
      <c r="W2651" s="79"/>
    </row>
    <row r="2652" spans="1:23" x14ac:dyDescent="0.25">
      <c r="A2652" s="17"/>
      <c r="B2652" s="17"/>
      <c r="C2652" s="86"/>
      <c r="D2652" s="86"/>
      <c r="E2652" s="87"/>
      <c r="F2652" s="5"/>
      <c r="G2652" s="5"/>
      <c r="H2652" s="5"/>
      <c r="K2652" s="5"/>
      <c r="L2652" s="5"/>
      <c r="M2652" s="17"/>
      <c r="N2652" s="17"/>
      <c r="T2652" s="79"/>
      <c r="U2652" s="101"/>
      <c r="W2652" s="79"/>
    </row>
    <row r="2653" spans="1:23" x14ac:dyDescent="0.25">
      <c r="A2653" s="17"/>
      <c r="B2653" s="17"/>
      <c r="C2653" s="86"/>
      <c r="D2653" s="86"/>
      <c r="E2653" s="87"/>
      <c r="F2653" s="5"/>
      <c r="G2653" s="5"/>
      <c r="H2653" s="5"/>
      <c r="K2653" s="5"/>
      <c r="L2653" s="5"/>
      <c r="M2653" s="17"/>
      <c r="N2653" s="17"/>
      <c r="T2653" s="79"/>
      <c r="U2653" s="101"/>
      <c r="W2653" s="79"/>
    </row>
    <row r="2654" spans="1:23" x14ac:dyDescent="0.25">
      <c r="A2654" s="17"/>
      <c r="B2654" s="17"/>
      <c r="C2654" s="86"/>
      <c r="D2654" s="86"/>
      <c r="E2654" s="87"/>
      <c r="F2654" s="5"/>
      <c r="G2654" s="5"/>
      <c r="H2654" s="5"/>
      <c r="K2654" s="5"/>
      <c r="L2654" s="5"/>
      <c r="M2654" s="17"/>
      <c r="N2654" s="17"/>
      <c r="T2654" s="79"/>
      <c r="U2654" s="101"/>
      <c r="W2654" s="79"/>
    </row>
    <row r="2655" spans="1:23" x14ac:dyDescent="0.25">
      <c r="A2655" s="17"/>
      <c r="B2655" s="17"/>
      <c r="C2655" s="86"/>
      <c r="D2655" s="86"/>
      <c r="E2655" s="87"/>
      <c r="F2655" s="5"/>
      <c r="G2655" s="5"/>
      <c r="H2655" s="5"/>
      <c r="K2655" s="5"/>
      <c r="L2655" s="5"/>
      <c r="M2655" s="17"/>
      <c r="N2655" s="17"/>
      <c r="T2655" s="79"/>
      <c r="U2655" s="101"/>
      <c r="W2655" s="79"/>
    </row>
    <row r="2656" spans="1:23" x14ac:dyDescent="0.25">
      <c r="A2656" s="17"/>
      <c r="B2656" s="17"/>
      <c r="C2656" s="86"/>
      <c r="D2656" s="86"/>
      <c r="E2656" s="87"/>
      <c r="F2656" s="5"/>
      <c r="G2656" s="5"/>
      <c r="H2656" s="5"/>
      <c r="K2656" s="5"/>
      <c r="L2656" s="5"/>
      <c r="M2656" s="17"/>
      <c r="N2656" s="17"/>
      <c r="T2656" s="79"/>
      <c r="U2656" s="101"/>
      <c r="W2656" s="79"/>
    </row>
    <row r="2657" spans="1:23" x14ac:dyDescent="0.25">
      <c r="A2657" s="17"/>
      <c r="B2657" s="17"/>
      <c r="C2657" s="86"/>
      <c r="D2657" s="86"/>
      <c r="E2657" s="87"/>
      <c r="F2657" s="5"/>
      <c r="G2657" s="5"/>
      <c r="H2657" s="5"/>
      <c r="K2657" s="5"/>
      <c r="L2657" s="5"/>
      <c r="M2657" s="17"/>
      <c r="N2657" s="17"/>
      <c r="T2657" s="79"/>
      <c r="U2657" s="101"/>
      <c r="W2657" s="79"/>
    </row>
    <row r="2658" spans="1:23" x14ac:dyDescent="0.25">
      <c r="A2658" s="17"/>
      <c r="B2658" s="17"/>
      <c r="C2658" s="86"/>
      <c r="D2658" s="86"/>
      <c r="E2658" s="87"/>
      <c r="F2658" s="5"/>
      <c r="G2658" s="5"/>
      <c r="H2658" s="5"/>
      <c r="K2658" s="5"/>
      <c r="L2658" s="5"/>
      <c r="M2658" s="17"/>
      <c r="N2658" s="17"/>
      <c r="T2658" s="79"/>
      <c r="U2658" s="101"/>
      <c r="W2658" s="79"/>
    </row>
    <row r="2659" spans="1:23" x14ac:dyDescent="0.25">
      <c r="A2659" s="17"/>
      <c r="B2659" s="17"/>
      <c r="C2659" s="86"/>
      <c r="D2659" s="86"/>
      <c r="E2659" s="87"/>
      <c r="F2659" s="5"/>
      <c r="G2659" s="5"/>
      <c r="H2659" s="5"/>
      <c r="K2659" s="5"/>
      <c r="L2659" s="5"/>
      <c r="M2659" s="17"/>
      <c r="N2659" s="17"/>
      <c r="T2659" s="79"/>
      <c r="U2659" s="101"/>
      <c r="W2659" s="79"/>
    </row>
    <row r="2660" spans="1:23" x14ac:dyDescent="0.25">
      <c r="A2660" s="17"/>
      <c r="B2660" s="17"/>
      <c r="C2660" s="86"/>
      <c r="D2660" s="86"/>
      <c r="E2660" s="87"/>
      <c r="F2660" s="5"/>
      <c r="G2660" s="5"/>
      <c r="H2660" s="5"/>
      <c r="K2660" s="5"/>
      <c r="L2660" s="5"/>
      <c r="M2660" s="17"/>
      <c r="N2660" s="17"/>
      <c r="T2660" s="79"/>
      <c r="U2660" s="101"/>
      <c r="W2660" s="79"/>
    </row>
    <row r="2661" spans="1:23" x14ac:dyDescent="0.25">
      <c r="A2661" s="17"/>
      <c r="B2661" s="17"/>
      <c r="C2661" s="86"/>
      <c r="D2661" s="86"/>
      <c r="E2661" s="87"/>
      <c r="F2661" s="5"/>
      <c r="G2661" s="5"/>
      <c r="H2661" s="5"/>
      <c r="K2661" s="5"/>
      <c r="L2661" s="5"/>
      <c r="M2661" s="17"/>
      <c r="N2661" s="17"/>
      <c r="T2661" s="79"/>
      <c r="U2661" s="101"/>
      <c r="W2661" s="79"/>
    </row>
    <row r="2662" spans="1:23" x14ac:dyDescent="0.25">
      <c r="A2662" s="17"/>
      <c r="B2662" s="17"/>
      <c r="C2662" s="86"/>
      <c r="D2662" s="86"/>
      <c r="E2662" s="87"/>
      <c r="F2662" s="5"/>
      <c r="G2662" s="5"/>
      <c r="H2662" s="5"/>
      <c r="K2662" s="5"/>
      <c r="L2662" s="5"/>
      <c r="M2662" s="17"/>
      <c r="N2662" s="17"/>
      <c r="T2662" s="79"/>
      <c r="U2662" s="101"/>
      <c r="W2662" s="79"/>
    </row>
    <row r="2663" spans="1:23" x14ac:dyDescent="0.25">
      <c r="A2663" s="17"/>
      <c r="B2663" s="17"/>
      <c r="C2663" s="86"/>
      <c r="D2663" s="86"/>
      <c r="E2663" s="87"/>
      <c r="F2663" s="5"/>
      <c r="G2663" s="5"/>
      <c r="H2663" s="5"/>
      <c r="K2663" s="5"/>
      <c r="L2663" s="5"/>
      <c r="M2663" s="17"/>
      <c r="N2663" s="17"/>
      <c r="T2663" s="79"/>
      <c r="U2663" s="101"/>
      <c r="W2663" s="79"/>
    </row>
    <row r="2664" spans="1:23" x14ac:dyDescent="0.25">
      <c r="A2664" s="17"/>
      <c r="B2664" s="17"/>
      <c r="C2664" s="86"/>
      <c r="D2664" s="86"/>
      <c r="E2664" s="87"/>
      <c r="F2664" s="5"/>
      <c r="G2664" s="5"/>
      <c r="H2664" s="5"/>
      <c r="K2664" s="5"/>
      <c r="L2664" s="5"/>
      <c r="M2664" s="17"/>
      <c r="N2664" s="17"/>
      <c r="T2664" s="79"/>
      <c r="U2664" s="101"/>
      <c r="W2664" s="79"/>
    </row>
    <row r="2665" spans="1:23" x14ac:dyDescent="0.25">
      <c r="A2665" s="17"/>
      <c r="B2665" s="17"/>
      <c r="C2665" s="86"/>
      <c r="D2665" s="86"/>
      <c r="E2665" s="87"/>
      <c r="F2665" s="5"/>
      <c r="G2665" s="5"/>
      <c r="H2665" s="5"/>
      <c r="K2665" s="5"/>
      <c r="L2665" s="5"/>
      <c r="M2665" s="17"/>
      <c r="N2665" s="17"/>
      <c r="T2665" s="79"/>
      <c r="U2665" s="101"/>
      <c r="W2665" s="79"/>
    </row>
    <row r="2666" spans="1:23" x14ac:dyDescent="0.25">
      <c r="A2666" s="17"/>
      <c r="B2666" s="17"/>
      <c r="C2666" s="86"/>
      <c r="D2666" s="86"/>
      <c r="E2666" s="87"/>
      <c r="F2666" s="5"/>
      <c r="G2666" s="5"/>
      <c r="H2666" s="5"/>
      <c r="K2666" s="5"/>
      <c r="L2666" s="5"/>
      <c r="M2666" s="17"/>
      <c r="N2666" s="17"/>
      <c r="T2666" s="79"/>
      <c r="U2666" s="101"/>
      <c r="W2666" s="79"/>
    </row>
    <row r="2667" spans="1:23" x14ac:dyDescent="0.25">
      <c r="A2667" s="17"/>
      <c r="B2667" s="17"/>
      <c r="C2667" s="86"/>
      <c r="D2667" s="86"/>
      <c r="E2667" s="87"/>
      <c r="F2667" s="5"/>
      <c r="G2667" s="5"/>
      <c r="H2667" s="5"/>
      <c r="K2667" s="5"/>
      <c r="L2667" s="5"/>
      <c r="M2667" s="17"/>
      <c r="N2667" s="17"/>
      <c r="T2667" s="79"/>
      <c r="U2667" s="101"/>
      <c r="W2667" s="79"/>
    </row>
    <row r="2668" spans="1:23" x14ac:dyDescent="0.25">
      <c r="A2668" s="17"/>
      <c r="B2668" s="17"/>
      <c r="C2668" s="86"/>
      <c r="D2668" s="86"/>
      <c r="E2668" s="87"/>
      <c r="F2668" s="5"/>
      <c r="G2668" s="5"/>
      <c r="H2668" s="5"/>
      <c r="K2668" s="5"/>
      <c r="L2668" s="5"/>
      <c r="M2668" s="17"/>
      <c r="N2668" s="17"/>
      <c r="T2668" s="79"/>
      <c r="U2668" s="101"/>
      <c r="W2668" s="79"/>
    </row>
    <row r="2669" spans="1:23" x14ac:dyDescent="0.25">
      <c r="A2669" s="17"/>
      <c r="B2669" s="17"/>
      <c r="C2669" s="86"/>
      <c r="D2669" s="86"/>
      <c r="E2669" s="87"/>
      <c r="F2669" s="5"/>
      <c r="G2669" s="5"/>
      <c r="H2669" s="5"/>
      <c r="K2669" s="5"/>
      <c r="L2669" s="5"/>
      <c r="M2669" s="17"/>
      <c r="N2669" s="17"/>
      <c r="T2669" s="79"/>
      <c r="U2669" s="101"/>
      <c r="W2669" s="79"/>
    </row>
    <row r="2670" spans="1:23" x14ac:dyDescent="0.25">
      <c r="A2670" s="17"/>
      <c r="B2670" s="17"/>
      <c r="C2670" s="86"/>
      <c r="D2670" s="86"/>
      <c r="E2670" s="87"/>
      <c r="F2670" s="5"/>
      <c r="G2670" s="5"/>
      <c r="H2670" s="5"/>
      <c r="K2670" s="5"/>
      <c r="L2670" s="5"/>
      <c r="M2670" s="17"/>
      <c r="N2670" s="17"/>
      <c r="T2670" s="79"/>
      <c r="U2670" s="101"/>
      <c r="W2670" s="79"/>
    </row>
    <row r="2671" spans="1:23" x14ac:dyDescent="0.25">
      <c r="A2671" s="17"/>
      <c r="B2671" s="17"/>
      <c r="C2671" s="86"/>
      <c r="D2671" s="86"/>
      <c r="E2671" s="87"/>
      <c r="F2671" s="5"/>
      <c r="G2671" s="5"/>
      <c r="H2671" s="5"/>
      <c r="K2671" s="5"/>
      <c r="L2671" s="5"/>
      <c r="M2671" s="17"/>
      <c r="N2671" s="17"/>
      <c r="T2671" s="79"/>
      <c r="U2671" s="101"/>
      <c r="W2671" s="79"/>
    </row>
    <row r="2672" spans="1:23" x14ac:dyDescent="0.25">
      <c r="A2672" s="17"/>
      <c r="B2672" s="17"/>
      <c r="C2672" s="86"/>
      <c r="D2672" s="86"/>
      <c r="E2672" s="87"/>
      <c r="F2672" s="5"/>
      <c r="G2672" s="5"/>
      <c r="H2672" s="5"/>
      <c r="K2672" s="5"/>
      <c r="L2672" s="5"/>
      <c r="M2672" s="17"/>
      <c r="N2672" s="17"/>
      <c r="T2672" s="79"/>
      <c r="U2672" s="101"/>
      <c r="W2672" s="79"/>
    </row>
    <row r="2673" spans="1:23" x14ac:dyDescent="0.25">
      <c r="A2673" s="17"/>
      <c r="B2673" s="17"/>
      <c r="C2673" s="86"/>
      <c r="D2673" s="86"/>
      <c r="E2673" s="87"/>
      <c r="F2673" s="5"/>
      <c r="G2673" s="5"/>
      <c r="H2673" s="5"/>
      <c r="K2673" s="5"/>
      <c r="L2673" s="5"/>
      <c r="M2673" s="17"/>
      <c r="N2673" s="17"/>
      <c r="T2673" s="79"/>
      <c r="U2673" s="101"/>
      <c r="W2673" s="79"/>
    </row>
    <row r="2674" spans="1:23" x14ac:dyDescent="0.25">
      <c r="A2674" s="17"/>
      <c r="B2674" s="17"/>
      <c r="C2674" s="86"/>
      <c r="D2674" s="86"/>
      <c r="E2674" s="87"/>
      <c r="F2674" s="5"/>
      <c r="G2674" s="5"/>
      <c r="H2674" s="5"/>
      <c r="K2674" s="5"/>
      <c r="L2674" s="5"/>
      <c r="M2674" s="17"/>
      <c r="N2674" s="17"/>
      <c r="T2674" s="79"/>
      <c r="U2674" s="101"/>
      <c r="W2674" s="79"/>
    </row>
    <row r="2675" spans="1:23" x14ac:dyDescent="0.25">
      <c r="A2675" s="17"/>
      <c r="B2675" s="17"/>
      <c r="C2675" s="86"/>
      <c r="D2675" s="86"/>
      <c r="E2675" s="87"/>
      <c r="F2675" s="5"/>
      <c r="G2675" s="5"/>
      <c r="H2675" s="5"/>
      <c r="K2675" s="5"/>
      <c r="L2675" s="5"/>
      <c r="M2675" s="17"/>
      <c r="N2675" s="17"/>
      <c r="T2675" s="79"/>
      <c r="U2675" s="101"/>
      <c r="W2675" s="79"/>
    </row>
    <row r="2676" spans="1:23" x14ac:dyDescent="0.25">
      <c r="A2676" s="17"/>
      <c r="B2676" s="17"/>
      <c r="C2676" s="86"/>
      <c r="D2676" s="86"/>
      <c r="E2676" s="87"/>
      <c r="F2676" s="5"/>
      <c r="G2676" s="5"/>
      <c r="H2676" s="5"/>
      <c r="K2676" s="5"/>
      <c r="L2676" s="5"/>
      <c r="M2676" s="17"/>
      <c r="N2676" s="17"/>
      <c r="T2676" s="79"/>
      <c r="U2676" s="101"/>
      <c r="W2676" s="79"/>
    </row>
    <row r="2677" spans="1:23" x14ac:dyDescent="0.25">
      <c r="A2677" s="17"/>
      <c r="B2677" s="17"/>
      <c r="C2677" s="86"/>
      <c r="D2677" s="86"/>
      <c r="E2677" s="87"/>
      <c r="F2677" s="5"/>
      <c r="G2677" s="5"/>
      <c r="H2677" s="5"/>
      <c r="K2677" s="5"/>
      <c r="L2677" s="5"/>
      <c r="M2677" s="17"/>
      <c r="N2677" s="17"/>
      <c r="T2677" s="79"/>
      <c r="U2677" s="101"/>
      <c r="W2677" s="79"/>
    </row>
    <row r="2678" spans="1:23" x14ac:dyDescent="0.25">
      <c r="A2678" s="17"/>
      <c r="B2678" s="17"/>
      <c r="C2678" s="86"/>
      <c r="D2678" s="86"/>
      <c r="E2678" s="87"/>
      <c r="F2678" s="5"/>
      <c r="G2678" s="5"/>
      <c r="H2678" s="5"/>
      <c r="K2678" s="5"/>
      <c r="L2678" s="5"/>
      <c r="M2678" s="17"/>
      <c r="N2678" s="17"/>
      <c r="T2678" s="79"/>
      <c r="U2678" s="101"/>
      <c r="W2678" s="79"/>
    </row>
    <row r="2679" spans="1:23" x14ac:dyDescent="0.25">
      <c r="A2679" s="17"/>
      <c r="B2679" s="17"/>
      <c r="C2679" s="86"/>
      <c r="D2679" s="86"/>
      <c r="E2679" s="87"/>
      <c r="F2679" s="5"/>
      <c r="G2679" s="5"/>
      <c r="H2679" s="5"/>
      <c r="K2679" s="5"/>
      <c r="L2679" s="5"/>
      <c r="M2679" s="17"/>
      <c r="N2679" s="17"/>
      <c r="T2679" s="79"/>
      <c r="U2679" s="101"/>
      <c r="W2679" s="79"/>
    </row>
    <row r="2680" spans="1:23" x14ac:dyDescent="0.25">
      <c r="A2680" s="17"/>
      <c r="B2680" s="17"/>
      <c r="C2680" s="86"/>
      <c r="D2680" s="86"/>
      <c r="E2680" s="87"/>
      <c r="F2680" s="5"/>
      <c r="G2680" s="5"/>
      <c r="H2680" s="5"/>
      <c r="K2680" s="5"/>
      <c r="L2680" s="5"/>
      <c r="M2680" s="17"/>
      <c r="N2680" s="17"/>
      <c r="T2680" s="79"/>
      <c r="U2680" s="101"/>
      <c r="W2680" s="79"/>
    </row>
    <row r="2681" spans="1:23" x14ac:dyDescent="0.25">
      <c r="A2681" s="17"/>
      <c r="B2681" s="17"/>
      <c r="C2681" s="86"/>
      <c r="D2681" s="86"/>
      <c r="E2681" s="87"/>
      <c r="F2681" s="5"/>
      <c r="G2681" s="5"/>
      <c r="H2681" s="5"/>
      <c r="K2681" s="5"/>
      <c r="L2681" s="5"/>
      <c r="M2681" s="17"/>
      <c r="N2681" s="17"/>
      <c r="T2681" s="79"/>
      <c r="U2681" s="101"/>
      <c r="W2681" s="79"/>
    </row>
    <row r="2682" spans="1:23" x14ac:dyDescent="0.25">
      <c r="A2682" s="17"/>
      <c r="B2682" s="17"/>
      <c r="C2682" s="86"/>
      <c r="D2682" s="86"/>
      <c r="E2682" s="87"/>
      <c r="F2682" s="5"/>
      <c r="G2682" s="5"/>
      <c r="H2682" s="5"/>
      <c r="K2682" s="5"/>
      <c r="L2682" s="5"/>
      <c r="M2682" s="17"/>
      <c r="N2682" s="17"/>
      <c r="T2682" s="79"/>
      <c r="U2682" s="101"/>
      <c r="W2682" s="79"/>
    </row>
    <row r="2683" spans="1:23" x14ac:dyDescent="0.25">
      <c r="A2683" s="17"/>
      <c r="B2683" s="17"/>
      <c r="C2683" s="86"/>
      <c r="D2683" s="86"/>
      <c r="E2683" s="87"/>
      <c r="F2683" s="5"/>
      <c r="G2683" s="5"/>
      <c r="H2683" s="5"/>
      <c r="K2683" s="5"/>
      <c r="L2683" s="5"/>
      <c r="M2683" s="17"/>
      <c r="N2683" s="17"/>
      <c r="T2683" s="79"/>
      <c r="U2683" s="101"/>
      <c r="W2683" s="79"/>
    </row>
    <row r="2684" spans="1:23" x14ac:dyDescent="0.25">
      <c r="A2684" s="17"/>
      <c r="B2684" s="17"/>
      <c r="C2684" s="86"/>
      <c r="D2684" s="86"/>
      <c r="E2684" s="87"/>
      <c r="F2684" s="5"/>
      <c r="G2684" s="5"/>
      <c r="H2684" s="5"/>
      <c r="K2684" s="5"/>
      <c r="L2684" s="5"/>
      <c r="M2684" s="17"/>
      <c r="N2684" s="17"/>
      <c r="T2684" s="79"/>
      <c r="U2684" s="101"/>
      <c r="W2684" s="79"/>
    </row>
    <row r="2685" spans="1:23" x14ac:dyDescent="0.25">
      <c r="A2685" s="17"/>
      <c r="B2685" s="17"/>
      <c r="C2685" s="86"/>
      <c r="D2685" s="86"/>
      <c r="E2685" s="87"/>
      <c r="F2685" s="5"/>
      <c r="G2685" s="5"/>
      <c r="H2685" s="5"/>
      <c r="K2685" s="5"/>
      <c r="L2685" s="5"/>
      <c r="M2685" s="17"/>
      <c r="N2685" s="17"/>
      <c r="T2685" s="79"/>
      <c r="U2685" s="101"/>
      <c r="W2685" s="79"/>
    </row>
    <row r="2686" spans="1:23" x14ac:dyDescent="0.25">
      <c r="A2686" s="17"/>
      <c r="B2686" s="17"/>
      <c r="C2686" s="86"/>
      <c r="D2686" s="86"/>
      <c r="E2686" s="87"/>
      <c r="F2686" s="5"/>
      <c r="G2686" s="5"/>
      <c r="H2686" s="5"/>
      <c r="K2686" s="5"/>
      <c r="L2686" s="5"/>
      <c r="M2686" s="17"/>
      <c r="N2686" s="17"/>
      <c r="T2686" s="79"/>
      <c r="U2686" s="101"/>
      <c r="W2686" s="79"/>
    </row>
    <row r="2687" spans="1:23" x14ac:dyDescent="0.25">
      <c r="A2687" s="17"/>
      <c r="B2687" s="17"/>
      <c r="C2687" s="86"/>
      <c r="D2687" s="86"/>
      <c r="E2687" s="87"/>
      <c r="F2687" s="5"/>
      <c r="G2687" s="5"/>
      <c r="H2687" s="5"/>
      <c r="K2687" s="5"/>
      <c r="L2687" s="5"/>
      <c r="M2687" s="17"/>
      <c r="N2687" s="17"/>
      <c r="T2687" s="79"/>
      <c r="U2687" s="101"/>
      <c r="W2687" s="79"/>
    </row>
    <row r="2688" spans="1:23" x14ac:dyDescent="0.25">
      <c r="A2688" s="17"/>
      <c r="B2688" s="17"/>
      <c r="C2688" s="86"/>
      <c r="D2688" s="86"/>
      <c r="E2688" s="87"/>
      <c r="F2688" s="5"/>
      <c r="G2688" s="5"/>
      <c r="H2688" s="5"/>
      <c r="K2688" s="5"/>
      <c r="L2688" s="5"/>
      <c r="M2688" s="17"/>
      <c r="N2688" s="17"/>
      <c r="T2688" s="79"/>
      <c r="U2688" s="101"/>
      <c r="W2688" s="79"/>
    </row>
    <row r="2689" spans="1:23" x14ac:dyDescent="0.25">
      <c r="A2689" s="17"/>
      <c r="B2689" s="17"/>
      <c r="C2689" s="86"/>
      <c r="D2689" s="86"/>
      <c r="E2689" s="87"/>
      <c r="F2689" s="5"/>
      <c r="G2689" s="5"/>
      <c r="H2689" s="5"/>
      <c r="K2689" s="5"/>
      <c r="L2689" s="5"/>
      <c r="M2689" s="17"/>
      <c r="N2689" s="17"/>
      <c r="T2689" s="79"/>
      <c r="U2689" s="101"/>
      <c r="W2689" s="79"/>
    </row>
    <row r="2690" spans="1:23" x14ac:dyDescent="0.25">
      <c r="A2690" s="17"/>
      <c r="B2690" s="17"/>
      <c r="C2690" s="86"/>
      <c r="D2690" s="86"/>
      <c r="E2690" s="87"/>
      <c r="F2690" s="5"/>
      <c r="G2690" s="5"/>
      <c r="H2690" s="5"/>
      <c r="K2690" s="5"/>
      <c r="L2690" s="5"/>
      <c r="M2690" s="17"/>
      <c r="N2690" s="17"/>
      <c r="T2690" s="79"/>
      <c r="U2690" s="101"/>
      <c r="W2690" s="79"/>
    </row>
    <row r="2691" spans="1:23" x14ac:dyDescent="0.25">
      <c r="A2691" s="17"/>
      <c r="B2691" s="17"/>
      <c r="C2691" s="86"/>
      <c r="D2691" s="86"/>
      <c r="E2691" s="87"/>
      <c r="F2691" s="5"/>
      <c r="G2691" s="5"/>
      <c r="H2691" s="5"/>
      <c r="K2691" s="5"/>
      <c r="L2691" s="5"/>
      <c r="M2691" s="17"/>
      <c r="N2691" s="17"/>
      <c r="T2691" s="79"/>
      <c r="U2691" s="101"/>
      <c r="W2691" s="79"/>
    </row>
    <row r="2692" spans="1:23" x14ac:dyDescent="0.25">
      <c r="A2692" s="17"/>
      <c r="B2692" s="17"/>
      <c r="C2692" s="86"/>
      <c r="D2692" s="86"/>
      <c r="E2692" s="87"/>
      <c r="F2692" s="5"/>
      <c r="G2692" s="5"/>
      <c r="H2692" s="5"/>
      <c r="K2692" s="5"/>
      <c r="L2692" s="5"/>
      <c r="M2692" s="17"/>
      <c r="N2692" s="17"/>
      <c r="T2692" s="79"/>
      <c r="U2692" s="101"/>
      <c r="W2692" s="79"/>
    </row>
    <row r="2693" spans="1:23" x14ac:dyDescent="0.25">
      <c r="A2693" s="17"/>
      <c r="B2693" s="17"/>
      <c r="C2693" s="86"/>
      <c r="D2693" s="86"/>
      <c r="E2693" s="87"/>
      <c r="F2693" s="5"/>
      <c r="G2693" s="5"/>
      <c r="H2693" s="5"/>
      <c r="K2693" s="5"/>
      <c r="L2693" s="5"/>
      <c r="M2693" s="17"/>
      <c r="N2693" s="17"/>
      <c r="T2693" s="79"/>
      <c r="U2693" s="101"/>
      <c r="W2693" s="79"/>
    </row>
    <row r="2694" spans="1:23" x14ac:dyDescent="0.25">
      <c r="A2694" s="17"/>
      <c r="B2694" s="17"/>
      <c r="C2694" s="86"/>
      <c r="D2694" s="86"/>
      <c r="E2694" s="87"/>
      <c r="F2694" s="5"/>
      <c r="G2694" s="5"/>
      <c r="H2694" s="5"/>
      <c r="K2694" s="5"/>
      <c r="L2694" s="5"/>
      <c r="M2694" s="17"/>
      <c r="N2694" s="17"/>
      <c r="T2694" s="79"/>
      <c r="U2694" s="101"/>
      <c r="W2694" s="79"/>
    </row>
    <row r="2695" spans="1:23" x14ac:dyDescent="0.25">
      <c r="A2695" s="17"/>
      <c r="B2695" s="17"/>
      <c r="C2695" s="86"/>
      <c r="D2695" s="86"/>
      <c r="E2695" s="87"/>
      <c r="F2695" s="5"/>
      <c r="G2695" s="5"/>
      <c r="H2695" s="5"/>
      <c r="K2695" s="5"/>
      <c r="L2695" s="5"/>
      <c r="M2695" s="17"/>
      <c r="N2695" s="17"/>
      <c r="T2695" s="79"/>
      <c r="U2695" s="101"/>
      <c r="W2695" s="79"/>
    </row>
    <row r="2696" spans="1:23" x14ac:dyDescent="0.25">
      <c r="A2696" s="17"/>
      <c r="B2696" s="17"/>
      <c r="C2696" s="86"/>
      <c r="D2696" s="86"/>
      <c r="E2696" s="87"/>
      <c r="F2696" s="5"/>
      <c r="G2696" s="5"/>
      <c r="H2696" s="5"/>
      <c r="K2696" s="5"/>
      <c r="L2696" s="5"/>
      <c r="M2696" s="17"/>
      <c r="N2696" s="17"/>
      <c r="T2696" s="79"/>
      <c r="U2696" s="101"/>
      <c r="W2696" s="79"/>
    </row>
    <row r="2697" spans="1:23" x14ac:dyDescent="0.25">
      <c r="A2697" s="17"/>
      <c r="B2697" s="17"/>
      <c r="C2697" s="86"/>
      <c r="D2697" s="86"/>
      <c r="E2697" s="87"/>
      <c r="F2697" s="5"/>
      <c r="G2697" s="5"/>
      <c r="H2697" s="5"/>
      <c r="K2697" s="5"/>
      <c r="L2697" s="5"/>
      <c r="M2697" s="17"/>
      <c r="N2697" s="17"/>
      <c r="T2697" s="79"/>
      <c r="U2697" s="101"/>
      <c r="W2697" s="79"/>
    </row>
    <row r="2698" spans="1:23" x14ac:dyDescent="0.25">
      <c r="A2698" s="17"/>
      <c r="B2698" s="17"/>
      <c r="C2698" s="86"/>
      <c r="D2698" s="86"/>
      <c r="E2698" s="87"/>
      <c r="F2698" s="5"/>
      <c r="G2698" s="5"/>
      <c r="H2698" s="5"/>
      <c r="K2698" s="5"/>
      <c r="L2698" s="5"/>
      <c r="M2698" s="17"/>
      <c r="N2698" s="17"/>
      <c r="T2698" s="79"/>
      <c r="U2698" s="101"/>
      <c r="W2698" s="79"/>
    </row>
    <row r="2699" spans="1:23" x14ac:dyDescent="0.25">
      <c r="A2699" s="17"/>
      <c r="B2699" s="17"/>
      <c r="C2699" s="86"/>
      <c r="D2699" s="86"/>
      <c r="E2699" s="87"/>
      <c r="F2699" s="5"/>
      <c r="G2699" s="5"/>
      <c r="H2699" s="5"/>
      <c r="K2699" s="5"/>
      <c r="L2699" s="5"/>
      <c r="M2699" s="17"/>
      <c r="N2699" s="17"/>
      <c r="T2699" s="79"/>
      <c r="U2699" s="101"/>
      <c r="W2699" s="79"/>
    </row>
    <row r="2700" spans="1:23" x14ac:dyDescent="0.25">
      <c r="A2700" s="17"/>
      <c r="B2700" s="17"/>
      <c r="C2700" s="86"/>
      <c r="D2700" s="86"/>
      <c r="E2700" s="87"/>
      <c r="F2700" s="5"/>
      <c r="G2700" s="5"/>
      <c r="H2700" s="5"/>
      <c r="K2700" s="5"/>
      <c r="L2700" s="5"/>
      <c r="M2700" s="17"/>
      <c r="N2700" s="17"/>
      <c r="T2700" s="79"/>
      <c r="U2700" s="101"/>
      <c r="W2700" s="79"/>
    </row>
    <row r="2701" spans="1:23" x14ac:dyDescent="0.25">
      <c r="A2701" s="17"/>
      <c r="B2701" s="17"/>
      <c r="C2701" s="86"/>
      <c r="D2701" s="86"/>
      <c r="E2701" s="87"/>
      <c r="F2701" s="5"/>
      <c r="G2701" s="5"/>
      <c r="H2701" s="5"/>
      <c r="K2701" s="5"/>
      <c r="L2701" s="5"/>
      <c r="M2701" s="17"/>
      <c r="N2701" s="17"/>
      <c r="T2701" s="79"/>
      <c r="U2701" s="101"/>
      <c r="W2701" s="79"/>
    </row>
    <row r="2702" spans="1:23" x14ac:dyDescent="0.25">
      <c r="A2702" s="17"/>
      <c r="B2702" s="17"/>
      <c r="C2702" s="86"/>
      <c r="D2702" s="86"/>
      <c r="E2702" s="87"/>
      <c r="F2702" s="5"/>
      <c r="G2702" s="5"/>
      <c r="H2702" s="5"/>
      <c r="K2702" s="5"/>
      <c r="L2702" s="5"/>
      <c r="M2702" s="17"/>
      <c r="N2702" s="17"/>
      <c r="T2702" s="79"/>
      <c r="U2702" s="101"/>
      <c r="W2702" s="79"/>
    </row>
    <row r="2703" spans="1:23" x14ac:dyDescent="0.25">
      <c r="A2703" s="17"/>
      <c r="B2703" s="17"/>
      <c r="C2703" s="86"/>
      <c r="D2703" s="86"/>
      <c r="E2703" s="87"/>
      <c r="F2703" s="5"/>
      <c r="G2703" s="5"/>
      <c r="H2703" s="5"/>
      <c r="K2703" s="5"/>
      <c r="L2703" s="5"/>
      <c r="M2703" s="17"/>
      <c r="N2703" s="17"/>
      <c r="T2703" s="79"/>
      <c r="U2703" s="101"/>
      <c r="W2703" s="79"/>
    </row>
    <row r="2704" spans="1:23" x14ac:dyDescent="0.25">
      <c r="A2704" s="17"/>
      <c r="B2704" s="17"/>
      <c r="C2704" s="86"/>
      <c r="D2704" s="86"/>
      <c r="E2704" s="87"/>
      <c r="F2704" s="5"/>
      <c r="G2704" s="5"/>
      <c r="H2704" s="5"/>
      <c r="K2704" s="5"/>
      <c r="L2704" s="5"/>
      <c r="M2704" s="17"/>
      <c r="N2704" s="17"/>
      <c r="T2704" s="79"/>
      <c r="U2704" s="101"/>
      <c r="W2704" s="79"/>
    </row>
    <row r="2705" spans="1:23" x14ac:dyDescent="0.25">
      <c r="A2705" s="17"/>
      <c r="B2705" s="17"/>
      <c r="C2705" s="86"/>
      <c r="D2705" s="86"/>
      <c r="E2705" s="87"/>
      <c r="F2705" s="5"/>
      <c r="G2705" s="5"/>
      <c r="H2705" s="5"/>
      <c r="K2705" s="5"/>
      <c r="L2705" s="5"/>
      <c r="M2705" s="17"/>
      <c r="N2705" s="17"/>
      <c r="T2705" s="79"/>
      <c r="U2705" s="101"/>
      <c r="W2705" s="79"/>
    </row>
    <row r="2706" spans="1:23" x14ac:dyDescent="0.25">
      <c r="A2706" s="17"/>
      <c r="B2706" s="17"/>
      <c r="C2706" s="86"/>
      <c r="D2706" s="86"/>
      <c r="E2706" s="87"/>
      <c r="F2706" s="5"/>
      <c r="G2706" s="5"/>
      <c r="H2706" s="5"/>
      <c r="K2706" s="5"/>
      <c r="L2706" s="5"/>
      <c r="M2706" s="17"/>
      <c r="N2706" s="17"/>
      <c r="T2706" s="79"/>
      <c r="U2706" s="101"/>
      <c r="W2706" s="79"/>
    </row>
    <row r="2707" spans="1:23" x14ac:dyDescent="0.25">
      <c r="A2707" s="17"/>
      <c r="B2707" s="17"/>
      <c r="C2707" s="86"/>
      <c r="D2707" s="86"/>
      <c r="E2707" s="87"/>
      <c r="F2707" s="5"/>
      <c r="G2707" s="5"/>
      <c r="H2707" s="5"/>
      <c r="K2707" s="5"/>
      <c r="L2707" s="5"/>
      <c r="M2707" s="17"/>
      <c r="N2707" s="17"/>
      <c r="T2707" s="79"/>
      <c r="U2707" s="101"/>
      <c r="W2707" s="79"/>
    </row>
    <row r="2708" spans="1:23" x14ac:dyDescent="0.25">
      <c r="A2708" s="17"/>
      <c r="B2708" s="17"/>
      <c r="C2708" s="86"/>
      <c r="D2708" s="86"/>
      <c r="E2708" s="87"/>
      <c r="F2708" s="5"/>
      <c r="G2708" s="5"/>
      <c r="H2708" s="5"/>
      <c r="K2708" s="5"/>
      <c r="L2708" s="5"/>
      <c r="M2708" s="17"/>
      <c r="N2708" s="17"/>
      <c r="T2708" s="79"/>
      <c r="U2708" s="101"/>
      <c r="W2708" s="79"/>
    </row>
    <row r="2709" spans="1:23" x14ac:dyDescent="0.25">
      <c r="A2709" s="17"/>
      <c r="B2709" s="17"/>
      <c r="C2709" s="86"/>
      <c r="D2709" s="86"/>
      <c r="E2709" s="87"/>
      <c r="F2709" s="5"/>
      <c r="G2709" s="5"/>
      <c r="H2709" s="5"/>
      <c r="K2709" s="5"/>
      <c r="L2709" s="5"/>
      <c r="M2709" s="17"/>
      <c r="N2709" s="17"/>
      <c r="T2709" s="79"/>
      <c r="U2709" s="101"/>
      <c r="W2709" s="79"/>
    </row>
    <row r="2710" spans="1:23" x14ac:dyDescent="0.25">
      <c r="A2710" s="17"/>
      <c r="B2710" s="17"/>
      <c r="C2710" s="86"/>
      <c r="D2710" s="86"/>
      <c r="E2710" s="87"/>
      <c r="F2710" s="5"/>
      <c r="G2710" s="5"/>
      <c r="H2710" s="5"/>
      <c r="K2710" s="5"/>
      <c r="L2710" s="5"/>
      <c r="M2710" s="17"/>
      <c r="N2710" s="17"/>
      <c r="T2710" s="79"/>
      <c r="U2710" s="101"/>
      <c r="W2710" s="79"/>
    </row>
    <row r="2711" spans="1:23" x14ac:dyDescent="0.25">
      <c r="A2711" s="17"/>
      <c r="B2711" s="17"/>
      <c r="C2711" s="86"/>
      <c r="D2711" s="86"/>
      <c r="E2711" s="87"/>
      <c r="F2711" s="5"/>
      <c r="G2711" s="5"/>
      <c r="H2711" s="5"/>
      <c r="K2711" s="5"/>
      <c r="L2711" s="5"/>
      <c r="M2711" s="17"/>
      <c r="N2711" s="17"/>
      <c r="T2711" s="79"/>
      <c r="U2711" s="101"/>
      <c r="W2711" s="79"/>
    </row>
    <row r="2712" spans="1:23" x14ac:dyDescent="0.25">
      <c r="A2712" s="17"/>
      <c r="B2712" s="17"/>
      <c r="C2712" s="86"/>
      <c r="D2712" s="86"/>
      <c r="E2712" s="87"/>
      <c r="F2712" s="5"/>
      <c r="G2712" s="5"/>
      <c r="H2712" s="5"/>
      <c r="K2712" s="5"/>
      <c r="L2712" s="5"/>
      <c r="M2712" s="17"/>
      <c r="N2712" s="17"/>
      <c r="T2712" s="79"/>
      <c r="U2712" s="101"/>
      <c r="W2712" s="79"/>
    </row>
    <row r="2713" spans="1:23" x14ac:dyDescent="0.25">
      <c r="A2713" s="17"/>
      <c r="B2713" s="17"/>
      <c r="C2713" s="86"/>
      <c r="D2713" s="86"/>
      <c r="E2713" s="87"/>
      <c r="F2713" s="5"/>
      <c r="G2713" s="5"/>
      <c r="H2713" s="5"/>
      <c r="K2713" s="5"/>
      <c r="L2713" s="5"/>
      <c r="M2713" s="17"/>
      <c r="N2713" s="17"/>
      <c r="T2713" s="79"/>
      <c r="U2713" s="101"/>
      <c r="W2713" s="79"/>
    </row>
    <row r="2714" spans="1:23" x14ac:dyDescent="0.25">
      <c r="A2714" s="17"/>
      <c r="B2714" s="17"/>
      <c r="C2714" s="86"/>
      <c r="D2714" s="86"/>
      <c r="E2714" s="87"/>
      <c r="F2714" s="5"/>
      <c r="G2714" s="5"/>
      <c r="H2714" s="5"/>
      <c r="K2714" s="5"/>
      <c r="L2714" s="5"/>
      <c r="M2714" s="17"/>
      <c r="N2714" s="17"/>
      <c r="T2714" s="79"/>
      <c r="U2714" s="101"/>
      <c r="W2714" s="79"/>
    </row>
    <row r="2715" spans="1:23" x14ac:dyDescent="0.25">
      <c r="A2715" s="17"/>
      <c r="B2715" s="17"/>
      <c r="C2715" s="86"/>
      <c r="D2715" s="86"/>
      <c r="E2715" s="87"/>
      <c r="F2715" s="5"/>
      <c r="G2715" s="5"/>
      <c r="H2715" s="5"/>
      <c r="K2715" s="5"/>
      <c r="L2715" s="5"/>
      <c r="M2715" s="17"/>
      <c r="N2715" s="17"/>
      <c r="T2715" s="79"/>
      <c r="U2715" s="101"/>
      <c r="W2715" s="79"/>
    </row>
    <row r="2716" spans="1:23" x14ac:dyDescent="0.25">
      <c r="A2716" s="17"/>
      <c r="B2716" s="17"/>
      <c r="C2716" s="86"/>
      <c r="D2716" s="86"/>
      <c r="E2716" s="87"/>
      <c r="F2716" s="5"/>
      <c r="G2716" s="5"/>
      <c r="H2716" s="5"/>
      <c r="K2716" s="5"/>
      <c r="L2716" s="5"/>
      <c r="M2716" s="17"/>
      <c r="N2716" s="17"/>
      <c r="T2716" s="79"/>
      <c r="U2716" s="101"/>
      <c r="W2716" s="79"/>
    </row>
    <row r="2717" spans="1:23" x14ac:dyDescent="0.25">
      <c r="A2717" s="17"/>
      <c r="B2717" s="17"/>
      <c r="C2717" s="86"/>
      <c r="D2717" s="86"/>
      <c r="E2717" s="87"/>
      <c r="F2717" s="5"/>
      <c r="G2717" s="5"/>
      <c r="H2717" s="5"/>
      <c r="K2717" s="5"/>
      <c r="L2717" s="5"/>
      <c r="M2717" s="17"/>
      <c r="N2717" s="17"/>
      <c r="T2717" s="79"/>
      <c r="U2717" s="101"/>
      <c r="W2717" s="79"/>
    </row>
    <row r="2718" spans="1:23" x14ac:dyDescent="0.25">
      <c r="A2718" s="17"/>
      <c r="B2718" s="17"/>
      <c r="C2718" s="86"/>
      <c r="D2718" s="86"/>
      <c r="E2718" s="87"/>
      <c r="F2718" s="5"/>
      <c r="G2718" s="5"/>
      <c r="H2718" s="5"/>
      <c r="K2718" s="5"/>
      <c r="L2718" s="5"/>
      <c r="M2718" s="17"/>
      <c r="N2718" s="17"/>
      <c r="T2718" s="79"/>
      <c r="U2718" s="101"/>
      <c r="W2718" s="79"/>
    </row>
    <row r="2719" spans="1:23" x14ac:dyDescent="0.25">
      <c r="A2719" s="17"/>
      <c r="B2719" s="17"/>
      <c r="C2719" s="86"/>
      <c r="D2719" s="86"/>
      <c r="E2719" s="87"/>
      <c r="F2719" s="5"/>
      <c r="G2719" s="5"/>
      <c r="H2719" s="5"/>
      <c r="K2719" s="5"/>
      <c r="L2719" s="5"/>
      <c r="M2719" s="17"/>
      <c r="N2719" s="17"/>
      <c r="T2719" s="79"/>
      <c r="U2719" s="101"/>
      <c r="W2719" s="79"/>
    </row>
    <row r="2720" spans="1:23" x14ac:dyDescent="0.25">
      <c r="A2720" s="17"/>
      <c r="B2720" s="17"/>
      <c r="C2720" s="86"/>
      <c r="D2720" s="86"/>
      <c r="E2720" s="87"/>
      <c r="F2720" s="5"/>
      <c r="G2720" s="5"/>
      <c r="H2720" s="5"/>
      <c r="K2720" s="5"/>
      <c r="L2720" s="5"/>
      <c r="M2720" s="17"/>
      <c r="N2720" s="17"/>
      <c r="T2720" s="79"/>
      <c r="U2720" s="101"/>
      <c r="W2720" s="79"/>
    </row>
    <row r="2721" spans="1:23" x14ac:dyDescent="0.25">
      <c r="A2721" s="17"/>
      <c r="B2721" s="17"/>
      <c r="C2721" s="86"/>
      <c r="D2721" s="86"/>
      <c r="E2721" s="87"/>
      <c r="F2721" s="5"/>
      <c r="G2721" s="5"/>
      <c r="H2721" s="5"/>
      <c r="K2721" s="5"/>
      <c r="L2721" s="5"/>
      <c r="M2721" s="17"/>
      <c r="N2721" s="17"/>
      <c r="T2721" s="79"/>
      <c r="U2721" s="101"/>
      <c r="W2721" s="79"/>
    </row>
    <row r="2722" spans="1:23" x14ac:dyDescent="0.25">
      <c r="A2722" s="17"/>
      <c r="B2722" s="17"/>
      <c r="C2722" s="86"/>
      <c r="D2722" s="86"/>
      <c r="E2722" s="87"/>
      <c r="F2722" s="5"/>
      <c r="G2722" s="5"/>
      <c r="H2722" s="5"/>
      <c r="K2722" s="5"/>
      <c r="L2722" s="5"/>
      <c r="M2722" s="17"/>
      <c r="N2722" s="17"/>
      <c r="T2722" s="79"/>
      <c r="U2722" s="101"/>
      <c r="W2722" s="79"/>
    </row>
    <row r="2723" spans="1:23" x14ac:dyDescent="0.25">
      <c r="A2723" s="17"/>
      <c r="B2723" s="17"/>
      <c r="C2723" s="86"/>
      <c r="D2723" s="86"/>
      <c r="E2723" s="87"/>
      <c r="F2723" s="5"/>
      <c r="G2723" s="5"/>
      <c r="H2723" s="5"/>
      <c r="K2723" s="5"/>
      <c r="L2723" s="5"/>
      <c r="M2723" s="17"/>
      <c r="N2723" s="17"/>
      <c r="T2723" s="79"/>
      <c r="U2723" s="101"/>
      <c r="W2723" s="79"/>
    </row>
    <row r="2724" spans="1:23" x14ac:dyDescent="0.25">
      <c r="A2724" s="17"/>
      <c r="B2724" s="17"/>
      <c r="C2724" s="86"/>
      <c r="D2724" s="86"/>
      <c r="E2724" s="87"/>
      <c r="F2724" s="5"/>
      <c r="G2724" s="5"/>
      <c r="H2724" s="5"/>
      <c r="K2724" s="5"/>
      <c r="L2724" s="5"/>
      <c r="M2724" s="17"/>
      <c r="N2724" s="17"/>
      <c r="T2724" s="79"/>
      <c r="U2724" s="101"/>
      <c r="W2724" s="79"/>
    </row>
    <row r="2725" spans="1:23" x14ac:dyDescent="0.25">
      <c r="A2725" s="17"/>
      <c r="B2725" s="17"/>
      <c r="C2725" s="86"/>
      <c r="D2725" s="86"/>
      <c r="E2725" s="87"/>
      <c r="F2725" s="5"/>
      <c r="G2725" s="5"/>
      <c r="H2725" s="5"/>
      <c r="K2725" s="5"/>
      <c r="L2725" s="5"/>
      <c r="M2725" s="17"/>
      <c r="N2725" s="17"/>
      <c r="T2725" s="79"/>
      <c r="U2725" s="101"/>
      <c r="W2725" s="79"/>
    </row>
    <row r="2726" spans="1:23" x14ac:dyDescent="0.25">
      <c r="A2726" s="17"/>
      <c r="B2726" s="17"/>
      <c r="C2726" s="86"/>
      <c r="D2726" s="86"/>
      <c r="E2726" s="87"/>
      <c r="F2726" s="5"/>
      <c r="G2726" s="5"/>
      <c r="H2726" s="5"/>
      <c r="K2726" s="5"/>
      <c r="L2726" s="5"/>
      <c r="M2726" s="17"/>
      <c r="N2726" s="17"/>
      <c r="T2726" s="79"/>
      <c r="U2726" s="101"/>
      <c r="W2726" s="79"/>
    </row>
    <row r="2727" spans="1:23" x14ac:dyDescent="0.25">
      <c r="A2727" s="17"/>
      <c r="B2727" s="17"/>
      <c r="C2727" s="86"/>
      <c r="D2727" s="86"/>
      <c r="E2727" s="87"/>
      <c r="F2727" s="5"/>
      <c r="G2727" s="5"/>
      <c r="H2727" s="5"/>
      <c r="K2727" s="5"/>
      <c r="L2727" s="5"/>
      <c r="M2727" s="17"/>
      <c r="N2727" s="17"/>
      <c r="T2727" s="79"/>
      <c r="U2727" s="101"/>
      <c r="W2727" s="79"/>
    </row>
    <row r="2728" spans="1:23" x14ac:dyDescent="0.25">
      <c r="A2728" s="17"/>
      <c r="B2728" s="17"/>
      <c r="C2728" s="86"/>
      <c r="D2728" s="86"/>
      <c r="E2728" s="87"/>
      <c r="F2728" s="5"/>
      <c r="G2728" s="5"/>
      <c r="H2728" s="5"/>
      <c r="K2728" s="5"/>
      <c r="L2728" s="5"/>
      <c r="M2728" s="17"/>
      <c r="N2728" s="17"/>
      <c r="T2728" s="79"/>
      <c r="U2728" s="101"/>
      <c r="W2728" s="79"/>
    </row>
    <row r="2729" spans="1:23" x14ac:dyDescent="0.25">
      <c r="A2729" s="17"/>
      <c r="B2729" s="17"/>
      <c r="C2729" s="86"/>
      <c r="D2729" s="86"/>
      <c r="E2729" s="87"/>
      <c r="F2729" s="5"/>
      <c r="G2729" s="5"/>
      <c r="H2729" s="5"/>
      <c r="K2729" s="5"/>
      <c r="L2729" s="5"/>
      <c r="M2729" s="17"/>
      <c r="N2729" s="17"/>
      <c r="T2729" s="79"/>
      <c r="U2729" s="101"/>
      <c r="W2729" s="79"/>
    </row>
    <row r="2730" spans="1:23" x14ac:dyDescent="0.25">
      <c r="A2730" s="17"/>
      <c r="B2730" s="17"/>
      <c r="C2730" s="86"/>
      <c r="D2730" s="86"/>
      <c r="E2730" s="87"/>
      <c r="F2730" s="5"/>
      <c r="G2730" s="5"/>
      <c r="H2730" s="5"/>
      <c r="K2730" s="5"/>
      <c r="L2730" s="5"/>
      <c r="M2730" s="17"/>
      <c r="N2730" s="17"/>
      <c r="T2730" s="79"/>
      <c r="U2730" s="101"/>
      <c r="W2730" s="79"/>
    </row>
    <row r="2731" spans="1:23" x14ac:dyDescent="0.25">
      <c r="A2731" s="17"/>
      <c r="B2731" s="17"/>
      <c r="C2731" s="86"/>
      <c r="D2731" s="86"/>
      <c r="E2731" s="87"/>
      <c r="F2731" s="5"/>
      <c r="G2731" s="5"/>
      <c r="H2731" s="5"/>
      <c r="K2731" s="5"/>
      <c r="L2731" s="5"/>
      <c r="M2731" s="17"/>
      <c r="N2731" s="17"/>
      <c r="T2731" s="79"/>
      <c r="U2731" s="101"/>
      <c r="W2731" s="79"/>
    </row>
    <row r="2732" spans="1:23" x14ac:dyDescent="0.25">
      <c r="A2732" s="17"/>
      <c r="B2732" s="17"/>
      <c r="C2732" s="86"/>
      <c r="D2732" s="86"/>
      <c r="E2732" s="87"/>
      <c r="F2732" s="5"/>
      <c r="G2732" s="5"/>
      <c r="H2732" s="5"/>
      <c r="K2732" s="5"/>
      <c r="L2732" s="5"/>
      <c r="M2732" s="17"/>
      <c r="N2732" s="17"/>
      <c r="T2732" s="79"/>
      <c r="U2732" s="101"/>
      <c r="W2732" s="79"/>
    </row>
    <row r="2733" spans="1:23" x14ac:dyDescent="0.25">
      <c r="A2733" s="17"/>
      <c r="B2733" s="17"/>
      <c r="C2733" s="86"/>
      <c r="D2733" s="86"/>
      <c r="E2733" s="87"/>
      <c r="F2733" s="5"/>
      <c r="G2733" s="5"/>
      <c r="H2733" s="5"/>
      <c r="K2733" s="5"/>
      <c r="L2733" s="5"/>
      <c r="M2733" s="17"/>
      <c r="N2733" s="17"/>
      <c r="T2733" s="79"/>
      <c r="U2733" s="101"/>
      <c r="W2733" s="79"/>
    </row>
    <row r="2734" spans="1:23" x14ac:dyDescent="0.25">
      <c r="A2734" s="17"/>
      <c r="B2734" s="17"/>
      <c r="C2734" s="86"/>
      <c r="D2734" s="86"/>
      <c r="E2734" s="87"/>
      <c r="F2734" s="5"/>
      <c r="G2734" s="5"/>
      <c r="H2734" s="5"/>
      <c r="K2734" s="5"/>
      <c r="L2734" s="5"/>
      <c r="M2734" s="17"/>
      <c r="N2734" s="17"/>
      <c r="T2734" s="79"/>
      <c r="U2734" s="101"/>
      <c r="W2734" s="79"/>
    </row>
    <row r="2735" spans="1:23" x14ac:dyDescent="0.25">
      <c r="A2735" s="17"/>
      <c r="B2735" s="17"/>
      <c r="C2735" s="86"/>
      <c r="D2735" s="86"/>
      <c r="E2735" s="87"/>
      <c r="F2735" s="5"/>
      <c r="G2735" s="5"/>
      <c r="H2735" s="5"/>
      <c r="K2735" s="5"/>
      <c r="L2735" s="5"/>
      <c r="M2735" s="17"/>
      <c r="N2735" s="17"/>
      <c r="T2735" s="79"/>
      <c r="U2735" s="101"/>
      <c r="W2735" s="79"/>
    </row>
    <row r="2736" spans="1:23" x14ac:dyDescent="0.25">
      <c r="A2736" s="17"/>
      <c r="B2736" s="17"/>
      <c r="C2736" s="86"/>
      <c r="D2736" s="86"/>
      <c r="E2736" s="87"/>
      <c r="F2736" s="5"/>
      <c r="G2736" s="5"/>
      <c r="H2736" s="5"/>
      <c r="K2736" s="5"/>
      <c r="L2736" s="5"/>
      <c r="M2736" s="17"/>
      <c r="N2736" s="17"/>
      <c r="T2736" s="79"/>
      <c r="U2736" s="101"/>
      <c r="W2736" s="79"/>
    </row>
    <row r="2737" spans="1:23" x14ac:dyDescent="0.25">
      <c r="A2737" s="17"/>
      <c r="B2737" s="17"/>
      <c r="C2737" s="86"/>
      <c r="D2737" s="86"/>
      <c r="E2737" s="87"/>
      <c r="F2737" s="5"/>
      <c r="G2737" s="5"/>
      <c r="H2737" s="5"/>
      <c r="K2737" s="5"/>
      <c r="L2737" s="5"/>
      <c r="M2737" s="17"/>
      <c r="N2737" s="17"/>
      <c r="T2737" s="79"/>
      <c r="U2737" s="101"/>
      <c r="W2737" s="79"/>
    </row>
    <row r="2738" spans="1:23" x14ac:dyDescent="0.25">
      <c r="A2738" s="17"/>
      <c r="B2738" s="17"/>
      <c r="C2738" s="86"/>
      <c r="D2738" s="86"/>
      <c r="E2738" s="87"/>
      <c r="F2738" s="5"/>
      <c r="G2738" s="5"/>
      <c r="H2738" s="5"/>
      <c r="K2738" s="5"/>
      <c r="L2738" s="5"/>
      <c r="M2738" s="17"/>
      <c r="N2738" s="17"/>
      <c r="T2738" s="79"/>
      <c r="U2738" s="101"/>
      <c r="W2738" s="79"/>
    </row>
    <row r="2739" spans="1:23" x14ac:dyDescent="0.25">
      <c r="A2739" s="17"/>
      <c r="B2739" s="17"/>
      <c r="C2739" s="86"/>
      <c r="D2739" s="86"/>
      <c r="E2739" s="87"/>
      <c r="F2739" s="5"/>
      <c r="G2739" s="5"/>
      <c r="H2739" s="5"/>
      <c r="K2739" s="5"/>
      <c r="L2739" s="5"/>
      <c r="M2739" s="17"/>
      <c r="N2739" s="17"/>
      <c r="T2739" s="79"/>
      <c r="U2739" s="101"/>
      <c r="W2739" s="79"/>
    </row>
    <row r="2740" spans="1:23" x14ac:dyDescent="0.25">
      <c r="A2740" s="17"/>
      <c r="B2740" s="17"/>
      <c r="C2740" s="86"/>
      <c r="D2740" s="86"/>
      <c r="E2740" s="87"/>
      <c r="F2740" s="5"/>
      <c r="G2740" s="5"/>
      <c r="H2740" s="5"/>
      <c r="K2740" s="5"/>
      <c r="L2740" s="5"/>
      <c r="M2740" s="17"/>
      <c r="N2740" s="17"/>
      <c r="T2740" s="79"/>
      <c r="U2740" s="101"/>
      <c r="W2740" s="79"/>
    </row>
    <row r="2741" spans="1:23" x14ac:dyDescent="0.25">
      <c r="A2741" s="17"/>
      <c r="B2741" s="17"/>
      <c r="C2741" s="86"/>
      <c r="D2741" s="86"/>
      <c r="E2741" s="87"/>
      <c r="F2741" s="5"/>
      <c r="G2741" s="5"/>
      <c r="H2741" s="5"/>
      <c r="K2741" s="5"/>
      <c r="L2741" s="5"/>
      <c r="M2741" s="17"/>
      <c r="N2741" s="17"/>
      <c r="T2741" s="79"/>
      <c r="U2741" s="101"/>
      <c r="W2741" s="79"/>
    </row>
    <row r="2742" spans="1:23" x14ac:dyDescent="0.25">
      <c r="A2742" s="17"/>
      <c r="B2742" s="17"/>
      <c r="C2742" s="86"/>
      <c r="D2742" s="86"/>
      <c r="E2742" s="87"/>
      <c r="F2742" s="5"/>
      <c r="G2742" s="5"/>
      <c r="H2742" s="5"/>
      <c r="K2742" s="5"/>
      <c r="L2742" s="5"/>
      <c r="M2742" s="17"/>
      <c r="N2742" s="17"/>
      <c r="T2742" s="79"/>
      <c r="U2742" s="101"/>
      <c r="W2742" s="79"/>
    </row>
    <row r="2743" spans="1:23" x14ac:dyDescent="0.25">
      <c r="A2743" s="17"/>
      <c r="B2743" s="17"/>
      <c r="C2743" s="86"/>
      <c r="D2743" s="86"/>
      <c r="E2743" s="87"/>
      <c r="F2743" s="5"/>
      <c r="G2743" s="5"/>
      <c r="H2743" s="5"/>
      <c r="K2743" s="5"/>
      <c r="L2743" s="5"/>
      <c r="M2743" s="17"/>
      <c r="N2743" s="17"/>
      <c r="T2743" s="79"/>
      <c r="U2743" s="101"/>
      <c r="W2743" s="79"/>
    </row>
    <row r="2744" spans="1:23" x14ac:dyDescent="0.25">
      <c r="A2744" s="17"/>
      <c r="B2744" s="17"/>
      <c r="C2744" s="86"/>
      <c r="D2744" s="86"/>
      <c r="E2744" s="87"/>
      <c r="F2744" s="5"/>
      <c r="G2744" s="5"/>
      <c r="H2744" s="5"/>
      <c r="K2744" s="5"/>
      <c r="L2744" s="5"/>
      <c r="M2744" s="17"/>
      <c r="N2744" s="17"/>
      <c r="T2744" s="79"/>
      <c r="U2744" s="101"/>
      <c r="W2744" s="79"/>
    </row>
    <row r="2745" spans="1:23" x14ac:dyDescent="0.25">
      <c r="A2745" s="17"/>
      <c r="B2745" s="17"/>
      <c r="C2745" s="86"/>
      <c r="D2745" s="86"/>
      <c r="E2745" s="87"/>
      <c r="F2745" s="5"/>
      <c r="G2745" s="5"/>
      <c r="H2745" s="5"/>
      <c r="K2745" s="5"/>
      <c r="L2745" s="5"/>
      <c r="M2745" s="17"/>
      <c r="N2745" s="17"/>
      <c r="T2745" s="79"/>
      <c r="U2745" s="101"/>
      <c r="W2745" s="79"/>
    </row>
    <row r="2746" spans="1:23" x14ac:dyDescent="0.25">
      <c r="A2746" s="17"/>
      <c r="B2746" s="17"/>
      <c r="C2746" s="86"/>
      <c r="D2746" s="86"/>
      <c r="E2746" s="87"/>
      <c r="F2746" s="5"/>
      <c r="G2746" s="5"/>
      <c r="H2746" s="5"/>
      <c r="K2746" s="5"/>
      <c r="L2746" s="5"/>
      <c r="M2746" s="17"/>
      <c r="N2746" s="17"/>
      <c r="T2746" s="79"/>
      <c r="U2746" s="102"/>
      <c r="W2746" s="79"/>
    </row>
    <row r="2747" spans="1:23" x14ac:dyDescent="0.25">
      <c r="A2747" s="17"/>
      <c r="B2747" s="17"/>
      <c r="C2747" s="86"/>
      <c r="D2747" s="86"/>
      <c r="E2747" s="87"/>
      <c r="F2747" s="5"/>
      <c r="G2747" s="5"/>
      <c r="H2747" s="5"/>
      <c r="K2747" s="5"/>
      <c r="L2747" s="5"/>
      <c r="M2747" s="17"/>
      <c r="N2747" s="17"/>
      <c r="T2747" s="79"/>
      <c r="U2747" s="102"/>
      <c r="W2747" s="79"/>
    </row>
    <row r="2748" spans="1:23" x14ac:dyDescent="0.25">
      <c r="A2748" s="17"/>
      <c r="B2748" s="17"/>
      <c r="C2748" s="86"/>
      <c r="D2748" s="86"/>
      <c r="E2748" s="87"/>
      <c r="F2748" s="5"/>
      <c r="G2748" s="5"/>
      <c r="H2748" s="5"/>
      <c r="K2748" s="5"/>
      <c r="L2748" s="5"/>
      <c r="M2748" s="17"/>
      <c r="N2748" s="17"/>
      <c r="T2748" s="79"/>
      <c r="U2748" s="102"/>
      <c r="W2748" s="79"/>
    </row>
    <row r="2749" spans="1:23" x14ac:dyDescent="0.25">
      <c r="A2749" s="17"/>
      <c r="B2749" s="17"/>
      <c r="C2749" s="86"/>
      <c r="D2749" s="86"/>
      <c r="E2749" s="87"/>
      <c r="F2749" s="5"/>
      <c r="G2749" s="5"/>
      <c r="H2749" s="5"/>
      <c r="K2749" s="5"/>
      <c r="L2749" s="5"/>
      <c r="M2749" s="17"/>
      <c r="N2749" s="17"/>
      <c r="T2749" s="79"/>
      <c r="U2749" s="102"/>
      <c r="W2749" s="79"/>
    </row>
    <row r="2750" spans="1:23" x14ac:dyDescent="0.25">
      <c r="A2750" s="17"/>
      <c r="B2750" s="17"/>
      <c r="C2750" s="86"/>
      <c r="D2750" s="86"/>
      <c r="E2750" s="87"/>
      <c r="F2750" s="5"/>
      <c r="G2750" s="5"/>
      <c r="H2750" s="5"/>
      <c r="K2750" s="5"/>
      <c r="L2750" s="5"/>
      <c r="M2750" s="17"/>
      <c r="N2750" s="17"/>
      <c r="T2750" s="79"/>
      <c r="U2750" s="102"/>
      <c r="W2750" s="79"/>
    </row>
    <row r="2751" spans="1:23" x14ac:dyDescent="0.25">
      <c r="A2751" s="17"/>
      <c r="B2751" s="17"/>
      <c r="C2751" s="86"/>
      <c r="D2751" s="86"/>
      <c r="E2751" s="87"/>
      <c r="F2751" s="5"/>
      <c r="G2751" s="5"/>
      <c r="H2751" s="5"/>
      <c r="K2751" s="5"/>
      <c r="L2751" s="5"/>
      <c r="M2751" s="17"/>
      <c r="N2751" s="17"/>
      <c r="T2751" s="79"/>
      <c r="U2751" s="102"/>
      <c r="W2751" s="79"/>
    </row>
    <row r="2752" spans="1:23" x14ac:dyDescent="0.25">
      <c r="A2752" s="17"/>
      <c r="B2752" s="17"/>
      <c r="C2752" s="86"/>
      <c r="D2752" s="86"/>
      <c r="E2752" s="87"/>
      <c r="F2752" s="5"/>
      <c r="G2752" s="5"/>
      <c r="H2752" s="5"/>
      <c r="K2752" s="5"/>
      <c r="L2752" s="5"/>
      <c r="M2752" s="17"/>
      <c r="N2752" s="17"/>
      <c r="T2752" s="79"/>
      <c r="U2752" s="102"/>
      <c r="W2752" s="79"/>
    </row>
    <row r="2753" spans="1:23" x14ac:dyDescent="0.25">
      <c r="A2753" s="17"/>
      <c r="B2753" s="17"/>
      <c r="C2753" s="86"/>
      <c r="D2753" s="86"/>
      <c r="E2753" s="87"/>
      <c r="F2753" s="5"/>
      <c r="G2753" s="5"/>
      <c r="H2753" s="5"/>
      <c r="K2753" s="5"/>
      <c r="L2753" s="5"/>
      <c r="M2753" s="17"/>
      <c r="N2753" s="17"/>
      <c r="T2753" s="79"/>
      <c r="U2753" s="102"/>
      <c r="W2753" s="79"/>
    </row>
    <row r="2754" spans="1:23" x14ac:dyDescent="0.25">
      <c r="A2754" s="17"/>
      <c r="B2754" s="17"/>
      <c r="C2754" s="86"/>
      <c r="D2754" s="86"/>
      <c r="E2754" s="87"/>
      <c r="F2754" s="5"/>
      <c r="G2754" s="5"/>
      <c r="H2754" s="5"/>
      <c r="K2754" s="5"/>
      <c r="L2754" s="5"/>
      <c r="M2754" s="17"/>
      <c r="N2754" s="17"/>
      <c r="T2754" s="79"/>
      <c r="U2754" s="102"/>
      <c r="W2754" s="79"/>
    </row>
    <row r="2755" spans="1:23" x14ac:dyDescent="0.25">
      <c r="A2755" s="17"/>
      <c r="B2755" s="17"/>
      <c r="C2755" s="86"/>
      <c r="D2755" s="86"/>
      <c r="E2755" s="87"/>
      <c r="F2755" s="5"/>
      <c r="G2755" s="5"/>
      <c r="H2755" s="5"/>
      <c r="K2755" s="5"/>
      <c r="L2755" s="5"/>
      <c r="M2755" s="17"/>
      <c r="N2755" s="17"/>
      <c r="T2755" s="79"/>
      <c r="U2755" s="102"/>
      <c r="W2755" s="79"/>
    </row>
    <row r="2756" spans="1:23" x14ac:dyDescent="0.25">
      <c r="A2756" s="17"/>
      <c r="B2756" s="17"/>
      <c r="C2756" s="86"/>
      <c r="D2756" s="86"/>
      <c r="E2756" s="87"/>
      <c r="F2756" s="5"/>
      <c r="G2756" s="5"/>
      <c r="H2756" s="5"/>
      <c r="K2756" s="5"/>
      <c r="L2756" s="5"/>
      <c r="M2756" s="17"/>
      <c r="N2756" s="17"/>
      <c r="T2756" s="79"/>
      <c r="U2756" s="102"/>
      <c r="W2756" s="79"/>
    </row>
    <row r="2757" spans="1:23" x14ac:dyDescent="0.25">
      <c r="A2757" s="17"/>
      <c r="B2757" s="17"/>
      <c r="C2757" s="86"/>
      <c r="D2757" s="86"/>
      <c r="E2757" s="87"/>
      <c r="F2757" s="5"/>
      <c r="G2757" s="5"/>
      <c r="H2757" s="5"/>
      <c r="K2757" s="5"/>
      <c r="L2757" s="5"/>
      <c r="M2757" s="17"/>
      <c r="N2757" s="17"/>
      <c r="T2757" s="79"/>
      <c r="U2757" s="102"/>
      <c r="W2757" s="79"/>
    </row>
    <row r="2758" spans="1:23" x14ac:dyDescent="0.25">
      <c r="A2758" s="17"/>
      <c r="B2758" s="17"/>
      <c r="C2758" s="86"/>
      <c r="D2758" s="86"/>
      <c r="E2758" s="87"/>
      <c r="F2758" s="5"/>
      <c r="G2758" s="5"/>
      <c r="H2758" s="5"/>
      <c r="K2758" s="5"/>
      <c r="L2758" s="5"/>
      <c r="M2758" s="17"/>
      <c r="N2758" s="17"/>
      <c r="T2758" s="79"/>
      <c r="U2758" s="102"/>
      <c r="W2758" s="79"/>
    </row>
    <row r="2759" spans="1:23" x14ac:dyDescent="0.25">
      <c r="A2759" s="17"/>
      <c r="B2759" s="17"/>
      <c r="C2759" s="86"/>
      <c r="D2759" s="86"/>
      <c r="E2759" s="87"/>
      <c r="F2759" s="5"/>
      <c r="G2759" s="5"/>
      <c r="H2759" s="5"/>
      <c r="K2759" s="5"/>
      <c r="L2759" s="5"/>
      <c r="M2759" s="17"/>
      <c r="N2759" s="17"/>
      <c r="T2759" s="79"/>
      <c r="U2759" s="102"/>
      <c r="W2759" s="79"/>
    </row>
    <row r="2760" spans="1:23" x14ac:dyDescent="0.25">
      <c r="A2760" s="17"/>
      <c r="B2760" s="17"/>
      <c r="C2760" s="86"/>
      <c r="D2760" s="86"/>
      <c r="E2760" s="87"/>
      <c r="F2760" s="5"/>
      <c r="G2760" s="5"/>
      <c r="H2760" s="5"/>
      <c r="K2760" s="5"/>
      <c r="L2760" s="5"/>
      <c r="M2760" s="17"/>
      <c r="N2760" s="17"/>
      <c r="T2760" s="79"/>
      <c r="U2760" s="102"/>
      <c r="W2760" s="79"/>
    </row>
    <row r="2761" spans="1:23" x14ac:dyDescent="0.25">
      <c r="A2761" s="17"/>
      <c r="B2761" s="17"/>
      <c r="C2761" s="86"/>
      <c r="D2761" s="86"/>
      <c r="E2761" s="87"/>
      <c r="F2761" s="5"/>
      <c r="G2761" s="5"/>
      <c r="H2761" s="5"/>
      <c r="K2761" s="5"/>
      <c r="L2761" s="5"/>
      <c r="M2761" s="17"/>
      <c r="N2761" s="17"/>
      <c r="T2761" s="79"/>
      <c r="U2761" s="102"/>
      <c r="W2761" s="79"/>
    </row>
    <row r="2762" spans="1:23" x14ac:dyDescent="0.25">
      <c r="A2762" s="17"/>
      <c r="B2762" s="17"/>
      <c r="C2762" s="86"/>
      <c r="D2762" s="86"/>
      <c r="E2762" s="87"/>
      <c r="F2762" s="5"/>
      <c r="G2762" s="5"/>
      <c r="H2762" s="5"/>
      <c r="K2762" s="5"/>
      <c r="L2762" s="5"/>
      <c r="M2762" s="17"/>
      <c r="N2762" s="17"/>
      <c r="T2762" s="79"/>
      <c r="U2762" s="79"/>
      <c r="W2762" s="79"/>
    </row>
    <row r="2763" spans="1:23" x14ac:dyDescent="0.25">
      <c r="A2763" s="17"/>
      <c r="B2763" s="17"/>
      <c r="C2763" s="86"/>
      <c r="D2763" s="86"/>
      <c r="E2763" s="87"/>
      <c r="F2763" s="5"/>
      <c r="G2763" s="5"/>
      <c r="H2763" s="5"/>
      <c r="K2763" s="5"/>
      <c r="L2763" s="5"/>
      <c r="M2763" s="17"/>
      <c r="N2763" s="17"/>
      <c r="T2763" s="79"/>
      <c r="U2763" s="79"/>
      <c r="W2763" s="79"/>
    </row>
    <row r="2764" spans="1:23" x14ac:dyDescent="0.25">
      <c r="A2764" s="17"/>
      <c r="B2764" s="17"/>
      <c r="C2764" s="86"/>
      <c r="D2764" s="86"/>
      <c r="E2764" s="87"/>
      <c r="F2764" s="5"/>
      <c r="G2764" s="5"/>
      <c r="H2764" s="5"/>
      <c r="K2764" s="5"/>
      <c r="L2764" s="5"/>
      <c r="M2764" s="17"/>
      <c r="N2764" s="17"/>
      <c r="T2764" s="79"/>
      <c r="U2764" s="79"/>
      <c r="W2764" s="79"/>
    </row>
    <row r="2765" spans="1:23" x14ac:dyDescent="0.25">
      <c r="A2765" s="17"/>
      <c r="B2765" s="17"/>
      <c r="C2765" s="86"/>
      <c r="D2765" s="86"/>
      <c r="E2765" s="87"/>
      <c r="F2765" s="5"/>
      <c r="G2765" s="5"/>
      <c r="H2765" s="5"/>
      <c r="K2765" s="5"/>
      <c r="L2765" s="5"/>
      <c r="M2765" s="17"/>
      <c r="N2765" s="17"/>
      <c r="T2765" s="79"/>
      <c r="U2765" s="79"/>
      <c r="W2765" s="79"/>
    </row>
    <row r="2766" spans="1:23" x14ac:dyDescent="0.25">
      <c r="A2766" s="17"/>
      <c r="B2766" s="17"/>
      <c r="C2766" s="86"/>
      <c r="D2766" s="86"/>
      <c r="E2766" s="87"/>
      <c r="F2766" s="5"/>
      <c r="G2766" s="5"/>
      <c r="H2766" s="5"/>
      <c r="K2766" s="5"/>
      <c r="L2766" s="5"/>
      <c r="M2766" s="17"/>
      <c r="N2766" s="17"/>
      <c r="T2766" s="79"/>
      <c r="U2766" s="79"/>
      <c r="W2766" s="79"/>
    </row>
    <row r="2767" spans="1:23" x14ac:dyDescent="0.25">
      <c r="A2767" s="17"/>
      <c r="B2767" s="17"/>
      <c r="C2767" s="86"/>
      <c r="D2767" s="86"/>
      <c r="E2767" s="87"/>
      <c r="F2767" s="5"/>
      <c r="G2767" s="5"/>
      <c r="H2767" s="5"/>
      <c r="K2767" s="5"/>
      <c r="L2767" s="5"/>
      <c r="M2767" s="17"/>
      <c r="N2767" s="17"/>
      <c r="T2767" s="79"/>
      <c r="U2767" s="79"/>
      <c r="V2767" s="19"/>
      <c r="W2767" s="79"/>
    </row>
    <row r="2768" spans="1:23" x14ac:dyDescent="0.25">
      <c r="A2768" s="17"/>
      <c r="B2768" s="17"/>
      <c r="C2768" s="86"/>
      <c r="D2768" s="86"/>
      <c r="E2768" s="87"/>
      <c r="F2768" s="5"/>
      <c r="G2768" s="5"/>
      <c r="H2768" s="5"/>
      <c r="K2768" s="5"/>
      <c r="L2768" s="5"/>
      <c r="M2768" s="17"/>
      <c r="N2768" s="17"/>
      <c r="T2768" s="79"/>
      <c r="U2768" s="79"/>
      <c r="V2768" s="19"/>
      <c r="W2768" s="79"/>
    </row>
    <row r="2769" spans="1:24" x14ac:dyDescent="0.25">
      <c r="A2769" s="17"/>
      <c r="B2769" s="17"/>
      <c r="C2769" s="86"/>
      <c r="D2769" s="86"/>
      <c r="E2769" s="87"/>
      <c r="F2769" s="5"/>
      <c r="G2769" s="5"/>
      <c r="H2769" s="5"/>
      <c r="K2769" s="5"/>
      <c r="L2769" s="5"/>
      <c r="M2769" s="17"/>
      <c r="N2769" s="17"/>
      <c r="T2769" s="79"/>
      <c r="U2769" s="79"/>
      <c r="V2769" s="19"/>
      <c r="W2769" s="79"/>
      <c r="X2769" s="106"/>
    </row>
    <row r="2770" spans="1:24" x14ac:dyDescent="0.25">
      <c r="A2770" s="17"/>
      <c r="B2770" s="17"/>
      <c r="C2770" s="86"/>
      <c r="D2770" s="86"/>
      <c r="E2770" s="87"/>
      <c r="F2770" s="5"/>
      <c r="G2770" s="5"/>
      <c r="H2770" s="5"/>
      <c r="K2770" s="5"/>
      <c r="L2770" s="5"/>
      <c r="M2770" s="17"/>
      <c r="N2770" s="17"/>
      <c r="T2770" s="79"/>
      <c r="U2770" s="79"/>
      <c r="V2770" s="19"/>
      <c r="W2770" s="79"/>
    </row>
    <row r="2771" spans="1:24" x14ac:dyDescent="0.25">
      <c r="A2771" s="17"/>
      <c r="B2771" s="17"/>
      <c r="C2771" s="86"/>
      <c r="D2771" s="86"/>
      <c r="E2771" s="87"/>
      <c r="F2771" s="5"/>
      <c r="G2771" s="5"/>
      <c r="H2771" s="5"/>
      <c r="K2771" s="5"/>
      <c r="L2771" s="5"/>
      <c r="M2771" s="17"/>
      <c r="N2771" s="17"/>
      <c r="T2771" s="79"/>
      <c r="U2771" s="79"/>
      <c r="V2771" s="19"/>
      <c r="W2771" s="79"/>
    </row>
    <row r="2772" spans="1:24" x14ac:dyDescent="0.25">
      <c r="A2772" s="17"/>
      <c r="B2772" s="17"/>
      <c r="C2772" s="86"/>
      <c r="D2772" s="86"/>
      <c r="E2772" s="87"/>
      <c r="F2772" s="5"/>
      <c r="G2772" s="5"/>
      <c r="H2772" s="5"/>
      <c r="K2772" s="5"/>
      <c r="L2772" s="5"/>
      <c r="M2772" s="17"/>
      <c r="N2772" s="17"/>
      <c r="T2772" s="79"/>
      <c r="U2772" s="79"/>
      <c r="V2772" s="19"/>
      <c r="W2772" s="79"/>
      <c r="X2772" s="106"/>
    </row>
    <row r="2773" spans="1:24" x14ac:dyDescent="0.25">
      <c r="A2773" s="17"/>
      <c r="B2773" s="17"/>
      <c r="C2773" s="86"/>
      <c r="D2773" s="86"/>
      <c r="E2773" s="87"/>
      <c r="F2773" s="5"/>
      <c r="G2773" s="5"/>
      <c r="H2773" s="5"/>
      <c r="K2773" s="5"/>
      <c r="L2773" s="5"/>
      <c r="M2773" s="17"/>
      <c r="N2773" s="17"/>
      <c r="T2773" s="79"/>
      <c r="U2773" s="79"/>
      <c r="V2773" s="19"/>
      <c r="W2773" s="79"/>
    </row>
    <row r="2774" spans="1:24" x14ac:dyDescent="0.25">
      <c r="A2774" s="17"/>
      <c r="B2774" s="17"/>
      <c r="C2774" s="86"/>
      <c r="D2774" s="86"/>
      <c r="E2774" s="87"/>
      <c r="F2774" s="5"/>
      <c r="G2774" s="5"/>
      <c r="H2774" s="5"/>
      <c r="K2774" s="5"/>
      <c r="L2774" s="5"/>
      <c r="M2774" s="17"/>
      <c r="N2774" s="17"/>
      <c r="T2774" s="79"/>
      <c r="U2774" s="79"/>
      <c r="V2774" s="19"/>
      <c r="W2774" s="79"/>
    </row>
    <row r="2775" spans="1:24" x14ac:dyDescent="0.25">
      <c r="A2775" s="17"/>
      <c r="B2775" s="17"/>
      <c r="C2775" s="86"/>
      <c r="D2775" s="86"/>
      <c r="E2775" s="87"/>
      <c r="F2775" s="5"/>
      <c r="G2775" s="5"/>
      <c r="H2775" s="5"/>
      <c r="K2775" s="5"/>
      <c r="L2775" s="5"/>
      <c r="M2775" s="17"/>
      <c r="N2775" s="17"/>
      <c r="T2775" s="79"/>
      <c r="U2775" s="79"/>
      <c r="V2775" s="19"/>
      <c r="W2775" s="79"/>
    </row>
    <row r="2776" spans="1:24" x14ac:dyDescent="0.25">
      <c r="A2776" s="17"/>
      <c r="B2776" s="17"/>
      <c r="C2776" s="86"/>
      <c r="D2776" s="86"/>
      <c r="E2776" s="87"/>
      <c r="F2776" s="5"/>
      <c r="G2776" s="5"/>
      <c r="H2776" s="5"/>
      <c r="K2776" s="5"/>
      <c r="L2776" s="5"/>
      <c r="M2776" s="17"/>
      <c r="N2776" s="17"/>
      <c r="T2776" s="79"/>
      <c r="U2776" s="79"/>
      <c r="V2776" s="19"/>
      <c r="W2776" s="79"/>
    </row>
    <row r="2777" spans="1:24" x14ac:dyDescent="0.25">
      <c r="A2777" s="17"/>
      <c r="B2777" s="17"/>
      <c r="C2777" s="86"/>
      <c r="D2777" s="86"/>
      <c r="E2777" s="87"/>
      <c r="F2777" s="5"/>
      <c r="G2777" s="5"/>
      <c r="H2777" s="5"/>
      <c r="K2777" s="5"/>
      <c r="L2777" s="5"/>
      <c r="M2777" s="17"/>
      <c r="N2777" s="17"/>
      <c r="T2777" s="79"/>
      <c r="U2777" s="79"/>
      <c r="V2777" s="19"/>
      <c r="W2777" s="79"/>
    </row>
    <row r="2778" spans="1:24" x14ac:dyDescent="0.25">
      <c r="A2778" s="17"/>
      <c r="B2778" s="17"/>
      <c r="C2778" s="86"/>
      <c r="D2778" s="86"/>
      <c r="E2778" s="87"/>
      <c r="F2778" s="5"/>
      <c r="G2778" s="5"/>
      <c r="H2778" s="5"/>
      <c r="K2778" s="5"/>
      <c r="L2778" s="5"/>
      <c r="M2778" s="17"/>
      <c r="N2778" s="17"/>
      <c r="T2778" s="79"/>
      <c r="U2778" s="79"/>
      <c r="V2778" s="19"/>
      <c r="W2778" s="79"/>
    </row>
    <row r="2779" spans="1:24" x14ac:dyDescent="0.25">
      <c r="A2779" s="17"/>
      <c r="B2779" s="17"/>
      <c r="C2779" s="86"/>
      <c r="D2779" s="86"/>
      <c r="E2779" s="87"/>
      <c r="F2779" s="5"/>
      <c r="G2779" s="5"/>
      <c r="H2779" s="5"/>
      <c r="K2779" s="5"/>
      <c r="L2779" s="5"/>
      <c r="M2779" s="17"/>
      <c r="N2779" s="17"/>
      <c r="T2779" s="79"/>
      <c r="U2779" s="79"/>
      <c r="V2779" s="19"/>
      <c r="W2779" s="79"/>
    </row>
    <row r="2780" spans="1:24" x14ac:dyDescent="0.25">
      <c r="A2780" s="17"/>
      <c r="B2780" s="17"/>
      <c r="C2780" s="86"/>
      <c r="D2780" s="86"/>
      <c r="E2780" s="87"/>
      <c r="F2780" s="5"/>
      <c r="G2780" s="5"/>
      <c r="H2780" s="5"/>
      <c r="K2780" s="5"/>
      <c r="L2780" s="5"/>
      <c r="M2780" s="17"/>
      <c r="N2780" s="17"/>
      <c r="T2780" s="79"/>
      <c r="U2780" s="79"/>
      <c r="V2780" s="19"/>
      <c r="W2780" s="79"/>
    </row>
    <row r="2781" spans="1:24" x14ac:dyDescent="0.25">
      <c r="A2781" s="17"/>
      <c r="B2781" s="17"/>
      <c r="C2781" s="86"/>
      <c r="D2781" s="86"/>
      <c r="E2781" s="87"/>
      <c r="F2781" s="5"/>
      <c r="G2781" s="5"/>
      <c r="H2781" s="5"/>
      <c r="K2781" s="5"/>
      <c r="L2781" s="5"/>
      <c r="M2781" s="17"/>
      <c r="N2781" s="17"/>
      <c r="T2781" s="79"/>
      <c r="U2781" s="79"/>
      <c r="V2781" s="19"/>
      <c r="W2781" s="79"/>
    </row>
    <row r="2782" spans="1:24" x14ac:dyDescent="0.25">
      <c r="A2782" s="17"/>
      <c r="B2782" s="17"/>
      <c r="C2782" s="86"/>
      <c r="D2782" s="86"/>
      <c r="E2782" s="87"/>
      <c r="F2782" s="5"/>
      <c r="G2782" s="5"/>
      <c r="H2782" s="5"/>
      <c r="K2782" s="5"/>
      <c r="L2782" s="5"/>
      <c r="M2782" s="17"/>
      <c r="N2782" s="17"/>
      <c r="T2782" s="79"/>
      <c r="U2782" s="79"/>
      <c r="V2782" s="19"/>
      <c r="W2782" s="79"/>
    </row>
    <row r="2783" spans="1:24" x14ac:dyDescent="0.25">
      <c r="A2783" s="17"/>
      <c r="B2783" s="17"/>
      <c r="C2783" s="86"/>
      <c r="D2783" s="86"/>
      <c r="E2783" s="87"/>
      <c r="F2783" s="5"/>
      <c r="G2783" s="5"/>
      <c r="H2783" s="5"/>
      <c r="K2783" s="5"/>
      <c r="L2783" s="5"/>
      <c r="M2783" s="17"/>
      <c r="N2783" s="17"/>
      <c r="T2783" s="79"/>
      <c r="U2783" s="79"/>
      <c r="V2783" s="19"/>
      <c r="W2783" s="79"/>
    </row>
    <row r="2784" spans="1:24" x14ac:dyDescent="0.25">
      <c r="A2784" s="17"/>
      <c r="B2784" s="17"/>
      <c r="C2784" s="86"/>
      <c r="D2784" s="86"/>
      <c r="E2784" s="87"/>
      <c r="F2784" s="5"/>
      <c r="G2784" s="5"/>
      <c r="H2784" s="5"/>
      <c r="K2784" s="5"/>
      <c r="L2784" s="5"/>
      <c r="M2784" s="17"/>
      <c r="N2784" s="17"/>
      <c r="T2784" s="79"/>
      <c r="U2784" s="79"/>
      <c r="V2784" s="19"/>
      <c r="W2784" s="79"/>
    </row>
    <row r="2785" spans="1:24" x14ac:dyDescent="0.25">
      <c r="A2785" s="17"/>
      <c r="B2785" s="17"/>
      <c r="C2785" s="86"/>
      <c r="D2785" s="86"/>
      <c r="E2785" s="87"/>
      <c r="F2785" s="5"/>
      <c r="G2785" s="5"/>
      <c r="H2785" s="5"/>
      <c r="K2785" s="5"/>
      <c r="L2785" s="5"/>
      <c r="M2785" s="17"/>
      <c r="N2785" s="17"/>
      <c r="T2785" s="79"/>
      <c r="U2785" s="79"/>
      <c r="V2785" s="19"/>
      <c r="W2785" s="79"/>
    </row>
    <row r="2786" spans="1:24" x14ac:dyDescent="0.25">
      <c r="A2786" s="17"/>
      <c r="B2786" s="17"/>
      <c r="C2786" s="86"/>
      <c r="D2786" s="86"/>
      <c r="E2786" s="87"/>
      <c r="F2786" s="5"/>
      <c r="G2786" s="5"/>
      <c r="H2786" s="5"/>
      <c r="K2786" s="5"/>
      <c r="L2786" s="5"/>
      <c r="M2786" s="17"/>
      <c r="N2786" s="17"/>
      <c r="T2786" s="79"/>
      <c r="U2786" s="79"/>
      <c r="V2786" s="19"/>
      <c r="W2786" s="79"/>
    </row>
    <row r="2787" spans="1:24" x14ac:dyDescent="0.25">
      <c r="A2787" s="17"/>
      <c r="B2787" s="17"/>
      <c r="C2787" s="86"/>
      <c r="D2787" s="86"/>
      <c r="E2787" s="87"/>
      <c r="F2787" s="5"/>
      <c r="G2787" s="5"/>
      <c r="H2787" s="5"/>
      <c r="K2787" s="5"/>
      <c r="L2787" s="5"/>
      <c r="M2787" s="17"/>
      <c r="N2787" s="17"/>
      <c r="T2787" s="79"/>
      <c r="U2787" s="79"/>
      <c r="V2787" s="19"/>
      <c r="W2787" s="79"/>
    </row>
    <row r="2788" spans="1:24" x14ac:dyDescent="0.25">
      <c r="A2788" s="17"/>
      <c r="B2788" s="17"/>
      <c r="C2788" s="86"/>
      <c r="D2788" s="86"/>
      <c r="E2788" s="87"/>
      <c r="F2788" s="5"/>
      <c r="G2788" s="5"/>
      <c r="H2788" s="5"/>
      <c r="K2788" s="5"/>
      <c r="L2788" s="5"/>
      <c r="M2788" s="17"/>
      <c r="N2788" s="17"/>
      <c r="T2788" s="79"/>
      <c r="U2788" s="79"/>
      <c r="V2788" s="19"/>
      <c r="W2788" s="79"/>
    </row>
    <row r="2789" spans="1:24" x14ac:dyDescent="0.25">
      <c r="A2789" s="17"/>
      <c r="B2789" s="17"/>
      <c r="C2789" s="86"/>
      <c r="D2789" s="86"/>
      <c r="E2789" s="87"/>
      <c r="F2789" s="5"/>
      <c r="G2789" s="5"/>
      <c r="H2789" s="5"/>
      <c r="K2789" s="5"/>
      <c r="L2789" s="5"/>
      <c r="M2789" s="17"/>
      <c r="N2789" s="17"/>
      <c r="T2789" s="79"/>
      <c r="U2789" s="79"/>
      <c r="V2789" s="19"/>
      <c r="W2789" s="79"/>
    </row>
    <row r="2790" spans="1:24" x14ac:dyDescent="0.25">
      <c r="A2790" s="17"/>
      <c r="B2790" s="17"/>
      <c r="C2790" s="86"/>
      <c r="D2790" s="86"/>
      <c r="E2790" s="87"/>
      <c r="F2790" s="5"/>
      <c r="G2790" s="5"/>
      <c r="H2790" s="5"/>
      <c r="K2790" s="5"/>
      <c r="L2790" s="5"/>
      <c r="M2790" s="17"/>
      <c r="N2790" s="17"/>
      <c r="T2790" s="79"/>
      <c r="U2790" s="79"/>
      <c r="V2790" s="19"/>
      <c r="W2790" s="79"/>
    </row>
    <row r="2791" spans="1:24" x14ac:dyDescent="0.25">
      <c r="A2791" s="17"/>
      <c r="B2791" s="17"/>
      <c r="C2791" s="86"/>
      <c r="D2791" s="86"/>
      <c r="E2791" s="87"/>
      <c r="F2791" s="5"/>
      <c r="G2791" s="5"/>
      <c r="H2791" s="5"/>
      <c r="K2791" s="5"/>
      <c r="L2791" s="5"/>
      <c r="M2791" s="17"/>
      <c r="N2791" s="17"/>
      <c r="T2791" s="79"/>
      <c r="U2791" s="79"/>
      <c r="V2791" s="19"/>
      <c r="W2791" s="79"/>
    </row>
    <row r="2792" spans="1:24" x14ac:dyDescent="0.25">
      <c r="A2792" s="17"/>
      <c r="B2792" s="17"/>
      <c r="C2792" s="86"/>
      <c r="D2792" s="86"/>
      <c r="E2792" s="87"/>
      <c r="F2792" s="5"/>
      <c r="G2792" s="5"/>
      <c r="H2792" s="5"/>
      <c r="K2792" s="5"/>
      <c r="L2792" s="5"/>
      <c r="M2792" s="17"/>
      <c r="N2792" s="17"/>
      <c r="T2792" s="79"/>
      <c r="U2792" s="79"/>
      <c r="V2792" s="19"/>
      <c r="W2792" s="79"/>
    </row>
    <row r="2793" spans="1:24" x14ac:dyDescent="0.25">
      <c r="A2793" s="17"/>
      <c r="B2793" s="17"/>
      <c r="C2793" s="86"/>
      <c r="D2793" s="86"/>
      <c r="E2793" s="87"/>
      <c r="F2793" s="5"/>
      <c r="G2793" s="5"/>
      <c r="H2793" s="5"/>
      <c r="K2793" s="5"/>
      <c r="L2793" s="5"/>
      <c r="M2793" s="17"/>
      <c r="N2793" s="17"/>
      <c r="T2793" s="79"/>
      <c r="U2793" s="79"/>
      <c r="V2793" s="19"/>
      <c r="W2793" s="79"/>
    </row>
    <row r="2794" spans="1:24" x14ac:dyDescent="0.25">
      <c r="A2794" s="17"/>
      <c r="B2794" s="17"/>
      <c r="C2794" s="86"/>
      <c r="D2794" s="86"/>
      <c r="E2794" s="87"/>
      <c r="F2794" s="5"/>
      <c r="G2794" s="5"/>
      <c r="H2794" s="5"/>
      <c r="K2794" s="5"/>
      <c r="L2794" s="5"/>
      <c r="M2794" s="17"/>
      <c r="N2794" s="17"/>
      <c r="T2794" s="79"/>
      <c r="U2794" s="79"/>
      <c r="V2794" s="19"/>
      <c r="W2794" s="79"/>
      <c r="X2794" s="106"/>
    </row>
    <row r="2795" spans="1:24" x14ac:dyDescent="0.25">
      <c r="A2795" s="17"/>
      <c r="B2795" s="17"/>
      <c r="C2795" s="86"/>
      <c r="D2795" s="86"/>
      <c r="E2795" s="87"/>
      <c r="F2795" s="5"/>
      <c r="G2795" s="5"/>
      <c r="H2795" s="5"/>
      <c r="K2795" s="5"/>
      <c r="L2795" s="5"/>
      <c r="M2795" s="17"/>
      <c r="N2795" s="17"/>
      <c r="T2795" s="79"/>
      <c r="U2795" s="79"/>
      <c r="V2795" s="19"/>
      <c r="W2795" s="79"/>
      <c r="X2795" s="106"/>
    </row>
    <row r="2796" spans="1:24" x14ac:dyDescent="0.25">
      <c r="A2796" s="17"/>
      <c r="B2796" s="17"/>
      <c r="C2796" s="86"/>
      <c r="D2796" s="86"/>
      <c r="E2796" s="87"/>
      <c r="F2796" s="5"/>
      <c r="G2796" s="5"/>
      <c r="H2796" s="5"/>
      <c r="K2796" s="5"/>
      <c r="L2796" s="5"/>
      <c r="M2796" s="17"/>
      <c r="N2796" s="17"/>
      <c r="T2796" s="79"/>
      <c r="U2796" s="79"/>
      <c r="V2796" s="19"/>
      <c r="W2796" s="79"/>
      <c r="X2796" s="106"/>
    </row>
    <row r="2797" spans="1:24" x14ac:dyDescent="0.25">
      <c r="A2797" s="17"/>
      <c r="B2797" s="17"/>
      <c r="C2797" s="86"/>
      <c r="D2797" s="86"/>
      <c r="E2797" s="87"/>
      <c r="F2797" s="5"/>
      <c r="G2797" s="5"/>
      <c r="H2797" s="5"/>
      <c r="K2797" s="5"/>
      <c r="L2797" s="5"/>
      <c r="M2797" s="17"/>
      <c r="N2797" s="17"/>
      <c r="T2797" s="79"/>
      <c r="U2797" s="79"/>
      <c r="V2797" s="19"/>
      <c r="W2797" s="79"/>
      <c r="X2797" s="106"/>
    </row>
    <row r="2798" spans="1:24" x14ac:dyDescent="0.25">
      <c r="A2798" s="17"/>
      <c r="B2798" s="17"/>
      <c r="C2798" s="86"/>
      <c r="D2798" s="86"/>
      <c r="E2798" s="87"/>
      <c r="F2798" s="5"/>
      <c r="G2798" s="5"/>
      <c r="H2798" s="5"/>
      <c r="K2798" s="5"/>
      <c r="L2798" s="5"/>
      <c r="M2798" s="17"/>
      <c r="N2798" s="17"/>
      <c r="T2798" s="79"/>
      <c r="U2798" s="79"/>
      <c r="V2798" s="19"/>
      <c r="W2798" s="79"/>
    </row>
    <row r="2799" spans="1:24" x14ac:dyDescent="0.25">
      <c r="A2799" s="17"/>
      <c r="B2799" s="17"/>
      <c r="C2799" s="86"/>
      <c r="D2799" s="86"/>
      <c r="E2799" s="87"/>
      <c r="F2799" s="5"/>
      <c r="G2799" s="5"/>
      <c r="H2799" s="5"/>
      <c r="K2799" s="5"/>
      <c r="L2799" s="5"/>
      <c r="M2799" s="17"/>
      <c r="N2799" s="17"/>
      <c r="T2799" s="79"/>
      <c r="U2799" s="79"/>
      <c r="V2799" s="19"/>
      <c r="W2799" s="79"/>
    </row>
    <row r="2800" spans="1:24" x14ac:dyDescent="0.25">
      <c r="A2800" s="17"/>
      <c r="B2800" s="17"/>
      <c r="C2800" s="86"/>
      <c r="D2800" s="86"/>
      <c r="E2800" s="87"/>
      <c r="F2800" s="5"/>
      <c r="G2800" s="5"/>
      <c r="H2800" s="5"/>
      <c r="K2800" s="5"/>
      <c r="L2800" s="5"/>
      <c r="M2800" s="17"/>
      <c r="N2800" s="17"/>
      <c r="T2800" s="79"/>
      <c r="U2800" s="79"/>
      <c r="V2800" s="19"/>
      <c r="W2800" s="79"/>
    </row>
    <row r="2801" spans="1:23" x14ac:dyDescent="0.25">
      <c r="A2801" s="17"/>
      <c r="B2801" s="17"/>
      <c r="C2801" s="86"/>
      <c r="D2801" s="86"/>
      <c r="E2801" s="87"/>
      <c r="F2801" s="5"/>
      <c r="G2801" s="5"/>
      <c r="H2801" s="5"/>
      <c r="K2801" s="5"/>
      <c r="L2801" s="5"/>
      <c r="M2801" s="17"/>
      <c r="N2801" s="17"/>
      <c r="T2801" s="79"/>
      <c r="U2801" s="79"/>
      <c r="V2801" s="19"/>
      <c r="W2801" s="79"/>
    </row>
    <row r="2802" spans="1:23" x14ac:dyDescent="0.25">
      <c r="A2802" s="17"/>
      <c r="B2802" s="17"/>
      <c r="C2802" s="86"/>
      <c r="D2802" s="86"/>
      <c r="E2802" s="87"/>
      <c r="F2802" s="5"/>
      <c r="G2802" s="5"/>
      <c r="H2802" s="5"/>
      <c r="K2802" s="5"/>
      <c r="L2802" s="5"/>
      <c r="M2802" s="17"/>
      <c r="N2802" s="17"/>
      <c r="T2802" s="79"/>
      <c r="U2802" s="79"/>
      <c r="V2802" s="19"/>
      <c r="W2802" s="79"/>
    </row>
    <row r="2803" spans="1:23" x14ac:dyDescent="0.25">
      <c r="A2803" s="17"/>
      <c r="B2803" s="17"/>
      <c r="C2803" s="86"/>
      <c r="D2803" s="86"/>
      <c r="E2803" s="87"/>
      <c r="F2803" s="5"/>
      <c r="G2803" s="5"/>
      <c r="H2803" s="5"/>
      <c r="K2803" s="5"/>
      <c r="L2803" s="5"/>
      <c r="M2803" s="17"/>
      <c r="N2803" s="17"/>
      <c r="T2803" s="79"/>
      <c r="U2803" s="79"/>
      <c r="V2803" s="19"/>
      <c r="W2803" s="79"/>
    </row>
    <row r="2804" spans="1:23" x14ac:dyDescent="0.25">
      <c r="A2804" s="17"/>
      <c r="B2804" s="17"/>
      <c r="C2804" s="86"/>
      <c r="D2804" s="86"/>
      <c r="E2804" s="87"/>
      <c r="F2804" s="5"/>
      <c r="G2804" s="5"/>
      <c r="H2804" s="5"/>
      <c r="K2804" s="5"/>
      <c r="L2804" s="5"/>
      <c r="M2804" s="17"/>
      <c r="N2804" s="17"/>
      <c r="T2804" s="79"/>
      <c r="U2804" s="79"/>
      <c r="V2804" s="19"/>
      <c r="W2804" s="79"/>
    </row>
    <row r="2805" spans="1:23" x14ac:dyDescent="0.25">
      <c r="A2805" s="17"/>
      <c r="B2805" s="17"/>
      <c r="C2805" s="86"/>
      <c r="D2805" s="86"/>
      <c r="E2805" s="87"/>
      <c r="F2805" s="5"/>
      <c r="G2805" s="5"/>
      <c r="H2805" s="5"/>
      <c r="K2805" s="5"/>
      <c r="L2805" s="5"/>
      <c r="M2805" s="17"/>
      <c r="N2805" s="17"/>
      <c r="T2805" s="79"/>
      <c r="U2805" s="79"/>
      <c r="V2805" s="19"/>
      <c r="W2805" s="79"/>
    </row>
    <row r="2806" spans="1:23" x14ac:dyDescent="0.25">
      <c r="A2806" s="17"/>
      <c r="B2806" s="17"/>
      <c r="C2806" s="86"/>
      <c r="D2806" s="86"/>
      <c r="E2806" s="87"/>
      <c r="F2806" s="5"/>
      <c r="G2806" s="5"/>
      <c r="H2806" s="5"/>
      <c r="K2806" s="5"/>
      <c r="L2806" s="5"/>
      <c r="M2806" s="17"/>
      <c r="N2806" s="17"/>
      <c r="T2806" s="79"/>
      <c r="U2806" s="79"/>
      <c r="V2806" s="19"/>
      <c r="W2806" s="79"/>
    </row>
    <row r="2807" spans="1:23" x14ac:dyDescent="0.25">
      <c r="A2807" s="17"/>
      <c r="B2807" s="17"/>
      <c r="C2807" s="86"/>
      <c r="D2807" s="86"/>
      <c r="E2807" s="87"/>
      <c r="F2807" s="5"/>
      <c r="G2807" s="5"/>
      <c r="H2807" s="5"/>
      <c r="K2807" s="5"/>
      <c r="L2807" s="5"/>
      <c r="M2807" s="17"/>
      <c r="N2807" s="17"/>
      <c r="T2807" s="79"/>
      <c r="U2807" s="79"/>
      <c r="V2807" s="19"/>
      <c r="W2807" s="79"/>
    </row>
    <row r="2808" spans="1:23" x14ac:dyDescent="0.25">
      <c r="A2808" s="17"/>
      <c r="B2808" s="17"/>
      <c r="C2808" s="86"/>
      <c r="D2808" s="86"/>
      <c r="E2808" s="87"/>
      <c r="F2808" s="5"/>
      <c r="G2808" s="5"/>
      <c r="H2808" s="5"/>
      <c r="K2808" s="5"/>
      <c r="L2808" s="5"/>
      <c r="M2808" s="17"/>
      <c r="N2808" s="17"/>
      <c r="T2808" s="79"/>
      <c r="U2808" s="79"/>
      <c r="V2808" s="19"/>
      <c r="W2808" s="79"/>
    </row>
    <row r="2809" spans="1:23" x14ac:dyDescent="0.25">
      <c r="A2809" s="17"/>
      <c r="B2809" s="17"/>
      <c r="C2809" s="86"/>
      <c r="D2809" s="86"/>
      <c r="E2809" s="87"/>
      <c r="F2809" s="5"/>
      <c r="G2809" s="5"/>
      <c r="H2809" s="5"/>
      <c r="K2809" s="5"/>
      <c r="L2809" s="5"/>
      <c r="M2809" s="17"/>
      <c r="N2809" s="17"/>
      <c r="T2809" s="79"/>
      <c r="U2809" s="79"/>
      <c r="V2809" s="19"/>
      <c r="W2809" s="79"/>
    </row>
    <row r="2810" spans="1:23" x14ac:dyDescent="0.25">
      <c r="A2810" s="17"/>
      <c r="B2810" s="17"/>
      <c r="C2810" s="86"/>
      <c r="D2810" s="86"/>
      <c r="E2810" s="87"/>
      <c r="F2810" s="5"/>
      <c r="G2810" s="5"/>
      <c r="H2810" s="5"/>
      <c r="K2810" s="5"/>
      <c r="L2810" s="5"/>
      <c r="M2810" s="17"/>
      <c r="N2810" s="17"/>
      <c r="T2810" s="79"/>
      <c r="U2810" s="79"/>
      <c r="V2810" s="19"/>
      <c r="W2810" s="79"/>
    </row>
    <row r="2811" spans="1:23" x14ac:dyDescent="0.25">
      <c r="A2811" s="17"/>
      <c r="B2811" s="17"/>
      <c r="C2811" s="86"/>
      <c r="D2811" s="86"/>
      <c r="E2811" s="87"/>
      <c r="F2811" s="5"/>
      <c r="G2811" s="5"/>
      <c r="H2811" s="5"/>
      <c r="K2811" s="5"/>
      <c r="L2811" s="5"/>
      <c r="M2811" s="17"/>
      <c r="N2811" s="17"/>
      <c r="T2811" s="79"/>
      <c r="U2811" s="79"/>
      <c r="V2811" s="19"/>
      <c r="W2811" s="79"/>
    </row>
    <row r="2812" spans="1:23" x14ac:dyDescent="0.25">
      <c r="A2812" s="17"/>
      <c r="B2812" s="17"/>
      <c r="C2812" s="86"/>
      <c r="D2812" s="86"/>
      <c r="E2812" s="87"/>
      <c r="F2812" s="5"/>
      <c r="G2812" s="5"/>
      <c r="H2812" s="5"/>
      <c r="K2812" s="5"/>
      <c r="L2812" s="5"/>
      <c r="M2812" s="17"/>
      <c r="N2812" s="17"/>
      <c r="T2812" s="79"/>
      <c r="U2812" s="79"/>
      <c r="V2812" s="19"/>
      <c r="W2812" s="79"/>
    </row>
    <row r="2813" spans="1:23" x14ac:dyDescent="0.25">
      <c r="A2813" s="17"/>
      <c r="B2813" s="17"/>
      <c r="C2813" s="86"/>
      <c r="D2813" s="86"/>
      <c r="E2813" s="87"/>
      <c r="F2813" s="5"/>
      <c r="G2813" s="5"/>
      <c r="H2813" s="5"/>
      <c r="K2813" s="5"/>
      <c r="L2813" s="5"/>
      <c r="M2813" s="17"/>
      <c r="N2813" s="17"/>
      <c r="T2813" s="79"/>
      <c r="U2813" s="79"/>
      <c r="V2813" s="19"/>
      <c r="W2813" s="79"/>
    </row>
    <row r="2814" spans="1:23" x14ac:dyDescent="0.25">
      <c r="A2814" s="17"/>
      <c r="B2814" s="17"/>
      <c r="C2814" s="86"/>
      <c r="D2814" s="86"/>
      <c r="E2814" s="87"/>
      <c r="F2814" s="5"/>
      <c r="G2814" s="5"/>
      <c r="H2814" s="5"/>
      <c r="K2814" s="5"/>
      <c r="L2814" s="5"/>
      <c r="M2814" s="17"/>
      <c r="N2814" s="17"/>
      <c r="T2814" s="79"/>
      <c r="U2814" s="79"/>
      <c r="V2814" s="19"/>
      <c r="W2814" s="79"/>
    </row>
    <row r="2815" spans="1:23" x14ac:dyDescent="0.25">
      <c r="A2815" s="17"/>
      <c r="B2815" s="17"/>
      <c r="C2815" s="86"/>
      <c r="D2815" s="86"/>
      <c r="E2815" s="87"/>
      <c r="F2815" s="5"/>
      <c r="G2815" s="5"/>
      <c r="H2815" s="5"/>
      <c r="K2815" s="5"/>
      <c r="L2815" s="5"/>
      <c r="M2815" s="17"/>
      <c r="N2815" s="17"/>
      <c r="T2815" s="79"/>
      <c r="U2815" s="79"/>
      <c r="V2815" s="19"/>
      <c r="W2815" s="79"/>
    </row>
    <row r="2816" spans="1:23" x14ac:dyDescent="0.25">
      <c r="A2816" s="17"/>
      <c r="B2816" s="17"/>
      <c r="C2816" s="86"/>
      <c r="D2816" s="86"/>
      <c r="E2816" s="87"/>
      <c r="F2816" s="5"/>
      <c r="G2816" s="5"/>
      <c r="H2816" s="5"/>
      <c r="K2816" s="5"/>
      <c r="L2816" s="5"/>
      <c r="M2816" s="17"/>
      <c r="N2816" s="17"/>
      <c r="T2816" s="79"/>
      <c r="U2816" s="79"/>
      <c r="V2816" s="19"/>
      <c r="W2816" s="79"/>
    </row>
    <row r="2817" spans="1:24" x14ac:dyDescent="0.25">
      <c r="A2817" s="17"/>
      <c r="B2817" s="17"/>
      <c r="C2817" s="86"/>
      <c r="D2817" s="86"/>
      <c r="E2817" s="87"/>
      <c r="F2817" s="5"/>
      <c r="G2817" s="5"/>
      <c r="H2817" s="5"/>
      <c r="K2817" s="5"/>
      <c r="L2817" s="5"/>
      <c r="M2817" s="17"/>
      <c r="N2817" s="17"/>
      <c r="T2817" s="79"/>
      <c r="U2817" s="79"/>
      <c r="V2817" s="19"/>
      <c r="W2817" s="79"/>
    </row>
    <row r="2818" spans="1:24" x14ac:dyDescent="0.25">
      <c r="A2818" s="17"/>
      <c r="B2818" s="17"/>
      <c r="C2818" s="86"/>
      <c r="D2818" s="86"/>
      <c r="E2818" s="87"/>
      <c r="F2818" s="5"/>
      <c r="G2818" s="5"/>
      <c r="H2818" s="5"/>
      <c r="K2818" s="5"/>
      <c r="L2818" s="5"/>
      <c r="M2818" s="17"/>
      <c r="N2818" s="17"/>
      <c r="T2818" s="79"/>
      <c r="U2818" s="79"/>
      <c r="V2818" s="19"/>
      <c r="W2818" s="79"/>
    </row>
    <row r="2819" spans="1:24" x14ac:dyDescent="0.25">
      <c r="A2819" s="17"/>
      <c r="B2819" s="17"/>
      <c r="C2819" s="86"/>
      <c r="D2819" s="86"/>
      <c r="E2819" s="87"/>
      <c r="F2819" s="5"/>
      <c r="G2819" s="5"/>
      <c r="H2819" s="5"/>
      <c r="K2819" s="5"/>
      <c r="L2819" s="5"/>
      <c r="M2819" s="17"/>
      <c r="N2819" s="17"/>
      <c r="T2819" s="79"/>
      <c r="U2819" s="79"/>
      <c r="V2819" s="19"/>
      <c r="W2819" s="79"/>
    </row>
    <row r="2820" spans="1:24" x14ac:dyDescent="0.25">
      <c r="A2820" s="17"/>
      <c r="B2820" s="17"/>
      <c r="C2820" s="86"/>
      <c r="D2820" s="86"/>
      <c r="E2820" s="87"/>
      <c r="F2820" s="5"/>
      <c r="G2820" s="5"/>
      <c r="H2820" s="5"/>
      <c r="K2820" s="5"/>
      <c r="L2820" s="5"/>
      <c r="M2820" s="17"/>
      <c r="N2820" s="17"/>
      <c r="T2820" s="79"/>
      <c r="U2820" s="79"/>
      <c r="V2820" s="19"/>
      <c r="W2820" s="79"/>
    </row>
    <row r="2821" spans="1:24" x14ac:dyDescent="0.25">
      <c r="A2821" s="17"/>
      <c r="B2821" s="17"/>
      <c r="C2821" s="86"/>
      <c r="D2821" s="86"/>
      <c r="E2821" s="87"/>
      <c r="F2821" s="5"/>
      <c r="G2821" s="5"/>
      <c r="H2821" s="5"/>
      <c r="K2821" s="5"/>
      <c r="L2821" s="5"/>
      <c r="M2821" s="17"/>
      <c r="N2821" s="17"/>
      <c r="T2821" s="79"/>
      <c r="U2821" s="79"/>
      <c r="V2821" s="19"/>
      <c r="W2821" s="79"/>
    </row>
    <row r="2822" spans="1:24" x14ac:dyDescent="0.25">
      <c r="A2822" s="17"/>
      <c r="B2822" s="17"/>
      <c r="C2822" s="86"/>
      <c r="D2822" s="86"/>
      <c r="E2822" s="87"/>
      <c r="F2822" s="5"/>
      <c r="G2822" s="5"/>
      <c r="H2822" s="5"/>
      <c r="K2822" s="5"/>
      <c r="L2822" s="5"/>
      <c r="M2822" s="17"/>
      <c r="N2822" s="17"/>
      <c r="T2822" s="79"/>
      <c r="U2822" s="79"/>
      <c r="V2822" s="19"/>
      <c r="W2822" s="79"/>
    </row>
    <row r="2823" spans="1:24" x14ac:dyDescent="0.25">
      <c r="A2823" s="17"/>
      <c r="B2823" s="17"/>
      <c r="C2823" s="86"/>
      <c r="D2823" s="86"/>
      <c r="E2823" s="87"/>
      <c r="F2823" s="5"/>
      <c r="G2823" s="5"/>
      <c r="H2823" s="5"/>
      <c r="K2823" s="5"/>
      <c r="L2823" s="5"/>
      <c r="M2823" s="17"/>
      <c r="N2823" s="17"/>
      <c r="T2823" s="79"/>
      <c r="U2823" s="79"/>
      <c r="V2823" s="19"/>
      <c r="W2823" s="79"/>
    </row>
    <row r="2824" spans="1:24" x14ac:dyDescent="0.25">
      <c r="A2824" s="17"/>
      <c r="B2824" s="17"/>
      <c r="C2824" s="86"/>
      <c r="D2824" s="86"/>
      <c r="E2824" s="87"/>
      <c r="F2824" s="5"/>
      <c r="G2824" s="5"/>
      <c r="H2824" s="5"/>
      <c r="K2824" s="5"/>
      <c r="L2824" s="5"/>
      <c r="M2824" s="17"/>
      <c r="N2824" s="17"/>
      <c r="T2824" s="79"/>
      <c r="U2824" s="79"/>
      <c r="V2824" s="19"/>
      <c r="W2824" s="79"/>
      <c r="X2824" s="106"/>
    </row>
    <row r="2825" spans="1:24" x14ac:dyDescent="0.25">
      <c r="A2825" s="17"/>
      <c r="B2825" s="17"/>
      <c r="C2825" s="86"/>
      <c r="D2825" s="86"/>
      <c r="E2825" s="87"/>
      <c r="F2825" s="5"/>
      <c r="G2825" s="5"/>
      <c r="H2825" s="5"/>
      <c r="K2825" s="5"/>
      <c r="L2825" s="5"/>
      <c r="M2825" s="17"/>
      <c r="N2825" s="17"/>
      <c r="T2825" s="79"/>
      <c r="U2825" s="79"/>
      <c r="V2825" s="19"/>
      <c r="W2825" s="79"/>
    </row>
    <row r="2826" spans="1:24" x14ac:dyDescent="0.25">
      <c r="A2826" s="17"/>
      <c r="B2826" s="17"/>
      <c r="C2826" s="86"/>
      <c r="D2826" s="86"/>
      <c r="E2826" s="87"/>
      <c r="F2826" s="5"/>
      <c r="G2826" s="5"/>
      <c r="H2826" s="5"/>
      <c r="K2826" s="5"/>
      <c r="L2826" s="5"/>
      <c r="M2826" s="17"/>
      <c r="N2826" s="17"/>
      <c r="T2826" s="79"/>
      <c r="U2826" s="79"/>
      <c r="V2826" s="19"/>
      <c r="W2826" s="79"/>
    </row>
    <row r="2827" spans="1:24" x14ac:dyDescent="0.25">
      <c r="A2827" s="17"/>
      <c r="B2827" s="17"/>
      <c r="C2827" s="86"/>
      <c r="D2827" s="86"/>
      <c r="E2827" s="87"/>
      <c r="F2827" s="5"/>
      <c r="G2827" s="5"/>
      <c r="H2827" s="5"/>
      <c r="K2827" s="5"/>
      <c r="L2827" s="5"/>
      <c r="M2827" s="17"/>
      <c r="N2827" s="17"/>
      <c r="T2827" s="79"/>
      <c r="U2827" s="79"/>
      <c r="V2827" s="19"/>
      <c r="W2827" s="79"/>
    </row>
    <row r="2828" spans="1:24" x14ac:dyDescent="0.25">
      <c r="A2828" s="17"/>
      <c r="B2828" s="17"/>
      <c r="C2828" s="86"/>
      <c r="D2828" s="86"/>
      <c r="E2828" s="87"/>
      <c r="F2828" s="5"/>
      <c r="G2828" s="5"/>
      <c r="H2828" s="5"/>
      <c r="K2828" s="5"/>
      <c r="L2828" s="5"/>
      <c r="M2828" s="17"/>
      <c r="N2828" s="17"/>
      <c r="T2828" s="79"/>
      <c r="U2828" s="79"/>
      <c r="V2828" s="19"/>
      <c r="W2828" s="79"/>
    </row>
    <row r="2829" spans="1:24" x14ac:dyDescent="0.25">
      <c r="A2829" s="17"/>
      <c r="B2829" s="17"/>
      <c r="C2829" s="86"/>
      <c r="D2829" s="86"/>
      <c r="E2829" s="87"/>
      <c r="F2829" s="5"/>
      <c r="G2829" s="5"/>
      <c r="H2829" s="5"/>
      <c r="K2829" s="5"/>
      <c r="L2829" s="5"/>
      <c r="M2829" s="17"/>
      <c r="N2829" s="17"/>
      <c r="T2829" s="79"/>
      <c r="U2829" s="79"/>
      <c r="V2829" s="19"/>
      <c r="W2829" s="79"/>
    </row>
    <row r="2830" spans="1:24" x14ac:dyDescent="0.25">
      <c r="A2830" s="17"/>
      <c r="B2830" s="17"/>
      <c r="C2830" s="86"/>
      <c r="D2830" s="86"/>
      <c r="E2830" s="87"/>
      <c r="F2830" s="5"/>
      <c r="G2830" s="5"/>
      <c r="H2830" s="5"/>
      <c r="K2830" s="5"/>
      <c r="L2830" s="5"/>
      <c r="M2830" s="17"/>
      <c r="N2830" s="17"/>
      <c r="T2830" s="79"/>
      <c r="U2830" s="79"/>
      <c r="V2830" s="19"/>
      <c r="W2830" s="79"/>
    </row>
    <row r="2831" spans="1:24" x14ac:dyDescent="0.25">
      <c r="A2831" s="17"/>
      <c r="B2831" s="17"/>
      <c r="C2831" s="86"/>
      <c r="D2831" s="86"/>
      <c r="E2831" s="87"/>
      <c r="F2831" s="5"/>
      <c r="G2831" s="5"/>
      <c r="H2831" s="5"/>
      <c r="K2831" s="5"/>
      <c r="L2831" s="5"/>
      <c r="M2831" s="17"/>
      <c r="N2831" s="17"/>
      <c r="T2831" s="79"/>
      <c r="U2831" s="79"/>
      <c r="V2831" s="19"/>
      <c r="W2831" s="79"/>
    </row>
    <row r="2832" spans="1:24" x14ac:dyDescent="0.25">
      <c r="A2832" s="17"/>
      <c r="B2832" s="17"/>
      <c r="C2832" s="86"/>
      <c r="D2832" s="86"/>
      <c r="E2832" s="87"/>
      <c r="F2832" s="5"/>
      <c r="G2832" s="5"/>
      <c r="H2832" s="5"/>
      <c r="K2832" s="5"/>
      <c r="L2832" s="5"/>
      <c r="M2832" s="17"/>
      <c r="N2832" s="17"/>
      <c r="T2832" s="79"/>
      <c r="U2832" s="79"/>
      <c r="V2832" s="19"/>
      <c r="W2832" s="79"/>
    </row>
    <row r="2833" spans="1:25" x14ac:dyDescent="0.25">
      <c r="A2833" s="17"/>
      <c r="B2833" s="17"/>
      <c r="C2833" s="86"/>
      <c r="D2833" s="86"/>
      <c r="E2833" s="87"/>
      <c r="F2833" s="5"/>
      <c r="G2833" s="5"/>
      <c r="H2833" s="5"/>
      <c r="K2833" s="5"/>
      <c r="L2833" s="5"/>
      <c r="M2833" s="17"/>
      <c r="N2833" s="17"/>
      <c r="T2833" s="79"/>
      <c r="U2833" s="79"/>
      <c r="V2833" s="19"/>
      <c r="W2833" s="79"/>
      <c r="X2833" s="106"/>
    </row>
    <row r="2834" spans="1:25" x14ac:dyDescent="0.25">
      <c r="A2834" s="17"/>
      <c r="B2834" s="17"/>
      <c r="C2834" s="86"/>
      <c r="D2834" s="86"/>
      <c r="E2834" s="87"/>
      <c r="F2834" s="5"/>
      <c r="G2834" s="5"/>
      <c r="H2834" s="5"/>
      <c r="K2834" s="5"/>
      <c r="L2834" s="5"/>
      <c r="M2834" s="17"/>
      <c r="N2834" s="17"/>
      <c r="T2834" s="79"/>
      <c r="U2834" s="79"/>
      <c r="V2834" s="19"/>
      <c r="W2834" s="79"/>
    </row>
    <row r="2835" spans="1:25" x14ac:dyDescent="0.25">
      <c r="A2835" s="17"/>
      <c r="B2835" s="17"/>
      <c r="C2835" s="86"/>
      <c r="D2835" s="86"/>
      <c r="E2835" s="87"/>
      <c r="F2835" s="5"/>
      <c r="G2835" s="5"/>
      <c r="H2835" s="5"/>
      <c r="K2835" s="5"/>
      <c r="L2835" s="5"/>
      <c r="M2835" s="17"/>
      <c r="N2835" s="17"/>
      <c r="T2835" s="79"/>
      <c r="U2835" s="79"/>
      <c r="V2835" s="19"/>
      <c r="W2835" s="79"/>
    </row>
    <row r="2836" spans="1:25" x14ac:dyDescent="0.25">
      <c r="A2836" s="17"/>
      <c r="B2836" s="17"/>
      <c r="C2836" s="86"/>
      <c r="D2836" s="86"/>
      <c r="E2836" s="87"/>
      <c r="F2836" s="5"/>
      <c r="G2836" s="5"/>
      <c r="H2836" s="5"/>
      <c r="K2836" s="5"/>
      <c r="L2836" s="5"/>
      <c r="M2836" s="17"/>
      <c r="N2836" s="17"/>
      <c r="T2836" s="79"/>
      <c r="U2836" s="79"/>
      <c r="V2836" s="19"/>
      <c r="W2836" s="79"/>
      <c r="X2836" s="106"/>
    </row>
    <row r="2837" spans="1:25" x14ac:dyDescent="0.25">
      <c r="A2837" s="17"/>
      <c r="B2837" s="17"/>
      <c r="C2837" s="86"/>
      <c r="D2837" s="86"/>
      <c r="E2837" s="87"/>
      <c r="F2837" s="5"/>
      <c r="G2837" s="5"/>
      <c r="H2837" s="5"/>
      <c r="K2837" s="5"/>
      <c r="L2837" s="5"/>
      <c r="M2837" s="17"/>
      <c r="N2837" s="17"/>
      <c r="T2837" s="79"/>
      <c r="U2837" s="79"/>
      <c r="V2837" s="19"/>
      <c r="W2837" s="79"/>
    </row>
    <row r="2838" spans="1:25" x14ac:dyDescent="0.25">
      <c r="A2838" s="17"/>
      <c r="B2838" s="17"/>
      <c r="C2838" s="86"/>
      <c r="D2838" s="86"/>
      <c r="E2838" s="87"/>
      <c r="F2838" s="5"/>
      <c r="G2838" s="5"/>
      <c r="H2838" s="5"/>
      <c r="K2838" s="5"/>
      <c r="L2838" s="5"/>
      <c r="M2838" s="17"/>
      <c r="N2838" s="17"/>
      <c r="T2838" s="79"/>
      <c r="U2838" s="79"/>
      <c r="V2838" s="19"/>
      <c r="W2838" s="79"/>
    </row>
    <row r="2839" spans="1:25" x14ac:dyDescent="0.25">
      <c r="A2839" s="17"/>
      <c r="B2839" s="17"/>
      <c r="C2839" s="86"/>
      <c r="D2839" s="86"/>
      <c r="E2839" s="87"/>
      <c r="F2839" s="5"/>
      <c r="G2839" s="5"/>
      <c r="H2839" s="5"/>
      <c r="K2839" s="5"/>
      <c r="L2839" s="5"/>
      <c r="M2839" s="17"/>
      <c r="N2839" s="17"/>
      <c r="T2839" s="79"/>
      <c r="U2839" s="79"/>
      <c r="V2839" s="19"/>
      <c r="W2839" s="79"/>
      <c r="X2839" s="106"/>
    </row>
    <row r="2840" spans="1:25" x14ac:dyDescent="0.25">
      <c r="A2840" s="17"/>
      <c r="B2840" s="17"/>
      <c r="C2840" s="86"/>
      <c r="D2840" s="86"/>
      <c r="E2840" s="87"/>
      <c r="F2840" s="5"/>
      <c r="G2840" s="5"/>
      <c r="H2840" s="5"/>
      <c r="K2840" s="5"/>
      <c r="L2840" s="5"/>
      <c r="M2840" s="17"/>
      <c r="N2840" s="17"/>
      <c r="T2840" s="79"/>
      <c r="U2840" s="79"/>
      <c r="V2840" s="19"/>
      <c r="W2840" s="79"/>
    </row>
    <row r="2841" spans="1:25" x14ac:dyDescent="0.25">
      <c r="A2841" s="17"/>
      <c r="B2841" s="17"/>
      <c r="C2841" s="86"/>
      <c r="D2841" s="86"/>
      <c r="E2841" s="87"/>
      <c r="F2841" s="5"/>
      <c r="G2841" s="5"/>
      <c r="H2841" s="5"/>
      <c r="K2841" s="5"/>
      <c r="L2841" s="5"/>
      <c r="M2841" s="17"/>
      <c r="N2841" s="17"/>
      <c r="T2841" s="79"/>
      <c r="U2841" s="79"/>
      <c r="V2841" s="19"/>
      <c r="W2841" s="79"/>
    </row>
    <row r="2842" spans="1:25" x14ac:dyDescent="0.25">
      <c r="A2842" s="17"/>
      <c r="B2842" s="17"/>
      <c r="C2842" s="86"/>
      <c r="D2842" s="86"/>
      <c r="E2842" s="87"/>
      <c r="F2842" s="5"/>
      <c r="G2842" s="5"/>
      <c r="H2842" s="5"/>
      <c r="K2842" s="5"/>
      <c r="L2842" s="5"/>
      <c r="M2842" s="17"/>
      <c r="N2842" s="17"/>
      <c r="T2842" s="79"/>
      <c r="U2842" s="79"/>
      <c r="V2842" s="19"/>
      <c r="W2842" s="79"/>
    </row>
    <row r="2843" spans="1:25" x14ac:dyDescent="0.25">
      <c r="A2843" s="17"/>
      <c r="B2843" s="17"/>
      <c r="C2843" s="86"/>
      <c r="D2843" s="86"/>
      <c r="E2843" s="87"/>
      <c r="F2843" s="5"/>
      <c r="G2843" s="5"/>
      <c r="H2843" s="5"/>
      <c r="K2843" s="5"/>
      <c r="L2843" s="5"/>
      <c r="M2843" s="17"/>
      <c r="N2843" s="17"/>
      <c r="T2843" s="79"/>
      <c r="U2843" s="79"/>
      <c r="V2843" s="19"/>
      <c r="W2843" s="79"/>
    </row>
    <row r="2844" spans="1:25" x14ac:dyDescent="0.25">
      <c r="A2844" s="17"/>
      <c r="B2844" s="17"/>
      <c r="C2844" s="86"/>
      <c r="D2844" s="86"/>
      <c r="E2844" s="87"/>
      <c r="F2844" s="5"/>
      <c r="G2844" s="5"/>
      <c r="H2844" s="5"/>
      <c r="K2844" s="5"/>
      <c r="L2844" s="5"/>
      <c r="M2844" s="17"/>
      <c r="N2844" s="17"/>
      <c r="T2844" s="79"/>
      <c r="U2844" s="79"/>
      <c r="V2844" s="19"/>
      <c r="W2844" s="79"/>
      <c r="X2844" s="106"/>
    </row>
    <row r="2845" spans="1:25" x14ac:dyDescent="0.25">
      <c r="A2845" s="17"/>
      <c r="B2845" s="17"/>
      <c r="C2845" s="86"/>
      <c r="D2845" s="86"/>
      <c r="E2845" s="87"/>
      <c r="F2845" s="5"/>
      <c r="G2845" s="5"/>
      <c r="H2845" s="5"/>
      <c r="K2845" s="5"/>
      <c r="L2845" s="5"/>
      <c r="M2845" s="17"/>
      <c r="N2845" s="17"/>
      <c r="T2845" s="79"/>
      <c r="U2845" s="79"/>
      <c r="V2845" s="19"/>
      <c r="W2845" s="79"/>
      <c r="X2845" s="107"/>
      <c r="Y2845" s="23"/>
    </row>
    <row r="2846" spans="1:25" x14ac:dyDescent="0.25">
      <c r="A2846" s="17"/>
      <c r="B2846" s="17"/>
      <c r="C2846" s="86"/>
      <c r="D2846" s="86"/>
      <c r="E2846" s="87"/>
      <c r="F2846" s="5"/>
      <c r="G2846" s="5"/>
      <c r="H2846" s="5"/>
      <c r="K2846" s="5"/>
      <c r="L2846" s="5"/>
      <c r="M2846" s="17"/>
      <c r="N2846" s="17"/>
      <c r="T2846" s="79"/>
      <c r="U2846" s="79"/>
      <c r="V2846" s="19"/>
      <c r="W2846" s="79"/>
      <c r="X2846" s="106"/>
      <c r="Y2846" s="23"/>
    </row>
    <row r="2847" spans="1:25" x14ac:dyDescent="0.25">
      <c r="A2847" s="17"/>
      <c r="B2847" s="17"/>
      <c r="C2847" s="86"/>
      <c r="D2847" s="86"/>
      <c r="E2847" s="87"/>
      <c r="F2847" s="5"/>
      <c r="G2847" s="5"/>
      <c r="H2847" s="5"/>
      <c r="K2847" s="5"/>
      <c r="L2847" s="5"/>
      <c r="M2847" s="17"/>
      <c r="N2847" s="17"/>
      <c r="T2847" s="79"/>
      <c r="U2847" s="79"/>
      <c r="V2847" s="19"/>
      <c r="W2847" s="79"/>
      <c r="Y2847" s="23"/>
    </row>
    <row r="2848" spans="1:25" x14ac:dyDescent="0.25">
      <c r="A2848" s="17"/>
      <c r="B2848" s="17"/>
      <c r="C2848" s="86"/>
      <c r="D2848" s="86"/>
      <c r="E2848" s="87"/>
      <c r="F2848" s="5"/>
      <c r="G2848" s="5"/>
      <c r="H2848" s="5"/>
      <c r="K2848" s="5"/>
      <c r="L2848" s="5"/>
      <c r="M2848" s="17"/>
      <c r="N2848" s="17"/>
      <c r="T2848" s="79"/>
      <c r="U2848" s="79"/>
      <c r="V2848" s="19"/>
      <c r="W2848" s="79"/>
      <c r="X2848" s="106"/>
      <c r="Y2848" s="23"/>
    </row>
    <row r="2849" spans="1:25" x14ac:dyDescent="0.25">
      <c r="A2849" s="17"/>
      <c r="B2849" s="17"/>
      <c r="C2849" s="86"/>
      <c r="D2849" s="86"/>
      <c r="E2849" s="87"/>
      <c r="F2849" s="5"/>
      <c r="G2849" s="5"/>
      <c r="H2849" s="5"/>
      <c r="K2849" s="5"/>
      <c r="L2849" s="5"/>
      <c r="M2849" s="17"/>
      <c r="N2849" s="17"/>
      <c r="T2849" s="79"/>
      <c r="U2849" s="79"/>
      <c r="V2849" s="19"/>
      <c r="W2849" s="79"/>
      <c r="Y2849" s="23"/>
    </row>
    <row r="2850" spans="1:25" x14ac:dyDescent="0.25">
      <c r="A2850" s="17"/>
      <c r="B2850" s="17"/>
      <c r="C2850" s="86"/>
      <c r="D2850" s="86"/>
      <c r="E2850" s="87"/>
      <c r="F2850" s="5"/>
      <c r="G2850" s="5"/>
      <c r="H2850" s="5"/>
      <c r="K2850" s="5"/>
      <c r="L2850" s="5"/>
      <c r="M2850" s="17"/>
      <c r="N2850" s="17"/>
      <c r="T2850" s="79"/>
      <c r="U2850" s="79"/>
      <c r="V2850" s="19"/>
      <c r="W2850" s="79"/>
      <c r="X2850" s="106"/>
      <c r="Y2850" s="23"/>
    </row>
    <row r="2851" spans="1:25" x14ac:dyDescent="0.25">
      <c r="A2851" s="17"/>
      <c r="B2851" s="17"/>
      <c r="C2851" s="86"/>
      <c r="D2851" s="86"/>
      <c r="E2851" s="87"/>
      <c r="F2851" s="5"/>
      <c r="G2851" s="5"/>
      <c r="H2851" s="5"/>
      <c r="K2851" s="5"/>
      <c r="L2851" s="5"/>
      <c r="M2851" s="17"/>
      <c r="N2851" s="17"/>
      <c r="T2851" s="79"/>
      <c r="U2851" s="79"/>
      <c r="V2851" s="19"/>
      <c r="W2851" s="79"/>
      <c r="Y2851" s="23"/>
    </row>
    <row r="2852" spans="1:25" x14ac:dyDescent="0.25">
      <c r="A2852" s="17"/>
      <c r="B2852" s="17"/>
      <c r="C2852" s="86"/>
      <c r="D2852" s="86"/>
      <c r="E2852" s="87"/>
      <c r="F2852" s="5"/>
      <c r="G2852" s="5"/>
      <c r="H2852" s="5"/>
      <c r="K2852" s="5"/>
      <c r="L2852" s="5"/>
      <c r="M2852" s="17"/>
      <c r="N2852" s="17"/>
      <c r="T2852" s="79"/>
      <c r="U2852" s="79"/>
      <c r="V2852" s="19"/>
      <c r="W2852" s="79"/>
      <c r="X2852" s="106"/>
      <c r="Y2852" s="23"/>
    </row>
    <row r="2853" spans="1:25" x14ac:dyDescent="0.25">
      <c r="A2853" s="17"/>
      <c r="B2853" s="17"/>
      <c r="C2853" s="86"/>
      <c r="D2853" s="86"/>
      <c r="E2853" s="87"/>
      <c r="F2853" s="5"/>
      <c r="G2853" s="5"/>
      <c r="H2853" s="5"/>
      <c r="K2853" s="5"/>
      <c r="L2853" s="5"/>
      <c r="M2853" s="17"/>
      <c r="N2853" s="17"/>
      <c r="T2853" s="79"/>
      <c r="U2853" s="79"/>
      <c r="V2853" s="19"/>
      <c r="W2853" s="79"/>
      <c r="Y2853" s="23"/>
    </row>
    <row r="2854" spans="1:25" x14ac:dyDescent="0.25">
      <c r="A2854" s="17"/>
      <c r="B2854" s="17"/>
      <c r="C2854" s="86"/>
      <c r="D2854" s="86"/>
      <c r="E2854" s="87"/>
      <c r="F2854" s="5"/>
      <c r="G2854" s="5"/>
      <c r="H2854" s="5"/>
      <c r="K2854" s="5"/>
      <c r="L2854" s="5"/>
      <c r="M2854" s="17"/>
      <c r="N2854" s="17"/>
      <c r="T2854" s="79"/>
      <c r="U2854" s="79"/>
      <c r="V2854" s="19"/>
      <c r="W2854" s="79"/>
      <c r="X2854" s="106"/>
      <c r="Y2854" s="23"/>
    </row>
    <row r="2855" spans="1:25" x14ac:dyDescent="0.25">
      <c r="A2855" s="17"/>
      <c r="B2855" s="17"/>
      <c r="C2855" s="86"/>
      <c r="D2855" s="86"/>
      <c r="E2855" s="87"/>
      <c r="F2855" s="5"/>
      <c r="G2855" s="5"/>
      <c r="H2855" s="5"/>
      <c r="K2855" s="5"/>
      <c r="L2855" s="5"/>
      <c r="M2855" s="17"/>
      <c r="N2855" s="17"/>
      <c r="T2855" s="79"/>
      <c r="U2855" s="79"/>
      <c r="V2855" s="19"/>
      <c r="W2855" s="79"/>
      <c r="Y2855" s="23"/>
    </row>
    <row r="2856" spans="1:25" x14ac:dyDescent="0.25">
      <c r="A2856" s="17"/>
      <c r="B2856" s="17"/>
      <c r="C2856" s="86"/>
      <c r="D2856" s="86"/>
      <c r="E2856" s="87"/>
      <c r="F2856" s="5"/>
      <c r="G2856" s="5"/>
      <c r="H2856" s="5"/>
      <c r="K2856" s="5"/>
      <c r="L2856" s="5"/>
      <c r="M2856" s="17"/>
      <c r="N2856" s="17"/>
      <c r="T2856" s="79"/>
      <c r="U2856" s="79"/>
      <c r="V2856" s="19"/>
      <c r="W2856" s="79"/>
      <c r="X2856" s="106"/>
      <c r="Y2856" s="23"/>
    </row>
    <row r="2857" spans="1:25" x14ac:dyDescent="0.25">
      <c r="A2857" s="17"/>
      <c r="B2857" s="17"/>
      <c r="C2857" s="86"/>
      <c r="D2857" s="86"/>
      <c r="E2857" s="87"/>
      <c r="F2857" s="5"/>
      <c r="G2857" s="5"/>
      <c r="H2857" s="5"/>
      <c r="K2857" s="5"/>
      <c r="L2857" s="5"/>
      <c r="M2857" s="17"/>
      <c r="N2857" s="17"/>
      <c r="T2857" s="79"/>
      <c r="U2857" s="79"/>
      <c r="V2857" s="19"/>
      <c r="W2857" s="79"/>
      <c r="Y2857" s="23"/>
    </row>
    <row r="2858" spans="1:25" x14ac:dyDescent="0.25">
      <c r="A2858" s="17"/>
      <c r="B2858" s="17"/>
      <c r="C2858" s="86"/>
      <c r="D2858" s="86"/>
      <c r="E2858" s="87"/>
      <c r="F2858" s="5"/>
      <c r="G2858" s="5"/>
      <c r="H2858" s="5"/>
      <c r="K2858" s="5"/>
      <c r="L2858" s="5"/>
      <c r="M2858" s="17"/>
      <c r="N2858" s="17"/>
      <c r="T2858" s="79"/>
      <c r="U2858" s="79"/>
      <c r="V2858" s="19"/>
      <c r="W2858" s="79"/>
      <c r="X2858" s="106"/>
      <c r="Y2858" s="23"/>
    </row>
    <row r="2859" spans="1:25" x14ac:dyDescent="0.25">
      <c r="A2859" s="17"/>
      <c r="B2859" s="17"/>
      <c r="C2859" s="86"/>
      <c r="D2859" s="86"/>
      <c r="E2859" s="87"/>
      <c r="F2859" s="5"/>
      <c r="G2859" s="5"/>
      <c r="H2859" s="5"/>
      <c r="K2859" s="5"/>
      <c r="L2859" s="5"/>
      <c r="M2859" s="17"/>
      <c r="N2859" s="17"/>
      <c r="T2859" s="79"/>
      <c r="U2859" s="79"/>
      <c r="V2859" s="19"/>
      <c r="W2859" s="79"/>
      <c r="Y2859" s="23"/>
    </row>
    <row r="2860" spans="1:25" x14ac:dyDescent="0.25">
      <c r="A2860" s="17"/>
      <c r="B2860" s="17"/>
      <c r="C2860" s="86"/>
      <c r="D2860" s="86"/>
      <c r="E2860" s="87"/>
      <c r="F2860" s="5"/>
      <c r="G2860" s="5"/>
      <c r="H2860" s="5"/>
      <c r="K2860" s="5"/>
      <c r="L2860" s="5"/>
      <c r="M2860" s="17"/>
      <c r="N2860" s="17"/>
      <c r="T2860" s="79"/>
      <c r="U2860" s="79"/>
      <c r="V2860" s="19"/>
      <c r="W2860" s="79"/>
      <c r="X2860" s="106"/>
      <c r="Y2860" s="23"/>
    </row>
    <row r="2861" spans="1:25" x14ac:dyDescent="0.25">
      <c r="A2861" s="17"/>
      <c r="B2861" s="17"/>
      <c r="C2861" s="86"/>
      <c r="D2861" s="86"/>
      <c r="E2861" s="87"/>
      <c r="F2861" s="5"/>
      <c r="G2861" s="5"/>
      <c r="H2861" s="5"/>
      <c r="K2861" s="5"/>
      <c r="L2861" s="5"/>
      <c r="M2861" s="17"/>
      <c r="N2861" s="17"/>
      <c r="T2861" s="79"/>
      <c r="U2861" s="79"/>
      <c r="V2861" s="19"/>
      <c r="W2861" s="79"/>
      <c r="Y2861" s="23"/>
    </row>
    <row r="2862" spans="1:25" x14ac:dyDescent="0.25">
      <c r="A2862" s="17"/>
      <c r="B2862" s="17"/>
      <c r="C2862" s="86"/>
      <c r="D2862" s="86"/>
      <c r="E2862" s="87"/>
      <c r="F2862" s="5"/>
      <c r="G2862" s="5"/>
      <c r="H2862" s="5"/>
      <c r="K2862" s="5"/>
      <c r="L2862" s="5"/>
      <c r="M2862" s="17"/>
      <c r="N2862" s="17"/>
      <c r="T2862" s="79"/>
      <c r="U2862" s="79"/>
      <c r="V2862" s="19"/>
      <c r="W2862" s="79"/>
      <c r="X2862" s="106"/>
      <c r="Y2862" s="23"/>
    </row>
    <row r="2863" spans="1:25" x14ac:dyDescent="0.25">
      <c r="A2863" s="17"/>
      <c r="B2863" s="17"/>
      <c r="C2863" s="86"/>
      <c r="D2863" s="86"/>
      <c r="E2863" s="87"/>
      <c r="F2863" s="5"/>
      <c r="G2863" s="5"/>
      <c r="H2863" s="5"/>
      <c r="K2863" s="5"/>
      <c r="L2863" s="5"/>
      <c r="M2863" s="17"/>
      <c r="N2863" s="17"/>
      <c r="T2863" s="79"/>
      <c r="U2863" s="79"/>
      <c r="V2863" s="19"/>
      <c r="W2863" s="79"/>
      <c r="Y2863" s="23"/>
    </row>
    <row r="2864" spans="1:25" x14ac:dyDescent="0.25">
      <c r="A2864" s="17"/>
      <c r="B2864" s="17"/>
      <c r="C2864" s="86"/>
      <c r="D2864" s="86"/>
      <c r="E2864" s="87"/>
      <c r="F2864" s="5"/>
      <c r="G2864" s="5"/>
      <c r="H2864" s="5"/>
      <c r="K2864" s="5"/>
      <c r="L2864" s="5"/>
      <c r="M2864" s="17"/>
      <c r="N2864" s="17"/>
      <c r="T2864" s="79"/>
      <c r="U2864" s="79"/>
      <c r="V2864" s="19"/>
      <c r="W2864" s="79"/>
      <c r="Y2864" s="23"/>
    </row>
    <row r="2865" spans="1:25" x14ac:dyDescent="0.25">
      <c r="A2865" s="17"/>
      <c r="B2865" s="17"/>
      <c r="C2865" s="86"/>
      <c r="D2865" s="86"/>
      <c r="E2865" s="87"/>
      <c r="F2865" s="5"/>
      <c r="G2865" s="5"/>
      <c r="H2865" s="5"/>
      <c r="K2865" s="5"/>
      <c r="L2865" s="5"/>
      <c r="M2865" s="17"/>
      <c r="N2865" s="17"/>
      <c r="T2865" s="79"/>
      <c r="U2865" s="79"/>
      <c r="V2865" s="19"/>
      <c r="W2865" s="79"/>
      <c r="Y2865" s="23"/>
    </row>
    <row r="2866" spans="1:25" x14ac:dyDescent="0.25">
      <c r="A2866" s="17"/>
      <c r="B2866" s="17"/>
      <c r="C2866" s="86"/>
      <c r="D2866" s="86"/>
      <c r="E2866" s="87"/>
      <c r="F2866" s="5"/>
      <c r="G2866" s="5"/>
      <c r="H2866" s="5"/>
      <c r="K2866" s="5"/>
      <c r="L2866" s="5"/>
      <c r="M2866" s="17"/>
      <c r="N2866" s="17"/>
      <c r="T2866" s="79"/>
      <c r="U2866" s="79"/>
      <c r="V2866" s="19"/>
      <c r="W2866" s="79"/>
      <c r="Y2866" s="23"/>
    </row>
    <row r="2867" spans="1:25" x14ac:dyDescent="0.25">
      <c r="A2867" s="17"/>
      <c r="B2867" s="17"/>
      <c r="C2867" s="86"/>
      <c r="D2867" s="86"/>
      <c r="E2867" s="87"/>
      <c r="F2867" s="5"/>
      <c r="G2867" s="5"/>
      <c r="H2867" s="5"/>
      <c r="K2867" s="5"/>
      <c r="L2867" s="5"/>
      <c r="M2867" s="17"/>
      <c r="N2867" s="17"/>
      <c r="T2867" s="79"/>
      <c r="U2867" s="79"/>
      <c r="V2867" s="19"/>
      <c r="W2867" s="79"/>
      <c r="Y2867" s="23"/>
    </row>
    <row r="2868" spans="1:25" x14ac:dyDescent="0.25">
      <c r="A2868" s="17"/>
      <c r="B2868" s="17"/>
      <c r="C2868" s="86"/>
      <c r="D2868" s="86"/>
      <c r="E2868" s="87"/>
      <c r="F2868" s="5"/>
      <c r="G2868" s="5"/>
      <c r="H2868" s="5"/>
      <c r="K2868" s="5"/>
      <c r="L2868" s="5"/>
      <c r="M2868" s="17"/>
      <c r="N2868" s="17"/>
      <c r="T2868" s="79"/>
      <c r="U2868" s="79"/>
      <c r="V2868" s="19"/>
      <c r="W2868" s="79"/>
      <c r="Y2868" s="23"/>
    </row>
    <row r="2869" spans="1:25" x14ac:dyDescent="0.25">
      <c r="A2869" s="17"/>
      <c r="B2869" s="17"/>
      <c r="C2869" s="86"/>
      <c r="D2869" s="86"/>
      <c r="E2869" s="87"/>
      <c r="F2869" s="5"/>
      <c r="G2869" s="5"/>
      <c r="H2869" s="5"/>
      <c r="K2869" s="5"/>
      <c r="L2869" s="5"/>
      <c r="M2869" s="17"/>
      <c r="N2869" s="17"/>
      <c r="T2869" s="79"/>
      <c r="U2869" s="79"/>
      <c r="V2869" s="19"/>
      <c r="W2869" s="79"/>
      <c r="Y2869" s="23"/>
    </row>
    <row r="2870" spans="1:25" x14ac:dyDescent="0.25">
      <c r="A2870" s="17"/>
      <c r="B2870" s="17"/>
      <c r="C2870" s="86"/>
      <c r="D2870" s="86"/>
      <c r="E2870" s="87"/>
      <c r="F2870" s="5"/>
      <c r="G2870" s="5"/>
      <c r="H2870" s="5"/>
      <c r="K2870" s="5"/>
      <c r="L2870" s="5"/>
      <c r="M2870" s="17"/>
      <c r="N2870" s="17"/>
      <c r="T2870" s="79"/>
      <c r="U2870" s="79"/>
      <c r="V2870" s="19"/>
      <c r="W2870" s="79"/>
      <c r="X2870" s="107"/>
      <c r="Y2870" s="23"/>
    </row>
    <row r="2871" spans="1:25" x14ac:dyDescent="0.25">
      <c r="A2871" s="17"/>
      <c r="B2871" s="17"/>
      <c r="C2871" s="86"/>
      <c r="D2871" s="86"/>
      <c r="E2871" s="87"/>
      <c r="F2871" s="5"/>
      <c r="G2871" s="5"/>
      <c r="H2871" s="5"/>
      <c r="K2871" s="5"/>
      <c r="L2871" s="5"/>
      <c r="M2871" s="17"/>
      <c r="N2871" s="17"/>
      <c r="T2871" s="79"/>
      <c r="U2871" s="79"/>
      <c r="V2871" s="19"/>
      <c r="W2871" s="79"/>
      <c r="Y2871" s="23"/>
    </row>
    <row r="2872" spans="1:25" x14ac:dyDescent="0.25">
      <c r="A2872" s="17"/>
      <c r="B2872" s="17"/>
      <c r="C2872" s="86"/>
      <c r="D2872" s="86"/>
      <c r="E2872" s="87"/>
      <c r="F2872" s="5"/>
      <c r="G2872" s="5"/>
      <c r="H2872" s="5"/>
      <c r="K2872" s="5"/>
      <c r="L2872" s="5"/>
      <c r="M2872" s="17"/>
      <c r="N2872" s="17"/>
      <c r="T2872" s="79"/>
      <c r="U2872" s="79"/>
      <c r="V2872" s="19"/>
      <c r="W2872" s="79"/>
      <c r="Y2872" s="23"/>
    </row>
    <row r="2873" spans="1:25" x14ac:dyDescent="0.25">
      <c r="A2873" s="17"/>
      <c r="B2873" s="17"/>
      <c r="C2873" s="86"/>
      <c r="D2873" s="86"/>
      <c r="E2873" s="87"/>
      <c r="F2873" s="5"/>
      <c r="G2873" s="5"/>
      <c r="H2873" s="5"/>
      <c r="K2873" s="5"/>
      <c r="L2873" s="5"/>
      <c r="M2873" s="17"/>
      <c r="N2873" s="17"/>
      <c r="T2873" s="79"/>
      <c r="U2873" s="79"/>
      <c r="V2873" s="19"/>
      <c r="W2873" s="79"/>
      <c r="Y2873" s="23"/>
    </row>
    <row r="2874" spans="1:25" x14ac:dyDescent="0.25">
      <c r="A2874" s="17"/>
      <c r="B2874" s="17"/>
      <c r="C2874" s="86"/>
      <c r="D2874" s="86"/>
      <c r="E2874" s="87"/>
      <c r="F2874" s="5"/>
      <c r="G2874" s="5"/>
      <c r="H2874" s="5"/>
      <c r="K2874" s="5"/>
      <c r="L2874" s="5"/>
      <c r="M2874" s="17"/>
      <c r="N2874" s="17"/>
      <c r="T2874" s="79"/>
      <c r="U2874" s="79"/>
      <c r="V2874" s="19"/>
      <c r="W2874" s="79"/>
      <c r="Y2874" s="23"/>
    </row>
    <row r="2875" spans="1:25" x14ac:dyDescent="0.25">
      <c r="A2875" s="17"/>
      <c r="B2875" s="17"/>
      <c r="C2875" s="86"/>
      <c r="D2875" s="86"/>
      <c r="E2875" s="87"/>
      <c r="F2875" s="5"/>
      <c r="G2875" s="5"/>
      <c r="H2875" s="5"/>
      <c r="K2875" s="5"/>
      <c r="L2875" s="5"/>
      <c r="M2875" s="17"/>
      <c r="N2875" s="17"/>
      <c r="T2875" s="79"/>
      <c r="U2875" s="79"/>
      <c r="V2875" s="19"/>
      <c r="W2875" s="79"/>
      <c r="Y2875" s="23"/>
    </row>
    <row r="2876" spans="1:25" x14ac:dyDescent="0.25">
      <c r="A2876" s="17"/>
      <c r="B2876" s="17"/>
      <c r="C2876" s="86"/>
      <c r="D2876" s="86"/>
      <c r="E2876" s="87"/>
      <c r="F2876" s="5"/>
      <c r="G2876" s="5"/>
      <c r="H2876" s="5"/>
      <c r="K2876" s="5"/>
      <c r="L2876" s="5"/>
      <c r="M2876" s="17"/>
      <c r="N2876" s="17"/>
      <c r="T2876" s="79"/>
      <c r="U2876" s="79"/>
      <c r="V2876" s="19"/>
      <c r="W2876" s="79"/>
      <c r="Y2876" s="23"/>
    </row>
    <row r="2877" spans="1:25" x14ac:dyDescent="0.25">
      <c r="A2877" s="17"/>
      <c r="B2877" s="17"/>
      <c r="C2877" s="86"/>
      <c r="D2877" s="86"/>
      <c r="E2877" s="87"/>
      <c r="F2877" s="5"/>
      <c r="G2877" s="5"/>
      <c r="H2877" s="5"/>
      <c r="K2877" s="5"/>
      <c r="L2877" s="5"/>
      <c r="M2877" s="17"/>
      <c r="N2877" s="17"/>
      <c r="T2877" s="79"/>
      <c r="U2877" s="79"/>
      <c r="V2877" s="19"/>
      <c r="W2877" s="79"/>
      <c r="Y2877" s="23"/>
    </row>
    <row r="2878" spans="1:25" x14ac:dyDescent="0.25">
      <c r="A2878" s="17"/>
      <c r="B2878" s="17"/>
      <c r="C2878" s="86"/>
      <c r="D2878" s="86"/>
      <c r="E2878" s="87"/>
      <c r="F2878" s="5"/>
      <c r="G2878" s="5"/>
      <c r="H2878" s="5"/>
      <c r="K2878" s="5"/>
      <c r="L2878" s="5"/>
      <c r="M2878" s="17"/>
      <c r="N2878" s="17"/>
      <c r="T2878" s="79"/>
      <c r="U2878" s="79"/>
      <c r="V2878" s="19"/>
      <c r="W2878" s="79"/>
      <c r="Y2878" s="23"/>
    </row>
    <row r="2879" spans="1:25" x14ac:dyDescent="0.25">
      <c r="A2879" s="17"/>
      <c r="B2879" s="17"/>
      <c r="C2879" s="86"/>
      <c r="D2879" s="86"/>
      <c r="E2879" s="87"/>
      <c r="F2879" s="5"/>
      <c r="G2879" s="5"/>
      <c r="H2879" s="5"/>
      <c r="K2879" s="5"/>
      <c r="L2879" s="5"/>
      <c r="M2879" s="17"/>
      <c r="N2879" s="17"/>
      <c r="T2879" s="79"/>
      <c r="U2879" s="79"/>
      <c r="V2879" s="19"/>
      <c r="W2879" s="79"/>
      <c r="Y2879" s="23"/>
    </row>
    <row r="2880" spans="1:25" x14ac:dyDescent="0.25">
      <c r="A2880" s="17"/>
      <c r="B2880" s="17"/>
      <c r="C2880" s="86"/>
      <c r="D2880" s="86"/>
      <c r="E2880" s="87"/>
      <c r="F2880" s="5"/>
      <c r="G2880" s="5"/>
      <c r="H2880" s="5"/>
      <c r="K2880" s="5"/>
      <c r="L2880" s="5"/>
      <c r="M2880" s="17"/>
      <c r="N2880" s="17"/>
      <c r="T2880" s="79"/>
      <c r="U2880" s="79"/>
      <c r="V2880" s="19"/>
      <c r="W2880" s="79"/>
      <c r="Y2880" s="23"/>
    </row>
    <row r="2881" spans="1:25" x14ac:dyDescent="0.25">
      <c r="A2881" s="17"/>
      <c r="B2881" s="17"/>
      <c r="C2881" s="86"/>
      <c r="D2881" s="86"/>
      <c r="E2881" s="87"/>
      <c r="F2881" s="5"/>
      <c r="G2881" s="5"/>
      <c r="H2881" s="5"/>
      <c r="K2881" s="5"/>
      <c r="L2881" s="5"/>
      <c r="M2881" s="17"/>
      <c r="N2881" s="17"/>
      <c r="T2881" s="79"/>
      <c r="U2881" s="79"/>
      <c r="V2881" s="19"/>
      <c r="W2881" s="79"/>
      <c r="Y2881" s="23"/>
    </row>
    <row r="2882" spans="1:25" x14ac:dyDescent="0.25">
      <c r="A2882" s="17"/>
      <c r="B2882" s="17"/>
      <c r="C2882" s="86"/>
      <c r="D2882" s="86"/>
      <c r="E2882" s="87"/>
      <c r="F2882" s="5"/>
      <c r="G2882" s="5"/>
      <c r="H2882" s="5"/>
      <c r="K2882" s="5"/>
      <c r="L2882" s="5"/>
      <c r="M2882" s="17"/>
      <c r="N2882" s="17"/>
      <c r="T2882" s="79"/>
      <c r="U2882" s="79"/>
      <c r="V2882" s="19"/>
      <c r="W2882" s="79"/>
      <c r="Y2882" s="23"/>
    </row>
    <row r="2883" spans="1:25" x14ac:dyDescent="0.25">
      <c r="A2883" s="17"/>
      <c r="B2883" s="17"/>
      <c r="C2883" s="86"/>
      <c r="D2883" s="86"/>
      <c r="E2883" s="87"/>
      <c r="F2883" s="5"/>
      <c r="G2883" s="5"/>
      <c r="H2883" s="5"/>
      <c r="K2883" s="5"/>
      <c r="L2883" s="5"/>
      <c r="M2883" s="17"/>
      <c r="N2883" s="17"/>
      <c r="T2883" s="79"/>
      <c r="U2883" s="79"/>
      <c r="V2883" s="19"/>
      <c r="W2883" s="79"/>
      <c r="Y2883" s="23"/>
    </row>
    <row r="2884" spans="1:25" x14ac:dyDescent="0.25">
      <c r="A2884" s="17"/>
      <c r="B2884" s="17"/>
      <c r="C2884" s="86"/>
      <c r="D2884" s="86"/>
      <c r="E2884" s="87"/>
      <c r="F2884" s="5"/>
      <c r="G2884" s="5"/>
      <c r="H2884" s="5"/>
      <c r="K2884" s="5"/>
      <c r="L2884" s="5"/>
      <c r="M2884" s="17"/>
      <c r="N2884" s="17"/>
      <c r="T2884" s="79"/>
      <c r="U2884" s="79"/>
      <c r="V2884" s="19"/>
      <c r="W2884" s="79"/>
      <c r="Y2884" s="23"/>
    </row>
    <row r="2885" spans="1:25" x14ac:dyDescent="0.25">
      <c r="A2885" s="17"/>
      <c r="B2885" s="17"/>
      <c r="C2885" s="86"/>
      <c r="D2885" s="86"/>
      <c r="E2885" s="87"/>
      <c r="F2885" s="5"/>
      <c r="G2885" s="5"/>
      <c r="H2885" s="5"/>
      <c r="K2885" s="5"/>
      <c r="L2885" s="5"/>
      <c r="M2885" s="17"/>
      <c r="N2885" s="17"/>
      <c r="T2885" s="79"/>
      <c r="U2885" s="79"/>
      <c r="V2885" s="19"/>
      <c r="W2885" s="79"/>
      <c r="Y2885" s="23"/>
    </row>
    <row r="2886" spans="1:25" x14ac:dyDescent="0.25">
      <c r="A2886" s="17"/>
      <c r="B2886" s="17"/>
      <c r="C2886" s="86"/>
      <c r="D2886" s="86"/>
      <c r="E2886" s="87"/>
      <c r="F2886" s="5"/>
      <c r="G2886" s="5"/>
      <c r="H2886" s="5"/>
      <c r="K2886" s="5"/>
      <c r="L2886" s="5"/>
      <c r="M2886" s="17"/>
      <c r="N2886" s="17"/>
      <c r="T2886" s="79"/>
      <c r="U2886" s="79"/>
      <c r="V2886" s="19"/>
      <c r="W2886" s="79"/>
      <c r="Y2886" s="23"/>
    </row>
    <row r="2887" spans="1:25" x14ac:dyDescent="0.25">
      <c r="A2887" s="17"/>
      <c r="B2887" s="17"/>
      <c r="C2887" s="86"/>
      <c r="D2887" s="86"/>
      <c r="E2887" s="87"/>
      <c r="F2887" s="5"/>
      <c r="G2887" s="5"/>
      <c r="H2887" s="5"/>
      <c r="K2887" s="5"/>
      <c r="L2887" s="5"/>
      <c r="M2887" s="17"/>
      <c r="N2887" s="17"/>
      <c r="T2887" s="79"/>
      <c r="U2887" s="79"/>
      <c r="V2887" s="19"/>
      <c r="W2887" s="79"/>
      <c r="Y2887" s="23"/>
    </row>
    <row r="2888" spans="1:25" x14ac:dyDescent="0.25">
      <c r="A2888" s="17"/>
      <c r="B2888" s="17"/>
      <c r="C2888" s="86"/>
      <c r="D2888" s="86"/>
      <c r="E2888" s="87"/>
      <c r="F2888" s="5"/>
      <c r="G2888" s="5"/>
      <c r="H2888" s="5"/>
      <c r="K2888" s="5"/>
      <c r="L2888" s="5"/>
      <c r="M2888" s="17"/>
      <c r="N2888" s="17"/>
      <c r="T2888" s="79"/>
      <c r="U2888" s="79"/>
      <c r="V2888" s="19"/>
      <c r="W2888" s="79"/>
      <c r="Y2888" s="23"/>
    </row>
    <row r="2889" spans="1:25" x14ac:dyDescent="0.25">
      <c r="A2889" s="17"/>
      <c r="B2889" s="17"/>
      <c r="C2889" s="86"/>
      <c r="D2889" s="86"/>
      <c r="E2889" s="87"/>
      <c r="F2889" s="5"/>
      <c r="G2889" s="5"/>
      <c r="H2889" s="5"/>
      <c r="K2889" s="5"/>
      <c r="L2889" s="5"/>
      <c r="M2889" s="17"/>
      <c r="N2889" s="17"/>
      <c r="T2889" s="79"/>
      <c r="U2889" s="79"/>
      <c r="V2889" s="19"/>
      <c r="W2889" s="79"/>
      <c r="Y2889" s="23"/>
    </row>
    <row r="2890" spans="1:25" x14ac:dyDescent="0.25">
      <c r="A2890" s="17"/>
      <c r="B2890" s="17"/>
      <c r="C2890" s="86"/>
      <c r="D2890" s="86"/>
      <c r="E2890" s="87"/>
      <c r="F2890" s="5"/>
      <c r="G2890" s="5"/>
      <c r="H2890" s="5"/>
      <c r="K2890" s="5"/>
      <c r="L2890" s="5"/>
      <c r="M2890" s="17"/>
      <c r="N2890" s="17"/>
      <c r="T2890" s="79"/>
      <c r="U2890" s="79"/>
      <c r="V2890" s="19"/>
      <c r="W2890" s="79"/>
      <c r="Y2890" s="23"/>
    </row>
    <row r="2891" spans="1:25" x14ac:dyDescent="0.25">
      <c r="A2891" s="17"/>
      <c r="B2891" s="17"/>
      <c r="C2891" s="86"/>
      <c r="D2891" s="86"/>
      <c r="E2891" s="87"/>
      <c r="F2891" s="5"/>
      <c r="G2891" s="5"/>
      <c r="H2891" s="5"/>
      <c r="K2891" s="5"/>
      <c r="L2891" s="5"/>
      <c r="M2891" s="17"/>
      <c r="N2891" s="17"/>
      <c r="T2891" s="79"/>
      <c r="U2891" s="79"/>
      <c r="V2891" s="19"/>
      <c r="W2891" s="79"/>
      <c r="Y2891" s="23"/>
    </row>
    <row r="2892" spans="1:25" x14ac:dyDescent="0.25">
      <c r="A2892" s="17"/>
      <c r="B2892" s="17"/>
      <c r="C2892" s="86"/>
      <c r="D2892" s="86"/>
      <c r="E2892" s="87"/>
      <c r="F2892" s="5"/>
      <c r="G2892" s="5"/>
      <c r="H2892" s="5"/>
      <c r="K2892" s="5"/>
      <c r="L2892" s="5"/>
      <c r="M2892" s="17"/>
      <c r="N2892" s="17"/>
      <c r="T2892" s="79"/>
      <c r="U2892" s="79"/>
      <c r="V2892" s="19"/>
      <c r="W2892" s="79"/>
      <c r="Y2892" s="23"/>
    </row>
    <row r="2893" spans="1:25" x14ac:dyDescent="0.25">
      <c r="A2893" s="17"/>
      <c r="B2893" s="17"/>
      <c r="C2893" s="86"/>
      <c r="D2893" s="86"/>
      <c r="E2893" s="87"/>
      <c r="F2893" s="5"/>
      <c r="G2893" s="5"/>
      <c r="H2893" s="5"/>
      <c r="K2893" s="5"/>
      <c r="L2893" s="5"/>
      <c r="M2893" s="17"/>
      <c r="N2893" s="17"/>
      <c r="T2893" s="79"/>
      <c r="U2893" s="79"/>
      <c r="V2893" s="19"/>
      <c r="W2893" s="79"/>
      <c r="Y2893" s="23"/>
    </row>
    <row r="2894" spans="1:25" x14ac:dyDescent="0.25">
      <c r="A2894" s="17"/>
      <c r="B2894" s="17"/>
      <c r="C2894" s="86"/>
      <c r="D2894" s="86"/>
      <c r="E2894" s="87"/>
      <c r="F2894" s="5"/>
      <c r="G2894" s="5"/>
      <c r="H2894" s="5"/>
      <c r="K2894" s="5"/>
      <c r="L2894" s="5"/>
      <c r="M2894" s="17"/>
      <c r="N2894" s="17"/>
      <c r="T2894" s="79"/>
      <c r="U2894" s="79"/>
      <c r="V2894" s="19"/>
      <c r="W2894" s="79"/>
      <c r="Y2894" s="23"/>
    </row>
    <row r="2895" spans="1:25" x14ac:dyDescent="0.25">
      <c r="A2895" s="17"/>
      <c r="B2895" s="17"/>
      <c r="C2895" s="86"/>
      <c r="D2895" s="86"/>
      <c r="E2895" s="87"/>
      <c r="F2895" s="5"/>
      <c r="G2895" s="5"/>
      <c r="H2895" s="5"/>
      <c r="K2895" s="5"/>
      <c r="L2895" s="5"/>
      <c r="M2895" s="17"/>
      <c r="N2895" s="17"/>
      <c r="T2895" s="79"/>
      <c r="U2895" s="79"/>
      <c r="V2895" s="19"/>
      <c r="W2895" s="79"/>
      <c r="Y2895" s="23"/>
    </row>
    <row r="2896" spans="1:25" x14ac:dyDescent="0.25">
      <c r="A2896" s="17"/>
      <c r="B2896" s="17"/>
      <c r="C2896" s="86"/>
      <c r="D2896" s="86"/>
      <c r="E2896" s="87"/>
      <c r="F2896" s="5"/>
      <c r="G2896" s="5"/>
      <c r="H2896" s="5"/>
      <c r="K2896" s="5"/>
      <c r="L2896" s="5"/>
      <c r="M2896" s="17"/>
      <c r="N2896" s="17"/>
      <c r="T2896" s="79"/>
      <c r="U2896" s="79"/>
      <c r="V2896" s="19"/>
      <c r="W2896" s="79"/>
      <c r="Y2896" s="23"/>
    </row>
    <row r="2897" spans="1:25" x14ac:dyDescent="0.25">
      <c r="A2897" s="17"/>
      <c r="B2897" s="17"/>
      <c r="C2897" s="86"/>
      <c r="D2897" s="86"/>
      <c r="E2897" s="87"/>
      <c r="F2897" s="5"/>
      <c r="G2897" s="5"/>
      <c r="H2897" s="5"/>
      <c r="K2897" s="5"/>
      <c r="L2897" s="5"/>
      <c r="M2897" s="17"/>
      <c r="N2897" s="17"/>
      <c r="T2897" s="79"/>
      <c r="U2897" s="79"/>
      <c r="V2897" s="19"/>
      <c r="W2897" s="79"/>
      <c r="Y2897" s="23"/>
    </row>
    <row r="2898" spans="1:25" x14ac:dyDescent="0.25">
      <c r="A2898" s="17"/>
      <c r="B2898" s="17"/>
      <c r="C2898" s="86"/>
      <c r="D2898" s="86"/>
      <c r="E2898" s="87"/>
      <c r="F2898" s="5"/>
      <c r="G2898" s="5"/>
      <c r="H2898" s="5"/>
      <c r="K2898" s="5"/>
      <c r="L2898" s="5"/>
      <c r="M2898" s="17"/>
      <c r="N2898" s="17"/>
      <c r="T2898" s="79"/>
      <c r="U2898" s="79"/>
      <c r="V2898" s="19"/>
      <c r="W2898" s="79"/>
      <c r="Y2898" s="23"/>
    </row>
    <row r="2899" spans="1:25" x14ac:dyDescent="0.25">
      <c r="A2899" s="17"/>
      <c r="B2899" s="17"/>
      <c r="C2899" s="86"/>
      <c r="D2899" s="86"/>
      <c r="E2899" s="87"/>
      <c r="F2899" s="5"/>
      <c r="G2899" s="5"/>
      <c r="H2899" s="5"/>
      <c r="K2899" s="5"/>
      <c r="L2899" s="5"/>
      <c r="M2899" s="17"/>
      <c r="N2899" s="17"/>
      <c r="T2899" s="79"/>
      <c r="U2899" s="79"/>
      <c r="V2899" s="19"/>
      <c r="W2899" s="79"/>
      <c r="Y2899" s="23"/>
    </row>
    <row r="2900" spans="1:25" x14ac:dyDescent="0.25">
      <c r="A2900" s="17"/>
      <c r="B2900" s="17"/>
      <c r="C2900" s="86"/>
      <c r="D2900" s="86"/>
      <c r="E2900" s="87"/>
      <c r="F2900" s="5"/>
      <c r="G2900" s="5"/>
      <c r="H2900" s="5"/>
      <c r="K2900" s="5"/>
      <c r="L2900" s="5"/>
      <c r="M2900" s="17"/>
      <c r="N2900" s="17"/>
      <c r="T2900" s="79"/>
      <c r="U2900" s="79"/>
      <c r="V2900" s="19"/>
      <c r="W2900" s="79"/>
      <c r="Y2900" s="23"/>
    </row>
    <row r="2901" spans="1:25" x14ac:dyDescent="0.25">
      <c r="A2901" s="17"/>
      <c r="B2901" s="17"/>
      <c r="C2901" s="86"/>
      <c r="D2901" s="86"/>
      <c r="E2901" s="87"/>
      <c r="F2901" s="5"/>
      <c r="G2901" s="5"/>
      <c r="H2901" s="5"/>
      <c r="K2901" s="5"/>
      <c r="L2901" s="5"/>
      <c r="M2901" s="17"/>
      <c r="N2901" s="17"/>
      <c r="T2901" s="79"/>
      <c r="U2901" s="79"/>
      <c r="V2901" s="19"/>
      <c r="W2901" s="79"/>
      <c r="Y2901" s="23"/>
    </row>
    <row r="2902" spans="1:25" x14ac:dyDescent="0.25">
      <c r="A2902" s="17"/>
      <c r="B2902" s="17"/>
      <c r="C2902" s="86"/>
      <c r="D2902" s="86"/>
      <c r="E2902" s="87"/>
      <c r="F2902" s="5"/>
      <c r="G2902" s="5"/>
      <c r="H2902" s="5"/>
      <c r="K2902" s="5"/>
      <c r="L2902" s="5"/>
      <c r="M2902" s="17"/>
      <c r="N2902" s="17"/>
      <c r="T2902" s="79"/>
      <c r="U2902" s="79"/>
      <c r="V2902" s="19"/>
      <c r="W2902" s="79"/>
      <c r="Y2902" s="23"/>
    </row>
    <row r="2903" spans="1:25" x14ac:dyDescent="0.25">
      <c r="A2903" s="17"/>
      <c r="B2903" s="17"/>
      <c r="C2903" s="86"/>
      <c r="D2903" s="86"/>
      <c r="E2903" s="87"/>
      <c r="F2903" s="5"/>
      <c r="G2903" s="5"/>
      <c r="H2903" s="5"/>
      <c r="K2903" s="5"/>
      <c r="L2903" s="5"/>
      <c r="M2903" s="17"/>
      <c r="N2903" s="17"/>
      <c r="T2903" s="79"/>
      <c r="U2903" s="79"/>
      <c r="V2903" s="19"/>
      <c r="W2903" s="79"/>
      <c r="Y2903" s="23"/>
    </row>
    <row r="2904" spans="1:25" x14ac:dyDescent="0.25">
      <c r="A2904" s="17"/>
      <c r="B2904" s="17"/>
      <c r="C2904" s="86"/>
      <c r="D2904" s="86"/>
      <c r="E2904" s="87"/>
      <c r="F2904" s="5"/>
      <c r="G2904" s="5"/>
      <c r="H2904" s="5"/>
      <c r="K2904" s="5"/>
      <c r="L2904" s="5"/>
      <c r="M2904" s="17"/>
      <c r="N2904" s="17"/>
      <c r="T2904" s="79"/>
      <c r="U2904" s="79"/>
      <c r="V2904" s="19"/>
      <c r="W2904" s="79"/>
      <c r="Y2904" s="23"/>
    </row>
    <row r="2905" spans="1:25" x14ac:dyDescent="0.25">
      <c r="A2905" s="17"/>
      <c r="B2905" s="17"/>
      <c r="C2905" s="86"/>
      <c r="D2905" s="86"/>
      <c r="E2905" s="87"/>
      <c r="F2905" s="5"/>
      <c r="G2905" s="5"/>
      <c r="H2905" s="5"/>
      <c r="K2905" s="5"/>
      <c r="L2905" s="5"/>
      <c r="M2905" s="17"/>
      <c r="N2905" s="17"/>
      <c r="T2905" s="79"/>
      <c r="U2905" s="79"/>
      <c r="V2905" s="19"/>
      <c r="W2905" s="79"/>
      <c r="Y2905" s="23"/>
    </row>
    <row r="2906" spans="1:25" x14ac:dyDescent="0.25">
      <c r="A2906" s="17"/>
      <c r="B2906" s="17"/>
      <c r="C2906" s="86"/>
      <c r="D2906" s="86"/>
      <c r="E2906" s="87"/>
      <c r="F2906" s="5"/>
      <c r="G2906" s="5"/>
      <c r="H2906" s="5"/>
      <c r="K2906" s="5"/>
      <c r="L2906" s="5"/>
      <c r="M2906" s="17"/>
      <c r="N2906" s="17"/>
      <c r="T2906" s="79"/>
      <c r="U2906" s="79"/>
      <c r="V2906" s="19"/>
      <c r="W2906" s="79"/>
      <c r="Y2906" s="23"/>
    </row>
    <row r="2907" spans="1:25" x14ac:dyDescent="0.25">
      <c r="A2907" s="17"/>
      <c r="B2907" s="17"/>
      <c r="C2907" s="86"/>
      <c r="D2907" s="86"/>
      <c r="E2907" s="87"/>
      <c r="F2907" s="5"/>
      <c r="G2907" s="5"/>
      <c r="H2907" s="5"/>
      <c r="K2907" s="5"/>
      <c r="L2907" s="5"/>
      <c r="M2907" s="17"/>
      <c r="N2907" s="17"/>
      <c r="T2907" s="79"/>
      <c r="U2907" s="79"/>
      <c r="V2907" s="19"/>
      <c r="W2907" s="79"/>
      <c r="Y2907" s="23"/>
    </row>
    <row r="2908" spans="1:25" x14ac:dyDescent="0.25">
      <c r="A2908" s="17"/>
      <c r="B2908" s="17"/>
      <c r="C2908" s="86"/>
      <c r="D2908" s="86"/>
      <c r="E2908" s="87"/>
      <c r="F2908" s="5"/>
      <c r="G2908" s="5"/>
      <c r="H2908" s="5"/>
      <c r="K2908" s="5"/>
      <c r="L2908" s="5"/>
      <c r="M2908" s="17"/>
      <c r="N2908" s="17"/>
      <c r="T2908" s="79"/>
      <c r="U2908" s="79"/>
      <c r="V2908" s="19"/>
      <c r="W2908" s="79"/>
      <c r="Y2908" s="23"/>
    </row>
    <row r="2909" spans="1:25" x14ac:dyDescent="0.25">
      <c r="A2909" s="17"/>
      <c r="B2909" s="17"/>
      <c r="C2909" s="86"/>
      <c r="D2909" s="86"/>
      <c r="E2909" s="87"/>
      <c r="F2909" s="5"/>
      <c r="G2909" s="5"/>
      <c r="H2909" s="5"/>
      <c r="K2909" s="5"/>
      <c r="L2909" s="5"/>
      <c r="M2909" s="17"/>
      <c r="N2909" s="17"/>
      <c r="T2909" s="79"/>
      <c r="U2909" s="79"/>
      <c r="V2909" s="19"/>
      <c r="W2909" s="79"/>
      <c r="Y2909" s="23"/>
    </row>
    <row r="2910" spans="1:25" x14ac:dyDescent="0.25">
      <c r="A2910" s="17"/>
      <c r="B2910" s="17"/>
      <c r="C2910" s="86"/>
      <c r="D2910" s="86"/>
      <c r="E2910" s="87"/>
      <c r="F2910" s="5"/>
      <c r="G2910" s="5"/>
      <c r="H2910" s="5"/>
      <c r="K2910" s="5"/>
      <c r="L2910" s="5"/>
      <c r="M2910" s="17"/>
      <c r="N2910" s="17"/>
      <c r="T2910" s="79"/>
      <c r="U2910" s="79"/>
      <c r="V2910" s="19"/>
      <c r="W2910" s="79"/>
      <c r="Y2910" s="23"/>
    </row>
    <row r="2911" spans="1:25" x14ac:dyDescent="0.25">
      <c r="A2911" s="17"/>
      <c r="B2911" s="17"/>
      <c r="C2911" s="86"/>
      <c r="D2911" s="86"/>
      <c r="E2911" s="87"/>
      <c r="F2911" s="5"/>
      <c r="G2911" s="5"/>
      <c r="H2911" s="5"/>
      <c r="K2911" s="5"/>
      <c r="L2911" s="5"/>
      <c r="M2911" s="17"/>
      <c r="N2911" s="17"/>
      <c r="T2911" s="79"/>
      <c r="U2911" s="79"/>
      <c r="V2911" s="19"/>
      <c r="W2911" s="79"/>
      <c r="Y2911" s="23"/>
    </row>
    <row r="2912" spans="1:25" x14ac:dyDescent="0.25">
      <c r="A2912" s="17"/>
      <c r="B2912" s="17"/>
      <c r="C2912" s="86"/>
      <c r="D2912" s="86"/>
      <c r="E2912" s="87"/>
      <c r="F2912" s="5"/>
      <c r="G2912" s="5"/>
      <c r="H2912" s="5"/>
      <c r="K2912" s="5"/>
      <c r="L2912" s="5"/>
      <c r="M2912" s="17"/>
      <c r="N2912" s="17"/>
      <c r="T2912" s="79"/>
      <c r="U2912" s="79"/>
      <c r="V2912" s="19"/>
      <c r="W2912" s="79"/>
      <c r="Y2912" s="23"/>
    </row>
    <row r="2913" spans="1:25" x14ac:dyDescent="0.25">
      <c r="A2913" s="17"/>
      <c r="B2913" s="17"/>
      <c r="C2913" s="86"/>
      <c r="D2913" s="86"/>
      <c r="E2913" s="87"/>
      <c r="F2913" s="5"/>
      <c r="G2913" s="5"/>
      <c r="H2913" s="5"/>
      <c r="K2913" s="5"/>
      <c r="L2913" s="5"/>
      <c r="M2913" s="17"/>
      <c r="N2913" s="17"/>
      <c r="T2913" s="79"/>
      <c r="U2913" s="79"/>
      <c r="V2913" s="19"/>
      <c r="W2913" s="79"/>
      <c r="Y2913" s="23"/>
    </row>
    <row r="2914" spans="1:25" x14ac:dyDescent="0.25">
      <c r="A2914" s="17"/>
      <c r="B2914" s="17"/>
      <c r="C2914" s="86"/>
      <c r="D2914" s="86"/>
      <c r="E2914" s="87"/>
      <c r="F2914" s="5"/>
      <c r="G2914" s="5"/>
      <c r="H2914" s="5"/>
      <c r="K2914" s="5"/>
      <c r="L2914" s="5"/>
      <c r="M2914" s="17"/>
      <c r="N2914" s="17"/>
      <c r="T2914" s="79"/>
      <c r="U2914" s="79"/>
      <c r="V2914" s="19"/>
      <c r="W2914" s="79"/>
      <c r="Y2914" s="23"/>
    </row>
    <row r="2915" spans="1:25" x14ac:dyDescent="0.25">
      <c r="A2915" s="17"/>
      <c r="B2915" s="17"/>
      <c r="C2915" s="86"/>
      <c r="D2915" s="86"/>
      <c r="E2915" s="87"/>
      <c r="F2915" s="5"/>
      <c r="G2915" s="5"/>
      <c r="H2915" s="5"/>
      <c r="K2915" s="5"/>
      <c r="L2915" s="5"/>
      <c r="M2915" s="17"/>
      <c r="N2915" s="17"/>
      <c r="T2915" s="79"/>
      <c r="U2915" s="79"/>
      <c r="V2915" s="19"/>
      <c r="W2915" s="79"/>
      <c r="Y2915" s="23"/>
    </row>
    <row r="2916" spans="1:25" x14ac:dyDescent="0.25">
      <c r="A2916" s="17"/>
      <c r="B2916" s="17"/>
      <c r="C2916" s="86"/>
      <c r="D2916" s="86"/>
      <c r="E2916" s="87"/>
      <c r="F2916" s="5"/>
      <c r="G2916" s="5"/>
      <c r="H2916" s="5"/>
      <c r="K2916" s="5"/>
      <c r="L2916" s="5"/>
      <c r="M2916" s="17"/>
      <c r="N2916" s="17"/>
      <c r="T2916" s="79"/>
      <c r="U2916" s="79"/>
      <c r="V2916" s="19"/>
      <c r="W2916" s="79"/>
      <c r="Y2916" s="23"/>
    </row>
    <row r="2917" spans="1:25" x14ac:dyDescent="0.25">
      <c r="A2917" s="17"/>
      <c r="B2917" s="17"/>
      <c r="C2917" s="86"/>
      <c r="D2917" s="86"/>
      <c r="E2917" s="87"/>
      <c r="F2917" s="5"/>
      <c r="G2917" s="5"/>
      <c r="H2917" s="5"/>
      <c r="K2917" s="5"/>
      <c r="L2917" s="5"/>
      <c r="M2917" s="17"/>
      <c r="N2917" s="17"/>
      <c r="T2917" s="79"/>
      <c r="U2917" s="79"/>
      <c r="V2917" s="19"/>
      <c r="W2917" s="79"/>
      <c r="Y2917" s="23"/>
    </row>
    <row r="2918" spans="1:25" x14ac:dyDescent="0.25">
      <c r="A2918" s="17"/>
      <c r="B2918" s="17"/>
      <c r="C2918" s="86"/>
      <c r="D2918" s="86"/>
      <c r="E2918" s="87"/>
      <c r="F2918" s="5"/>
      <c r="G2918" s="5"/>
      <c r="H2918" s="5"/>
      <c r="K2918" s="5"/>
      <c r="L2918" s="5"/>
      <c r="M2918" s="17"/>
      <c r="N2918" s="17"/>
      <c r="T2918" s="79"/>
      <c r="U2918" s="79"/>
      <c r="V2918" s="19"/>
      <c r="W2918" s="79"/>
      <c r="Y2918" s="23"/>
    </row>
    <row r="2919" spans="1:25" x14ac:dyDescent="0.25">
      <c r="A2919" s="17"/>
      <c r="B2919" s="17"/>
      <c r="C2919" s="86"/>
      <c r="D2919" s="86"/>
      <c r="E2919" s="87"/>
      <c r="F2919" s="5"/>
      <c r="G2919" s="5"/>
      <c r="H2919" s="5"/>
      <c r="K2919" s="5"/>
      <c r="L2919" s="5"/>
      <c r="M2919" s="17"/>
      <c r="N2919" s="17"/>
      <c r="T2919" s="79"/>
      <c r="U2919" s="79"/>
      <c r="V2919" s="19"/>
      <c r="W2919" s="79"/>
      <c r="Y2919" s="23"/>
    </row>
    <row r="2920" spans="1:25" x14ac:dyDescent="0.25">
      <c r="A2920" s="17"/>
      <c r="B2920" s="17"/>
      <c r="C2920" s="86"/>
      <c r="D2920" s="86"/>
      <c r="E2920" s="87"/>
      <c r="F2920" s="5"/>
      <c r="G2920" s="5"/>
      <c r="H2920" s="5"/>
      <c r="K2920" s="5"/>
      <c r="L2920" s="5"/>
      <c r="M2920" s="17"/>
      <c r="N2920" s="17"/>
      <c r="T2920" s="79"/>
      <c r="U2920" s="79"/>
      <c r="V2920" s="19"/>
      <c r="W2920" s="79"/>
      <c r="Y2920" s="23"/>
    </row>
    <row r="2921" spans="1:25" x14ac:dyDescent="0.25">
      <c r="A2921" s="17"/>
      <c r="B2921" s="17"/>
      <c r="C2921" s="86"/>
      <c r="D2921" s="86"/>
      <c r="E2921" s="87"/>
      <c r="F2921" s="5"/>
      <c r="G2921" s="5"/>
      <c r="H2921" s="5"/>
      <c r="K2921" s="5"/>
      <c r="L2921" s="5"/>
      <c r="M2921" s="17"/>
      <c r="N2921" s="17"/>
      <c r="T2921" s="79"/>
      <c r="U2921" s="79"/>
      <c r="V2921" s="19"/>
      <c r="W2921" s="79"/>
      <c r="Y2921" s="23"/>
    </row>
    <row r="2922" spans="1:25" x14ac:dyDescent="0.25">
      <c r="A2922" s="17"/>
      <c r="B2922" s="17"/>
      <c r="C2922" s="86"/>
      <c r="D2922" s="86"/>
      <c r="E2922" s="87"/>
      <c r="F2922" s="5"/>
      <c r="G2922" s="5"/>
      <c r="H2922" s="5"/>
      <c r="K2922" s="5"/>
      <c r="L2922" s="5"/>
      <c r="M2922" s="17"/>
      <c r="N2922" s="17"/>
      <c r="T2922" s="79"/>
      <c r="U2922" s="79"/>
      <c r="V2922" s="19"/>
      <c r="W2922" s="79"/>
      <c r="Y2922" s="23"/>
    </row>
    <row r="2923" spans="1:25" x14ac:dyDescent="0.25">
      <c r="A2923" s="17"/>
      <c r="B2923" s="17"/>
      <c r="C2923" s="86"/>
      <c r="D2923" s="86"/>
      <c r="E2923" s="87"/>
      <c r="F2923" s="5"/>
      <c r="G2923" s="5"/>
      <c r="H2923" s="5"/>
      <c r="K2923" s="5"/>
      <c r="L2923" s="5"/>
      <c r="M2923" s="17"/>
      <c r="N2923" s="17"/>
      <c r="T2923" s="79"/>
      <c r="U2923" s="79"/>
      <c r="V2923" s="19"/>
      <c r="W2923" s="79"/>
      <c r="Y2923" s="23"/>
    </row>
    <row r="2924" spans="1:25" x14ac:dyDescent="0.25">
      <c r="A2924" s="17"/>
      <c r="B2924" s="17"/>
      <c r="C2924" s="86"/>
      <c r="D2924" s="86"/>
      <c r="E2924" s="87"/>
      <c r="F2924" s="5"/>
      <c r="G2924" s="5"/>
      <c r="H2924" s="5"/>
      <c r="K2924" s="5"/>
      <c r="L2924" s="5"/>
      <c r="M2924" s="17"/>
      <c r="N2924" s="17"/>
      <c r="T2924" s="79"/>
      <c r="U2924" s="79"/>
      <c r="V2924" s="19"/>
      <c r="W2924" s="79"/>
      <c r="Y2924" s="23"/>
    </row>
    <row r="2925" spans="1:25" x14ac:dyDescent="0.25">
      <c r="A2925" s="17"/>
      <c r="B2925" s="17"/>
      <c r="C2925" s="86"/>
      <c r="D2925" s="86"/>
      <c r="E2925" s="87"/>
      <c r="F2925" s="5"/>
      <c r="G2925" s="5"/>
      <c r="H2925" s="5"/>
      <c r="K2925" s="5"/>
      <c r="L2925" s="5"/>
      <c r="M2925" s="17"/>
      <c r="N2925" s="17"/>
      <c r="T2925" s="79"/>
      <c r="U2925" s="79"/>
      <c r="V2925" s="19"/>
      <c r="W2925" s="79"/>
      <c r="X2925" s="107"/>
      <c r="Y2925" s="23"/>
    </row>
    <row r="2926" spans="1:25" x14ac:dyDescent="0.25">
      <c r="A2926" s="17"/>
      <c r="B2926" s="17"/>
      <c r="C2926" s="86"/>
      <c r="D2926" s="86"/>
      <c r="E2926" s="87"/>
      <c r="F2926" s="5"/>
      <c r="G2926" s="5"/>
      <c r="H2926" s="5"/>
      <c r="K2926" s="5"/>
      <c r="L2926" s="5"/>
      <c r="M2926" s="17"/>
      <c r="N2926" s="17"/>
      <c r="T2926" s="79"/>
      <c r="U2926" s="79"/>
      <c r="V2926" s="19"/>
      <c r="W2926" s="79"/>
      <c r="Y2926" s="23"/>
    </row>
    <row r="2927" spans="1:25" x14ac:dyDescent="0.25">
      <c r="A2927" s="17"/>
      <c r="B2927" s="17"/>
      <c r="C2927" s="86"/>
      <c r="D2927" s="86"/>
      <c r="E2927" s="87"/>
      <c r="F2927" s="5"/>
      <c r="G2927" s="5"/>
      <c r="H2927" s="5"/>
      <c r="K2927" s="5"/>
      <c r="L2927" s="5"/>
      <c r="M2927" s="17"/>
      <c r="N2927" s="17"/>
      <c r="T2927" s="79"/>
      <c r="U2927" s="79"/>
      <c r="V2927" s="19"/>
      <c r="W2927" s="79"/>
      <c r="Y2927" s="23"/>
    </row>
    <row r="2928" spans="1:25" x14ac:dyDescent="0.25">
      <c r="A2928" s="17"/>
      <c r="B2928" s="17"/>
      <c r="C2928" s="86"/>
      <c r="D2928" s="86"/>
      <c r="E2928" s="87"/>
      <c r="F2928" s="5"/>
      <c r="G2928" s="5"/>
      <c r="H2928" s="5"/>
      <c r="K2928" s="5"/>
      <c r="L2928" s="5"/>
      <c r="M2928" s="17"/>
      <c r="N2928" s="17"/>
      <c r="T2928" s="79"/>
      <c r="U2928" s="79"/>
      <c r="V2928" s="19"/>
      <c r="W2928" s="79"/>
      <c r="Y2928" s="23"/>
    </row>
    <row r="2929" spans="1:25" x14ac:dyDescent="0.25">
      <c r="A2929" s="17"/>
      <c r="B2929" s="17"/>
      <c r="C2929" s="86"/>
      <c r="D2929" s="86"/>
      <c r="E2929" s="87"/>
      <c r="F2929" s="5"/>
      <c r="G2929" s="5"/>
      <c r="H2929" s="5"/>
      <c r="K2929" s="5"/>
      <c r="L2929" s="5"/>
      <c r="M2929" s="17"/>
      <c r="N2929" s="17"/>
      <c r="T2929" s="79"/>
      <c r="U2929" s="79"/>
      <c r="V2929" s="19"/>
      <c r="W2929" s="79"/>
      <c r="Y2929" s="23"/>
    </row>
    <row r="2930" spans="1:25" x14ac:dyDescent="0.25">
      <c r="A2930" s="17"/>
      <c r="B2930" s="17"/>
      <c r="C2930" s="86"/>
      <c r="D2930" s="86"/>
      <c r="E2930" s="87"/>
      <c r="F2930" s="5"/>
      <c r="G2930" s="5"/>
      <c r="H2930" s="5"/>
      <c r="K2930" s="5"/>
      <c r="L2930" s="5"/>
      <c r="M2930" s="17"/>
      <c r="N2930" s="17"/>
      <c r="T2930" s="79"/>
      <c r="U2930" s="79"/>
      <c r="V2930" s="19"/>
      <c r="W2930" s="79"/>
      <c r="Y2930" s="23"/>
    </row>
    <row r="2931" spans="1:25" x14ac:dyDescent="0.25">
      <c r="A2931" s="17"/>
      <c r="B2931" s="17"/>
      <c r="C2931" s="86"/>
      <c r="D2931" s="86"/>
      <c r="E2931" s="87"/>
      <c r="F2931" s="5"/>
      <c r="G2931" s="5"/>
      <c r="H2931" s="5"/>
      <c r="K2931" s="5"/>
      <c r="L2931" s="5"/>
      <c r="M2931" s="17"/>
      <c r="N2931" s="17"/>
      <c r="T2931" s="79"/>
      <c r="U2931" s="79"/>
      <c r="V2931" s="19"/>
      <c r="W2931" s="79"/>
      <c r="Y2931" s="23"/>
    </row>
    <row r="2932" spans="1:25" x14ac:dyDescent="0.25">
      <c r="A2932" s="17"/>
      <c r="B2932" s="17"/>
      <c r="C2932" s="86"/>
      <c r="D2932" s="86"/>
      <c r="E2932" s="87"/>
      <c r="F2932" s="5"/>
      <c r="G2932" s="5"/>
      <c r="H2932" s="5"/>
      <c r="K2932" s="5"/>
      <c r="L2932" s="5"/>
      <c r="M2932" s="17"/>
      <c r="N2932" s="17"/>
      <c r="T2932" s="79"/>
      <c r="U2932" s="79"/>
      <c r="V2932" s="19"/>
      <c r="W2932" s="79"/>
      <c r="Y2932" s="23"/>
    </row>
    <row r="2933" spans="1:25" x14ac:dyDescent="0.25">
      <c r="A2933" s="17"/>
      <c r="B2933" s="17"/>
      <c r="C2933" s="86"/>
      <c r="D2933" s="86"/>
      <c r="E2933" s="87"/>
      <c r="F2933" s="5"/>
      <c r="G2933" s="5"/>
      <c r="H2933" s="5"/>
      <c r="K2933" s="5"/>
      <c r="L2933" s="5"/>
      <c r="M2933" s="17"/>
      <c r="N2933" s="17"/>
      <c r="T2933" s="79"/>
      <c r="U2933" s="79"/>
      <c r="V2933" s="19"/>
      <c r="W2933" s="79"/>
      <c r="Y2933" s="23"/>
    </row>
    <row r="2934" spans="1:25" x14ac:dyDescent="0.25">
      <c r="A2934" s="17"/>
      <c r="B2934" s="17"/>
      <c r="C2934" s="86"/>
      <c r="D2934" s="86"/>
      <c r="E2934" s="87"/>
      <c r="F2934" s="5"/>
      <c r="G2934" s="5"/>
      <c r="H2934" s="5"/>
      <c r="K2934" s="5"/>
      <c r="L2934" s="5"/>
      <c r="M2934" s="17"/>
      <c r="N2934" s="17"/>
      <c r="T2934" s="79"/>
      <c r="U2934" s="79"/>
      <c r="V2934" s="19"/>
      <c r="W2934" s="79"/>
      <c r="Y2934" s="23"/>
    </row>
    <row r="2935" spans="1:25" x14ac:dyDescent="0.25">
      <c r="A2935" s="17"/>
      <c r="B2935" s="17"/>
      <c r="C2935" s="86"/>
      <c r="D2935" s="86"/>
      <c r="E2935" s="87"/>
      <c r="F2935" s="5"/>
      <c r="G2935" s="5"/>
      <c r="H2935" s="5"/>
      <c r="K2935" s="5"/>
      <c r="L2935" s="5"/>
      <c r="M2935" s="17"/>
      <c r="N2935" s="17"/>
      <c r="T2935" s="79"/>
      <c r="U2935" s="79"/>
      <c r="V2935" s="19"/>
      <c r="W2935" s="79"/>
      <c r="Y2935" s="23"/>
    </row>
    <row r="2936" spans="1:25" x14ac:dyDescent="0.25">
      <c r="A2936" s="17"/>
      <c r="B2936" s="17"/>
      <c r="C2936" s="86"/>
      <c r="D2936" s="86"/>
      <c r="E2936" s="87"/>
      <c r="F2936" s="5"/>
      <c r="G2936" s="5"/>
      <c r="H2936" s="5"/>
      <c r="K2936" s="5"/>
      <c r="L2936" s="5"/>
      <c r="M2936" s="17"/>
      <c r="N2936" s="17"/>
      <c r="T2936" s="79"/>
      <c r="U2936" s="79"/>
      <c r="V2936" s="19"/>
      <c r="W2936" s="79"/>
      <c r="Y2936" s="23"/>
    </row>
    <row r="2937" spans="1:25" x14ac:dyDescent="0.25">
      <c r="A2937" s="17"/>
      <c r="B2937" s="17"/>
      <c r="C2937" s="86"/>
      <c r="D2937" s="86"/>
      <c r="E2937" s="87"/>
      <c r="F2937" s="5"/>
      <c r="G2937" s="5"/>
      <c r="H2937" s="5"/>
      <c r="K2937" s="5"/>
      <c r="L2937" s="5"/>
      <c r="M2937" s="17"/>
      <c r="N2937" s="17"/>
      <c r="T2937" s="79"/>
      <c r="U2937" s="79"/>
      <c r="V2937" s="19"/>
      <c r="W2937" s="79"/>
      <c r="Y2937" s="23"/>
    </row>
    <row r="2938" spans="1:25" x14ac:dyDescent="0.25">
      <c r="A2938" s="17"/>
      <c r="B2938" s="17"/>
      <c r="C2938" s="86"/>
      <c r="D2938" s="86"/>
      <c r="E2938" s="87"/>
      <c r="F2938" s="5"/>
      <c r="G2938" s="5"/>
      <c r="H2938" s="5"/>
      <c r="K2938" s="5"/>
      <c r="L2938" s="5"/>
      <c r="M2938" s="17"/>
      <c r="N2938" s="17"/>
      <c r="T2938" s="79"/>
      <c r="U2938" s="79"/>
      <c r="V2938" s="19"/>
      <c r="W2938" s="79"/>
      <c r="Y2938" s="23"/>
    </row>
    <row r="2939" spans="1:25" x14ac:dyDescent="0.25">
      <c r="A2939" s="17"/>
      <c r="B2939" s="17"/>
      <c r="C2939" s="86"/>
      <c r="D2939" s="86"/>
      <c r="E2939" s="87"/>
      <c r="F2939" s="5"/>
      <c r="G2939" s="5"/>
      <c r="H2939" s="5"/>
      <c r="K2939" s="5"/>
      <c r="L2939" s="5"/>
      <c r="M2939" s="17"/>
      <c r="N2939" s="17"/>
      <c r="T2939" s="79"/>
      <c r="U2939" s="79"/>
      <c r="V2939" s="19"/>
      <c r="W2939" s="79"/>
      <c r="Y2939" s="23"/>
    </row>
    <row r="2940" spans="1:25" x14ac:dyDescent="0.25">
      <c r="A2940" s="17"/>
      <c r="B2940" s="17"/>
      <c r="C2940" s="86"/>
      <c r="D2940" s="86"/>
      <c r="E2940" s="87"/>
      <c r="F2940" s="5"/>
      <c r="G2940" s="5"/>
      <c r="H2940" s="5"/>
      <c r="K2940" s="5"/>
      <c r="L2940" s="5"/>
      <c r="M2940" s="17"/>
      <c r="N2940" s="17"/>
      <c r="T2940" s="79"/>
      <c r="U2940" s="79"/>
      <c r="V2940" s="19"/>
      <c r="W2940" s="79"/>
      <c r="Y2940" s="23"/>
    </row>
    <row r="2941" spans="1:25" x14ac:dyDescent="0.25">
      <c r="A2941" s="17"/>
      <c r="B2941" s="17"/>
      <c r="C2941" s="86"/>
      <c r="D2941" s="86"/>
      <c r="E2941" s="87"/>
      <c r="F2941" s="5"/>
      <c r="G2941" s="5"/>
      <c r="H2941" s="5"/>
      <c r="K2941" s="5"/>
      <c r="L2941" s="5"/>
      <c r="M2941" s="17"/>
      <c r="N2941" s="17"/>
      <c r="T2941" s="79"/>
      <c r="U2941" s="79"/>
      <c r="V2941" s="19"/>
      <c r="W2941" s="79"/>
      <c r="Y2941" s="23"/>
    </row>
    <row r="2942" spans="1:25" x14ac:dyDescent="0.25">
      <c r="A2942" s="17"/>
      <c r="B2942" s="17"/>
      <c r="C2942" s="86"/>
      <c r="D2942" s="86"/>
      <c r="E2942" s="87"/>
      <c r="F2942" s="5"/>
      <c r="G2942" s="5"/>
      <c r="H2942" s="5"/>
      <c r="K2942" s="5"/>
      <c r="L2942" s="5"/>
      <c r="M2942" s="17"/>
      <c r="N2942" s="17"/>
      <c r="T2942" s="79"/>
      <c r="U2942" s="79"/>
      <c r="V2942" s="19"/>
      <c r="W2942" s="79"/>
      <c r="Y2942" s="23"/>
    </row>
    <row r="2943" spans="1:25" x14ac:dyDescent="0.25">
      <c r="A2943" s="17"/>
      <c r="B2943" s="17"/>
      <c r="C2943" s="86"/>
      <c r="D2943" s="86"/>
      <c r="E2943" s="87"/>
      <c r="F2943" s="5"/>
      <c r="G2943" s="5"/>
      <c r="H2943" s="5"/>
      <c r="K2943" s="5"/>
      <c r="L2943" s="5"/>
      <c r="M2943" s="17"/>
      <c r="N2943" s="17"/>
      <c r="T2943" s="79"/>
      <c r="U2943" s="79"/>
      <c r="V2943" s="19"/>
      <c r="W2943" s="79"/>
      <c r="Y2943" s="23"/>
    </row>
    <row r="2944" spans="1:25" x14ac:dyDescent="0.25">
      <c r="A2944" s="17"/>
      <c r="B2944" s="17"/>
      <c r="C2944" s="86"/>
      <c r="D2944" s="86"/>
      <c r="E2944" s="87"/>
      <c r="F2944" s="5"/>
      <c r="G2944" s="5"/>
      <c r="H2944" s="5"/>
      <c r="K2944" s="5"/>
      <c r="L2944" s="5"/>
      <c r="M2944" s="17"/>
      <c r="N2944" s="17"/>
      <c r="T2944" s="79"/>
      <c r="U2944" s="79"/>
      <c r="V2944" s="19"/>
      <c r="W2944" s="79"/>
      <c r="Y2944" s="23"/>
    </row>
    <row r="2945" spans="1:25" x14ac:dyDescent="0.25">
      <c r="A2945" s="17"/>
      <c r="B2945" s="17"/>
      <c r="C2945" s="86"/>
      <c r="D2945" s="86"/>
      <c r="E2945" s="87"/>
      <c r="F2945" s="5"/>
      <c r="G2945" s="5"/>
      <c r="H2945" s="5"/>
      <c r="K2945" s="5"/>
      <c r="L2945" s="5"/>
      <c r="M2945" s="17"/>
      <c r="N2945" s="17"/>
      <c r="T2945" s="79"/>
      <c r="U2945" s="79"/>
      <c r="V2945" s="19"/>
      <c r="W2945" s="79"/>
      <c r="Y2945" s="23"/>
    </row>
    <row r="2946" spans="1:25" x14ac:dyDescent="0.25">
      <c r="A2946" s="17"/>
      <c r="B2946" s="17"/>
      <c r="C2946" s="86"/>
      <c r="D2946" s="86"/>
      <c r="E2946" s="87"/>
      <c r="F2946" s="5"/>
      <c r="G2946" s="5"/>
      <c r="H2946" s="5"/>
      <c r="K2946" s="5"/>
      <c r="L2946" s="5"/>
      <c r="M2946" s="17"/>
      <c r="N2946" s="17"/>
      <c r="T2946" s="79"/>
      <c r="U2946" s="79"/>
      <c r="V2946" s="19"/>
      <c r="W2946" s="79"/>
      <c r="Y2946" s="23"/>
    </row>
    <row r="2947" spans="1:25" x14ac:dyDescent="0.25">
      <c r="A2947" s="17"/>
      <c r="B2947" s="17"/>
      <c r="C2947" s="86"/>
      <c r="D2947" s="86"/>
      <c r="E2947" s="87"/>
      <c r="F2947" s="5"/>
      <c r="G2947" s="5"/>
      <c r="H2947" s="5"/>
      <c r="K2947" s="5"/>
      <c r="L2947" s="5"/>
      <c r="M2947" s="17"/>
      <c r="N2947" s="17"/>
      <c r="T2947" s="79"/>
      <c r="U2947" s="79"/>
      <c r="V2947" s="19"/>
      <c r="W2947" s="79"/>
      <c r="Y2947" s="23"/>
    </row>
    <row r="2948" spans="1:25" x14ac:dyDescent="0.25">
      <c r="A2948" s="17"/>
      <c r="B2948" s="17"/>
      <c r="C2948" s="86"/>
      <c r="D2948" s="86"/>
      <c r="E2948" s="87"/>
      <c r="F2948" s="5"/>
      <c r="G2948" s="5"/>
      <c r="H2948" s="5"/>
      <c r="K2948" s="5"/>
      <c r="L2948" s="5"/>
      <c r="M2948" s="17"/>
      <c r="N2948" s="17"/>
      <c r="T2948" s="79"/>
      <c r="U2948" s="79"/>
      <c r="V2948" s="19"/>
      <c r="W2948" s="79"/>
      <c r="Y2948" s="23"/>
    </row>
    <row r="2949" spans="1:25" x14ac:dyDescent="0.25">
      <c r="A2949" s="17"/>
      <c r="B2949" s="17"/>
      <c r="C2949" s="86"/>
      <c r="D2949" s="86"/>
      <c r="E2949" s="87"/>
      <c r="F2949" s="5"/>
      <c r="G2949" s="5"/>
      <c r="H2949" s="5"/>
      <c r="K2949" s="5"/>
      <c r="L2949" s="5"/>
      <c r="M2949" s="17"/>
      <c r="N2949" s="17"/>
      <c r="T2949" s="79"/>
      <c r="U2949" s="79"/>
      <c r="V2949" s="19"/>
      <c r="W2949" s="79"/>
      <c r="Y2949" s="23"/>
    </row>
    <row r="2950" spans="1:25" x14ac:dyDescent="0.25">
      <c r="A2950" s="17"/>
      <c r="B2950" s="17"/>
      <c r="C2950" s="86"/>
      <c r="D2950" s="86"/>
      <c r="E2950" s="87"/>
      <c r="F2950" s="5"/>
      <c r="G2950" s="5"/>
      <c r="H2950" s="5"/>
      <c r="K2950" s="5"/>
      <c r="L2950" s="5"/>
      <c r="M2950" s="17"/>
      <c r="N2950" s="17"/>
      <c r="T2950" s="79"/>
      <c r="U2950" s="79"/>
      <c r="V2950" s="19"/>
      <c r="W2950" s="79"/>
      <c r="Y2950" s="23"/>
    </row>
    <row r="2951" spans="1:25" x14ac:dyDescent="0.25">
      <c r="A2951" s="17"/>
      <c r="B2951" s="17"/>
      <c r="C2951" s="86"/>
      <c r="D2951" s="86"/>
      <c r="E2951" s="87"/>
      <c r="F2951" s="5"/>
      <c r="G2951" s="5"/>
      <c r="H2951" s="5"/>
      <c r="K2951" s="5"/>
      <c r="L2951" s="5"/>
      <c r="M2951" s="17"/>
      <c r="N2951" s="17"/>
      <c r="T2951" s="79"/>
      <c r="U2951" s="79"/>
      <c r="V2951" s="19"/>
      <c r="W2951" s="79"/>
      <c r="Y2951" s="23"/>
    </row>
    <row r="2952" spans="1:25" x14ac:dyDescent="0.25">
      <c r="A2952" s="17"/>
      <c r="B2952" s="17"/>
      <c r="C2952" s="86"/>
      <c r="D2952" s="86"/>
      <c r="E2952" s="87"/>
      <c r="F2952" s="5"/>
      <c r="G2952" s="5"/>
      <c r="H2952" s="5"/>
      <c r="K2952" s="5"/>
      <c r="L2952" s="5"/>
      <c r="M2952" s="17"/>
      <c r="N2952" s="17"/>
      <c r="T2952" s="79"/>
      <c r="U2952" s="79"/>
      <c r="V2952" s="19"/>
      <c r="W2952" s="79"/>
      <c r="Y2952" s="23"/>
    </row>
    <row r="2953" spans="1:25" x14ac:dyDescent="0.25">
      <c r="A2953" s="17"/>
      <c r="B2953" s="17"/>
      <c r="C2953" s="86"/>
      <c r="D2953" s="86"/>
      <c r="E2953" s="87"/>
      <c r="F2953" s="5"/>
      <c r="G2953" s="5"/>
      <c r="H2953" s="5"/>
      <c r="K2953" s="5"/>
      <c r="L2953" s="5"/>
      <c r="M2953" s="17"/>
      <c r="N2953" s="17"/>
      <c r="T2953" s="79"/>
      <c r="U2953" s="79"/>
      <c r="V2953" s="19"/>
      <c r="W2953" s="79"/>
      <c r="Y2953" s="23"/>
    </row>
    <row r="2954" spans="1:25" x14ac:dyDescent="0.25">
      <c r="A2954" s="17"/>
      <c r="B2954" s="17"/>
      <c r="C2954" s="86"/>
      <c r="D2954" s="86"/>
      <c r="E2954" s="87"/>
      <c r="F2954" s="5"/>
      <c r="G2954" s="5"/>
      <c r="H2954" s="5"/>
      <c r="K2954" s="5"/>
      <c r="L2954" s="5"/>
      <c r="M2954" s="17"/>
      <c r="N2954" s="17"/>
      <c r="T2954" s="79"/>
      <c r="U2954" s="79"/>
      <c r="V2954" s="19"/>
      <c r="W2954" s="79"/>
      <c r="Y2954" s="23"/>
    </row>
    <row r="2955" spans="1:25" x14ac:dyDescent="0.25">
      <c r="A2955" s="17"/>
      <c r="B2955" s="17"/>
      <c r="C2955" s="86"/>
      <c r="D2955" s="86"/>
      <c r="E2955" s="87"/>
      <c r="F2955" s="5"/>
      <c r="G2955" s="5"/>
      <c r="H2955" s="5"/>
      <c r="K2955" s="5"/>
      <c r="L2955" s="5"/>
      <c r="M2955" s="17"/>
      <c r="N2955" s="17"/>
      <c r="T2955" s="79"/>
      <c r="U2955" s="79"/>
      <c r="V2955" s="19"/>
      <c r="W2955" s="79"/>
      <c r="Y2955" s="23"/>
    </row>
    <row r="2956" spans="1:25" x14ac:dyDescent="0.25">
      <c r="A2956" s="17"/>
      <c r="B2956" s="17"/>
      <c r="C2956" s="86"/>
      <c r="D2956" s="86"/>
      <c r="E2956" s="87"/>
      <c r="F2956" s="5"/>
      <c r="G2956" s="5"/>
      <c r="H2956" s="5"/>
      <c r="K2956" s="5"/>
      <c r="L2956" s="5"/>
      <c r="M2956" s="17"/>
      <c r="N2956" s="17"/>
      <c r="T2956" s="79"/>
      <c r="U2956" s="79"/>
      <c r="V2956" s="19"/>
      <c r="W2956" s="79"/>
      <c r="Y2956" s="23"/>
    </row>
    <row r="2957" spans="1:25" x14ac:dyDescent="0.25">
      <c r="A2957" s="17"/>
      <c r="B2957" s="17"/>
      <c r="C2957" s="86"/>
      <c r="D2957" s="86"/>
      <c r="E2957" s="87"/>
      <c r="F2957" s="5"/>
      <c r="G2957" s="5"/>
      <c r="H2957" s="5"/>
      <c r="K2957" s="5"/>
      <c r="L2957" s="5"/>
      <c r="M2957" s="17"/>
      <c r="N2957" s="17"/>
      <c r="T2957" s="79"/>
      <c r="U2957" s="79"/>
      <c r="V2957" s="19"/>
      <c r="W2957" s="79"/>
      <c r="Y2957" s="23"/>
    </row>
    <row r="2958" spans="1:25" x14ac:dyDescent="0.25">
      <c r="A2958" s="17"/>
      <c r="B2958" s="17"/>
      <c r="C2958" s="86"/>
      <c r="D2958" s="86"/>
      <c r="E2958" s="87"/>
      <c r="F2958" s="5"/>
      <c r="G2958" s="5"/>
      <c r="H2958" s="5"/>
      <c r="K2958" s="5"/>
      <c r="L2958" s="5"/>
      <c r="M2958" s="17"/>
      <c r="N2958" s="17"/>
      <c r="T2958" s="79"/>
      <c r="U2958" s="79"/>
      <c r="V2958" s="19"/>
      <c r="W2958" s="79"/>
      <c r="Y2958" s="23"/>
    </row>
    <row r="2959" spans="1:25" x14ac:dyDescent="0.25">
      <c r="A2959" s="17"/>
      <c r="B2959" s="17"/>
      <c r="C2959" s="86"/>
      <c r="D2959" s="86"/>
      <c r="E2959" s="87"/>
      <c r="F2959" s="5"/>
      <c r="G2959" s="5"/>
      <c r="H2959" s="5"/>
      <c r="K2959" s="5"/>
      <c r="L2959" s="5"/>
      <c r="M2959" s="17"/>
      <c r="N2959" s="17"/>
      <c r="T2959" s="79"/>
      <c r="U2959" s="79"/>
      <c r="V2959" s="19"/>
      <c r="W2959" s="79"/>
      <c r="Y2959" s="23"/>
    </row>
    <row r="2960" spans="1:25" x14ac:dyDescent="0.25">
      <c r="A2960" s="17"/>
      <c r="B2960" s="17"/>
      <c r="C2960" s="86"/>
      <c r="D2960" s="86"/>
      <c r="E2960" s="87"/>
      <c r="F2960" s="5"/>
      <c r="G2960" s="5"/>
      <c r="H2960" s="5"/>
      <c r="K2960" s="5"/>
      <c r="L2960" s="5"/>
      <c r="M2960" s="17"/>
      <c r="N2960" s="17"/>
      <c r="T2960" s="79"/>
      <c r="U2960" s="79"/>
      <c r="V2960" s="19"/>
      <c r="W2960" s="79"/>
      <c r="Y2960" s="23"/>
    </row>
    <row r="2961" spans="1:25" x14ac:dyDescent="0.25">
      <c r="A2961" s="17"/>
      <c r="B2961" s="17"/>
      <c r="C2961" s="86"/>
      <c r="D2961" s="86"/>
      <c r="E2961" s="87"/>
      <c r="F2961" s="5"/>
      <c r="G2961" s="5"/>
      <c r="H2961" s="5"/>
      <c r="K2961" s="5"/>
      <c r="L2961" s="5"/>
      <c r="M2961" s="17"/>
      <c r="N2961" s="17"/>
      <c r="T2961" s="79"/>
      <c r="U2961" s="79"/>
      <c r="V2961" s="19"/>
      <c r="W2961" s="79"/>
      <c r="Y2961" s="23"/>
    </row>
    <row r="2962" spans="1:25" x14ac:dyDescent="0.25">
      <c r="A2962" s="17"/>
      <c r="B2962" s="17"/>
      <c r="C2962" s="86"/>
      <c r="D2962" s="86"/>
      <c r="E2962" s="87"/>
      <c r="F2962" s="5"/>
      <c r="G2962" s="5"/>
      <c r="H2962" s="5"/>
      <c r="K2962" s="5"/>
      <c r="L2962" s="5"/>
      <c r="M2962" s="17"/>
      <c r="N2962" s="17"/>
      <c r="T2962" s="79"/>
      <c r="U2962" s="79"/>
      <c r="V2962" s="19"/>
      <c r="W2962" s="79"/>
      <c r="Y2962" s="23"/>
    </row>
    <row r="2963" spans="1:25" x14ac:dyDescent="0.25">
      <c r="A2963" s="17"/>
      <c r="B2963" s="17"/>
      <c r="C2963" s="86"/>
      <c r="D2963" s="86"/>
      <c r="E2963" s="87"/>
      <c r="F2963" s="5"/>
      <c r="G2963" s="5"/>
      <c r="H2963" s="5"/>
      <c r="K2963" s="5"/>
      <c r="L2963" s="5"/>
      <c r="M2963" s="17"/>
      <c r="N2963" s="17"/>
      <c r="T2963" s="79"/>
      <c r="U2963" s="79"/>
      <c r="V2963" s="19"/>
      <c r="W2963" s="79"/>
      <c r="Y2963" s="23"/>
    </row>
    <row r="2964" spans="1:25" x14ac:dyDescent="0.25">
      <c r="A2964" s="17"/>
      <c r="B2964" s="17"/>
      <c r="C2964" s="86"/>
      <c r="D2964" s="86"/>
      <c r="E2964" s="87"/>
      <c r="F2964" s="5"/>
      <c r="G2964" s="5"/>
      <c r="H2964" s="5"/>
      <c r="K2964" s="5"/>
      <c r="L2964" s="5"/>
      <c r="M2964" s="17"/>
      <c r="N2964" s="17"/>
      <c r="T2964" s="79"/>
      <c r="U2964" s="79"/>
      <c r="V2964" s="19"/>
      <c r="W2964" s="79"/>
      <c r="Y2964" s="23"/>
    </row>
    <row r="2965" spans="1:25" x14ac:dyDescent="0.25">
      <c r="A2965" s="17"/>
      <c r="B2965" s="17"/>
      <c r="C2965" s="86"/>
      <c r="D2965" s="86"/>
      <c r="E2965" s="87"/>
      <c r="F2965" s="5"/>
      <c r="G2965" s="5"/>
      <c r="H2965" s="5"/>
      <c r="K2965" s="5"/>
      <c r="L2965" s="5"/>
      <c r="M2965" s="17"/>
      <c r="N2965" s="17"/>
      <c r="T2965" s="79"/>
      <c r="U2965" s="79"/>
      <c r="V2965" s="19"/>
      <c r="W2965" s="79"/>
      <c r="Y2965" s="23"/>
    </row>
    <row r="2966" spans="1:25" x14ac:dyDescent="0.25">
      <c r="A2966" s="17"/>
      <c r="B2966" s="17"/>
      <c r="C2966" s="86"/>
      <c r="D2966" s="86"/>
      <c r="E2966" s="87"/>
      <c r="F2966" s="5"/>
      <c r="G2966" s="5"/>
      <c r="H2966" s="5"/>
      <c r="K2966" s="5"/>
      <c r="L2966" s="5"/>
      <c r="M2966" s="17"/>
      <c r="N2966" s="17"/>
      <c r="T2966" s="79"/>
      <c r="U2966" s="79"/>
      <c r="V2966" s="19"/>
      <c r="W2966" s="79"/>
      <c r="Y2966" s="23"/>
    </row>
    <row r="2967" spans="1:25" x14ac:dyDescent="0.25">
      <c r="A2967" s="17"/>
      <c r="B2967" s="17"/>
      <c r="C2967" s="86"/>
      <c r="D2967" s="86"/>
      <c r="E2967" s="87"/>
      <c r="F2967" s="5"/>
      <c r="G2967" s="5"/>
      <c r="H2967" s="5"/>
      <c r="K2967" s="5"/>
      <c r="L2967" s="5"/>
      <c r="M2967" s="17"/>
      <c r="N2967" s="17"/>
      <c r="T2967" s="79"/>
      <c r="U2967" s="79"/>
      <c r="V2967" s="19"/>
      <c r="W2967" s="79"/>
      <c r="Y2967" s="23"/>
    </row>
    <row r="2968" spans="1:25" x14ac:dyDescent="0.25">
      <c r="A2968" s="17"/>
      <c r="B2968" s="17"/>
      <c r="C2968" s="86"/>
      <c r="D2968" s="86"/>
      <c r="E2968" s="87"/>
      <c r="F2968" s="5"/>
      <c r="G2968" s="5"/>
      <c r="H2968" s="5"/>
      <c r="K2968" s="5"/>
      <c r="L2968" s="5"/>
      <c r="M2968" s="17"/>
      <c r="N2968" s="17"/>
      <c r="T2968" s="79"/>
      <c r="U2968" s="79"/>
      <c r="V2968" s="19"/>
      <c r="W2968" s="79"/>
      <c r="Y2968" s="23"/>
    </row>
    <row r="2969" spans="1:25" x14ac:dyDescent="0.25">
      <c r="A2969" s="17"/>
      <c r="B2969" s="17"/>
      <c r="C2969" s="86"/>
      <c r="D2969" s="86"/>
      <c r="E2969" s="87"/>
      <c r="F2969" s="5"/>
      <c r="G2969" s="5"/>
      <c r="H2969" s="5"/>
      <c r="K2969" s="5"/>
      <c r="L2969" s="5"/>
      <c r="M2969" s="17"/>
      <c r="N2969" s="17"/>
      <c r="T2969" s="79"/>
      <c r="U2969" s="79"/>
      <c r="V2969" s="19"/>
      <c r="W2969" s="79"/>
      <c r="Y2969" s="23"/>
    </row>
    <row r="2970" spans="1:25" x14ac:dyDescent="0.25">
      <c r="A2970" s="17"/>
      <c r="B2970" s="17"/>
      <c r="C2970" s="86"/>
      <c r="D2970" s="86"/>
      <c r="E2970" s="87"/>
      <c r="F2970" s="5"/>
      <c r="G2970" s="5"/>
      <c r="H2970" s="5"/>
      <c r="K2970" s="5"/>
      <c r="L2970" s="5"/>
      <c r="M2970" s="17"/>
      <c r="N2970" s="17"/>
      <c r="T2970" s="79"/>
      <c r="U2970" s="79"/>
      <c r="V2970" s="19"/>
      <c r="W2970" s="79"/>
      <c r="Y2970" s="23"/>
    </row>
    <row r="2971" spans="1:25" x14ac:dyDescent="0.25">
      <c r="A2971" s="17"/>
      <c r="B2971" s="17"/>
      <c r="C2971" s="86"/>
      <c r="D2971" s="86"/>
      <c r="E2971" s="87"/>
      <c r="F2971" s="5"/>
      <c r="G2971" s="5"/>
      <c r="H2971" s="5"/>
      <c r="K2971" s="5"/>
      <c r="L2971" s="5"/>
      <c r="M2971" s="17"/>
      <c r="N2971" s="17"/>
      <c r="T2971" s="79"/>
      <c r="U2971" s="79"/>
      <c r="V2971" s="19"/>
      <c r="W2971" s="79"/>
      <c r="Y2971" s="23"/>
    </row>
    <row r="2972" spans="1:25" x14ac:dyDescent="0.25">
      <c r="A2972" s="17"/>
      <c r="B2972" s="17"/>
      <c r="C2972" s="86"/>
      <c r="D2972" s="86"/>
      <c r="E2972" s="87"/>
      <c r="F2972" s="5"/>
      <c r="G2972" s="5"/>
      <c r="H2972" s="5"/>
      <c r="K2972" s="5"/>
      <c r="L2972" s="5"/>
      <c r="M2972" s="17"/>
      <c r="N2972" s="17"/>
      <c r="T2972" s="79"/>
      <c r="U2972" s="79"/>
      <c r="V2972" s="19"/>
      <c r="W2972" s="79"/>
      <c r="Y2972" s="23"/>
    </row>
    <row r="2973" spans="1:25" x14ac:dyDescent="0.25">
      <c r="A2973" s="17"/>
      <c r="B2973" s="17"/>
      <c r="C2973" s="86"/>
      <c r="D2973" s="86"/>
      <c r="E2973" s="87"/>
      <c r="F2973" s="5"/>
      <c r="G2973" s="5"/>
      <c r="H2973" s="5"/>
      <c r="K2973" s="5"/>
      <c r="L2973" s="5"/>
      <c r="M2973" s="17"/>
      <c r="N2973" s="17"/>
      <c r="T2973" s="79"/>
      <c r="U2973" s="79"/>
      <c r="V2973" s="19"/>
      <c r="W2973" s="79"/>
      <c r="Y2973" s="23"/>
    </row>
    <row r="2974" spans="1:25" x14ac:dyDescent="0.25">
      <c r="A2974" s="17"/>
      <c r="B2974" s="17"/>
      <c r="C2974" s="86"/>
      <c r="D2974" s="86"/>
      <c r="E2974" s="87"/>
      <c r="F2974" s="5"/>
      <c r="G2974" s="5"/>
      <c r="H2974" s="5"/>
      <c r="K2974" s="5"/>
      <c r="L2974" s="5"/>
      <c r="M2974" s="17"/>
      <c r="N2974" s="17"/>
      <c r="T2974" s="79"/>
      <c r="U2974" s="79"/>
      <c r="V2974" s="19"/>
      <c r="W2974" s="79"/>
      <c r="Y2974" s="23"/>
    </row>
    <row r="2975" spans="1:25" x14ac:dyDescent="0.25">
      <c r="A2975" s="17"/>
      <c r="B2975" s="17"/>
      <c r="C2975" s="86"/>
      <c r="D2975" s="86"/>
      <c r="E2975" s="87"/>
      <c r="F2975" s="5"/>
      <c r="G2975" s="5"/>
      <c r="H2975" s="5"/>
      <c r="K2975" s="5"/>
      <c r="L2975" s="5"/>
      <c r="M2975" s="17"/>
      <c r="N2975" s="17"/>
      <c r="T2975" s="79"/>
      <c r="U2975" s="79"/>
      <c r="V2975" s="19"/>
      <c r="W2975" s="79"/>
      <c r="Y2975" s="23"/>
    </row>
    <row r="2976" spans="1:25" x14ac:dyDescent="0.25">
      <c r="A2976" s="17"/>
      <c r="B2976" s="17"/>
      <c r="C2976" s="86"/>
      <c r="D2976" s="86"/>
      <c r="E2976" s="87"/>
      <c r="F2976" s="5"/>
      <c r="G2976" s="5"/>
      <c r="H2976" s="5"/>
      <c r="K2976" s="5"/>
      <c r="L2976" s="5"/>
      <c r="M2976" s="17"/>
      <c r="N2976" s="17"/>
      <c r="T2976" s="79"/>
      <c r="U2976" s="79"/>
      <c r="V2976" s="19"/>
      <c r="W2976" s="79"/>
      <c r="Y2976" s="23"/>
    </row>
    <row r="2977" spans="1:25" x14ac:dyDescent="0.25">
      <c r="A2977" s="17"/>
      <c r="B2977" s="17"/>
      <c r="C2977" s="86"/>
      <c r="D2977" s="86"/>
      <c r="E2977" s="87"/>
      <c r="F2977" s="5"/>
      <c r="G2977" s="5"/>
      <c r="H2977" s="5"/>
      <c r="K2977" s="5"/>
      <c r="L2977" s="5"/>
      <c r="M2977" s="17"/>
      <c r="N2977" s="17"/>
      <c r="T2977" s="79"/>
      <c r="U2977" s="79"/>
      <c r="V2977" s="19"/>
      <c r="W2977" s="79"/>
      <c r="Y2977" s="23"/>
    </row>
    <row r="2978" spans="1:25" x14ac:dyDescent="0.25">
      <c r="A2978" s="17"/>
      <c r="B2978" s="17"/>
      <c r="C2978" s="86"/>
      <c r="D2978" s="86"/>
      <c r="E2978" s="87"/>
      <c r="F2978" s="5"/>
      <c r="G2978" s="5"/>
      <c r="H2978" s="5"/>
      <c r="K2978" s="5"/>
      <c r="L2978" s="5"/>
      <c r="M2978" s="17"/>
      <c r="N2978" s="17"/>
      <c r="T2978" s="79"/>
      <c r="U2978" s="79"/>
      <c r="V2978" s="19"/>
      <c r="W2978" s="79"/>
      <c r="Y2978" s="23"/>
    </row>
    <row r="2979" spans="1:25" x14ac:dyDescent="0.25">
      <c r="A2979" s="17"/>
      <c r="B2979" s="17"/>
      <c r="C2979" s="86"/>
      <c r="D2979" s="86"/>
      <c r="E2979" s="87"/>
      <c r="F2979" s="5"/>
      <c r="G2979" s="5"/>
      <c r="H2979" s="5"/>
      <c r="K2979" s="5"/>
      <c r="L2979" s="5"/>
      <c r="M2979" s="17"/>
      <c r="N2979" s="17"/>
      <c r="T2979" s="79"/>
      <c r="U2979" s="79"/>
      <c r="V2979" s="19"/>
      <c r="W2979" s="79"/>
      <c r="Y2979" s="23"/>
    </row>
    <row r="2980" spans="1:25" x14ac:dyDescent="0.25">
      <c r="A2980" s="17"/>
      <c r="B2980" s="17"/>
      <c r="C2980" s="86"/>
      <c r="D2980" s="86"/>
      <c r="E2980" s="87"/>
      <c r="F2980" s="5"/>
      <c r="G2980" s="5"/>
      <c r="H2980" s="5"/>
      <c r="K2980" s="5"/>
      <c r="L2980" s="5"/>
      <c r="M2980" s="17"/>
      <c r="N2980" s="17"/>
      <c r="T2980" s="79"/>
      <c r="U2980" s="79"/>
      <c r="V2980" s="19"/>
      <c r="W2980" s="79"/>
      <c r="Y2980" s="23"/>
    </row>
    <row r="2981" spans="1:25" x14ac:dyDescent="0.25">
      <c r="A2981" s="17"/>
      <c r="B2981" s="17"/>
      <c r="C2981" s="86"/>
      <c r="D2981" s="86"/>
      <c r="E2981" s="87"/>
      <c r="F2981" s="5"/>
      <c r="G2981" s="5"/>
      <c r="H2981" s="5"/>
      <c r="K2981" s="5"/>
      <c r="L2981" s="5"/>
      <c r="M2981" s="17"/>
      <c r="N2981" s="17"/>
      <c r="T2981" s="79"/>
      <c r="U2981" s="79"/>
      <c r="V2981" s="19"/>
      <c r="W2981" s="79"/>
      <c r="Y2981" s="23"/>
    </row>
    <row r="2982" spans="1:25" x14ac:dyDescent="0.25">
      <c r="A2982" s="17"/>
      <c r="B2982" s="17"/>
      <c r="C2982" s="86"/>
      <c r="D2982" s="86"/>
      <c r="E2982" s="87"/>
      <c r="F2982" s="5"/>
      <c r="G2982" s="5"/>
      <c r="H2982" s="5"/>
      <c r="K2982" s="5"/>
      <c r="L2982" s="5"/>
      <c r="M2982" s="17"/>
      <c r="N2982" s="17"/>
      <c r="T2982" s="79"/>
      <c r="U2982" s="79"/>
      <c r="V2982" s="19"/>
      <c r="W2982" s="79"/>
      <c r="Y2982" s="23"/>
    </row>
    <row r="2983" spans="1:25" x14ac:dyDescent="0.25">
      <c r="A2983" s="17"/>
      <c r="B2983" s="17"/>
      <c r="C2983" s="86"/>
      <c r="D2983" s="86"/>
      <c r="E2983" s="87"/>
      <c r="F2983" s="5"/>
      <c r="G2983" s="5"/>
      <c r="H2983" s="5"/>
      <c r="K2983" s="5"/>
      <c r="L2983" s="5"/>
      <c r="M2983" s="17"/>
      <c r="N2983" s="17"/>
      <c r="T2983" s="79"/>
      <c r="U2983" s="79"/>
      <c r="V2983" s="19"/>
      <c r="W2983" s="79"/>
      <c r="Y2983" s="23"/>
    </row>
    <row r="2984" spans="1:25" x14ac:dyDescent="0.25">
      <c r="A2984" s="17"/>
      <c r="B2984" s="17"/>
      <c r="C2984" s="86"/>
      <c r="D2984" s="86"/>
      <c r="E2984" s="87"/>
      <c r="F2984" s="5"/>
      <c r="G2984" s="5"/>
      <c r="H2984" s="5"/>
      <c r="K2984" s="5"/>
      <c r="L2984" s="5"/>
      <c r="M2984" s="17"/>
      <c r="N2984" s="17"/>
      <c r="T2984" s="79"/>
      <c r="U2984" s="79"/>
      <c r="V2984" s="19"/>
      <c r="W2984" s="79"/>
      <c r="Y2984" s="23"/>
    </row>
    <row r="2985" spans="1:25" x14ac:dyDescent="0.25">
      <c r="A2985" s="17"/>
      <c r="B2985" s="17"/>
      <c r="C2985" s="86"/>
      <c r="D2985" s="86"/>
      <c r="E2985" s="87"/>
      <c r="F2985" s="5"/>
      <c r="G2985" s="5"/>
      <c r="H2985" s="5"/>
      <c r="K2985" s="5"/>
      <c r="L2985" s="5"/>
      <c r="M2985" s="17"/>
      <c r="N2985" s="17"/>
      <c r="T2985" s="79"/>
      <c r="U2985" s="79"/>
      <c r="V2985" s="19"/>
      <c r="W2985" s="79"/>
      <c r="Y2985" s="23"/>
    </row>
    <row r="2986" spans="1:25" x14ac:dyDescent="0.25">
      <c r="A2986" s="17"/>
      <c r="B2986" s="17"/>
      <c r="C2986" s="86"/>
      <c r="D2986" s="86"/>
      <c r="E2986" s="87"/>
      <c r="F2986" s="5"/>
      <c r="G2986" s="5"/>
      <c r="H2986" s="5"/>
      <c r="K2986" s="5"/>
      <c r="L2986" s="5"/>
      <c r="M2986" s="17"/>
      <c r="N2986" s="17"/>
      <c r="T2986" s="79"/>
      <c r="U2986" s="79"/>
      <c r="V2986" s="19"/>
      <c r="W2986" s="79"/>
      <c r="Y2986" s="23"/>
    </row>
    <row r="2987" spans="1:25" x14ac:dyDescent="0.25">
      <c r="A2987" s="17"/>
      <c r="B2987" s="17"/>
      <c r="C2987" s="86"/>
      <c r="D2987" s="86"/>
      <c r="E2987" s="87"/>
      <c r="F2987" s="5"/>
      <c r="G2987" s="5"/>
      <c r="H2987" s="5"/>
      <c r="K2987" s="5"/>
      <c r="L2987" s="5"/>
      <c r="M2987" s="17"/>
      <c r="N2987" s="17"/>
      <c r="T2987" s="79"/>
      <c r="U2987" s="79"/>
      <c r="V2987" s="19"/>
      <c r="W2987" s="79"/>
      <c r="Y2987" s="23"/>
    </row>
    <row r="2988" spans="1:25" x14ac:dyDescent="0.25">
      <c r="A2988" s="17"/>
      <c r="B2988" s="17"/>
      <c r="C2988" s="86"/>
      <c r="D2988" s="86"/>
      <c r="E2988" s="87"/>
      <c r="F2988" s="5"/>
      <c r="G2988" s="5"/>
      <c r="H2988" s="5"/>
      <c r="K2988" s="5"/>
      <c r="L2988" s="5"/>
      <c r="M2988" s="17"/>
      <c r="N2988" s="17"/>
      <c r="T2988" s="79"/>
      <c r="U2988" s="79"/>
      <c r="V2988" s="19"/>
      <c r="W2988" s="79"/>
      <c r="Y2988" s="23"/>
    </row>
    <row r="2989" spans="1:25" x14ac:dyDescent="0.25">
      <c r="A2989" s="17"/>
      <c r="B2989" s="17"/>
      <c r="C2989" s="86"/>
      <c r="D2989" s="86"/>
      <c r="E2989" s="87"/>
      <c r="F2989" s="5"/>
      <c r="G2989" s="5"/>
      <c r="H2989" s="5"/>
      <c r="K2989" s="5"/>
      <c r="L2989" s="5"/>
      <c r="M2989" s="17"/>
      <c r="N2989" s="17"/>
      <c r="T2989" s="79"/>
      <c r="U2989" s="79"/>
      <c r="V2989" s="19"/>
      <c r="W2989" s="79"/>
      <c r="Y2989" s="23"/>
    </row>
    <row r="2990" spans="1:25" x14ac:dyDescent="0.25">
      <c r="A2990" s="17"/>
      <c r="B2990" s="17"/>
      <c r="C2990" s="86"/>
      <c r="D2990" s="86"/>
      <c r="E2990" s="87"/>
      <c r="F2990" s="5"/>
      <c r="G2990" s="5"/>
      <c r="H2990" s="5"/>
      <c r="K2990" s="5"/>
      <c r="L2990" s="5"/>
      <c r="M2990" s="17"/>
      <c r="N2990" s="17"/>
      <c r="T2990" s="79"/>
      <c r="U2990" s="79"/>
      <c r="V2990" s="19"/>
      <c r="W2990" s="79"/>
      <c r="Y2990" s="23"/>
    </row>
    <row r="2991" spans="1:25" x14ac:dyDescent="0.25">
      <c r="A2991" s="17"/>
      <c r="B2991" s="17"/>
      <c r="C2991" s="86"/>
      <c r="D2991" s="86"/>
      <c r="E2991" s="87"/>
      <c r="F2991" s="5"/>
      <c r="G2991" s="5"/>
      <c r="H2991" s="5"/>
      <c r="K2991" s="5"/>
      <c r="L2991" s="5"/>
      <c r="M2991" s="17"/>
      <c r="N2991" s="17"/>
      <c r="T2991" s="79"/>
      <c r="U2991" s="79"/>
      <c r="V2991" s="19"/>
      <c r="W2991" s="79"/>
      <c r="Y2991" s="23"/>
    </row>
    <row r="2992" spans="1:25" x14ac:dyDescent="0.25">
      <c r="A2992" s="17"/>
      <c r="B2992" s="17"/>
      <c r="C2992" s="86"/>
      <c r="D2992" s="86"/>
      <c r="E2992" s="87"/>
      <c r="F2992" s="5"/>
      <c r="G2992" s="5"/>
      <c r="H2992" s="5"/>
      <c r="K2992" s="5"/>
      <c r="L2992" s="5"/>
      <c r="M2992" s="17"/>
      <c r="N2992" s="17"/>
      <c r="T2992" s="79"/>
      <c r="U2992" s="79"/>
      <c r="V2992" s="19"/>
      <c r="W2992" s="79"/>
      <c r="Y2992" s="23"/>
    </row>
    <row r="2993" spans="1:25" x14ac:dyDescent="0.25">
      <c r="A2993" s="17"/>
      <c r="B2993" s="17"/>
      <c r="C2993" s="86"/>
      <c r="D2993" s="86"/>
      <c r="E2993" s="87"/>
      <c r="F2993" s="5"/>
      <c r="G2993" s="5"/>
      <c r="H2993" s="5"/>
      <c r="K2993" s="5"/>
      <c r="L2993" s="5"/>
      <c r="M2993" s="17"/>
      <c r="N2993" s="17"/>
      <c r="T2993" s="79"/>
      <c r="U2993" s="79"/>
      <c r="V2993" s="19"/>
      <c r="W2993" s="79"/>
      <c r="Y2993" s="23"/>
    </row>
    <row r="2994" spans="1:25" x14ac:dyDescent="0.25">
      <c r="A2994" s="17"/>
      <c r="B2994" s="17"/>
      <c r="C2994" s="86"/>
      <c r="D2994" s="86"/>
      <c r="E2994" s="87"/>
      <c r="F2994" s="5"/>
      <c r="G2994" s="5"/>
      <c r="H2994" s="5"/>
      <c r="K2994" s="5"/>
      <c r="L2994" s="5"/>
      <c r="M2994" s="17"/>
      <c r="N2994" s="17"/>
      <c r="T2994" s="79"/>
      <c r="U2994" s="79"/>
      <c r="V2994" s="19"/>
      <c r="W2994" s="79"/>
      <c r="Y2994" s="23"/>
    </row>
    <row r="2995" spans="1:25" x14ac:dyDescent="0.25">
      <c r="A2995" s="17"/>
      <c r="B2995" s="17"/>
      <c r="C2995" s="86"/>
      <c r="D2995" s="86"/>
      <c r="E2995" s="87"/>
      <c r="F2995" s="5"/>
      <c r="G2995" s="5"/>
      <c r="H2995" s="5"/>
      <c r="K2995" s="5"/>
      <c r="L2995" s="5"/>
      <c r="M2995" s="17"/>
      <c r="N2995" s="17"/>
      <c r="T2995" s="79"/>
      <c r="U2995" s="79"/>
      <c r="V2995" s="19"/>
      <c r="W2995" s="79"/>
      <c r="Y2995" s="23"/>
    </row>
    <row r="2996" spans="1:25" x14ac:dyDescent="0.25">
      <c r="A2996" s="17"/>
      <c r="B2996" s="17"/>
      <c r="C2996" s="86"/>
      <c r="D2996" s="86"/>
      <c r="E2996" s="87"/>
      <c r="F2996" s="5"/>
      <c r="G2996" s="5"/>
      <c r="H2996" s="5"/>
      <c r="K2996" s="5"/>
      <c r="L2996" s="5"/>
      <c r="M2996" s="17"/>
      <c r="N2996" s="17"/>
      <c r="T2996" s="79"/>
      <c r="U2996" s="79"/>
      <c r="V2996" s="19"/>
      <c r="W2996" s="79"/>
      <c r="Y2996" s="23"/>
    </row>
    <row r="2997" spans="1:25" x14ac:dyDescent="0.25">
      <c r="A2997" s="17"/>
      <c r="B2997" s="17"/>
      <c r="C2997" s="86"/>
      <c r="D2997" s="86"/>
      <c r="E2997" s="87"/>
      <c r="F2997" s="5"/>
      <c r="G2997" s="5"/>
      <c r="H2997" s="5"/>
      <c r="K2997" s="5"/>
      <c r="L2997" s="5"/>
      <c r="M2997" s="17"/>
      <c r="N2997" s="17"/>
      <c r="T2997" s="79"/>
      <c r="U2997" s="79"/>
      <c r="V2997" s="19"/>
      <c r="W2997" s="79"/>
      <c r="Y2997" s="23"/>
    </row>
    <row r="2998" spans="1:25" x14ac:dyDescent="0.25">
      <c r="A2998" s="17"/>
      <c r="B2998" s="17"/>
      <c r="C2998" s="86"/>
      <c r="D2998" s="86"/>
      <c r="E2998" s="87"/>
      <c r="F2998" s="5"/>
      <c r="G2998" s="5"/>
      <c r="H2998" s="5"/>
      <c r="K2998" s="5"/>
      <c r="L2998" s="5"/>
      <c r="M2998" s="17"/>
      <c r="N2998" s="17"/>
      <c r="T2998" s="79"/>
      <c r="U2998" s="79"/>
      <c r="V2998" s="19"/>
      <c r="W2998" s="79"/>
      <c r="Y2998" s="23"/>
    </row>
    <row r="2999" spans="1:25" x14ac:dyDescent="0.25">
      <c r="A2999" s="17"/>
      <c r="B2999" s="17"/>
      <c r="C2999" s="86"/>
      <c r="D2999" s="86"/>
      <c r="E2999" s="87"/>
      <c r="F2999" s="5"/>
      <c r="G2999" s="5"/>
      <c r="H2999" s="5"/>
      <c r="K2999" s="5"/>
      <c r="L2999" s="5"/>
      <c r="M2999" s="17"/>
      <c r="N2999" s="17"/>
      <c r="T2999" s="79"/>
      <c r="U2999" s="79"/>
      <c r="V2999" s="19"/>
      <c r="W2999" s="79"/>
      <c r="Y2999" s="23"/>
    </row>
    <row r="3000" spans="1:25" x14ac:dyDescent="0.25">
      <c r="A3000" s="17"/>
      <c r="B3000" s="17"/>
      <c r="C3000" s="86"/>
      <c r="D3000" s="86"/>
      <c r="E3000" s="87"/>
      <c r="F3000" s="5"/>
      <c r="G3000" s="5"/>
      <c r="H3000" s="5"/>
      <c r="K3000" s="5"/>
      <c r="L3000" s="5"/>
      <c r="M3000" s="17"/>
      <c r="N3000" s="17"/>
      <c r="T3000" s="79"/>
      <c r="U3000" s="79"/>
      <c r="V3000" s="19"/>
      <c r="W3000" s="79"/>
      <c r="Y3000" s="23"/>
    </row>
    <row r="3001" spans="1:25" x14ac:dyDescent="0.25">
      <c r="A3001" s="17"/>
      <c r="B3001" s="17"/>
      <c r="C3001" s="86"/>
      <c r="D3001" s="86"/>
      <c r="E3001" s="87"/>
      <c r="F3001" s="5"/>
      <c r="G3001" s="5"/>
      <c r="H3001" s="5"/>
      <c r="K3001" s="5"/>
      <c r="L3001" s="5"/>
      <c r="M3001" s="17"/>
      <c r="N3001" s="17"/>
      <c r="T3001" s="79"/>
      <c r="U3001" s="79"/>
      <c r="V3001" s="19"/>
      <c r="W3001" s="79"/>
      <c r="Y3001" s="23"/>
    </row>
    <row r="3002" spans="1:25" x14ac:dyDescent="0.25">
      <c r="A3002" s="17"/>
      <c r="B3002" s="17"/>
      <c r="C3002" s="86"/>
      <c r="D3002" s="86"/>
      <c r="E3002" s="87"/>
      <c r="F3002" s="5"/>
      <c r="G3002" s="5"/>
      <c r="H3002" s="5"/>
      <c r="K3002" s="5"/>
      <c r="L3002" s="5"/>
      <c r="M3002" s="17"/>
      <c r="N3002" s="17"/>
      <c r="T3002" s="79"/>
      <c r="U3002" s="79"/>
      <c r="V3002" s="19"/>
      <c r="W3002" s="79"/>
      <c r="Y3002" s="23"/>
    </row>
    <row r="3003" spans="1:25" x14ac:dyDescent="0.25">
      <c r="A3003" s="17"/>
      <c r="B3003" s="17"/>
      <c r="C3003" s="86"/>
      <c r="D3003" s="86"/>
      <c r="E3003" s="87"/>
      <c r="F3003" s="5"/>
      <c r="G3003" s="5"/>
      <c r="H3003" s="5"/>
      <c r="K3003" s="5"/>
      <c r="L3003" s="5"/>
      <c r="M3003" s="17"/>
      <c r="N3003" s="17"/>
      <c r="T3003" s="79"/>
      <c r="U3003" s="79"/>
      <c r="V3003" s="19"/>
      <c r="W3003" s="79"/>
      <c r="Y3003" s="23"/>
    </row>
    <row r="3004" spans="1:25" x14ac:dyDescent="0.25">
      <c r="A3004" s="17"/>
      <c r="B3004" s="17"/>
      <c r="C3004" s="86"/>
      <c r="D3004" s="86"/>
      <c r="E3004" s="87"/>
      <c r="F3004" s="5"/>
      <c r="G3004" s="5"/>
      <c r="H3004" s="5"/>
      <c r="K3004" s="5"/>
      <c r="L3004" s="5"/>
      <c r="M3004" s="17"/>
      <c r="N3004" s="17"/>
      <c r="T3004" s="79"/>
      <c r="U3004" s="79"/>
      <c r="V3004" s="19"/>
      <c r="W3004" s="79"/>
      <c r="Y3004" s="23"/>
    </row>
    <row r="3005" spans="1:25" x14ac:dyDescent="0.25">
      <c r="A3005" s="17"/>
      <c r="B3005" s="17"/>
      <c r="C3005" s="86"/>
      <c r="D3005" s="86"/>
      <c r="E3005" s="87"/>
      <c r="F3005" s="5"/>
      <c r="G3005" s="5"/>
      <c r="H3005" s="5"/>
      <c r="K3005" s="5"/>
      <c r="L3005" s="5"/>
      <c r="M3005" s="17"/>
      <c r="N3005" s="17"/>
      <c r="T3005" s="79"/>
      <c r="U3005" s="79"/>
      <c r="V3005" s="19"/>
      <c r="W3005" s="79"/>
      <c r="Y3005" s="23"/>
    </row>
    <row r="3006" spans="1:25" x14ac:dyDescent="0.25">
      <c r="A3006" s="17"/>
      <c r="B3006" s="17"/>
      <c r="C3006" s="86"/>
      <c r="D3006" s="86"/>
      <c r="E3006" s="87"/>
      <c r="F3006" s="5"/>
      <c r="G3006" s="5"/>
      <c r="H3006" s="5"/>
      <c r="K3006" s="5"/>
      <c r="L3006" s="5"/>
      <c r="M3006" s="17"/>
      <c r="N3006" s="17"/>
      <c r="T3006" s="79"/>
      <c r="U3006" s="79"/>
      <c r="V3006" s="19"/>
      <c r="W3006" s="79"/>
      <c r="Y3006" s="23"/>
    </row>
    <row r="3007" spans="1:25" x14ac:dyDescent="0.25">
      <c r="A3007" s="17"/>
      <c r="B3007" s="17"/>
      <c r="C3007" s="86"/>
      <c r="D3007" s="86"/>
      <c r="E3007" s="87"/>
      <c r="F3007" s="5"/>
      <c r="G3007" s="5"/>
      <c r="H3007" s="5"/>
      <c r="K3007" s="5"/>
      <c r="L3007" s="5"/>
      <c r="M3007" s="17"/>
      <c r="N3007" s="17"/>
      <c r="T3007" s="79"/>
      <c r="U3007" s="79"/>
      <c r="V3007" s="19"/>
      <c r="W3007" s="79"/>
      <c r="Y3007" s="23"/>
    </row>
    <row r="3008" spans="1:25" x14ac:dyDescent="0.25">
      <c r="A3008" s="17"/>
      <c r="B3008" s="17"/>
      <c r="C3008" s="86"/>
      <c r="D3008" s="86"/>
      <c r="E3008" s="87"/>
      <c r="F3008" s="5"/>
      <c r="G3008" s="5"/>
      <c r="H3008" s="5"/>
      <c r="K3008" s="5"/>
      <c r="L3008" s="5"/>
      <c r="M3008" s="17"/>
      <c r="N3008" s="17"/>
      <c r="T3008" s="79"/>
      <c r="U3008" s="79"/>
      <c r="V3008" s="19"/>
      <c r="W3008" s="79"/>
      <c r="Y3008" s="23"/>
    </row>
    <row r="3009" spans="1:25" x14ac:dyDescent="0.25">
      <c r="A3009" s="17"/>
      <c r="B3009" s="17"/>
      <c r="C3009" s="86"/>
      <c r="D3009" s="86"/>
      <c r="E3009" s="87"/>
      <c r="F3009" s="5"/>
      <c r="G3009" s="5"/>
      <c r="H3009" s="5"/>
      <c r="K3009" s="5"/>
      <c r="L3009" s="5"/>
      <c r="M3009" s="17"/>
      <c r="N3009" s="17"/>
      <c r="T3009" s="79"/>
      <c r="U3009" s="79"/>
      <c r="V3009" s="19"/>
      <c r="W3009" s="79"/>
      <c r="Y3009" s="23"/>
    </row>
    <row r="3010" spans="1:25" x14ac:dyDescent="0.25">
      <c r="A3010" s="17"/>
      <c r="B3010" s="17"/>
      <c r="C3010" s="86"/>
      <c r="D3010" s="86"/>
      <c r="E3010" s="87"/>
      <c r="F3010" s="5"/>
      <c r="G3010" s="5"/>
      <c r="H3010" s="5"/>
      <c r="K3010" s="5"/>
      <c r="L3010" s="5"/>
      <c r="M3010" s="17"/>
      <c r="N3010" s="17"/>
      <c r="T3010" s="79"/>
      <c r="U3010" s="79"/>
      <c r="V3010" s="19"/>
      <c r="W3010" s="79"/>
      <c r="X3010" s="114"/>
      <c r="Y3010" s="115"/>
    </row>
    <row r="3011" spans="1:25" x14ac:dyDescent="0.25">
      <c r="A3011" s="17"/>
      <c r="B3011" s="17"/>
      <c r="C3011" s="86"/>
      <c r="D3011" s="86"/>
      <c r="E3011" s="87"/>
      <c r="F3011" s="5"/>
      <c r="G3011" s="5"/>
      <c r="H3011" s="5"/>
      <c r="K3011" s="5"/>
      <c r="L3011" s="5"/>
      <c r="M3011" s="17"/>
      <c r="N3011" s="17"/>
      <c r="T3011" s="79"/>
      <c r="U3011" s="79"/>
      <c r="V3011" s="19"/>
      <c r="W3011" s="79"/>
      <c r="Y3011" s="23"/>
    </row>
    <row r="3012" spans="1:25" x14ac:dyDescent="0.25">
      <c r="A3012" s="17"/>
      <c r="B3012" s="17"/>
      <c r="C3012" s="86"/>
      <c r="D3012" s="86"/>
      <c r="E3012" s="87"/>
      <c r="F3012" s="5"/>
      <c r="G3012" s="5"/>
      <c r="H3012" s="5"/>
      <c r="K3012" s="5"/>
      <c r="L3012" s="5"/>
      <c r="M3012" s="17"/>
      <c r="N3012" s="17"/>
      <c r="T3012" s="79"/>
      <c r="U3012" s="79"/>
      <c r="V3012" s="19"/>
      <c r="W3012" s="79"/>
      <c r="Y3012" s="23"/>
    </row>
    <row r="3013" spans="1:25" x14ac:dyDescent="0.25">
      <c r="A3013" s="17"/>
      <c r="B3013" s="17"/>
      <c r="C3013" s="86"/>
      <c r="D3013" s="86"/>
      <c r="E3013" s="87"/>
      <c r="F3013" s="5"/>
      <c r="G3013" s="5"/>
      <c r="H3013" s="5"/>
      <c r="K3013" s="5"/>
      <c r="L3013" s="5"/>
      <c r="M3013" s="17"/>
      <c r="N3013" s="17"/>
      <c r="T3013" s="79"/>
      <c r="U3013" s="79"/>
      <c r="V3013" s="19"/>
      <c r="W3013" s="79"/>
      <c r="Y3013" s="23"/>
    </row>
    <row r="3014" spans="1:25" x14ac:dyDescent="0.25">
      <c r="A3014" s="17"/>
      <c r="B3014" s="17"/>
      <c r="C3014" s="86"/>
      <c r="D3014" s="86"/>
      <c r="E3014" s="87"/>
      <c r="F3014" s="5"/>
      <c r="G3014" s="5"/>
      <c r="H3014" s="5"/>
      <c r="K3014" s="5"/>
      <c r="L3014" s="5"/>
      <c r="M3014" s="17"/>
      <c r="N3014" s="17"/>
      <c r="T3014" s="79"/>
      <c r="U3014" s="79"/>
      <c r="V3014" s="19"/>
      <c r="W3014" s="79"/>
      <c r="Y3014" s="23"/>
    </row>
    <row r="3015" spans="1:25" x14ac:dyDescent="0.25">
      <c r="A3015" s="17"/>
      <c r="B3015" s="17"/>
      <c r="C3015" s="86"/>
      <c r="D3015" s="86"/>
      <c r="E3015" s="87"/>
      <c r="F3015" s="5"/>
      <c r="G3015" s="5"/>
      <c r="H3015" s="5"/>
      <c r="K3015" s="5"/>
      <c r="L3015" s="5"/>
      <c r="M3015" s="17"/>
      <c r="N3015" s="17"/>
      <c r="T3015" s="79"/>
      <c r="U3015" s="79"/>
      <c r="V3015" s="19"/>
      <c r="W3015" s="79"/>
      <c r="Y3015" s="23"/>
    </row>
    <row r="3016" spans="1:25" x14ac:dyDescent="0.25">
      <c r="A3016" s="17"/>
      <c r="B3016" s="17"/>
      <c r="C3016" s="86"/>
      <c r="D3016" s="86"/>
      <c r="E3016" s="87"/>
      <c r="F3016" s="5"/>
      <c r="G3016" s="5"/>
      <c r="H3016" s="5"/>
      <c r="K3016" s="5"/>
      <c r="L3016" s="5"/>
      <c r="M3016" s="17"/>
      <c r="N3016" s="17"/>
      <c r="T3016" s="79"/>
      <c r="U3016" s="79"/>
      <c r="V3016" s="19"/>
      <c r="W3016" s="79"/>
      <c r="Y3016" s="23"/>
    </row>
    <row r="3017" spans="1:25" x14ac:dyDescent="0.25">
      <c r="A3017" s="17"/>
      <c r="B3017" s="17"/>
      <c r="C3017" s="86"/>
      <c r="D3017" s="86"/>
      <c r="E3017" s="87"/>
      <c r="F3017" s="5"/>
      <c r="G3017" s="5"/>
      <c r="H3017" s="5"/>
      <c r="K3017" s="5"/>
      <c r="L3017" s="5"/>
      <c r="M3017" s="17"/>
      <c r="N3017" s="17"/>
      <c r="T3017" s="79"/>
      <c r="U3017" s="79"/>
      <c r="V3017" s="19"/>
      <c r="W3017" s="79"/>
      <c r="Y3017" s="23"/>
    </row>
    <row r="3018" spans="1:25" x14ac:dyDescent="0.25">
      <c r="A3018" s="17"/>
      <c r="B3018" s="17"/>
      <c r="C3018" s="86"/>
      <c r="D3018" s="86"/>
      <c r="E3018" s="87"/>
      <c r="F3018" s="5"/>
      <c r="G3018" s="5"/>
      <c r="H3018" s="5"/>
      <c r="K3018" s="5"/>
      <c r="L3018" s="5"/>
      <c r="M3018" s="17"/>
      <c r="N3018" s="17"/>
      <c r="T3018" s="79"/>
      <c r="U3018" s="79"/>
      <c r="V3018" s="19"/>
      <c r="W3018" s="79"/>
      <c r="Y3018" s="23"/>
    </row>
    <row r="3019" spans="1:25" x14ac:dyDescent="0.25">
      <c r="A3019" s="17"/>
      <c r="B3019" s="17"/>
      <c r="C3019" s="86"/>
      <c r="D3019" s="86"/>
      <c r="E3019" s="87"/>
      <c r="F3019" s="5"/>
      <c r="G3019" s="5"/>
      <c r="H3019" s="5"/>
      <c r="K3019" s="5"/>
      <c r="L3019" s="5"/>
      <c r="M3019" s="17"/>
      <c r="N3019" s="17"/>
      <c r="T3019" s="79"/>
      <c r="U3019" s="79"/>
      <c r="V3019" s="19"/>
      <c r="W3019" s="79"/>
      <c r="Y3019" s="23"/>
    </row>
    <row r="3020" spans="1:25" x14ac:dyDescent="0.25">
      <c r="A3020" s="17"/>
      <c r="B3020" s="17"/>
      <c r="C3020" s="86"/>
      <c r="D3020" s="86"/>
      <c r="E3020" s="87"/>
      <c r="F3020" s="5"/>
      <c r="G3020" s="5"/>
      <c r="H3020" s="5"/>
      <c r="K3020" s="5"/>
      <c r="L3020" s="5"/>
      <c r="M3020" s="17"/>
      <c r="N3020" s="17"/>
      <c r="T3020" s="79"/>
      <c r="U3020" s="79"/>
      <c r="V3020" s="19"/>
      <c r="W3020" s="79"/>
      <c r="Y3020" s="23"/>
    </row>
    <row r="3021" spans="1:25" x14ac:dyDescent="0.25">
      <c r="A3021" s="17"/>
      <c r="B3021" s="17"/>
      <c r="C3021" s="86"/>
      <c r="D3021" s="86"/>
      <c r="E3021" s="87"/>
      <c r="F3021" s="5"/>
      <c r="G3021" s="5"/>
      <c r="H3021" s="5"/>
      <c r="K3021" s="5"/>
      <c r="L3021" s="5"/>
      <c r="M3021" s="17"/>
      <c r="N3021" s="17"/>
      <c r="T3021" s="79"/>
      <c r="U3021" s="79"/>
      <c r="V3021" s="19"/>
      <c r="W3021" s="79"/>
      <c r="Y3021" s="23"/>
    </row>
    <row r="3022" spans="1:25" x14ac:dyDescent="0.25">
      <c r="A3022" s="17"/>
      <c r="B3022" s="17"/>
      <c r="C3022" s="86"/>
      <c r="D3022" s="86"/>
      <c r="E3022" s="87"/>
      <c r="F3022" s="5"/>
      <c r="G3022" s="5"/>
      <c r="H3022" s="5"/>
      <c r="K3022" s="5"/>
      <c r="L3022" s="5"/>
      <c r="M3022" s="17"/>
      <c r="N3022" s="17"/>
      <c r="T3022" s="79"/>
      <c r="U3022" s="79"/>
      <c r="V3022" s="19"/>
      <c r="W3022" s="79"/>
      <c r="Y3022" s="23"/>
    </row>
    <row r="3023" spans="1:25" x14ac:dyDescent="0.25">
      <c r="A3023" s="17"/>
      <c r="B3023" s="17"/>
      <c r="C3023" s="86"/>
      <c r="D3023" s="86"/>
      <c r="E3023" s="87"/>
      <c r="F3023" s="5"/>
      <c r="G3023" s="5"/>
      <c r="H3023" s="5"/>
      <c r="K3023" s="5"/>
      <c r="L3023" s="5"/>
      <c r="M3023" s="17"/>
      <c r="N3023" s="17"/>
      <c r="T3023" s="79"/>
      <c r="U3023" s="79"/>
      <c r="V3023" s="19"/>
      <c r="W3023" s="79"/>
      <c r="Y3023" s="23"/>
    </row>
    <row r="3024" spans="1:25" x14ac:dyDescent="0.25">
      <c r="A3024" s="17"/>
      <c r="B3024" s="17"/>
      <c r="C3024" s="86"/>
      <c r="D3024" s="86"/>
      <c r="E3024" s="87"/>
      <c r="F3024" s="5"/>
      <c r="G3024" s="5"/>
      <c r="H3024" s="5"/>
      <c r="K3024" s="5"/>
      <c r="L3024" s="5"/>
      <c r="M3024" s="17"/>
      <c r="N3024" s="17"/>
      <c r="T3024" s="79"/>
      <c r="U3024" s="79"/>
      <c r="V3024" s="19"/>
      <c r="W3024" s="79"/>
      <c r="Y3024" s="23"/>
    </row>
    <row r="3025" spans="1:25" x14ac:dyDescent="0.25">
      <c r="A3025" s="17"/>
      <c r="B3025" s="17"/>
      <c r="C3025" s="86"/>
      <c r="D3025" s="86"/>
      <c r="E3025" s="87"/>
      <c r="F3025" s="5"/>
      <c r="G3025" s="5"/>
      <c r="H3025" s="5"/>
      <c r="K3025" s="5"/>
      <c r="L3025" s="5"/>
      <c r="M3025" s="17"/>
      <c r="N3025" s="17"/>
      <c r="T3025" s="79"/>
      <c r="U3025" s="79"/>
      <c r="V3025" s="19"/>
      <c r="W3025" s="79"/>
      <c r="Y3025" s="23"/>
    </row>
    <row r="3026" spans="1:25" x14ac:dyDescent="0.25">
      <c r="A3026" s="17"/>
      <c r="B3026" s="17"/>
      <c r="C3026" s="86"/>
      <c r="D3026" s="86"/>
      <c r="E3026" s="87"/>
      <c r="F3026" s="5"/>
      <c r="G3026" s="5"/>
      <c r="H3026" s="5"/>
      <c r="K3026" s="5"/>
      <c r="L3026" s="5"/>
      <c r="M3026" s="17"/>
      <c r="N3026" s="17"/>
      <c r="T3026" s="79"/>
      <c r="U3026" s="79"/>
      <c r="V3026" s="19"/>
      <c r="W3026" s="79"/>
      <c r="Y3026" s="23"/>
    </row>
    <row r="3027" spans="1:25" x14ac:dyDescent="0.25">
      <c r="A3027" s="17"/>
      <c r="B3027" s="17"/>
      <c r="C3027" s="86"/>
      <c r="D3027" s="86"/>
      <c r="E3027" s="87"/>
      <c r="F3027" s="5"/>
      <c r="G3027" s="5"/>
      <c r="H3027" s="5"/>
      <c r="K3027" s="5"/>
      <c r="L3027" s="5"/>
      <c r="M3027" s="17"/>
      <c r="N3027" s="17"/>
      <c r="T3027" s="79"/>
      <c r="U3027" s="79"/>
      <c r="V3027" s="19"/>
      <c r="W3027" s="79"/>
      <c r="Y3027" s="23"/>
    </row>
    <row r="3028" spans="1:25" x14ac:dyDescent="0.25">
      <c r="A3028" s="17"/>
      <c r="B3028" s="17"/>
      <c r="C3028" s="86"/>
      <c r="D3028" s="86"/>
      <c r="E3028" s="87"/>
      <c r="F3028" s="5"/>
      <c r="G3028" s="5"/>
      <c r="H3028" s="5"/>
      <c r="K3028" s="5"/>
      <c r="L3028" s="5"/>
      <c r="M3028" s="17"/>
      <c r="N3028" s="17"/>
      <c r="T3028" s="79"/>
      <c r="U3028" s="79"/>
      <c r="V3028" s="19"/>
      <c r="W3028" s="79"/>
      <c r="Y3028" s="23"/>
    </row>
    <row r="3029" spans="1:25" x14ac:dyDescent="0.25">
      <c r="A3029" s="17"/>
      <c r="B3029" s="17"/>
      <c r="C3029" s="86"/>
      <c r="D3029" s="86"/>
      <c r="E3029" s="87"/>
      <c r="F3029" s="5"/>
      <c r="G3029" s="5"/>
      <c r="H3029" s="5"/>
      <c r="K3029" s="5"/>
      <c r="L3029" s="5"/>
      <c r="M3029" s="17"/>
      <c r="N3029" s="17"/>
      <c r="T3029" s="79"/>
      <c r="U3029" s="79"/>
      <c r="V3029" s="19"/>
      <c r="W3029" s="79"/>
      <c r="Y3029" s="23"/>
    </row>
    <row r="3030" spans="1:25" x14ac:dyDescent="0.25">
      <c r="A3030" s="17"/>
      <c r="B3030" s="17"/>
      <c r="C3030" s="86"/>
      <c r="D3030" s="86"/>
      <c r="E3030" s="87"/>
      <c r="F3030" s="5"/>
      <c r="G3030" s="5"/>
      <c r="H3030" s="5"/>
      <c r="K3030" s="5"/>
      <c r="L3030" s="5"/>
      <c r="M3030" s="17"/>
      <c r="N3030" s="17"/>
      <c r="T3030" s="79"/>
      <c r="U3030" s="79"/>
      <c r="V3030" s="19"/>
      <c r="W3030" s="79"/>
      <c r="Y3030" s="23"/>
    </row>
    <row r="3031" spans="1:25" x14ac:dyDescent="0.25">
      <c r="A3031" s="17"/>
      <c r="B3031" s="17"/>
      <c r="C3031" s="86"/>
      <c r="D3031" s="86"/>
      <c r="E3031" s="87"/>
      <c r="F3031" s="5"/>
      <c r="G3031" s="5"/>
      <c r="H3031" s="5"/>
      <c r="K3031" s="5"/>
      <c r="L3031" s="5"/>
      <c r="M3031" s="17"/>
      <c r="N3031" s="17"/>
      <c r="T3031" s="79"/>
      <c r="U3031" s="79"/>
      <c r="V3031" s="19"/>
      <c r="W3031" s="79"/>
      <c r="Y3031" s="23"/>
    </row>
    <row r="3032" spans="1:25" x14ac:dyDescent="0.25">
      <c r="A3032" s="17"/>
      <c r="B3032" s="17"/>
      <c r="C3032" s="86"/>
      <c r="D3032" s="86"/>
      <c r="E3032" s="87"/>
      <c r="F3032" s="5"/>
      <c r="G3032" s="5"/>
      <c r="H3032" s="5"/>
      <c r="K3032" s="5"/>
      <c r="L3032" s="5"/>
      <c r="M3032" s="17"/>
      <c r="N3032" s="17"/>
      <c r="T3032" s="79"/>
      <c r="U3032" s="79"/>
      <c r="V3032" s="19"/>
      <c r="W3032" s="79"/>
      <c r="Y3032" s="23"/>
    </row>
    <row r="3033" spans="1:25" x14ac:dyDescent="0.25">
      <c r="A3033" s="17"/>
      <c r="B3033" s="17"/>
      <c r="C3033" s="86"/>
      <c r="D3033" s="86"/>
      <c r="E3033" s="87"/>
      <c r="F3033" s="5"/>
      <c r="G3033" s="5"/>
      <c r="H3033" s="5"/>
      <c r="K3033" s="5"/>
      <c r="L3033" s="5"/>
      <c r="M3033" s="17"/>
      <c r="N3033" s="17"/>
      <c r="T3033" s="79"/>
      <c r="U3033" s="79"/>
      <c r="V3033" s="19"/>
      <c r="W3033" s="79"/>
      <c r="Y3033" s="23"/>
    </row>
    <row r="3034" spans="1:25" x14ac:dyDescent="0.25">
      <c r="A3034" s="17"/>
      <c r="B3034" s="17"/>
      <c r="C3034" s="86"/>
      <c r="D3034" s="86"/>
      <c r="E3034" s="87"/>
      <c r="F3034" s="5"/>
      <c r="G3034" s="5"/>
      <c r="H3034" s="5"/>
      <c r="K3034" s="5"/>
      <c r="L3034" s="5"/>
      <c r="M3034" s="17"/>
      <c r="N3034" s="17"/>
      <c r="T3034" s="79"/>
      <c r="U3034" s="79"/>
      <c r="V3034" s="19"/>
      <c r="W3034" s="79"/>
      <c r="Y3034" s="23"/>
    </row>
    <row r="3035" spans="1:25" x14ac:dyDescent="0.25">
      <c r="A3035" s="17"/>
      <c r="B3035" s="17"/>
      <c r="C3035" s="86"/>
      <c r="D3035" s="86"/>
      <c r="E3035" s="87"/>
      <c r="F3035" s="5"/>
      <c r="G3035" s="5"/>
      <c r="H3035" s="5"/>
      <c r="K3035" s="5"/>
      <c r="L3035" s="5"/>
      <c r="M3035" s="17"/>
      <c r="N3035" s="17"/>
      <c r="T3035" s="79"/>
      <c r="U3035" s="79"/>
      <c r="V3035" s="19"/>
      <c r="W3035" s="79"/>
      <c r="Y3035" s="23"/>
    </row>
    <row r="3036" spans="1:25" x14ac:dyDescent="0.25">
      <c r="A3036" s="17"/>
      <c r="B3036" s="17"/>
      <c r="C3036" s="86"/>
      <c r="D3036" s="86"/>
      <c r="E3036" s="87"/>
      <c r="F3036" s="5"/>
      <c r="G3036" s="5"/>
      <c r="H3036" s="5"/>
      <c r="K3036" s="5"/>
      <c r="L3036" s="5"/>
      <c r="M3036" s="17"/>
      <c r="N3036" s="17"/>
      <c r="T3036" s="79"/>
      <c r="U3036" s="79"/>
      <c r="V3036" s="19"/>
      <c r="W3036" s="79"/>
      <c r="Y3036" s="23"/>
    </row>
    <row r="3037" spans="1:25" x14ac:dyDescent="0.25">
      <c r="A3037" s="17"/>
      <c r="B3037" s="17"/>
      <c r="C3037" s="86"/>
      <c r="D3037" s="86"/>
      <c r="E3037" s="87"/>
      <c r="F3037" s="5"/>
      <c r="G3037" s="5"/>
      <c r="H3037" s="5"/>
      <c r="K3037" s="5"/>
      <c r="L3037" s="5"/>
      <c r="M3037" s="17"/>
      <c r="N3037" s="17"/>
      <c r="T3037" s="79"/>
      <c r="U3037" s="79"/>
      <c r="V3037" s="19"/>
      <c r="W3037" s="79"/>
      <c r="Y3037" s="23"/>
    </row>
    <row r="3038" spans="1:25" x14ac:dyDescent="0.25">
      <c r="A3038" s="17"/>
      <c r="B3038" s="17"/>
      <c r="C3038" s="86"/>
      <c r="D3038" s="86"/>
      <c r="E3038" s="87"/>
      <c r="F3038" s="5"/>
      <c r="G3038" s="5"/>
      <c r="H3038" s="5"/>
      <c r="K3038" s="5"/>
      <c r="L3038" s="5"/>
      <c r="M3038" s="17"/>
      <c r="N3038" s="17"/>
      <c r="T3038" s="79"/>
      <c r="U3038" s="79"/>
      <c r="V3038" s="19"/>
      <c r="W3038" s="79"/>
      <c r="Y3038" s="23"/>
    </row>
    <row r="3039" spans="1:25" x14ac:dyDescent="0.25">
      <c r="A3039" s="17"/>
      <c r="B3039" s="17"/>
      <c r="C3039" s="86"/>
      <c r="D3039" s="86"/>
      <c r="E3039" s="87"/>
      <c r="F3039" s="5"/>
      <c r="G3039" s="5"/>
      <c r="H3039" s="5"/>
      <c r="K3039" s="5"/>
      <c r="L3039" s="5"/>
      <c r="M3039" s="17"/>
      <c r="N3039" s="17"/>
      <c r="T3039" s="79"/>
      <c r="U3039" s="79"/>
      <c r="V3039" s="19"/>
      <c r="W3039" s="79"/>
      <c r="Y3039" s="23"/>
    </row>
    <row r="3040" spans="1:25" x14ac:dyDescent="0.25">
      <c r="A3040" s="17"/>
      <c r="B3040" s="17"/>
      <c r="C3040" s="86"/>
      <c r="D3040" s="86"/>
      <c r="E3040" s="87"/>
      <c r="F3040" s="5"/>
      <c r="G3040" s="5"/>
      <c r="H3040" s="5"/>
      <c r="K3040" s="5"/>
      <c r="L3040" s="5"/>
      <c r="M3040" s="17"/>
      <c r="N3040" s="17"/>
      <c r="T3040" s="79"/>
      <c r="U3040" s="79"/>
      <c r="V3040" s="19"/>
      <c r="W3040" s="79"/>
      <c r="Y3040" s="23"/>
    </row>
    <row r="3041" spans="1:25" x14ac:dyDescent="0.25">
      <c r="A3041" s="17"/>
      <c r="B3041" s="17"/>
      <c r="C3041" s="86"/>
      <c r="D3041" s="86"/>
      <c r="E3041" s="87"/>
      <c r="F3041" s="5"/>
      <c r="G3041" s="5"/>
      <c r="H3041" s="5"/>
      <c r="K3041" s="5"/>
      <c r="L3041" s="5"/>
      <c r="M3041" s="17"/>
      <c r="N3041" s="17"/>
      <c r="T3041" s="79"/>
      <c r="U3041" s="79"/>
      <c r="V3041" s="19"/>
      <c r="W3041" s="79"/>
      <c r="Y3041" s="23"/>
    </row>
    <row r="3042" spans="1:25" x14ac:dyDescent="0.25">
      <c r="A3042" s="17"/>
      <c r="B3042" s="17"/>
      <c r="C3042" s="86"/>
      <c r="D3042" s="86"/>
      <c r="E3042" s="87"/>
      <c r="F3042" s="5"/>
      <c r="G3042" s="5"/>
      <c r="H3042" s="5"/>
      <c r="K3042" s="5"/>
      <c r="L3042" s="5"/>
      <c r="M3042" s="17"/>
      <c r="N3042" s="17"/>
      <c r="T3042" s="79"/>
      <c r="U3042" s="79"/>
      <c r="V3042" s="19"/>
      <c r="W3042" s="79"/>
      <c r="Y3042" s="23"/>
    </row>
    <row r="3043" spans="1:25" x14ac:dyDescent="0.25">
      <c r="A3043" s="17"/>
      <c r="B3043" s="17"/>
      <c r="C3043" s="86"/>
      <c r="D3043" s="86"/>
      <c r="E3043" s="87"/>
      <c r="F3043" s="5"/>
      <c r="G3043" s="5"/>
      <c r="H3043" s="5"/>
      <c r="K3043" s="5"/>
      <c r="L3043" s="5"/>
      <c r="M3043" s="17"/>
      <c r="N3043" s="17"/>
      <c r="T3043" s="79"/>
      <c r="U3043" s="79"/>
      <c r="V3043" s="19"/>
      <c r="W3043" s="79"/>
      <c r="Y3043" s="23"/>
    </row>
    <row r="3044" spans="1:25" x14ac:dyDescent="0.25">
      <c r="A3044" s="17"/>
      <c r="B3044" s="17"/>
      <c r="C3044" s="86"/>
      <c r="D3044" s="86"/>
      <c r="E3044" s="87"/>
      <c r="F3044" s="5"/>
      <c r="G3044" s="5"/>
      <c r="H3044" s="5"/>
      <c r="K3044" s="5"/>
      <c r="L3044" s="5"/>
      <c r="M3044" s="17"/>
      <c r="N3044" s="17"/>
      <c r="T3044" s="79"/>
      <c r="U3044" s="79"/>
      <c r="V3044" s="19"/>
      <c r="W3044" s="79"/>
      <c r="Y3044" s="23"/>
    </row>
    <row r="3045" spans="1:25" x14ac:dyDescent="0.25">
      <c r="A3045" s="17"/>
      <c r="B3045" s="17"/>
      <c r="C3045" s="86"/>
      <c r="D3045" s="86"/>
      <c r="E3045" s="87"/>
      <c r="F3045" s="5"/>
      <c r="G3045" s="5"/>
      <c r="H3045" s="5"/>
      <c r="K3045" s="5"/>
      <c r="L3045" s="5"/>
      <c r="M3045" s="17"/>
      <c r="N3045" s="17"/>
      <c r="T3045" s="79"/>
      <c r="U3045" s="79"/>
      <c r="V3045" s="19"/>
      <c r="W3045" s="79"/>
      <c r="Y3045" s="23"/>
    </row>
    <row r="3046" spans="1:25" x14ac:dyDescent="0.25">
      <c r="A3046" s="17"/>
      <c r="B3046" s="17"/>
      <c r="C3046" s="86"/>
      <c r="D3046" s="86"/>
      <c r="E3046" s="87"/>
      <c r="F3046" s="5"/>
      <c r="G3046" s="5"/>
      <c r="H3046" s="5"/>
      <c r="K3046" s="5"/>
      <c r="L3046" s="5"/>
      <c r="M3046" s="17"/>
      <c r="N3046" s="17"/>
      <c r="T3046" s="79"/>
      <c r="U3046" s="79"/>
      <c r="V3046" s="19"/>
      <c r="W3046" s="79"/>
      <c r="Y3046" s="23"/>
    </row>
    <row r="3047" spans="1:25" x14ac:dyDescent="0.25">
      <c r="A3047" s="17"/>
      <c r="B3047" s="17"/>
      <c r="C3047" s="86"/>
      <c r="D3047" s="86"/>
      <c r="E3047" s="87"/>
      <c r="F3047" s="5"/>
      <c r="G3047" s="5"/>
      <c r="H3047" s="5"/>
      <c r="K3047" s="5"/>
      <c r="L3047" s="5"/>
      <c r="M3047" s="17"/>
      <c r="N3047" s="17"/>
      <c r="T3047" s="79"/>
      <c r="U3047" s="79"/>
      <c r="V3047" s="19"/>
      <c r="W3047" s="79"/>
      <c r="Y3047" s="23"/>
    </row>
    <row r="3048" spans="1:25" x14ac:dyDescent="0.25">
      <c r="A3048" s="17"/>
      <c r="B3048" s="17"/>
      <c r="C3048" s="86"/>
      <c r="D3048" s="86"/>
      <c r="E3048" s="87"/>
      <c r="F3048" s="5"/>
      <c r="G3048" s="5"/>
      <c r="H3048" s="5"/>
      <c r="K3048" s="5"/>
      <c r="L3048" s="5"/>
      <c r="M3048" s="17"/>
      <c r="N3048" s="17"/>
      <c r="T3048" s="79"/>
      <c r="U3048" s="79"/>
      <c r="V3048" s="19"/>
      <c r="W3048" s="79"/>
      <c r="Y3048" s="23"/>
    </row>
    <row r="3049" spans="1:25" x14ac:dyDescent="0.25">
      <c r="A3049" s="17"/>
      <c r="B3049" s="17"/>
      <c r="C3049" s="86"/>
      <c r="D3049" s="86"/>
      <c r="E3049" s="87"/>
      <c r="F3049" s="5"/>
      <c r="G3049" s="5"/>
      <c r="H3049" s="5"/>
      <c r="K3049" s="5"/>
      <c r="L3049" s="5"/>
      <c r="M3049" s="17"/>
      <c r="N3049" s="17"/>
      <c r="T3049" s="79"/>
      <c r="U3049" s="79"/>
      <c r="V3049" s="19"/>
      <c r="W3049" s="79"/>
      <c r="X3049" s="107"/>
      <c r="Y3049" s="23"/>
    </row>
    <row r="3050" spans="1:25" x14ac:dyDescent="0.25">
      <c r="A3050" s="17"/>
      <c r="B3050" s="17"/>
      <c r="C3050" s="86"/>
      <c r="D3050" s="86"/>
      <c r="E3050" s="87"/>
      <c r="F3050" s="5"/>
      <c r="G3050" s="5"/>
      <c r="H3050" s="5"/>
      <c r="K3050" s="5"/>
      <c r="L3050" s="5"/>
      <c r="M3050" s="17"/>
      <c r="N3050" s="17"/>
      <c r="T3050" s="79"/>
      <c r="U3050" s="79"/>
      <c r="V3050" s="19"/>
      <c r="W3050" s="79"/>
      <c r="Y3050" s="23"/>
    </row>
    <row r="3051" spans="1:25" x14ac:dyDescent="0.25">
      <c r="A3051" s="17"/>
      <c r="B3051" s="17"/>
      <c r="C3051" s="86"/>
      <c r="D3051" s="86"/>
      <c r="E3051" s="87"/>
      <c r="F3051" s="5"/>
      <c r="G3051" s="5"/>
      <c r="H3051" s="5"/>
      <c r="K3051" s="5"/>
      <c r="L3051" s="5"/>
      <c r="M3051" s="17"/>
      <c r="N3051" s="17"/>
      <c r="T3051" s="79"/>
      <c r="U3051" s="79"/>
      <c r="V3051" s="19"/>
      <c r="W3051" s="79"/>
      <c r="Y3051" s="23"/>
    </row>
    <row r="3052" spans="1:25" x14ac:dyDescent="0.25">
      <c r="A3052" s="17"/>
      <c r="B3052" s="17"/>
      <c r="C3052" s="86"/>
      <c r="D3052" s="86"/>
      <c r="E3052" s="87"/>
      <c r="F3052" s="5"/>
      <c r="G3052" s="5"/>
      <c r="H3052" s="5"/>
      <c r="K3052" s="5"/>
      <c r="L3052" s="5"/>
      <c r="M3052" s="17"/>
      <c r="N3052" s="17"/>
      <c r="T3052" s="79"/>
      <c r="U3052" s="79"/>
      <c r="V3052" s="19"/>
      <c r="W3052" s="79"/>
      <c r="Y3052" s="23"/>
    </row>
    <row r="3053" spans="1:25" x14ac:dyDescent="0.25">
      <c r="A3053" s="17"/>
      <c r="B3053" s="17"/>
      <c r="C3053" s="86"/>
      <c r="D3053" s="86"/>
      <c r="E3053" s="87"/>
      <c r="F3053" s="5"/>
      <c r="G3053" s="5"/>
      <c r="H3053" s="5"/>
      <c r="K3053" s="5"/>
      <c r="L3053" s="5"/>
      <c r="M3053" s="17"/>
      <c r="N3053" s="17"/>
      <c r="T3053" s="79"/>
      <c r="U3053" s="79"/>
      <c r="V3053" s="19"/>
      <c r="W3053" s="79"/>
      <c r="Y3053" s="23"/>
    </row>
    <row r="3054" spans="1:25" x14ac:dyDescent="0.25">
      <c r="A3054" s="17"/>
      <c r="B3054" s="17"/>
      <c r="C3054" s="86"/>
      <c r="D3054" s="86"/>
      <c r="E3054" s="87"/>
      <c r="F3054" s="5"/>
      <c r="G3054" s="5"/>
      <c r="H3054" s="5"/>
      <c r="K3054" s="5"/>
      <c r="L3054" s="5"/>
      <c r="M3054" s="17"/>
      <c r="N3054" s="17"/>
      <c r="T3054" s="79"/>
      <c r="U3054" s="79"/>
      <c r="V3054" s="19"/>
      <c r="W3054" s="79"/>
      <c r="Y3054" s="23"/>
    </row>
    <row r="3055" spans="1:25" x14ac:dyDescent="0.25">
      <c r="A3055" s="17"/>
      <c r="B3055" s="17"/>
      <c r="C3055" s="86"/>
      <c r="D3055" s="86"/>
      <c r="E3055" s="87"/>
      <c r="F3055" s="5"/>
      <c r="G3055" s="5"/>
      <c r="H3055" s="5"/>
      <c r="K3055" s="5"/>
      <c r="L3055" s="5"/>
      <c r="M3055" s="17"/>
      <c r="N3055" s="17"/>
      <c r="T3055" s="79"/>
      <c r="U3055" s="79"/>
      <c r="V3055" s="19"/>
      <c r="W3055" s="79"/>
      <c r="Y3055" s="23"/>
    </row>
    <row r="3056" spans="1:25" x14ac:dyDescent="0.25">
      <c r="A3056" s="17"/>
      <c r="B3056" s="17"/>
      <c r="C3056" s="86"/>
      <c r="D3056" s="86"/>
      <c r="E3056" s="87"/>
      <c r="F3056" s="5"/>
      <c r="G3056" s="5"/>
      <c r="H3056" s="5"/>
      <c r="K3056" s="5"/>
      <c r="L3056" s="5"/>
      <c r="M3056" s="17"/>
      <c r="N3056" s="17"/>
      <c r="T3056" s="79"/>
      <c r="U3056" s="79"/>
      <c r="V3056" s="19"/>
      <c r="W3056" s="79"/>
      <c r="Y3056" s="23"/>
    </row>
    <row r="3057" spans="1:25" x14ac:dyDescent="0.25">
      <c r="A3057" s="17"/>
      <c r="B3057" s="17"/>
      <c r="C3057" s="86"/>
      <c r="D3057" s="86"/>
      <c r="E3057" s="87"/>
      <c r="F3057" s="5"/>
      <c r="G3057" s="5"/>
      <c r="H3057" s="5"/>
      <c r="K3057" s="5"/>
      <c r="L3057" s="5"/>
      <c r="M3057" s="17"/>
      <c r="N3057" s="17"/>
      <c r="T3057" s="79"/>
      <c r="U3057" s="79"/>
      <c r="V3057" s="19"/>
      <c r="W3057" s="79"/>
      <c r="Y3057" s="23"/>
    </row>
    <row r="3058" spans="1:25" x14ac:dyDescent="0.25">
      <c r="A3058" s="17"/>
      <c r="B3058" s="17"/>
      <c r="C3058" s="86"/>
      <c r="D3058" s="86"/>
      <c r="E3058" s="87"/>
      <c r="F3058" s="5"/>
      <c r="G3058" s="5"/>
      <c r="H3058" s="5"/>
      <c r="K3058" s="5"/>
      <c r="L3058" s="5"/>
      <c r="M3058" s="17"/>
      <c r="N3058" s="17"/>
      <c r="T3058" s="79"/>
      <c r="U3058" s="79"/>
      <c r="V3058" s="19"/>
      <c r="W3058" s="79"/>
      <c r="Y3058" s="23"/>
    </row>
    <row r="3059" spans="1:25" x14ac:dyDescent="0.25">
      <c r="A3059" s="17"/>
      <c r="B3059" s="17"/>
      <c r="C3059" s="86"/>
      <c r="D3059" s="86"/>
      <c r="E3059" s="87"/>
      <c r="F3059" s="5"/>
      <c r="G3059" s="5"/>
      <c r="H3059" s="5"/>
      <c r="K3059" s="5"/>
      <c r="L3059" s="5"/>
      <c r="M3059" s="17"/>
      <c r="N3059" s="17"/>
      <c r="T3059" s="79"/>
      <c r="U3059" s="79"/>
      <c r="V3059" s="19"/>
      <c r="W3059" s="79"/>
      <c r="Y3059" s="23"/>
    </row>
    <row r="3060" spans="1:25" x14ac:dyDescent="0.25">
      <c r="A3060" s="17"/>
      <c r="B3060" s="17"/>
      <c r="C3060" s="86"/>
      <c r="D3060" s="86"/>
      <c r="E3060" s="87"/>
      <c r="F3060" s="5"/>
      <c r="G3060" s="5"/>
      <c r="H3060" s="5"/>
      <c r="K3060" s="5"/>
      <c r="L3060" s="5"/>
      <c r="M3060" s="17"/>
      <c r="N3060" s="17"/>
      <c r="T3060" s="79"/>
      <c r="U3060" s="79"/>
      <c r="V3060" s="19"/>
      <c r="W3060" s="79"/>
      <c r="Y3060" s="23"/>
    </row>
    <row r="3061" spans="1:25" x14ac:dyDescent="0.25">
      <c r="A3061" s="17"/>
      <c r="B3061" s="17"/>
      <c r="C3061" s="86"/>
      <c r="D3061" s="86"/>
      <c r="E3061" s="87"/>
      <c r="F3061" s="5"/>
      <c r="G3061" s="5"/>
      <c r="H3061" s="5"/>
      <c r="K3061" s="5"/>
      <c r="L3061" s="5"/>
      <c r="M3061" s="17"/>
      <c r="N3061" s="17"/>
      <c r="T3061" s="79"/>
      <c r="U3061" s="79"/>
      <c r="V3061" s="19"/>
      <c r="W3061" s="79"/>
      <c r="Y3061" s="23"/>
    </row>
    <row r="3062" spans="1:25" x14ac:dyDescent="0.25">
      <c r="A3062" s="17"/>
      <c r="B3062" s="17"/>
      <c r="C3062" s="86"/>
      <c r="D3062" s="86"/>
      <c r="E3062" s="87"/>
      <c r="F3062" s="5"/>
      <c r="G3062" s="5"/>
      <c r="H3062" s="5"/>
      <c r="K3062" s="5"/>
      <c r="L3062" s="5"/>
      <c r="M3062" s="17"/>
      <c r="N3062" s="17"/>
      <c r="T3062" s="79"/>
      <c r="U3062" s="79"/>
      <c r="V3062" s="19"/>
      <c r="W3062" s="79"/>
      <c r="Y3062" s="23"/>
    </row>
    <row r="3063" spans="1:25" x14ac:dyDescent="0.25">
      <c r="A3063" s="17"/>
      <c r="B3063" s="17"/>
      <c r="C3063" s="86"/>
      <c r="D3063" s="86"/>
      <c r="E3063" s="87"/>
      <c r="F3063" s="5"/>
      <c r="G3063" s="5"/>
      <c r="H3063" s="5"/>
      <c r="K3063" s="5"/>
      <c r="L3063" s="5"/>
      <c r="M3063" s="17"/>
      <c r="N3063" s="17"/>
      <c r="T3063" s="79"/>
      <c r="U3063" s="79"/>
      <c r="V3063" s="19"/>
      <c r="W3063" s="79"/>
      <c r="Y3063" s="23"/>
    </row>
    <row r="3064" spans="1:25" x14ac:dyDescent="0.25">
      <c r="A3064" s="17"/>
      <c r="B3064" s="17"/>
      <c r="C3064" s="86"/>
      <c r="D3064" s="86"/>
      <c r="E3064" s="87"/>
      <c r="F3064" s="5"/>
      <c r="G3064" s="5"/>
      <c r="H3064" s="5"/>
      <c r="K3064" s="5"/>
      <c r="L3064" s="5"/>
      <c r="M3064" s="17"/>
      <c r="N3064" s="17"/>
      <c r="T3064" s="79"/>
      <c r="U3064" s="79"/>
      <c r="V3064" s="19"/>
      <c r="W3064" s="79"/>
      <c r="Y3064" s="23"/>
    </row>
    <row r="3065" spans="1:25" x14ac:dyDescent="0.25">
      <c r="A3065" s="17"/>
      <c r="B3065" s="17"/>
      <c r="C3065" s="86"/>
      <c r="D3065" s="86"/>
      <c r="E3065" s="87"/>
      <c r="F3065" s="5"/>
      <c r="G3065" s="5"/>
      <c r="H3065" s="5"/>
      <c r="K3065" s="5"/>
      <c r="L3065" s="5"/>
      <c r="M3065" s="17"/>
      <c r="N3065" s="17"/>
      <c r="T3065" s="79"/>
      <c r="U3065" s="79"/>
      <c r="V3065" s="19"/>
      <c r="W3065" s="79"/>
      <c r="Y3065" s="23"/>
    </row>
    <row r="3066" spans="1:25" x14ac:dyDescent="0.25">
      <c r="A3066" s="17"/>
      <c r="B3066" s="17"/>
      <c r="C3066" s="86"/>
      <c r="D3066" s="86"/>
      <c r="E3066" s="87"/>
      <c r="F3066" s="5"/>
      <c r="G3066" s="5"/>
      <c r="H3066" s="5"/>
      <c r="K3066" s="5"/>
      <c r="L3066" s="5"/>
      <c r="M3066" s="17"/>
      <c r="N3066" s="17"/>
      <c r="T3066" s="79"/>
      <c r="U3066" s="79"/>
      <c r="V3066" s="19"/>
      <c r="W3066" s="79"/>
      <c r="Y3066" s="23"/>
    </row>
    <row r="3067" spans="1:25" x14ac:dyDescent="0.25">
      <c r="A3067" s="17"/>
      <c r="B3067" s="17"/>
      <c r="C3067" s="86"/>
      <c r="D3067" s="86"/>
      <c r="E3067" s="87"/>
      <c r="F3067" s="5"/>
      <c r="G3067" s="5"/>
      <c r="H3067" s="5"/>
      <c r="K3067" s="5"/>
      <c r="L3067" s="5"/>
      <c r="M3067" s="17"/>
      <c r="N3067" s="17"/>
      <c r="T3067" s="79"/>
      <c r="U3067" s="79"/>
      <c r="V3067" s="19"/>
      <c r="W3067" s="79"/>
      <c r="Y3067" s="23"/>
    </row>
    <row r="3068" spans="1:25" x14ac:dyDescent="0.25">
      <c r="A3068" s="17"/>
      <c r="B3068" s="17"/>
      <c r="C3068" s="86"/>
      <c r="D3068" s="86"/>
      <c r="E3068" s="87"/>
      <c r="F3068" s="5"/>
      <c r="G3068" s="5"/>
      <c r="H3068" s="5"/>
      <c r="K3068" s="5"/>
      <c r="L3068" s="5"/>
      <c r="M3068" s="17"/>
      <c r="N3068" s="17"/>
      <c r="T3068" s="79"/>
      <c r="U3068" s="79"/>
      <c r="V3068" s="19"/>
      <c r="W3068" s="79"/>
      <c r="Y3068" s="23"/>
    </row>
    <row r="3069" spans="1:25" x14ac:dyDescent="0.25">
      <c r="A3069" s="17"/>
      <c r="B3069" s="17"/>
      <c r="C3069" s="86"/>
      <c r="D3069" s="86"/>
      <c r="E3069" s="87"/>
      <c r="F3069" s="5"/>
      <c r="G3069" s="5"/>
      <c r="H3069" s="5"/>
      <c r="K3069" s="5"/>
      <c r="L3069" s="5"/>
      <c r="M3069" s="17"/>
      <c r="N3069" s="17"/>
      <c r="T3069" s="79"/>
      <c r="U3069" s="79"/>
      <c r="V3069" s="19"/>
      <c r="W3069" s="79"/>
      <c r="Y3069" s="23"/>
    </row>
    <row r="3070" spans="1:25" x14ac:dyDescent="0.25">
      <c r="A3070" s="17"/>
      <c r="B3070" s="17"/>
      <c r="C3070" s="86"/>
      <c r="D3070" s="86"/>
      <c r="E3070" s="87"/>
      <c r="F3070" s="5"/>
      <c r="G3070" s="5"/>
      <c r="H3070" s="5"/>
      <c r="K3070" s="5"/>
      <c r="L3070" s="5"/>
      <c r="M3070" s="17"/>
      <c r="N3070" s="17"/>
      <c r="T3070" s="79"/>
      <c r="U3070" s="79"/>
      <c r="V3070" s="19"/>
      <c r="W3070" s="79"/>
      <c r="Y3070" s="23"/>
    </row>
    <row r="3071" spans="1:25" x14ac:dyDescent="0.25">
      <c r="A3071" s="17"/>
      <c r="B3071" s="17"/>
      <c r="C3071" s="86"/>
      <c r="D3071" s="86"/>
      <c r="E3071" s="87"/>
      <c r="F3071" s="5"/>
      <c r="G3071" s="5"/>
      <c r="H3071" s="5"/>
      <c r="K3071" s="5"/>
      <c r="L3071" s="5"/>
      <c r="M3071" s="17"/>
      <c r="N3071" s="17"/>
      <c r="T3071" s="79"/>
      <c r="U3071" s="79"/>
      <c r="V3071" s="19"/>
      <c r="W3071" s="79"/>
      <c r="Y3071" s="23"/>
    </row>
    <row r="3072" spans="1:25" x14ac:dyDescent="0.25">
      <c r="A3072" s="17"/>
      <c r="B3072" s="17"/>
      <c r="C3072" s="86"/>
      <c r="D3072" s="86"/>
      <c r="E3072" s="87"/>
      <c r="F3072" s="5"/>
      <c r="G3072" s="5"/>
      <c r="H3072" s="5"/>
      <c r="K3072" s="5"/>
      <c r="L3072" s="5"/>
      <c r="M3072" s="17"/>
      <c r="N3072" s="17"/>
      <c r="T3072" s="79"/>
      <c r="U3072" s="79"/>
      <c r="V3072" s="19"/>
      <c r="W3072" s="79"/>
      <c r="Y3072" s="23"/>
    </row>
    <row r="3073" spans="1:25" x14ac:dyDescent="0.25">
      <c r="A3073" s="17"/>
      <c r="B3073" s="17"/>
      <c r="C3073" s="86"/>
      <c r="D3073" s="86"/>
      <c r="E3073" s="87"/>
      <c r="F3073" s="5"/>
      <c r="G3073" s="5"/>
      <c r="H3073" s="5"/>
      <c r="K3073" s="5"/>
      <c r="L3073" s="5"/>
      <c r="M3073" s="17"/>
      <c r="N3073" s="17"/>
      <c r="T3073" s="79"/>
      <c r="U3073" s="79"/>
      <c r="V3073" s="19"/>
      <c r="W3073" s="79"/>
      <c r="Y3073" s="23"/>
    </row>
    <row r="3074" spans="1:25" x14ac:dyDescent="0.25">
      <c r="A3074" s="17"/>
      <c r="B3074" s="17"/>
      <c r="C3074" s="86"/>
      <c r="D3074" s="86"/>
      <c r="E3074" s="87"/>
      <c r="F3074" s="5"/>
      <c r="G3074" s="5"/>
      <c r="H3074" s="5"/>
      <c r="K3074" s="5"/>
      <c r="L3074" s="5"/>
      <c r="M3074" s="17"/>
      <c r="N3074" s="17"/>
      <c r="T3074" s="79"/>
      <c r="U3074" s="79"/>
      <c r="V3074" s="19"/>
      <c r="W3074" s="79"/>
      <c r="Y3074" s="23"/>
    </row>
    <row r="3075" spans="1:25" x14ac:dyDescent="0.25">
      <c r="A3075" s="17"/>
      <c r="B3075" s="17"/>
      <c r="C3075" s="86"/>
      <c r="D3075" s="86"/>
      <c r="E3075" s="87"/>
      <c r="F3075" s="5"/>
      <c r="G3075" s="5"/>
      <c r="H3075" s="5"/>
      <c r="K3075" s="5"/>
      <c r="L3075" s="5"/>
      <c r="M3075" s="17"/>
      <c r="N3075" s="17"/>
      <c r="T3075" s="79"/>
      <c r="U3075" s="79"/>
      <c r="V3075" s="19"/>
      <c r="W3075" s="79"/>
      <c r="Y3075" s="23"/>
    </row>
    <row r="3076" spans="1:25" x14ac:dyDescent="0.25">
      <c r="A3076" s="17"/>
      <c r="B3076" s="17"/>
      <c r="C3076" s="86"/>
      <c r="D3076" s="86"/>
      <c r="E3076" s="87"/>
      <c r="F3076" s="5"/>
      <c r="G3076" s="5"/>
      <c r="H3076" s="5"/>
      <c r="K3076" s="5"/>
      <c r="L3076" s="5"/>
      <c r="M3076" s="17"/>
      <c r="N3076" s="17"/>
      <c r="T3076" s="79"/>
      <c r="U3076" s="79"/>
      <c r="V3076" s="19"/>
      <c r="W3076" s="79"/>
      <c r="Y3076" s="23"/>
    </row>
    <row r="3077" spans="1:25" x14ac:dyDescent="0.25">
      <c r="A3077" s="17"/>
      <c r="B3077" s="17"/>
      <c r="C3077" s="86"/>
      <c r="D3077" s="86"/>
      <c r="E3077" s="87"/>
      <c r="F3077" s="5"/>
      <c r="G3077" s="5"/>
      <c r="H3077" s="5"/>
      <c r="K3077" s="5"/>
      <c r="L3077" s="5"/>
      <c r="M3077" s="17"/>
      <c r="N3077" s="17"/>
      <c r="T3077" s="79"/>
      <c r="U3077" s="79"/>
      <c r="V3077" s="19"/>
      <c r="W3077" s="79"/>
      <c r="Y3077" s="23"/>
    </row>
    <row r="3078" spans="1:25" x14ac:dyDescent="0.25">
      <c r="A3078" s="17"/>
      <c r="B3078" s="17"/>
      <c r="C3078" s="86"/>
      <c r="D3078" s="86"/>
      <c r="E3078" s="87"/>
      <c r="F3078" s="5"/>
      <c r="G3078" s="5"/>
      <c r="H3078" s="5"/>
      <c r="K3078" s="5"/>
      <c r="L3078" s="5"/>
      <c r="M3078" s="17"/>
      <c r="N3078" s="17"/>
      <c r="T3078" s="79"/>
      <c r="U3078" s="79"/>
      <c r="V3078" s="19"/>
      <c r="W3078" s="79"/>
      <c r="Y3078" s="23"/>
    </row>
    <row r="3079" spans="1:25" x14ac:dyDescent="0.25">
      <c r="A3079" s="17"/>
      <c r="B3079" s="17"/>
      <c r="C3079" s="86"/>
      <c r="D3079" s="86"/>
      <c r="E3079" s="87"/>
      <c r="F3079" s="5"/>
      <c r="G3079" s="5"/>
      <c r="H3079" s="5"/>
      <c r="K3079" s="5"/>
      <c r="L3079" s="5"/>
      <c r="M3079" s="17"/>
      <c r="N3079" s="17"/>
      <c r="T3079" s="79"/>
      <c r="U3079" s="79"/>
      <c r="V3079" s="19"/>
      <c r="W3079" s="79"/>
    </row>
    <row r="3080" spans="1:25" x14ac:dyDescent="0.25">
      <c r="A3080" s="17"/>
      <c r="B3080" s="17"/>
      <c r="C3080" s="86"/>
      <c r="D3080" s="86"/>
      <c r="E3080" s="87"/>
      <c r="F3080" s="5"/>
      <c r="G3080" s="5"/>
      <c r="H3080" s="5"/>
      <c r="K3080" s="5"/>
      <c r="L3080" s="5"/>
      <c r="M3080" s="17"/>
      <c r="N3080" s="17"/>
      <c r="T3080" s="79"/>
      <c r="U3080" s="79"/>
      <c r="V3080" s="19"/>
      <c r="W3080" s="79"/>
    </row>
    <row r="3081" spans="1:25" x14ac:dyDescent="0.25">
      <c r="A3081" s="17"/>
      <c r="B3081" s="17"/>
      <c r="C3081" s="86"/>
      <c r="D3081" s="86"/>
      <c r="E3081" s="87"/>
      <c r="F3081" s="5"/>
      <c r="G3081" s="5"/>
      <c r="H3081" s="5"/>
      <c r="K3081" s="5"/>
      <c r="L3081" s="5"/>
      <c r="M3081" s="17"/>
      <c r="N3081" s="17"/>
      <c r="T3081" s="79"/>
      <c r="U3081" s="79"/>
      <c r="V3081" s="19"/>
      <c r="W3081" s="79"/>
    </row>
    <row r="3082" spans="1:25" x14ac:dyDescent="0.25">
      <c r="A3082" s="17"/>
      <c r="B3082" s="17"/>
      <c r="C3082" s="86"/>
      <c r="D3082" s="86"/>
      <c r="E3082" s="87"/>
      <c r="F3082" s="5"/>
      <c r="G3082" s="5"/>
      <c r="H3082" s="5"/>
      <c r="K3082" s="5"/>
      <c r="L3082" s="5"/>
      <c r="M3082" s="17"/>
      <c r="N3082" s="17"/>
      <c r="T3082" s="79"/>
      <c r="U3082" s="79"/>
      <c r="V3082" s="19"/>
      <c r="W3082" s="79"/>
    </row>
    <row r="3083" spans="1:25" x14ac:dyDescent="0.25">
      <c r="A3083" s="17"/>
      <c r="B3083" s="17"/>
      <c r="C3083" s="86"/>
      <c r="D3083" s="86"/>
      <c r="E3083" s="87"/>
      <c r="F3083" s="5"/>
      <c r="G3083" s="5"/>
      <c r="H3083" s="5"/>
      <c r="K3083" s="5"/>
      <c r="L3083" s="5"/>
      <c r="M3083" s="17"/>
      <c r="N3083" s="17"/>
      <c r="T3083" s="79"/>
      <c r="U3083" s="79"/>
      <c r="V3083" s="19"/>
      <c r="W3083" s="79"/>
    </row>
    <row r="3084" spans="1:25" x14ac:dyDescent="0.25">
      <c r="A3084" s="17"/>
      <c r="B3084" s="17"/>
      <c r="C3084" s="86"/>
      <c r="D3084" s="86"/>
      <c r="E3084" s="87"/>
      <c r="F3084" s="5"/>
      <c r="G3084" s="5"/>
      <c r="H3084" s="5"/>
      <c r="K3084" s="5"/>
      <c r="L3084" s="5"/>
      <c r="M3084" s="17"/>
      <c r="N3084" s="17"/>
      <c r="T3084" s="79"/>
      <c r="U3084" s="79"/>
      <c r="V3084" s="19"/>
      <c r="W3084" s="79"/>
    </row>
    <row r="3085" spans="1:25" x14ac:dyDescent="0.25">
      <c r="A3085" s="17"/>
      <c r="B3085" s="17"/>
      <c r="C3085" s="86"/>
      <c r="D3085" s="86"/>
      <c r="E3085" s="87"/>
      <c r="F3085" s="5"/>
      <c r="G3085" s="5"/>
      <c r="H3085" s="5"/>
      <c r="K3085" s="5"/>
      <c r="L3085" s="5"/>
      <c r="M3085" s="17"/>
      <c r="N3085" s="17"/>
      <c r="T3085" s="79"/>
      <c r="U3085" s="79"/>
      <c r="V3085" s="19"/>
      <c r="W3085" s="79"/>
    </row>
    <row r="3086" spans="1:25" x14ac:dyDescent="0.25">
      <c r="A3086" s="17"/>
      <c r="B3086" s="17"/>
      <c r="C3086" s="86"/>
      <c r="D3086" s="86"/>
      <c r="E3086" s="87"/>
      <c r="F3086" s="5"/>
      <c r="G3086" s="5"/>
      <c r="H3086" s="5"/>
      <c r="K3086" s="5"/>
      <c r="L3086" s="5"/>
      <c r="M3086" s="17"/>
      <c r="N3086" s="17"/>
      <c r="T3086" s="79"/>
      <c r="U3086" s="79"/>
      <c r="V3086" s="19"/>
      <c r="W3086" s="79"/>
    </row>
    <row r="3087" spans="1:25" x14ac:dyDescent="0.25">
      <c r="A3087" s="17"/>
      <c r="B3087" s="17"/>
      <c r="C3087" s="86"/>
      <c r="D3087" s="86"/>
      <c r="E3087" s="87"/>
      <c r="F3087" s="5"/>
      <c r="G3087" s="5"/>
      <c r="H3087" s="5"/>
      <c r="K3087" s="5"/>
      <c r="L3087" s="5"/>
      <c r="M3087" s="17"/>
      <c r="N3087" s="17"/>
      <c r="T3087" s="79"/>
      <c r="U3087" s="79"/>
      <c r="V3087" s="19"/>
      <c r="W3087" s="79"/>
    </row>
    <row r="3088" spans="1:25" x14ac:dyDescent="0.25">
      <c r="A3088" s="17"/>
      <c r="B3088" s="17"/>
      <c r="C3088" s="86"/>
      <c r="D3088" s="86"/>
      <c r="E3088" s="87"/>
      <c r="F3088" s="5"/>
      <c r="G3088" s="5"/>
      <c r="H3088" s="5"/>
      <c r="K3088" s="5"/>
      <c r="L3088" s="5"/>
      <c r="M3088" s="17"/>
      <c r="N3088" s="17"/>
      <c r="T3088" s="79"/>
      <c r="U3088" s="79"/>
      <c r="V3088" s="19"/>
      <c r="W3088" s="79"/>
    </row>
    <row r="3089" spans="1:23" x14ac:dyDescent="0.25">
      <c r="A3089" s="17"/>
      <c r="B3089" s="17"/>
      <c r="C3089" s="86"/>
      <c r="D3089" s="86"/>
      <c r="E3089" s="87"/>
      <c r="F3089" s="5"/>
      <c r="G3089" s="5"/>
      <c r="H3089" s="5"/>
      <c r="K3089" s="5"/>
      <c r="L3089" s="5"/>
      <c r="M3089" s="17"/>
      <c r="N3089" s="17"/>
      <c r="T3089" s="79"/>
      <c r="U3089" s="79"/>
      <c r="V3089" s="19"/>
      <c r="W3089" s="79"/>
    </row>
    <row r="3090" spans="1:23" x14ac:dyDescent="0.25">
      <c r="A3090" s="17"/>
      <c r="B3090" s="17"/>
      <c r="C3090" s="86"/>
      <c r="D3090" s="86"/>
      <c r="E3090" s="87"/>
      <c r="F3090" s="5"/>
      <c r="G3090" s="5"/>
      <c r="H3090" s="5"/>
      <c r="K3090" s="5"/>
      <c r="L3090" s="5"/>
      <c r="M3090" s="17"/>
      <c r="N3090" s="17"/>
      <c r="T3090" s="79"/>
      <c r="U3090" s="79"/>
      <c r="V3090" s="19"/>
      <c r="W3090" s="79"/>
    </row>
    <row r="3091" spans="1:23" x14ac:dyDescent="0.25">
      <c r="A3091" s="17"/>
      <c r="B3091" s="17"/>
      <c r="C3091" s="86"/>
      <c r="D3091" s="86"/>
      <c r="E3091" s="87"/>
      <c r="F3091" s="5"/>
      <c r="G3091" s="5"/>
      <c r="H3091" s="5"/>
      <c r="K3091" s="5"/>
      <c r="L3091" s="5"/>
      <c r="M3091" s="17"/>
      <c r="N3091" s="17"/>
      <c r="T3091" s="79"/>
      <c r="U3091" s="79"/>
      <c r="V3091" s="19"/>
      <c r="W3091" s="79"/>
    </row>
    <row r="3092" spans="1:23" x14ac:dyDescent="0.25">
      <c r="A3092" s="17"/>
      <c r="B3092" s="17"/>
      <c r="C3092" s="86"/>
      <c r="D3092" s="86"/>
      <c r="E3092" s="87"/>
      <c r="F3092" s="5"/>
      <c r="G3092" s="5"/>
      <c r="H3092" s="5"/>
      <c r="K3092" s="5"/>
      <c r="L3092" s="5"/>
      <c r="M3092" s="17"/>
      <c r="N3092" s="17"/>
      <c r="T3092" s="79"/>
      <c r="U3092" s="79"/>
      <c r="V3092" s="19"/>
      <c r="W3092" s="79"/>
    </row>
    <row r="3093" spans="1:23" x14ac:dyDescent="0.25">
      <c r="A3093" s="17"/>
      <c r="B3093" s="17"/>
      <c r="C3093" s="86"/>
      <c r="D3093" s="86"/>
      <c r="E3093" s="87"/>
      <c r="F3093" s="5"/>
      <c r="G3093" s="5"/>
      <c r="H3093" s="5"/>
      <c r="K3093" s="5"/>
      <c r="L3093" s="5"/>
      <c r="M3093" s="17"/>
      <c r="N3093" s="17"/>
      <c r="T3093" s="79"/>
      <c r="U3093" s="79"/>
      <c r="V3093" s="19"/>
      <c r="W3093" s="79"/>
    </row>
    <row r="3094" spans="1:23" x14ac:dyDescent="0.25">
      <c r="A3094" s="17"/>
      <c r="B3094" s="17"/>
      <c r="C3094" s="86"/>
      <c r="D3094" s="86"/>
      <c r="E3094" s="87"/>
      <c r="F3094" s="5"/>
      <c r="G3094" s="5"/>
      <c r="H3094" s="5"/>
      <c r="K3094" s="5"/>
      <c r="L3094" s="5"/>
      <c r="M3094" s="17"/>
      <c r="N3094" s="17"/>
      <c r="T3094" s="79"/>
      <c r="U3094" s="79"/>
      <c r="V3094" s="19"/>
      <c r="W3094" s="79"/>
    </row>
    <row r="3095" spans="1:23" x14ac:dyDescent="0.25">
      <c r="A3095" s="17"/>
      <c r="B3095" s="17"/>
      <c r="C3095" s="86"/>
      <c r="D3095" s="86"/>
      <c r="E3095" s="87"/>
      <c r="F3095" s="5"/>
      <c r="G3095" s="5"/>
      <c r="H3095" s="5"/>
      <c r="K3095" s="5"/>
      <c r="L3095" s="5"/>
      <c r="M3095" s="17"/>
      <c r="N3095" s="17"/>
      <c r="T3095" s="79"/>
      <c r="U3095" s="79"/>
      <c r="V3095" s="19"/>
      <c r="W3095" s="79"/>
    </row>
    <row r="3096" spans="1:23" x14ac:dyDescent="0.25">
      <c r="A3096" s="17"/>
      <c r="B3096" s="17"/>
      <c r="C3096" s="86"/>
      <c r="D3096" s="86"/>
      <c r="E3096" s="87"/>
      <c r="F3096" s="5"/>
      <c r="G3096" s="5"/>
      <c r="H3096" s="5"/>
      <c r="K3096" s="5"/>
      <c r="L3096" s="5"/>
      <c r="M3096" s="17"/>
      <c r="N3096" s="17"/>
      <c r="T3096" s="79"/>
      <c r="U3096" s="79"/>
      <c r="V3096" s="19"/>
      <c r="W3096" s="79"/>
    </row>
    <row r="3097" spans="1:23" x14ac:dyDescent="0.25">
      <c r="A3097" s="17"/>
      <c r="B3097" s="17"/>
      <c r="C3097" s="86"/>
      <c r="D3097" s="86"/>
      <c r="E3097" s="87"/>
      <c r="F3097" s="5"/>
      <c r="G3097" s="5"/>
      <c r="H3097" s="5"/>
      <c r="K3097" s="5"/>
      <c r="L3097" s="5"/>
      <c r="M3097" s="17"/>
      <c r="N3097" s="17"/>
      <c r="T3097" s="79"/>
      <c r="U3097" s="79"/>
      <c r="V3097" s="19"/>
      <c r="W3097" s="79"/>
    </row>
    <row r="3098" spans="1:23" x14ac:dyDescent="0.25">
      <c r="A3098" s="17"/>
      <c r="B3098" s="17"/>
      <c r="C3098" s="86"/>
      <c r="D3098" s="86"/>
      <c r="E3098" s="87"/>
      <c r="F3098" s="5"/>
      <c r="G3098" s="5"/>
      <c r="H3098" s="5"/>
      <c r="K3098" s="5"/>
      <c r="L3098" s="5"/>
      <c r="M3098" s="17"/>
      <c r="N3098" s="17"/>
      <c r="T3098" s="79"/>
      <c r="U3098" s="79"/>
      <c r="V3098" s="19"/>
      <c r="W3098" s="79"/>
    </row>
    <row r="3099" spans="1:23" x14ac:dyDescent="0.25">
      <c r="A3099" s="17"/>
      <c r="B3099" s="17"/>
      <c r="C3099" s="86"/>
      <c r="D3099" s="86"/>
      <c r="E3099" s="87"/>
      <c r="F3099" s="5"/>
      <c r="G3099" s="5"/>
      <c r="H3099" s="5"/>
      <c r="K3099" s="5"/>
      <c r="L3099" s="5"/>
      <c r="M3099" s="17"/>
      <c r="N3099" s="17"/>
      <c r="T3099" s="79"/>
      <c r="U3099" s="79"/>
      <c r="V3099" s="19"/>
      <c r="W3099" s="79"/>
    </row>
    <row r="3100" spans="1:23" x14ac:dyDescent="0.25">
      <c r="A3100" s="17"/>
      <c r="B3100" s="17"/>
      <c r="C3100" s="86"/>
      <c r="D3100" s="86"/>
      <c r="E3100" s="87"/>
      <c r="F3100" s="5"/>
      <c r="G3100" s="5"/>
      <c r="H3100" s="5"/>
      <c r="K3100" s="5"/>
      <c r="L3100" s="5"/>
      <c r="M3100" s="17"/>
      <c r="N3100" s="17"/>
      <c r="T3100" s="79"/>
      <c r="U3100" s="79"/>
      <c r="V3100" s="19"/>
      <c r="W3100" s="79"/>
    </row>
    <row r="3101" spans="1:23" x14ac:dyDescent="0.25">
      <c r="A3101" s="17"/>
      <c r="B3101" s="17"/>
      <c r="C3101" s="86"/>
      <c r="D3101" s="86"/>
      <c r="E3101" s="87"/>
      <c r="F3101" s="5"/>
      <c r="G3101" s="5"/>
      <c r="H3101" s="5"/>
      <c r="K3101" s="5"/>
      <c r="L3101" s="5"/>
      <c r="M3101" s="17"/>
      <c r="N3101" s="17"/>
      <c r="T3101" s="79"/>
      <c r="U3101" s="79"/>
      <c r="V3101" s="19"/>
      <c r="W3101" s="79"/>
    </row>
    <row r="3102" spans="1:23" x14ac:dyDescent="0.25">
      <c r="A3102" s="17"/>
      <c r="B3102" s="17"/>
      <c r="C3102" s="86"/>
      <c r="D3102" s="86"/>
      <c r="E3102" s="87"/>
      <c r="F3102" s="5"/>
      <c r="G3102" s="5"/>
      <c r="H3102" s="5"/>
      <c r="K3102" s="5"/>
      <c r="L3102" s="5"/>
      <c r="M3102" s="17"/>
      <c r="N3102" s="17"/>
      <c r="T3102" s="79"/>
      <c r="U3102" s="79"/>
      <c r="V3102" s="19"/>
      <c r="W3102" s="79"/>
    </row>
    <row r="3103" spans="1:23" x14ac:dyDescent="0.25">
      <c r="A3103" s="17"/>
      <c r="B3103" s="17"/>
      <c r="C3103" s="86"/>
      <c r="D3103" s="86"/>
      <c r="E3103" s="87"/>
      <c r="F3103" s="5"/>
      <c r="G3103" s="5"/>
      <c r="H3103" s="5"/>
      <c r="K3103" s="5"/>
      <c r="L3103" s="5"/>
      <c r="M3103" s="17"/>
      <c r="N3103" s="17"/>
      <c r="T3103" s="79"/>
      <c r="U3103" s="79"/>
      <c r="V3103" s="19"/>
      <c r="W3103" s="79"/>
    </row>
    <row r="3104" spans="1:23" x14ac:dyDescent="0.25">
      <c r="A3104" s="17"/>
      <c r="B3104" s="17"/>
      <c r="C3104" s="86"/>
      <c r="D3104" s="86"/>
      <c r="E3104" s="87"/>
      <c r="F3104" s="5"/>
      <c r="G3104" s="5"/>
      <c r="H3104" s="5"/>
      <c r="K3104" s="5"/>
      <c r="L3104" s="5"/>
      <c r="M3104" s="17"/>
      <c r="N3104" s="17"/>
      <c r="T3104" s="79"/>
      <c r="U3104" s="79"/>
      <c r="V3104" s="19"/>
      <c r="W3104" s="79"/>
    </row>
    <row r="3105" spans="1:23" x14ac:dyDescent="0.25">
      <c r="A3105" s="17"/>
      <c r="B3105" s="17"/>
      <c r="C3105" s="86"/>
      <c r="D3105" s="86"/>
      <c r="E3105" s="87"/>
      <c r="F3105" s="5"/>
      <c r="G3105" s="5"/>
      <c r="H3105" s="5"/>
      <c r="K3105" s="5"/>
      <c r="L3105" s="5"/>
      <c r="M3105" s="17"/>
      <c r="N3105" s="17"/>
      <c r="T3105" s="79"/>
      <c r="U3105" s="79"/>
      <c r="V3105" s="19"/>
      <c r="W3105" s="79"/>
    </row>
    <row r="3106" spans="1:23" x14ac:dyDescent="0.25">
      <c r="A3106" s="17"/>
      <c r="B3106" s="17"/>
      <c r="C3106" s="86"/>
      <c r="D3106" s="86"/>
      <c r="E3106" s="87"/>
      <c r="F3106" s="5"/>
      <c r="G3106" s="5"/>
      <c r="H3106" s="5"/>
      <c r="K3106" s="5"/>
      <c r="L3106" s="5"/>
      <c r="M3106" s="17"/>
      <c r="N3106" s="17"/>
      <c r="T3106" s="79"/>
      <c r="U3106" s="79"/>
      <c r="V3106" s="19"/>
      <c r="W3106" s="79"/>
    </row>
    <row r="3107" spans="1:23" x14ac:dyDescent="0.25">
      <c r="A3107" s="17"/>
      <c r="B3107" s="17"/>
      <c r="C3107" s="86"/>
      <c r="D3107" s="86"/>
      <c r="E3107" s="87"/>
      <c r="F3107" s="5"/>
      <c r="G3107" s="5"/>
      <c r="H3107" s="5"/>
      <c r="K3107" s="5"/>
      <c r="L3107" s="5"/>
      <c r="M3107" s="17"/>
      <c r="N3107" s="17"/>
      <c r="T3107" s="79"/>
      <c r="U3107" s="79"/>
      <c r="V3107" s="19"/>
      <c r="W3107" s="79"/>
    </row>
    <row r="3108" spans="1:23" x14ac:dyDescent="0.25">
      <c r="A3108" s="17"/>
      <c r="B3108" s="17"/>
      <c r="C3108" s="86"/>
      <c r="D3108" s="86"/>
      <c r="E3108" s="87"/>
      <c r="F3108" s="5"/>
      <c r="G3108" s="5"/>
      <c r="H3108" s="5"/>
      <c r="K3108" s="5"/>
      <c r="L3108" s="5"/>
      <c r="M3108" s="17"/>
      <c r="N3108" s="17"/>
      <c r="T3108" s="79"/>
      <c r="U3108" s="79"/>
      <c r="V3108" s="19"/>
      <c r="W3108" s="79"/>
    </row>
    <row r="3109" spans="1:23" x14ac:dyDescent="0.25">
      <c r="A3109" s="17"/>
      <c r="B3109" s="17"/>
      <c r="C3109" s="86"/>
      <c r="D3109" s="86"/>
      <c r="E3109" s="87"/>
      <c r="F3109" s="5"/>
      <c r="G3109" s="5"/>
      <c r="H3109" s="5"/>
      <c r="K3109" s="5"/>
      <c r="L3109" s="5"/>
      <c r="M3109" s="17"/>
      <c r="N3109" s="17"/>
      <c r="T3109" s="79"/>
      <c r="U3109" s="79"/>
      <c r="V3109" s="19"/>
      <c r="W3109" s="79"/>
    </row>
    <row r="3110" spans="1:23" x14ac:dyDescent="0.25">
      <c r="A3110" s="17"/>
      <c r="B3110" s="17"/>
      <c r="C3110" s="86"/>
      <c r="D3110" s="86"/>
      <c r="E3110" s="87"/>
      <c r="F3110" s="5"/>
      <c r="G3110" s="5"/>
      <c r="H3110" s="5"/>
      <c r="K3110" s="5"/>
      <c r="L3110" s="5"/>
      <c r="M3110" s="17"/>
      <c r="N3110" s="17"/>
      <c r="T3110" s="79"/>
      <c r="U3110" s="79"/>
      <c r="V3110" s="19"/>
      <c r="W3110" s="79"/>
    </row>
    <row r="3111" spans="1:23" x14ac:dyDescent="0.25">
      <c r="A3111" s="17"/>
      <c r="B3111" s="17"/>
      <c r="C3111" s="86"/>
      <c r="D3111" s="86"/>
      <c r="E3111" s="87"/>
      <c r="F3111" s="5"/>
      <c r="G3111" s="5"/>
      <c r="H3111" s="5"/>
      <c r="K3111" s="5"/>
      <c r="L3111" s="5"/>
      <c r="M3111" s="17"/>
      <c r="N3111" s="17"/>
      <c r="T3111" s="79"/>
      <c r="U3111" s="79"/>
      <c r="V3111" s="19"/>
      <c r="W3111" s="79"/>
    </row>
    <row r="3112" spans="1:23" x14ac:dyDescent="0.25">
      <c r="A3112" s="17"/>
      <c r="B3112" s="17"/>
      <c r="C3112" s="86"/>
      <c r="D3112" s="86"/>
      <c r="E3112" s="87"/>
      <c r="F3112" s="5"/>
      <c r="G3112" s="5"/>
      <c r="H3112" s="5"/>
      <c r="K3112" s="5"/>
      <c r="L3112" s="5"/>
      <c r="M3112" s="17"/>
      <c r="N3112" s="17"/>
      <c r="T3112" s="79"/>
      <c r="U3112" s="79"/>
      <c r="V3112" s="19"/>
      <c r="W3112" s="79"/>
    </row>
    <row r="3113" spans="1:23" x14ac:dyDescent="0.25">
      <c r="A3113" s="17"/>
      <c r="B3113" s="17"/>
      <c r="C3113" s="86"/>
      <c r="D3113" s="86"/>
      <c r="E3113" s="87"/>
      <c r="F3113" s="5"/>
      <c r="G3113" s="5"/>
      <c r="H3113" s="5"/>
      <c r="K3113" s="5"/>
      <c r="L3113" s="5"/>
      <c r="M3113" s="17"/>
      <c r="N3113" s="17"/>
      <c r="T3113" s="79"/>
      <c r="U3113" s="79"/>
      <c r="V3113" s="19"/>
      <c r="W3113" s="79"/>
    </row>
    <row r="3114" spans="1:23" x14ac:dyDescent="0.25">
      <c r="A3114" s="17"/>
      <c r="B3114" s="17"/>
      <c r="C3114" s="86"/>
      <c r="D3114" s="86"/>
      <c r="E3114" s="87"/>
      <c r="F3114" s="5"/>
      <c r="G3114" s="5"/>
      <c r="H3114" s="5"/>
      <c r="K3114" s="5"/>
      <c r="L3114" s="5"/>
      <c r="M3114" s="17"/>
      <c r="N3114" s="17"/>
      <c r="T3114" s="79"/>
      <c r="U3114" s="79"/>
      <c r="V3114" s="19"/>
      <c r="W3114" s="79"/>
    </row>
    <row r="3115" spans="1:23" x14ac:dyDescent="0.25">
      <c r="A3115" s="17"/>
      <c r="B3115" s="17"/>
      <c r="C3115" s="86"/>
      <c r="D3115" s="86"/>
      <c r="E3115" s="87"/>
      <c r="F3115" s="5"/>
      <c r="G3115" s="5"/>
      <c r="H3115" s="5"/>
      <c r="K3115" s="5"/>
      <c r="L3115" s="5"/>
      <c r="M3115" s="17"/>
      <c r="N3115" s="17"/>
      <c r="T3115" s="79"/>
      <c r="U3115" s="79"/>
      <c r="V3115" s="19"/>
      <c r="W3115" s="79"/>
    </row>
    <row r="3116" spans="1:23" x14ac:dyDescent="0.25">
      <c r="A3116" s="17"/>
      <c r="B3116" s="17"/>
      <c r="C3116" s="86"/>
      <c r="D3116" s="86"/>
      <c r="E3116" s="87"/>
      <c r="F3116" s="5"/>
      <c r="G3116" s="5"/>
      <c r="H3116" s="5"/>
      <c r="K3116" s="5"/>
      <c r="L3116" s="5"/>
      <c r="M3116" s="17"/>
      <c r="N3116" s="17"/>
      <c r="T3116" s="79"/>
      <c r="U3116" s="79"/>
      <c r="V3116" s="19"/>
      <c r="W3116" s="79"/>
    </row>
    <row r="3117" spans="1:23" x14ac:dyDescent="0.25">
      <c r="A3117" s="17"/>
      <c r="B3117" s="17"/>
      <c r="C3117" s="86"/>
      <c r="D3117" s="86"/>
      <c r="E3117" s="87"/>
      <c r="F3117" s="5"/>
      <c r="G3117" s="5"/>
      <c r="H3117" s="5"/>
      <c r="K3117" s="5"/>
      <c r="L3117" s="5"/>
      <c r="M3117" s="17"/>
      <c r="N3117" s="17"/>
      <c r="T3117" s="79"/>
      <c r="U3117" s="79"/>
      <c r="V3117" s="19"/>
      <c r="W3117" s="79"/>
    </row>
    <row r="3118" spans="1:23" x14ac:dyDescent="0.25">
      <c r="A3118" s="17"/>
      <c r="B3118" s="17"/>
      <c r="C3118" s="86"/>
      <c r="D3118" s="86"/>
      <c r="E3118" s="87"/>
      <c r="F3118" s="5"/>
      <c r="G3118" s="5"/>
      <c r="H3118" s="5"/>
      <c r="K3118" s="5"/>
      <c r="L3118" s="5"/>
      <c r="M3118" s="17"/>
      <c r="N3118" s="17"/>
      <c r="T3118" s="79"/>
      <c r="U3118" s="79"/>
      <c r="V3118" s="19"/>
      <c r="W3118" s="79"/>
    </row>
    <row r="3119" spans="1:23" x14ac:dyDescent="0.25">
      <c r="A3119" s="17"/>
      <c r="B3119" s="17"/>
      <c r="C3119" s="86"/>
      <c r="D3119" s="86"/>
      <c r="E3119" s="87"/>
      <c r="F3119" s="5"/>
      <c r="G3119" s="5"/>
      <c r="H3119" s="5"/>
      <c r="K3119" s="5"/>
      <c r="L3119" s="5"/>
      <c r="M3119" s="17"/>
      <c r="N3119" s="17"/>
      <c r="T3119" s="79"/>
      <c r="U3119" s="79"/>
      <c r="V3119" s="19"/>
      <c r="W3119" s="79"/>
    </row>
    <row r="3120" spans="1:23" x14ac:dyDescent="0.25">
      <c r="A3120" s="17"/>
      <c r="B3120" s="17"/>
      <c r="C3120" s="86"/>
      <c r="D3120" s="86"/>
      <c r="E3120" s="87"/>
      <c r="F3120" s="5"/>
      <c r="G3120" s="5"/>
      <c r="H3120" s="5"/>
      <c r="K3120" s="5"/>
      <c r="L3120" s="5"/>
      <c r="M3120" s="17"/>
      <c r="N3120" s="17"/>
      <c r="T3120" s="79"/>
      <c r="U3120" s="79"/>
      <c r="V3120" s="19"/>
      <c r="W3120" s="79"/>
    </row>
    <row r="3121" spans="1:23" x14ac:dyDescent="0.25">
      <c r="A3121" s="17"/>
      <c r="B3121" s="17"/>
      <c r="C3121" s="86"/>
      <c r="D3121" s="86"/>
      <c r="E3121" s="87"/>
      <c r="F3121" s="5"/>
      <c r="G3121" s="5"/>
      <c r="H3121" s="5"/>
      <c r="K3121" s="5"/>
      <c r="L3121" s="5"/>
      <c r="M3121" s="17"/>
      <c r="N3121" s="17"/>
      <c r="T3121" s="79"/>
      <c r="U3121" s="79"/>
      <c r="V3121" s="19"/>
      <c r="W3121" s="79"/>
    </row>
    <row r="3122" spans="1:23" x14ac:dyDescent="0.25">
      <c r="A3122" s="17"/>
      <c r="B3122" s="17"/>
      <c r="C3122" s="86"/>
      <c r="D3122" s="86"/>
      <c r="E3122" s="87"/>
      <c r="F3122" s="5"/>
      <c r="G3122" s="5"/>
      <c r="H3122" s="5"/>
      <c r="K3122" s="5"/>
      <c r="L3122" s="5"/>
      <c r="M3122" s="17"/>
      <c r="N3122" s="17"/>
      <c r="T3122" s="79"/>
      <c r="U3122" s="79"/>
      <c r="V3122" s="19"/>
      <c r="W3122" s="79"/>
    </row>
    <row r="3123" spans="1:23" x14ac:dyDescent="0.25">
      <c r="A3123" s="17"/>
      <c r="B3123" s="17"/>
      <c r="C3123" s="86"/>
      <c r="D3123" s="86"/>
      <c r="E3123" s="87"/>
      <c r="F3123" s="5"/>
      <c r="G3123" s="5"/>
      <c r="H3123" s="5"/>
      <c r="K3123" s="5"/>
      <c r="L3123" s="5"/>
      <c r="M3123" s="17"/>
      <c r="N3123" s="17"/>
      <c r="T3123" s="79"/>
      <c r="U3123" s="79"/>
      <c r="V3123" s="19"/>
      <c r="W3123" s="79"/>
    </row>
    <row r="3124" spans="1:23" x14ac:dyDescent="0.25">
      <c r="A3124" s="17"/>
      <c r="B3124" s="17"/>
      <c r="C3124" s="86"/>
      <c r="D3124" s="86"/>
      <c r="E3124" s="87"/>
      <c r="F3124" s="5"/>
      <c r="G3124" s="5"/>
      <c r="H3124" s="5"/>
      <c r="K3124" s="5"/>
      <c r="L3124" s="5"/>
      <c r="M3124" s="17"/>
      <c r="N3124" s="17"/>
      <c r="T3124" s="79"/>
      <c r="U3124" s="79"/>
      <c r="V3124" s="19"/>
      <c r="W3124" s="79"/>
    </row>
    <row r="3125" spans="1:23" x14ac:dyDescent="0.25">
      <c r="A3125" s="17"/>
      <c r="B3125" s="17"/>
      <c r="C3125" s="86"/>
      <c r="D3125" s="86"/>
      <c r="E3125" s="87"/>
      <c r="F3125" s="5"/>
      <c r="G3125" s="5"/>
      <c r="H3125" s="5"/>
      <c r="K3125" s="5"/>
      <c r="L3125" s="5"/>
      <c r="M3125" s="17"/>
      <c r="N3125" s="17"/>
      <c r="T3125" s="79"/>
      <c r="U3125" s="79"/>
      <c r="V3125" s="19"/>
      <c r="W3125" s="79"/>
    </row>
    <row r="3126" spans="1:23" x14ac:dyDescent="0.25">
      <c r="A3126" s="17"/>
      <c r="B3126" s="17"/>
      <c r="C3126" s="86"/>
      <c r="D3126" s="86"/>
      <c r="E3126" s="87"/>
      <c r="F3126" s="5"/>
      <c r="G3126" s="5"/>
      <c r="H3126" s="5"/>
      <c r="K3126" s="5"/>
      <c r="L3126" s="5"/>
      <c r="M3126" s="17"/>
      <c r="N3126" s="17"/>
      <c r="T3126" s="79"/>
      <c r="U3126" s="79"/>
      <c r="V3126" s="19"/>
      <c r="W3126" s="79"/>
    </row>
    <row r="3127" spans="1:23" x14ac:dyDescent="0.25">
      <c r="A3127" s="17"/>
      <c r="B3127" s="17"/>
      <c r="C3127" s="86"/>
      <c r="D3127" s="86"/>
      <c r="E3127" s="87"/>
      <c r="F3127" s="5"/>
      <c r="G3127" s="5"/>
      <c r="H3127" s="5"/>
      <c r="K3127" s="5"/>
      <c r="L3127" s="5"/>
      <c r="M3127" s="17"/>
      <c r="N3127" s="17"/>
      <c r="T3127" s="79"/>
      <c r="U3127" s="79"/>
      <c r="V3127" s="19"/>
      <c r="W3127" s="79"/>
    </row>
    <row r="3128" spans="1:23" x14ac:dyDescent="0.25">
      <c r="A3128" s="17"/>
      <c r="B3128" s="17"/>
      <c r="C3128" s="86"/>
      <c r="D3128" s="86"/>
      <c r="E3128" s="87"/>
      <c r="F3128" s="5"/>
      <c r="G3128" s="5"/>
      <c r="H3128" s="5"/>
      <c r="K3128" s="5"/>
      <c r="L3128" s="5"/>
      <c r="M3128" s="17"/>
      <c r="N3128" s="17"/>
      <c r="T3128" s="79"/>
      <c r="U3128" s="79"/>
      <c r="V3128" s="19"/>
      <c r="W3128" s="79"/>
    </row>
    <row r="3129" spans="1:23" x14ac:dyDescent="0.25">
      <c r="A3129" s="17"/>
      <c r="B3129" s="17"/>
      <c r="C3129" s="86"/>
      <c r="D3129" s="86"/>
      <c r="E3129" s="87"/>
      <c r="F3129" s="5"/>
      <c r="G3129" s="5"/>
      <c r="H3129" s="5"/>
      <c r="K3129" s="5"/>
      <c r="L3129" s="5"/>
      <c r="M3129" s="17"/>
      <c r="N3129" s="17"/>
      <c r="T3129" s="79"/>
      <c r="U3129" s="79"/>
      <c r="V3129" s="19"/>
      <c r="W3129" s="79"/>
    </row>
    <row r="3130" spans="1:23" x14ac:dyDescent="0.25">
      <c r="A3130" s="17"/>
      <c r="B3130" s="17"/>
      <c r="C3130" s="86"/>
      <c r="D3130" s="86"/>
      <c r="E3130" s="87"/>
      <c r="F3130" s="5"/>
      <c r="G3130" s="5"/>
      <c r="H3130" s="5"/>
      <c r="K3130" s="5"/>
      <c r="L3130" s="5"/>
      <c r="M3130" s="17"/>
      <c r="N3130" s="17"/>
      <c r="T3130" s="79"/>
      <c r="U3130" s="79"/>
      <c r="V3130" s="19"/>
      <c r="W3130" s="79"/>
    </row>
    <row r="3131" spans="1:23" x14ac:dyDescent="0.25">
      <c r="A3131" s="17"/>
      <c r="B3131" s="17"/>
      <c r="C3131" s="86"/>
      <c r="D3131" s="86"/>
      <c r="E3131" s="87"/>
      <c r="F3131" s="5"/>
      <c r="G3131" s="5"/>
      <c r="H3131" s="5"/>
      <c r="K3131" s="5"/>
      <c r="L3131" s="5"/>
      <c r="M3131" s="17"/>
      <c r="N3131" s="17"/>
      <c r="T3131" s="79"/>
      <c r="U3131" s="79"/>
      <c r="V3131" s="19"/>
      <c r="W3131" s="79"/>
    </row>
    <row r="3132" spans="1:23" x14ac:dyDescent="0.25">
      <c r="A3132" s="17"/>
      <c r="B3132" s="17"/>
      <c r="C3132" s="86"/>
      <c r="D3132" s="86"/>
      <c r="E3132" s="87"/>
      <c r="F3132" s="5"/>
      <c r="G3132" s="5"/>
      <c r="H3132" s="5"/>
      <c r="K3132" s="5"/>
      <c r="L3132" s="5"/>
      <c r="M3132" s="17"/>
      <c r="N3132" s="17"/>
      <c r="T3132" s="79"/>
      <c r="U3132" s="79"/>
      <c r="V3132" s="19"/>
      <c r="W3132" s="79"/>
    </row>
    <row r="3133" spans="1:23" x14ac:dyDescent="0.25">
      <c r="A3133" s="17"/>
      <c r="B3133" s="17"/>
      <c r="C3133" s="86"/>
      <c r="D3133" s="86"/>
      <c r="E3133" s="87"/>
      <c r="F3133" s="5"/>
      <c r="G3133" s="5"/>
      <c r="H3133" s="5"/>
      <c r="K3133" s="5"/>
      <c r="L3133" s="5"/>
      <c r="M3133" s="17"/>
      <c r="N3133" s="17"/>
      <c r="T3133" s="79"/>
      <c r="U3133" s="79"/>
      <c r="V3133" s="19"/>
      <c r="W3133" s="79"/>
    </row>
    <row r="3134" spans="1:23" x14ac:dyDescent="0.25">
      <c r="A3134" s="17"/>
      <c r="B3134" s="17"/>
      <c r="C3134" s="86"/>
      <c r="D3134" s="86"/>
      <c r="E3134" s="87"/>
      <c r="F3134" s="5"/>
      <c r="G3134" s="5"/>
      <c r="H3134" s="5"/>
      <c r="K3134" s="5"/>
      <c r="L3134" s="5"/>
      <c r="M3134" s="17"/>
      <c r="N3134" s="17"/>
      <c r="T3134" s="79"/>
      <c r="U3134" s="79"/>
      <c r="V3134" s="19"/>
      <c r="W3134" s="79"/>
    </row>
    <row r="3135" spans="1:23" x14ac:dyDescent="0.25">
      <c r="A3135" s="17"/>
      <c r="B3135" s="17"/>
      <c r="C3135" s="86"/>
      <c r="D3135" s="86"/>
      <c r="E3135" s="87"/>
      <c r="F3135" s="5"/>
      <c r="G3135" s="5"/>
      <c r="H3135" s="5"/>
      <c r="K3135" s="5"/>
      <c r="L3135" s="5"/>
      <c r="M3135" s="17"/>
      <c r="N3135" s="17"/>
      <c r="T3135" s="79"/>
      <c r="U3135" s="79"/>
      <c r="V3135" s="19"/>
      <c r="W3135" s="79"/>
    </row>
    <row r="3136" spans="1:23" x14ac:dyDescent="0.25">
      <c r="A3136" s="17"/>
      <c r="B3136" s="17"/>
      <c r="C3136" s="86"/>
      <c r="D3136" s="86"/>
      <c r="E3136" s="87"/>
      <c r="F3136" s="5"/>
      <c r="G3136" s="5"/>
      <c r="H3136" s="5"/>
      <c r="K3136" s="5"/>
      <c r="L3136" s="5"/>
      <c r="M3136" s="17"/>
      <c r="N3136" s="17"/>
      <c r="T3136" s="79"/>
      <c r="U3136" s="79"/>
      <c r="V3136" s="19"/>
      <c r="W3136" s="79"/>
    </row>
    <row r="3137" spans="1:23" x14ac:dyDescent="0.25">
      <c r="A3137" s="17"/>
      <c r="B3137" s="17"/>
      <c r="C3137" s="86"/>
      <c r="D3137" s="86"/>
      <c r="E3137" s="87"/>
      <c r="F3137" s="5"/>
      <c r="G3137" s="5"/>
      <c r="H3137" s="5"/>
      <c r="K3137" s="5"/>
      <c r="L3137" s="5"/>
      <c r="M3137" s="17"/>
      <c r="N3137" s="17"/>
      <c r="T3137" s="79"/>
      <c r="U3137" s="79"/>
      <c r="V3137" s="19"/>
      <c r="W3137" s="79"/>
    </row>
    <row r="3138" spans="1:23" x14ac:dyDescent="0.25">
      <c r="A3138" s="17"/>
      <c r="B3138" s="17"/>
      <c r="C3138" s="86"/>
      <c r="D3138" s="86"/>
      <c r="E3138" s="87"/>
      <c r="F3138" s="5"/>
      <c r="G3138" s="5"/>
      <c r="H3138" s="5"/>
      <c r="K3138" s="5"/>
      <c r="L3138" s="5"/>
      <c r="M3138" s="17"/>
      <c r="N3138" s="17"/>
      <c r="T3138" s="79"/>
      <c r="U3138" s="79"/>
      <c r="V3138" s="19"/>
      <c r="W3138" s="79"/>
    </row>
    <row r="3139" spans="1:23" x14ac:dyDescent="0.25">
      <c r="A3139" s="17"/>
      <c r="B3139" s="17"/>
      <c r="C3139" s="86"/>
      <c r="D3139" s="86"/>
      <c r="E3139" s="87"/>
      <c r="F3139" s="5"/>
      <c r="G3139" s="5"/>
      <c r="H3139" s="5"/>
      <c r="K3139" s="5"/>
      <c r="L3139" s="5"/>
      <c r="M3139" s="17"/>
      <c r="N3139" s="17"/>
      <c r="T3139" s="79"/>
      <c r="U3139" s="79"/>
      <c r="V3139" s="19"/>
      <c r="W3139" s="79"/>
    </row>
    <row r="3140" spans="1:23" x14ac:dyDescent="0.25">
      <c r="A3140" s="17"/>
      <c r="B3140" s="17"/>
      <c r="C3140" s="86"/>
      <c r="D3140" s="86"/>
      <c r="E3140" s="87"/>
      <c r="F3140" s="5"/>
      <c r="G3140" s="5"/>
      <c r="H3140" s="5"/>
      <c r="K3140" s="5"/>
      <c r="L3140" s="5"/>
      <c r="M3140" s="17"/>
      <c r="N3140" s="17"/>
      <c r="T3140" s="79"/>
      <c r="U3140" s="79"/>
      <c r="V3140" s="19"/>
      <c r="W3140" s="79"/>
    </row>
    <row r="3141" spans="1:23" x14ac:dyDescent="0.25">
      <c r="A3141" s="17"/>
      <c r="B3141" s="17"/>
      <c r="C3141" s="86"/>
      <c r="D3141" s="86"/>
      <c r="E3141" s="87"/>
      <c r="F3141" s="5"/>
      <c r="G3141" s="5"/>
      <c r="H3141" s="5"/>
      <c r="K3141" s="5"/>
      <c r="L3141" s="5"/>
      <c r="M3141" s="17"/>
      <c r="N3141" s="17"/>
      <c r="T3141" s="79"/>
      <c r="U3141" s="79"/>
      <c r="V3141" s="19"/>
      <c r="W3141" s="79"/>
    </row>
    <row r="3142" spans="1:23" x14ac:dyDescent="0.25">
      <c r="A3142" s="17"/>
      <c r="B3142" s="17"/>
      <c r="C3142" s="86"/>
      <c r="D3142" s="86"/>
      <c r="E3142" s="87"/>
      <c r="F3142" s="5"/>
      <c r="G3142" s="5"/>
      <c r="H3142" s="5"/>
      <c r="K3142" s="5"/>
      <c r="L3142" s="5"/>
      <c r="M3142" s="17"/>
      <c r="N3142" s="17"/>
      <c r="T3142" s="79"/>
      <c r="U3142" s="79"/>
      <c r="V3142" s="19"/>
      <c r="W3142" s="79"/>
    </row>
    <row r="3143" spans="1:23" x14ac:dyDescent="0.25">
      <c r="A3143" s="17"/>
      <c r="B3143" s="17"/>
      <c r="C3143" s="86"/>
      <c r="D3143" s="86"/>
      <c r="E3143" s="87"/>
      <c r="F3143" s="5"/>
      <c r="G3143" s="5"/>
      <c r="H3143" s="5"/>
      <c r="K3143" s="5"/>
      <c r="L3143" s="5"/>
      <c r="M3143" s="17"/>
      <c r="N3143" s="17"/>
      <c r="T3143" s="79"/>
      <c r="U3143" s="79"/>
      <c r="V3143" s="19"/>
      <c r="W3143" s="79"/>
    </row>
    <row r="3144" spans="1:23" x14ac:dyDescent="0.25">
      <c r="A3144" s="17"/>
      <c r="B3144" s="17"/>
      <c r="C3144" s="86"/>
      <c r="D3144" s="86"/>
      <c r="E3144" s="87"/>
      <c r="F3144" s="5"/>
      <c r="G3144" s="5"/>
      <c r="H3144" s="5"/>
      <c r="K3144" s="5"/>
      <c r="L3144" s="5"/>
      <c r="M3144" s="17"/>
      <c r="N3144" s="17"/>
      <c r="T3144" s="79"/>
      <c r="U3144" s="79"/>
      <c r="V3144" s="19"/>
      <c r="W3144" s="79"/>
    </row>
    <row r="3145" spans="1:23" x14ac:dyDescent="0.25">
      <c r="A3145" s="17"/>
      <c r="B3145" s="17"/>
      <c r="C3145" s="86"/>
      <c r="D3145" s="86"/>
      <c r="E3145" s="87"/>
      <c r="F3145" s="5"/>
      <c r="G3145" s="5"/>
      <c r="H3145" s="5"/>
      <c r="K3145" s="5"/>
      <c r="L3145" s="5"/>
      <c r="M3145" s="17"/>
      <c r="N3145" s="17"/>
      <c r="T3145" s="79"/>
      <c r="U3145" s="79"/>
      <c r="V3145" s="19"/>
      <c r="W3145" s="79"/>
    </row>
    <row r="3146" spans="1:23" x14ac:dyDescent="0.25">
      <c r="A3146" s="17"/>
      <c r="B3146" s="17"/>
      <c r="C3146" s="86"/>
      <c r="D3146" s="86"/>
      <c r="E3146" s="87"/>
      <c r="F3146" s="5"/>
      <c r="G3146" s="5"/>
      <c r="H3146" s="5"/>
      <c r="K3146" s="5"/>
      <c r="L3146" s="5"/>
      <c r="M3146" s="17"/>
      <c r="N3146" s="17"/>
      <c r="T3146" s="79"/>
      <c r="U3146" s="79"/>
      <c r="V3146" s="19"/>
      <c r="W3146" s="79"/>
    </row>
    <row r="3147" spans="1:23" x14ac:dyDescent="0.25">
      <c r="A3147" s="17"/>
      <c r="B3147" s="17"/>
      <c r="C3147" s="86"/>
      <c r="D3147" s="86"/>
      <c r="E3147" s="87"/>
      <c r="F3147" s="5"/>
      <c r="G3147" s="5"/>
      <c r="H3147" s="5"/>
      <c r="K3147" s="5"/>
      <c r="L3147" s="5"/>
      <c r="M3147" s="17"/>
      <c r="N3147" s="17"/>
      <c r="T3147" s="79"/>
      <c r="U3147" s="79"/>
      <c r="V3147" s="19"/>
      <c r="W3147" s="79"/>
    </row>
    <row r="3148" spans="1:23" x14ac:dyDescent="0.25">
      <c r="A3148" s="17"/>
      <c r="B3148" s="17"/>
      <c r="C3148" s="86"/>
      <c r="D3148" s="86"/>
      <c r="E3148" s="87"/>
      <c r="F3148" s="5"/>
      <c r="G3148" s="5"/>
      <c r="H3148" s="5"/>
      <c r="K3148" s="5"/>
      <c r="L3148" s="5"/>
      <c r="M3148" s="17"/>
      <c r="N3148" s="17"/>
      <c r="T3148" s="79"/>
      <c r="U3148" s="79"/>
      <c r="V3148" s="19"/>
      <c r="W3148" s="79"/>
    </row>
    <row r="3149" spans="1:23" x14ac:dyDescent="0.25">
      <c r="A3149" s="17"/>
      <c r="B3149" s="17"/>
      <c r="C3149" s="86"/>
      <c r="D3149" s="86"/>
      <c r="E3149" s="87"/>
      <c r="F3149" s="5"/>
      <c r="G3149" s="5"/>
      <c r="H3149" s="5"/>
      <c r="K3149" s="5"/>
      <c r="L3149" s="5"/>
      <c r="M3149" s="17"/>
      <c r="N3149" s="17"/>
      <c r="T3149" s="79"/>
      <c r="U3149" s="79"/>
      <c r="V3149" s="19"/>
      <c r="W3149" s="79"/>
    </row>
    <row r="3150" spans="1:23" x14ac:dyDescent="0.25">
      <c r="A3150" s="17"/>
      <c r="B3150" s="17"/>
      <c r="C3150" s="86"/>
      <c r="D3150" s="86"/>
      <c r="E3150" s="87"/>
      <c r="F3150" s="5"/>
      <c r="G3150" s="5"/>
      <c r="H3150" s="5"/>
      <c r="K3150" s="5"/>
      <c r="L3150" s="5"/>
      <c r="M3150" s="17"/>
      <c r="N3150" s="17"/>
      <c r="T3150" s="79"/>
      <c r="U3150" s="79"/>
      <c r="V3150" s="19"/>
      <c r="W3150" s="79"/>
    </row>
    <row r="3151" spans="1:23" x14ac:dyDescent="0.25">
      <c r="A3151" s="17"/>
      <c r="B3151" s="17"/>
      <c r="C3151" s="86"/>
      <c r="D3151" s="86"/>
      <c r="E3151" s="87"/>
      <c r="F3151" s="5"/>
      <c r="G3151" s="5"/>
      <c r="H3151" s="5"/>
      <c r="K3151" s="5"/>
      <c r="L3151" s="5"/>
      <c r="M3151" s="17"/>
      <c r="N3151" s="17"/>
      <c r="T3151" s="79"/>
      <c r="U3151" s="79"/>
      <c r="V3151" s="19"/>
      <c r="W3151" s="79"/>
    </row>
    <row r="3152" spans="1:23" x14ac:dyDescent="0.25">
      <c r="A3152" s="17"/>
      <c r="B3152" s="17"/>
      <c r="C3152" s="86"/>
      <c r="D3152" s="86"/>
      <c r="E3152" s="87"/>
      <c r="F3152" s="5"/>
      <c r="G3152" s="5"/>
      <c r="H3152" s="5"/>
      <c r="K3152" s="5"/>
      <c r="L3152" s="5"/>
      <c r="M3152" s="17"/>
      <c r="N3152" s="17"/>
      <c r="T3152" s="79"/>
      <c r="U3152" s="79"/>
      <c r="V3152" s="19"/>
      <c r="W3152" s="79"/>
    </row>
    <row r="3153" spans="1:23" x14ac:dyDescent="0.25">
      <c r="A3153" s="17"/>
      <c r="B3153" s="17"/>
      <c r="C3153" s="86"/>
      <c r="D3153" s="86"/>
      <c r="E3153" s="87"/>
      <c r="F3153" s="5"/>
      <c r="G3153" s="5"/>
      <c r="H3153" s="5"/>
      <c r="K3153" s="5"/>
      <c r="L3153" s="5"/>
      <c r="M3153" s="17"/>
      <c r="N3153" s="17"/>
      <c r="T3153" s="79"/>
      <c r="U3153" s="79"/>
      <c r="V3153" s="19"/>
      <c r="W3153" s="79"/>
    </row>
    <row r="3154" spans="1:23" x14ac:dyDescent="0.25">
      <c r="A3154" s="17"/>
      <c r="B3154" s="17"/>
      <c r="C3154" s="86"/>
      <c r="D3154" s="86"/>
      <c r="E3154" s="87"/>
      <c r="F3154" s="5"/>
      <c r="G3154" s="5"/>
      <c r="H3154" s="5"/>
      <c r="K3154" s="5"/>
      <c r="L3154" s="5"/>
      <c r="M3154" s="17"/>
      <c r="N3154" s="17"/>
      <c r="T3154" s="79"/>
      <c r="U3154" s="79"/>
      <c r="V3154" s="19"/>
      <c r="W3154" s="79"/>
    </row>
    <row r="3155" spans="1:23" x14ac:dyDescent="0.25">
      <c r="A3155" s="17"/>
      <c r="B3155" s="17"/>
      <c r="C3155" s="86"/>
      <c r="D3155" s="86"/>
      <c r="E3155" s="87"/>
      <c r="F3155" s="5"/>
      <c r="G3155" s="5"/>
      <c r="H3155" s="5"/>
      <c r="K3155" s="5"/>
      <c r="L3155" s="5"/>
      <c r="M3155" s="17"/>
      <c r="N3155" s="17"/>
      <c r="T3155" s="79"/>
      <c r="U3155" s="79"/>
      <c r="V3155" s="19"/>
      <c r="W3155" s="79"/>
    </row>
    <row r="3156" spans="1:23" x14ac:dyDescent="0.25">
      <c r="A3156" s="17"/>
      <c r="B3156" s="17"/>
      <c r="C3156" s="86"/>
      <c r="D3156" s="86"/>
      <c r="E3156" s="87"/>
      <c r="F3156" s="5"/>
      <c r="G3156" s="5"/>
      <c r="H3156" s="5"/>
      <c r="K3156" s="5"/>
      <c r="L3156" s="5"/>
      <c r="M3156" s="17"/>
      <c r="N3156" s="17"/>
      <c r="T3156" s="79"/>
      <c r="U3156" s="79"/>
      <c r="V3156" s="19"/>
      <c r="W3156" s="79"/>
    </row>
    <row r="3157" spans="1:23" x14ac:dyDescent="0.25">
      <c r="A3157" s="17"/>
      <c r="B3157" s="17"/>
      <c r="C3157" s="86"/>
      <c r="D3157" s="86"/>
      <c r="E3157" s="87"/>
      <c r="F3157" s="5"/>
      <c r="G3157" s="5"/>
      <c r="H3157" s="5"/>
      <c r="K3157" s="5"/>
      <c r="L3157" s="5"/>
      <c r="M3157" s="17"/>
      <c r="N3157" s="17"/>
      <c r="T3157" s="79"/>
      <c r="U3157" s="79"/>
      <c r="V3157" s="19"/>
      <c r="W3157" s="79"/>
    </row>
    <row r="3158" spans="1:23" x14ac:dyDescent="0.25">
      <c r="A3158" s="17"/>
      <c r="B3158" s="17"/>
      <c r="C3158" s="86"/>
      <c r="D3158" s="86"/>
      <c r="E3158" s="87"/>
      <c r="F3158" s="5"/>
      <c r="G3158" s="5"/>
      <c r="H3158" s="5"/>
      <c r="K3158" s="5"/>
      <c r="L3158" s="5"/>
      <c r="M3158" s="17"/>
      <c r="N3158" s="17"/>
      <c r="T3158" s="79"/>
      <c r="U3158" s="79"/>
      <c r="V3158" s="19"/>
      <c r="W3158" s="79"/>
    </row>
    <row r="3159" spans="1:23" x14ac:dyDescent="0.25">
      <c r="A3159" s="17"/>
      <c r="B3159" s="17"/>
      <c r="C3159" s="86"/>
      <c r="D3159" s="86"/>
      <c r="E3159" s="87"/>
      <c r="F3159" s="5"/>
      <c r="G3159" s="5"/>
      <c r="H3159" s="5"/>
      <c r="K3159" s="5"/>
      <c r="L3159" s="5"/>
      <c r="M3159" s="17"/>
      <c r="N3159" s="17"/>
      <c r="T3159" s="79"/>
      <c r="U3159" s="79"/>
      <c r="V3159" s="19"/>
      <c r="W3159" s="79"/>
    </row>
    <row r="3160" spans="1:23" x14ac:dyDescent="0.25">
      <c r="A3160" s="17"/>
      <c r="B3160" s="17"/>
      <c r="C3160" s="86"/>
      <c r="D3160" s="86"/>
      <c r="E3160" s="87"/>
      <c r="F3160" s="5"/>
      <c r="G3160" s="5"/>
      <c r="H3160" s="5"/>
      <c r="K3160" s="5"/>
      <c r="L3160" s="5"/>
      <c r="M3160" s="17"/>
      <c r="N3160" s="17"/>
      <c r="T3160" s="79"/>
      <c r="U3160" s="79"/>
      <c r="V3160" s="19"/>
      <c r="W3160" s="79"/>
    </row>
    <row r="3161" spans="1:23" x14ac:dyDescent="0.25">
      <c r="A3161" s="17"/>
      <c r="B3161" s="17"/>
      <c r="C3161" s="86"/>
      <c r="D3161" s="86"/>
      <c r="E3161" s="87"/>
      <c r="F3161" s="5"/>
      <c r="G3161" s="5"/>
      <c r="H3161" s="5"/>
      <c r="K3161" s="5"/>
      <c r="L3161" s="5"/>
      <c r="M3161" s="17"/>
      <c r="N3161" s="17"/>
      <c r="T3161" s="79"/>
      <c r="U3161" s="79"/>
      <c r="V3161" s="19"/>
      <c r="W3161" s="79"/>
    </row>
    <row r="3162" spans="1:23" x14ac:dyDescent="0.25">
      <c r="A3162" s="17"/>
      <c r="B3162" s="17"/>
      <c r="C3162" s="86"/>
      <c r="D3162" s="86"/>
      <c r="E3162" s="87"/>
      <c r="F3162" s="5"/>
      <c r="G3162" s="5"/>
      <c r="H3162" s="5"/>
      <c r="K3162" s="5"/>
      <c r="L3162" s="5"/>
      <c r="M3162" s="17"/>
      <c r="N3162" s="17"/>
      <c r="T3162" s="79"/>
      <c r="U3162" s="79"/>
      <c r="V3162" s="19"/>
      <c r="W3162" s="79"/>
    </row>
    <row r="3163" spans="1:23" x14ac:dyDescent="0.25">
      <c r="A3163" s="17"/>
      <c r="B3163" s="17"/>
      <c r="C3163" s="86"/>
      <c r="D3163" s="86"/>
      <c r="E3163" s="87"/>
      <c r="F3163" s="5"/>
      <c r="G3163" s="5"/>
      <c r="H3163" s="5"/>
      <c r="K3163" s="5"/>
      <c r="L3163" s="5"/>
      <c r="M3163" s="17"/>
      <c r="N3163" s="17"/>
      <c r="T3163" s="79"/>
      <c r="U3163" s="79"/>
      <c r="V3163" s="19"/>
      <c r="W3163" s="79"/>
    </row>
    <row r="3164" spans="1:23" x14ac:dyDescent="0.25">
      <c r="A3164" s="17"/>
      <c r="B3164" s="17"/>
      <c r="C3164" s="86"/>
      <c r="D3164" s="86"/>
      <c r="E3164" s="87"/>
      <c r="F3164" s="5"/>
      <c r="G3164" s="5"/>
      <c r="H3164" s="5"/>
      <c r="K3164" s="5"/>
      <c r="L3164" s="5"/>
      <c r="M3164" s="17"/>
      <c r="N3164" s="17"/>
      <c r="T3164" s="79"/>
      <c r="U3164" s="79"/>
      <c r="V3164" s="19"/>
      <c r="W3164" s="79"/>
    </row>
    <row r="3165" spans="1:23" x14ac:dyDescent="0.25">
      <c r="A3165" s="17"/>
      <c r="B3165" s="17"/>
      <c r="C3165" s="86"/>
      <c r="D3165" s="86"/>
      <c r="E3165" s="87"/>
      <c r="F3165" s="5"/>
      <c r="G3165" s="5"/>
      <c r="H3165" s="5"/>
      <c r="K3165" s="5"/>
      <c r="L3165" s="5"/>
      <c r="M3165" s="17"/>
      <c r="N3165" s="17"/>
      <c r="T3165" s="79"/>
      <c r="U3165" s="79"/>
      <c r="V3165" s="19"/>
      <c r="W3165" s="79"/>
    </row>
    <row r="3166" spans="1:23" x14ac:dyDescent="0.25">
      <c r="A3166" s="17"/>
      <c r="B3166" s="17"/>
      <c r="C3166" s="86"/>
      <c r="D3166" s="86"/>
      <c r="E3166" s="87"/>
      <c r="F3166" s="5"/>
      <c r="G3166" s="5"/>
      <c r="H3166" s="5"/>
      <c r="K3166" s="5"/>
      <c r="L3166" s="5"/>
      <c r="M3166" s="17"/>
      <c r="N3166" s="17"/>
      <c r="T3166" s="79"/>
      <c r="U3166" s="79"/>
      <c r="V3166" s="19"/>
      <c r="W3166" s="79"/>
    </row>
    <row r="3167" spans="1:23" x14ac:dyDescent="0.25">
      <c r="A3167" s="17"/>
      <c r="B3167" s="17"/>
      <c r="C3167" s="86"/>
      <c r="D3167" s="86"/>
      <c r="E3167" s="87"/>
      <c r="F3167" s="5"/>
      <c r="G3167" s="5"/>
      <c r="H3167" s="5"/>
      <c r="K3167" s="5"/>
      <c r="L3167" s="5"/>
      <c r="M3167" s="17"/>
      <c r="N3167" s="17"/>
      <c r="T3167" s="79"/>
      <c r="U3167" s="79"/>
      <c r="V3167" s="19"/>
      <c r="W3167" s="79"/>
    </row>
    <row r="3168" spans="1:23" x14ac:dyDescent="0.25">
      <c r="A3168" s="17"/>
      <c r="B3168" s="17"/>
      <c r="C3168" s="86"/>
      <c r="D3168" s="86"/>
      <c r="E3168" s="87"/>
      <c r="F3168" s="5"/>
      <c r="G3168" s="5"/>
      <c r="H3168" s="5"/>
      <c r="K3168" s="5"/>
      <c r="L3168" s="5"/>
      <c r="M3168" s="17"/>
      <c r="N3168" s="17"/>
      <c r="T3168" s="79"/>
      <c r="U3168" s="79"/>
      <c r="V3168" s="19"/>
      <c r="W3168" s="79"/>
    </row>
    <row r="3169" spans="1:23" x14ac:dyDescent="0.25">
      <c r="A3169" s="17"/>
      <c r="B3169" s="17"/>
      <c r="C3169" s="86"/>
      <c r="D3169" s="86"/>
      <c r="E3169" s="87"/>
      <c r="F3169" s="5"/>
      <c r="G3169" s="5"/>
      <c r="H3169" s="5"/>
      <c r="K3169" s="5"/>
      <c r="L3169" s="5"/>
      <c r="M3169" s="17"/>
      <c r="N3169" s="17"/>
      <c r="T3169" s="79"/>
      <c r="U3169" s="79"/>
      <c r="V3169" s="19"/>
      <c r="W3169" s="79"/>
    </row>
    <row r="3170" spans="1:23" x14ac:dyDescent="0.25">
      <c r="A3170" s="17"/>
      <c r="B3170" s="17"/>
      <c r="C3170" s="86"/>
      <c r="D3170" s="86"/>
      <c r="E3170" s="87"/>
      <c r="F3170" s="5"/>
      <c r="G3170" s="5"/>
      <c r="H3170" s="5"/>
      <c r="K3170" s="5"/>
      <c r="L3170" s="5"/>
      <c r="M3170" s="17"/>
      <c r="N3170" s="17"/>
      <c r="T3170" s="79"/>
      <c r="U3170" s="79"/>
      <c r="V3170" s="19"/>
      <c r="W3170" s="79"/>
    </row>
    <row r="3171" spans="1:23" x14ac:dyDescent="0.25">
      <c r="A3171" s="17"/>
      <c r="B3171" s="17"/>
      <c r="C3171" s="86"/>
      <c r="D3171" s="86"/>
      <c r="E3171" s="87"/>
      <c r="F3171" s="5"/>
      <c r="G3171" s="5"/>
      <c r="H3171" s="5"/>
      <c r="K3171" s="5"/>
      <c r="L3171" s="5"/>
      <c r="M3171" s="17"/>
      <c r="N3171" s="17"/>
      <c r="T3171" s="79"/>
      <c r="U3171" s="79"/>
      <c r="V3171" s="19"/>
      <c r="W3171" s="79"/>
    </row>
    <row r="3172" spans="1:23" x14ac:dyDescent="0.25">
      <c r="A3172" s="17"/>
      <c r="B3172" s="17"/>
      <c r="C3172" s="86"/>
      <c r="D3172" s="86"/>
      <c r="E3172" s="87"/>
      <c r="F3172" s="5"/>
      <c r="G3172" s="5"/>
      <c r="H3172" s="5"/>
      <c r="K3172" s="5"/>
      <c r="L3172" s="5"/>
      <c r="M3172" s="17"/>
      <c r="N3172" s="17"/>
      <c r="T3172" s="79"/>
      <c r="U3172" s="79"/>
      <c r="V3172" s="19"/>
      <c r="W3172" s="79"/>
    </row>
    <row r="3173" spans="1:23" x14ac:dyDescent="0.25">
      <c r="A3173" s="17"/>
      <c r="B3173" s="17"/>
      <c r="C3173" s="86"/>
      <c r="D3173" s="86"/>
      <c r="E3173" s="87"/>
      <c r="F3173" s="5"/>
      <c r="G3173" s="5"/>
      <c r="H3173" s="5"/>
      <c r="K3173" s="5"/>
      <c r="L3173" s="5"/>
      <c r="M3173" s="17"/>
      <c r="N3173" s="17"/>
      <c r="T3173" s="79"/>
      <c r="U3173" s="79"/>
      <c r="V3173" s="19"/>
      <c r="W3173" s="79"/>
    </row>
    <row r="3174" spans="1:23" x14ac:dyDescent="0.25">
      <c r="A3174" s="17"/>
      <c r="B3174" s="17"/>
      <c r="C3174" s="86"/>
      <c r="D3174" s="86"/>
      <c r="E3174" s="87"/>
      <c r="F3174" s="5"/>
      <c r="G3174" s="5"/>
      <c r="H3174" s="5"/>
      <c r="K3174" s="5"/>
      <c r="L3174" s="5"/>
      <c r="M3174" s="17"/>
      <c r="N3174" s="17"/>
      <c r="T3174" s="79"/>
      <c r="U3174" s="79"/>
      <c r="V3174" s="19"/>
      <c r="W3174" s="79"/>
    </row>
    <row r="3175" spans="1:23" x14ac:dyDescent="0.25">
      <c r="A3175" s="17"/>
      <c r="B3175" s="17"/>
      <c r="C3175" s="86"/>
      <c r="D3175" s="86"/>
      <c r="E3175" s="87"/>
      <c r="F3175" s="5"/>
      <c r="G3175" s="5"/>
      <c r="H3175" s="5"/>
      <c r="K3175" s="5"/>
      <c r="L3175" s="5"/>
      <c r="M3175" s="17"/>
      <c r="N3175" s="17"/>
      <c r="T3175" s="79"/>
      <c r="U3175" s="79"/>
      <c r="V3175" s="19"/>
      <c r="W3175" s="79"/>
    </row>
    <row r="3176" spans="1:23" x14ac:dyDescent="0.25">
      <c r="A3176" s="17"/>
      <c r="B3176" s="17"/>
      <c r="C3176" s="86"/>
      <c r="D3176" s="86"/>
      <c r="E3176" s="87"/>
      <c r="F3176" s="5"/>
      <c r="G3176" s="5"/>
      <c r="H3176" s="5"/>
      <c r="K3176" s="5"/>
      <c r="L3176" s="5"/>
      <c r="M3176" s="17"/>
      <c r="N3176" s="17"/>
      <c r="T3176" s="79"/>
      <c r="U3176" s="79"/>
      <c r="V3176" s="19"/>
      <c r="W3176" s="79"/>
    </row>
    <row r="3177" spans="1:23" x14ac:dyDescent="0.25">
      <c r="A3177" s="17"/>
      <c r="B3177" s="17"/>
      <c r="C3177" s="86"/>
      <c r="D3177" s="86"/>
      <c r="E3177" s="87"/>
      <c r="F3177" s="5"/>
      <c r="G3177" s="5"/>
      <c r="H3177" s="5"/>
      <c r="K3177" s="5"/>
      <c r="L3177" s="5"/>
      <c r="M3177" s="17"/>
      <c r="N3177" s="17"/>
      <c r="T3177" s="79"/>
      <c r="U3177" s="79"/>
      <c r="V3177" s="19"/>
      <c r="W3177" s="79"/>
    </row>
    <row r="3178" spans="1:23" x14ac:dyDescent="0.25">
      <c r="A3178" s="17"/>
      <c r="B3178" s="17"/>
      <c r="C3178" s="86"/>
      <c r="D3178" s="86"/>
      <c r="E3178" s="87"/>
      <c r="F3178" s="5"/>
      <c r="G3178" s="5"/>
      <c r="H3178" s="5"/>
      <c r="K3178" s="5"/>
      <c r="L3178" s="5"/>
      <c r="M3178" s="17"/>
      <c r="N3178" s="17"/>
      <c r="T3178" s="79"/>
      <c r="U3178" s="79"/>
      <c r="V3178" s="19"/>
      <c r="W3178" s="79"/>
    </row>
    <row r="3179" spans="1:23" x14ac:dyDescent="0.25">
      <c r="A3179" s="17"/>
      <c r="B3179" s="17"/>
      <c r="C3179" s="86"/>
      <c r="D3179" s="86"/>
      <c r="E3179" s="87"/>
      <c r="F3179" s="5"/>
      <c r="G3179" s="5"/>
      <c r="H3179" s="5"/>
      <c r="K3179" s="5"/>
      <c r="L3179" s="5"/>
      <c r="M3179" s="17"/>
      <c r="N3179" s="17"/>
      <c r="T3179" s="79"/>
      <c r="U3179" s="79"/>
      <c r="V3179" s="19"/>
      <c r="W3179" s="79"/>
    </row>
    <row r="3180" spans="1:23" x14ac:dyDescent="0.25">
      <c r="A3180" s="17"/>
      <c r="B3180" s="17"/>
      <c r="C3180" s="86"/>
      <c r="D3180" s="86"/>
      <c r="E3180" s="87"/>
      <c r="F3180" s="5"/>
      <c r="G3180" s="5"/>
      <c r="H3180" s="5"/>
      <c r="K3180" s="5"/>
      <c r="L3180" s="5"/>
      <c r="M3180" s="17"/>
      <c r="N3180" s="17"/>
      <c r="T3180" s="79"/>
      <c r="U3180" s="79"/>
      <c r="V3180" s="19"/>
      <c r="W3180" s="79"/>
    </row>
    <row r="3181" spans="1:23" x14ac:dyDescent="0.25">
      <c r="A3181" s="17"/>
      <c r="B3181" s="17"/>
      <c r="C3181" s="86"/>
      <c r="D3181" s="86"/>
      <c r="E3181" s="87"/>
      <c r="F3181" s="5"/>
      <c r="G3181" s="5"/>
      <c r="H3181" s="5"/>
      <c r="K3181" s="5"/>
      <c r="L3181" s="5"/>
      <c r="M3181" s="17"/>
      <c r="N3181" s="17"/>
      <c r="T3181" s="79"/>
      <c r="U3181" s="79"/>
      <c r="V3181" s="19"/>
      <c r="W3181" s="79"/>
    </row>
    <row r="3182" spans="1:23" x14ac:dyDescent="0.25">
      <c r="A3182" s="17"/>
      <c r="B3182" s="17"/>
      <c r="C3182" s="86"/>
      <c r="D3182" s="86"/>
      <c r="E3182" s="87"/>
      <c r="F3182" s="5"/>
      <c r="G3182" s="5"/>
      <c r="H3182" s="5"/>
      <c r="K3182" s="5"/>
      <c r="L3182" s="5"/>
      <c r="M3182" s="17"/>
      <c r="N3182" s="17"/>
      <c r="T3182" s="79"/>
      <c r="U3182" s="79"/>
      <c r="V3182" s="19"/>
      <c r="W3182" s="79"/>
    </row>
    <row r="3183" spans="1:23" x14ac:dyDescent="0.25">
      <c r="A3183" s="17"/>
      <c r="B3183" s="17"/>
      <c r="C3183" s="86"/>
      <c r="D3183" s="86"/>
      <c r="E3183" s="87"/>
      <c r="F3183" s="5"/>
      <c r="G3183" s="5"/>
      <c r="H3183" s="5"/>
      <c r="K3183" s="5"/>
      <c r="L3183" s="5"/>
      <c r="M3183" s="17"/>
      <c r="N3183" s="17"/>
      <c r="T3183" s="79"/>
      <c r="U3183" s="79"/>
      <c r="V3183" s="19"/>
      <c r="W3183" s="79"/>
    </row>
    <row r="3184" spans="1:23" x14ac:dyDescent="0.25">
      <c r="A3184" s="17"/>
      <c r="B3184" s="17"/>
      <c r="C3184" s="86"/>
      <c r="D3184" s="86"/>
      <c r="E3184" s="87"/>
      <c r="F3184" s="5"/>
      <c r="G3184" s="5"/>
      <c r="H3184" s="5"/>
      <c r="K3184" s="5"/>
      <c r="L3184" s="5"/>
      <c r="M3184" s="17"/>
      <c r="N3184" s="17"/>
      <c r="T3184" s="79"/>
      <c r="U3184" s="79"/>
      <c r="V3184" s="19"/>
      <c r="W3184" s="79"/>
    </row>
    <row r="3185" spans="1:23" x14ac:dyDescent="0.25">
      <c r="A3185" s="17"/>
      <c r="B3185" s="17"/>
      <c r="C3185" s="86"/>
      <c r="D3185" s="86"/>
      <c r="E3185" s="87"/>
      <c r="F3185" s="5"/>
      <c r="G3185" s="5"/>
      <c r="H3185" s="5"/>
      <c r="K3185" s="5"/>
      <c r="L3185" s="5"/>
      <c r="M3185" s="17"/>
      <c r="N3185" s="17"/>
      <c r="T3185" s="79"/>
      <c r="U3185" s="79"/>
      <c r="V3185" s="19"/>
      <c r="W3185" s="79"/>
    </row>
    <row r="3186" spans="1:23" x14ac:dyDescent="0.25">
      <c r="A3186" s="17"/>
      <c r="B3186" s="17"/>
      <c r="C3186" s="86"/>
      <c r="D3186" s="86"/>
      <c r="E3186" s="87"/>
      <c r="F3186" s="5"/>
      <c r="G3186" s="5"/>
      <c r="H3186" s="5"/>
      <c r="K3186" s="5"/>
      <c r="L3186" s="5"/>
      <c r="M3186" s="17"/>
      <c r="N3186" s="17"/>
      <c r="T3186" s="79"/>
      <c r="U3186" s="79"/>
      <c r="V3186" s="19"/>
      <c r="W3186" s="79"/>
    </row>
    <row r="3187" spans="1:23" x14ac:dyDescent="0.25">
      <c r="A3187" s="17"/>
      <c r="B3187" s="17"/>
      <c r="C3187" s="86"/>
      <c r="D3187" s="86"/>
      <c r="E3187" s="87"/>
      <c r="F3187" s="5"/>
      <c r="G3187" s="5"/>
      <c r="H3187" s="5"/>
      <c r="K3187" s="5"/>
      <c r="L3187" s="5"/>
      <c r="M3187" s="17"/>
      <c r="N3187" s="17"/>
      <c r="T3187" s="79"/>
      <c r="U3187" s="79"/>
      <c r="V3187" s="19"/>
      <c r="W3187" s="79"/>
    </row>
    <row r="3188" spans="1:23" x14ac:dyDescent="0.25">
      <c r="A3188" s="17"/>
      <c r="B3188" s="17"/>
      <c r="C3188" s="86"/>
      <c r="D3188" s="86"/>
      <c r="E3188" s="87"/>
      <c r="F3188" s="5"/>
      <c r="G3188" s="5"/>
      <c r="H3188" s="5"/>
      <c r="K3188" s="5"/>
      <c r="L3188" s="5"/>
      <c r="M3188" s="17"/>
      <c r="N3188" s="17"/>
      <c r="T3188" s="79"/>
      <c r="U3188" s="79"/>
      <c r="V3188" s="19"/>
      <c r="W3188" s="79"/>
    </row>
    <row r="3189" spans="1:23" x14ac:dyDescent="0.25">
      <c r="A3189" s="17"/>
      <c r="B3189" s="17"/>
      <c r="C3189" s="86"/>
      <c r="D3189" s="86"/>
      <c r="E3189" s="87"/>
      <c r="F3189" s="5"/>
      <c r="G3189" s="5"/>
      <c r="H3189" s="5"/>
      <c r="K3189" s="5"/>
      <c r="L3189" s="5"/>
      <c r="M3189" s="17"/>
      <c r="N3189" s="17"/>
      <c r="T3189" s="79"/>
      <c r="U3189" s="79"/>
      <c r="V3189" s="19"/>
      <c r="W3189" s="79"/>
    </row>
    <row r="3190" spans="1:23" x14ac:dyDescent="0.25">
      <c r="A3190" s="17"/>
      <c r="B3190" s="17"/>
      <c r="C3190" s="86"/>
      <c r="D3190" s="86"/>
      <c r="E3190" s="87"/>
      <c r="F3190" s="5"/>
      <c r="G3190" s="5"/>
      <c r="H3190" s="5"/>
      <c r="K3190" s="5"/>
      <c r="L3190" s="5"/>
      <c r="M3190" s="17"/>
      <c r="N3190" s="17"/>
      <c r="T3190" s="79"/>
      <c r="U3190" s="79"/>
      <c r="V3190" s="19"/>
      <c r="W3190" s="79"/>
    </row>
    <row r="3191" spans="1:23" x14ac:dyDescent="0.25">
      <c r="A3191" s="17"/>
      <c r="B3191" s="17"/>
      <c r="C3191" s="86"/>
      <c r="D3191" s="86"/>
      <c r="E3191" s="87"/>
      <c r="F3191" s="5"/>
      <c r="G3191" s="5"/>
      <c r="H3191" s="5"/>
      <c r="K3191" s="5"/>
      <c r="L3191" s="5"/>
      <c r="M3191" s="17"/>
      <c r="N3191" s="17"/>
      <c r="T3191" s="79"/>
      <c r="U3191" s="79"/>
      <c r="V3191" s="19"/>
      <c r="W3191" s="79"/>
    </row>
    <row r="3192" spans="1:23" x14ac:dyDescent="0.25">
      <c r="A3192" s="17"/>
      <c r="B3192" s="17"/>
      <c r="C3192" s="86"/>
      <c r="D3192" s="86"/>
      <c r="E3192" s="87"/>
      <c r="F3192" s="5"/>
      <c r="G3192" s="5"/>
      <c r="H3192" s="5"/>
      <c r="K3192" s="5"/>
      <c r="L3192" s="5"/>
      <c r="M3192" s="17"/>
      <c r="N3192" s="17"/>
      <c r="T3192" s="79"/>
      <c r="U3192" s="79"/>
      <c r="V3192" s="19"/>
      <c r="W3192" s="79"/>
    </row>
    <row r="3193" spans="1:23" x14ac:dyDescent="0.25">
      <c r="A3193" s="17"/>
      <c r="B3193" s="17"/>
      <c r="C3193" s="86"/>
      <c r="D3193" s="86"/>
      <c r="E3193" s="87"/>
      <c r="F3193" s="5"/>
      <c r="G3193" s="5"/>
      <c r="H3193" s="5"/>
      <c r="K3193" s="5"/>
      <c r="L3193" s="5"/>
      <c r="M3193" s="17"/>
      <c r="N3193" s="17"/>
      <c r="T3193" s="79"/>
      <c r="U3193" s="79"/>
      <c r="V3193" s="19"/>
      <c r="W3193" s="79"/>
    </row>
    <row r="3194" spans="1:23" x14ac:dyDescent="0.25">
      <c r="A3194" s="17"/>
      <c r="B3194" s="17"/>
      <c r="C3194" s="86"/>
      <c r="D3194" s="86"/>
      <c r="E3194" s="87"/>
      <c r="F3194" s="5"/>
      <c r="G3194" s="5"/>
      <c r="H3194" s="5"/>
      <c r="K3194" s="5"/>
      <c r="L3194" s="5"/>
      <c r="M3194" s="17"/>
      <c r="N3194" s="17"/>
      <c r="T3194" s="79"/>
      <c r="U3194" s="79"/>
      <c r="V3194" s="19"/>
      <c r="W3194" s="79"/>
    </row>
    <row r="3195" spans="1:23" x14ac:dyDescent="0.25">
      <c r="A3195" s="17"/>
      <c r="B3195" s="17"/>
      <c r="C3195" s="86"/>
      <c r="D3195" s="86"/>
      <c r="E3195" s="87"/>
      <c r="F3195" s="5"/>
      <c r="G3195" s="5"/>
      <c r="H3195" s="5"/>
      <c r="K3195" s="5"/>
      <c r="L3195" s="5"/>
      <c r="M3195" s="17"/>
      <c r="N3195" s="17"/>
      <c r="T3195" s="79"/>
      <c r="U3195" s="79"/>
      <c r="V3195" s="19"/>
      <c r="W3195" s="79"/>
    </row>
    <row r="3196" spans="1:23" x14ac:dyDescent="0.25">
      <c r="A3196" s="17"/>
      <c r="B3196" s="17"/>
      <c r="C3196" s="86"/>
      <c r="D3196" s="86"/>
      <c r="E3196" s="87"/>
      <c r="F3196" s="5"/>
      <c r="G3196" s="5"/>
      <c r="H3196" s="5"/>
      <c r="K3196" s="5"/>
      <c r="L3196" s="5"/>
      <c r="M3196" s="17"/>
      <c r="N3196" s="17"/>
      <c r="T3196" s="79"/>
      <c r="U3196" s="79"/>
      <c r="V3196" s="19"/>
      <c r="W3196" s="79"/>
    </row>
    <row r="3197" spans="1:23" x14ac:dyDescent="0.25">
      <c r="A3197" s="17"/>
      <c r="B3197" s="17"/>
      <c r="C3197" s="86"/>
      <c r="D3197" s="86"/>
      <c r="E3197" s="87"/>
      <c r="F3197" s="5"/>
      <c r="G3197" s="5"/>
      <c r="H3197" s="5"/>
      <c r="K3197" s="5"/>
      <c r="L3197" s="5"/>
      <c r="M3197" s="17"/>
      <c r="N3197" s="17"/>
      <c r="T3197" s="79"/>
      <c r="U3197" s="79"/>
      <c r="V3197" s="19"/>
      <c r="W3197" s="79"/>
    </row>
    <row r="3198" spans="1:23" x14ac:dyDescent="0.25">
      <c r="A3198" s="17"/>
      <c r="B3198" s="17"/>
      <c r="C3198" s="86"/>
      <c r="D3198" s="86"/>
      <c r="E3198" s="87"/>
      <c r="F3198" s="5"/>
      <c r="G3198" s="5"/>
      <c r="H3198" s="5"/>
      <c r="K3198" s="5"/>
      <c r="L3198" s="5"/>
      <c r="M3198" s="17"/>
      <c r="N3198" s="17"/>
      <c r="T3198" s="79"/>
      <c r="U3198" s="79"/>
      <c r="V3198" s="19"/>
      <c r="W3198" s="79"/>
    </row>
    <row r="3199" spans="1:23" x14ac:dyDescent="0.25">
      <c r="A3199" s="17"/>
      <c r="B3199" s="17"/>
      <c r="C3199" s="86"/>
      <c r="D3199" s="86"/>
      <c r="E3199" s="87"/>
      <c r="F3199" s="5"/>
      <c r="G3199" s="5"/>
      <c r="H3199" s="5"/>
      <c r="K3199" s="5"/>
      <c r="L3199" s="5"/>
      <c r="M3199" s="17"/>
      <c r="N3199" s="17"/>
      <c r="T3199" s="79"/>
      <c r="U3199" s="79"/>
      <c r="V3199" s="19"/>
      <c r="W3199" s="79"/>
    </row>
    <row r="3200" spans="1:23" x14ac:dyDescent="0.25">
      <c r="A3200" s="17"/>
      <c r="B3200" s="17"/>
      <c r="C3200" s="86"/>
      <c r="D3200" s="86"/>
      <c r="E3200" s="87"/>
      <c r="F3200" s="5"/>
      <c r="G3200" s="5"/>
      <c r="H3200" s="5"/>
      <c r="K3200" s="5"/>
      <c r="L3200" s="5"/>
      <c r="M3200" s="17"/>
      <c r="N3200" s="17"/>
      <c r="T3200" s="79"/>
      <c r="U3200" s="79"/>
      <c r="V3200" s="19"/>
      <c r="W3200" s="79"/>
    </row>
    <row r="3201" spans="1:23" x14ac:dyDescent="0.25">
      <c r="A3201" s="17"/>
      <c r="B3201" s="17"/>
      <c r="C3201" s="86"/>
      <c r="D3201" s="86"/>
      <c r="E3201" s="87"/>
      <c r="F3201" s="5"/>
      <c r="G3201" s="5"/>
      <c r="H3201" s="5"/>
      <c r="K3201" s="5"/>
      <c r="L3201" s="5"/>
      <c r="M3201" s="17"/>
      <c r="N3201" s="17"/>
      <c r="T3201" s="79"/>
      <c r="U3201" s="79"/>
      <c r="V3201" s="19"/>
      <c r="W3201" s="79"/>
    </row>
    <row r="3202" spans="1:23" x14ac:dyDescent="0.25">
      <c r="A3202" s="17"/>
      <c r="B3202" s="17"/>
      <c r="C3202" s="86"/>
      <c r="D3202" s="86"/>
      <c r="E3202" s="87"/>
      <c r="F3202" s="5"/>
      <c r="G3202" s="5"/>
      <c r="H3202" s="5"/>
      <c r="K3202" s="5"/>
      <c r="L3202" s="5"/>
      <c r="M3202" s="17"/>
      <c r="N3202" s="17"/>
      <c r="T3202" s="79"/>
      <c r="U3202" s="79"/>
      <c r="V3202" s="19"/>
      <c r="W3202" s="79"/>
    </row>
    <row r="3203" spans="1:23" x14ac:dyDescent="0.25">
      <c r="A3203" s="17"/>
      <c r="B3203" s="17"/>
      <c r="C3203" s="86"/>
      <c r="D3203" s="86"/>
      <c r="E3203" s="87"/>
      <c r="F3203" s="5"/>
      <c r="G3203" s="5"/>
      <c r="H3203" s="5"/>
      <c r="K3203" s="5"/>
      <c r="L3203" s="5"/>
      <c r="M3203" s="17"/>
      <c r="N3203" s="17"/>
      <c r="T3203" s="79"/>
      <c r="U3203" s="79"/>
      <c r="V3203" s="19"/>
      <c r="W3203" s="79"/>
    </row>
    <row r="3204" spans="1:23" x14ac:dyDescent="0.25">
      <c r="A3204" s="17"/>
      <c r="B3204" s="17"/>
      <c r="C3204" s="86"/>
      <c r="D3204" s="86"/>
      <c r="E3204" s="87"/>
      <c r="F3204" s="5"/>
      <c r="G3204" s="5"/>
      <c r="H3204" s="5"/>
      <c r="K3204" s="5"/>
      <c r="L3204" s="5"/>
      <c r="M3204" s="17"/>
      <c r="N3204" s="17"/>
      <c r="T3204" s="79"/>
      <c r="U3204" s="79"/>
      <c r="V3204" s="19"/>
      <c r="W3204" s="79"/>
    </row>
    <row r="3205" spans="1:23" x14ac:dyDescent="0.25">
      <c r="A3205" s="17"/>
      <c r="B3205" s="17"/>
      <c r="C3205" s="86"/>
      <c r="D3205" s="86"/>
      <c r="E3205" s="87"/>
      <c r="F3205" s="5"/>
      <c r="G3205" s="5"/>
      <c r="H3205" s="5"/>
      <c r="K3205" s="5"/>
      <c r="L3205" s="5"/>
      <c r="M3205" s="17"/>
      <c r="N3205" s="17"/>
      <c r="T3205" s="79"/>
      <c r="U3205" s="79"/>
      <c r="V3205" s="19"/>
      <c r="W3205" s="79"/>
    </row>
    <row r="3206" spans="1:23" x14ac:dyDescent="0.25">
      <c r="A3206" s="17"/>
      <c r="B3206" s="17"/>
      <c r="C3206" s="86"/>
      <c r="D3206" s="86"/>
      <c r="E3206" s="87"/>
      <c r="F3206" s="5"/>
      <c r="G3206" s="5"/>
      <c r="H3206" s="5"/>
      <c r="K3206" s="5"/>
      <c r="L3206" s="5"/>
      <c r="M3206" s="17"/>
      <c r="N3206" s="17"/>
      <c r="T3206" s="79"/>
      <c r="U3206" s="79"/>
      <c r="V3206" s="19"/>
      <c r="W3206" s="79"/>
    </row>
    <row r="3207" spans="1:23" x14ac:dyDescent="0.25">
      <c r="A3207" s="17"/>
      <c r="B3207" s="17"/>
      <c r="C3207" s="86"/>
      <c r="D3207" s="86"/>
      <c r="E3207" s="87"/>
      <c r="F3207" s="5"/>
      <c r="G3207" s="5"/>
      <c r="H3207" s="5"/>
      <c r="K3207" s="5"/>
      <c r="L3207" s="5"/>
      <c r="M3207" s="17"/>
      <c r="N3207" s="17"/>
      <c r="T3207" s="79"/>
      <c r="U3207" s="79"/>
      <c r="V3207" s="19"/>
      <c r="W3207" s="79"/>
    </row>
    <row r="3208" spans="1:23" x14ac:dyDescent="0.25">
      <c r="A3208" s="17"/>
      <c r="B3208" s="17"/>
      <c r="C3208" s="86"/>
      <c r="D3208" s="86"/>
      <c r="E3208" s="87"/>
      <c r="F3208" s="5"/>
      <c r="G3208" s="5"/>
      <c r="H3208" s="5"/>
      <c r="K3208" s="5"/>
      <c r="L3208" s="5"/>
      <c r="M3208" s="17"/>
      <c r="N3208" s="17"/>
      <c r="T3208" s="79"/>
      <c r="U3208" s="79"/>
      <c r="V3208" s="19"/>
      <c r="W3208" s="79"/>
    </row>
    <row r="3209" spans="1:23" x14ac:dyDescent="0.25">
      <c r="A3209" s="17"/>
      <c r="B3209" s="17"/>
      <c r="C3209" s="86"/>
      <c r="D3209" s="86"/>
      <c r="E3209" s="87"/>
      <c r="F3209" s="5"/>
      <c r="G3209" s="5"/>
      <c r="H3209" s="5"/>
      <c r="K3209" s="5"/>
      <c r="L3209" s="5"/>
      <c r="M3209" s="17"/>
      <c r="N3209" s="17"/>
      <c r="T3209" s="79"/>
      <c r="U3209" s="79"/>
      <c r="V3209" s="19"/>
      <c r="W3209" s="79"/>
    </row>
    <row r="3210" spans="1:23" x14ac:dyDescent="0.25">
      <c r="A3210" s="17"/>
      <c r="B3210" s="17"/>
      <c r="C3210" s="86"/>
      <c r="D3210" s="86"/>
      <c r="E3210" s="87"/>
      <c r="F3210" s="5"/>
      <c r="G3210" s="5"/>
      <c r="H3210" s="5"/>
      <c r="K3210" s="5"/>
      <c r="L3210" s="5"/>
      <c r="M3210" s="17"/>
      <c r="N3210" s="17"/>
      <c r="T3210" s="79"/>
      <c r="U3210" s="79"/>
      <c r="V3210" s="19"/>
      <c r="W3210" s="79"/>
    </row>
    <row r="3211" spans="1:23" x14ac:dyDescent="0.25">
      <c r="A3211" s="17"/>
      <c r="B3211" s="17"/>
      <c r="C3211" s="86"/>
      <c r="D3211" s="86"/>
      <c r="E3211" s="87"/>
      <c r="F3211" s="5"/>
      <c r="G3211" s="5"/>
      <c r="H3211" s="5"/>
      <c r="K3211" s="5"/>
      <c r="L3211" s="5"/>
      <c r="M3211" s="17"/>
      <c r="N3211" s="17"/>
      <c r="T3211" s="79"/>
      <c r="U3211" s="79"/>
      <c r="V3211" s="19"/>
      <c r="W3211" s="79"/>
    </row>
    <row r="3212" spans="1:23" x14ac:dyDescent="0.25">
      <c r="A3212" s="17"/>
      <c r="B3212" s="17"/>
      <c r="C3212" s="86"/>
      <c r="D3212" s="86"/>
      <c r="E3212" s="87"/>
      <c r="F3212" s="5"/>
      <c r="G3212" s="5"/>
      <c r="H3212" s="5"/>
      <c r="K3212" s="5"/>
      <c r="L3212" s="5"/>
      <c r="M3212" s="17"/>
      <c r="N3212" s="17"/>
      <c r="T3212" s="79"/>
      <c r="U3212" s="79"/>
      <c r="V3212" s="19"/>
      <c r="W3212" s="79"/>
    </row>
    <row r="3213" spans="1:23" x14ac:dyDescent="0.25">
      <c r="A3213" s="17"/>
      <c r="B3213" s="17"/>
      <c r="C3213" s="86"/>
      <c r="D3213" s="86"/>
      <c r="E3213" s="87"/>
      <c r="F3213" s="5"/>
      <c r="G3213" s="5"/>
      <c r="H3213" s="5"/>
      <c r="K3213" s="5"/>
      <c r="L3213" s="5"/>
      <c r="M3213" s="17"/>
      <c r="N3213" s="17"/>
      <c r="T3213" s="79"/>
      <c r="U3213" s="79"/>
      <c r="V3213" s="19"/>
      <c r="W3213" s="79"/>
    </row>
    <row r="3214" spans="1:23" x14ac:dyDescent="0.25">
      <c r="A3214" s="17"/>
      <c r="B3214" s="17"/>
      <c r="C3214" s="86"/>
      <c r="D3214" s="86"/>
      <c r="E3214" s="87"/>
      <c r="F3214" s="5"/>
      <c r="G3214" s="5"/>
      <c r="H3214" s="5"/>
      <c r="K3214" s="5"/>
      <c r="L3214" s="5"/>
      <c r="M3214" s="17"/>
      <c r="N3214" s="17"/>
      <c r="T3214" s="79"/>
      <c r="U3214" s="79"/>
      <c r="V3214" s="19"/>
      <c r="W3214" s="79"/>
    </row>
    <row r="3215" spans="1:23" x14ac:dyDescent="0.25">
      <c r="A3215" s="17"/>
      <c r="B3215" s="17"/>
      <c r="C3215" s="86"/>
      <c r="D3215" s="86"/>
      <c r="E3215" s="87"/>
      <c r="F3215" s="5"/>
      <c r="G3215" s="5"/>
      <c r="H3215" s="5"/>
      <c r="K3215" s="5"/>
      <c r="L3215" s="5"/>
      <c r="M3215" s="17"/>
      <c r="N3215" s="17"/>
      <c r="T3215" s="79"/>
      <c r="U3215" s="79"/>
      <c r="V3215" s="19"/>
      <c r="W3215" s="79"/>
    </row>
    <row r="3216" spans="1:23" x14ac:dyDescent="0.25">
      <c r="A3216" s="17"/>
      <c r="B3216" s="17"/>
      <c r="C3216" s="86"/>
      <c r="D3216" s="86"/>
      <c r="E3216" s="87"/>
      <c r="F3216" s="5"/>
      <c r="G3216" s="5"/>
      <c r="H3216" s="5"/>
      <c r="K3216" s="5"/>
      <c r="L3216" s="5"/>
      <c r="M3216" s="17"/>
      <c r="N3216" s="17"/>
      <c r="T3216" s="79"/>
      <c r="U3216" s="79"/>
      <c r="V3216" s="19"/>
      <c r="W3216" s="79"/>
    </row>
    <row r="3217" spans="1:23" x14ac:dyDescent="0.25">
      <c r="A3217" s="17"/>
      <c r="B3217" s="17"/>
      <c r="C3217" s="86"/>
      <c r="D3217" s="86"/>
      <c r="E3217" s="87"/>
      <c r="F3217" s="5"/>
      <c r="G3217" s="5"/>
      <c r="H3217" s="5"/>
      <c r="K3217" s="5"/>
      <c r="L3217" s="5"/>
      <c r="M3217" s="17"/>
      <c r="N3217" s="17"/>
      <c r="T3217" s="79"/>
      <c r="U3217" s="79"/>
      <c r="V3217" s="19"/>
      <c r="W3217" s="79"/>
    </row>
    <row r="3218" spans="1:23" x14ac:dyDescent="0.25">
      <c r="A3218" s="17"/>
      <c r="B3218" s="17"/>
      <c r="C3218" s="86"/>
      <c r="D3218" s="86"/>
      <c r="E3218" s="87"/>
      <c r="F3218" s="5"/>
      <c r="G3218" s="5"/>
      <c r="H3218" s="5"/>
      <c r="K3218" s="5"/>
      <c r="L3218" s="5"/>
      <c r="M3218" s="17"/>
      <c r="N3218" s="17"/>
      <c r="T3218" s="79"/>
      <c r="U3218" s="79"/>
      <c r="V3218" s="19"/>
      <c r="W3218" s="79"/>
    </row>
    <row r="3219" spans="1:23" x14ac:dyDescent="0.25">
      <c r="A3219" s="17"/>
      <c r="B3219" s="17"/>
      <c r="C3219" s="86"/>
      <c r="D3219" s="86"/>
      <c r="E3219" s="87"/>
      <c r="F3219" s="5"/>
      <c r="G3219" s="5"/>
      <c r="H3219" s="5"/>
      <c r="K3219" s="5"/>
      <c r="L3219" s="5"/>
      <c r="M3219" s="17"/>
      <c r="N3219" s="17"/>
      <c r="T3219" s="79"/>
      <c r="U3219" s="79"/>
      <c r="V3219" s="19"/>
      <c r="W3219" s="79"/>
    </row>
    <row r="3220" spans="1:23" x14ac:dyDescent="0.25">
      <c r="A3220" s="17"/>
      <c r="B3220" s="17"/>
      <c r="C3220" s="86"/>
      <c r="D3220" s="86"/>
      <c r="E3220" s="87"/>
      <c r="F3220" s="5"/>
      <c r="G3220" s="5"/>
      <c r="H3220" s="5"/>
      <c r="K3220" s="5"/>
      <c r="L3220" s="5"/>
      <c r="M3220" s="17"/>
      <c r="N3220" s="17"/>
      <c r="T3220" s="79"/>
      <c r="U3220" s="79"/>
      <c r="V3220" s="19"/>
      <c r="W3220" s="79"/>
    </row>
    <row r="3221" spans="1:23" x14ac:dyDescent="0.25">
      <c r="A3221" s="17"/>
      <c r="B3221" s="17"/>
      <c r="C3221" s="86"/>
      <c r="D3221" s="86"/>
      <c r="E3221" s="87"/>
      <c r="F3221" s="5"/>
      <c r="G3221" s="5"/>
      <c r="H3221" s="5"/>
      <c r="K3221" s="5"/>
      <c r="L3221" s="5"/>
      <c r="M3221" s="17"/>
      <c r="N3221" s="17"/>
      <c r="T3221" s="79"/>
      <c r="U3221" s="79"/>
      <c r="V3221" s="19"/>
      <c r="W3221" s="79"/>
    </row>
    <row r="3222" spans="1:23" x14ac:dyDescent="0.25">
      <c r="A3222" s="17"/>
      <c r="B3222" s="17"/>
      <c r="C3222" s="86"/>
      <c r="D3222" s="86"/>
      <c r="E3222" s="87"/>
      <c r="F3222" s="5"/>
      <c r="G3222" s="5"/>
      <c r="H3222" s="5"/>
      <c r="K3222" s="5"/>
      <c r="L3222" s="5"/>
      <c r="M3222" s="17"/>
      <c r="N3222" s="17"/>
      <c r="T3222" s="79"/>
      <c r="U3222" s="79"/>
      <c r="V3222" s="19"/>
      <c r="W3222" s="79"/>
    </row>
    <row r="3223" spans="1:23" x14ac:dyDescent="0.25">
      <c r="A3223" s="17"/>
      <c r="B3223" s="17"/>
      <c r="C3223" s="86"/>
      <c r="D3223" s="86"/>
      <c r="E3223" s="87"/>
      <c r="F3223" s="5"/>
      <c r="G3223" s="5"/>
      <c r="H3223" s="5"/>
      <c r="K3223" s="5"/>
      <c r="L3223" s="5"/>
      <c r="M3223" s="17"/>
      <c r="N3223" s="17"/>
      <c r="T3223" s="79"/>
      <c r="U3223" s="79"/>
      <c r="V3223" s="19"/>
      <c r="W3223" s="79"/>
    </row>
    <row r="3224" spans="1:23" x14ac:dyDescent="0.25">
      <c r="A3224" s="17"/>
      <c r="B3224" s="17"/>
      <c r="C3224" s="86"/>
      <c r="D3224" s="86"/>
      <c r="E3224" s="87"/>
      <c r="F3224" s="5"/>
      <c r="G3224" s="5"/>
      <c r="H3224" s="5"/>
      <c r="K3224" s="5"/>
      <c r="L3224" s="5"/>
      <c r="M3224" s="17"/>
      <c r="N3224" s="17"/>
      <c r="T3224" s="79"/>
      <c r="U3224" s="79"/>
      <c r="V3224" s="19"/>
      <c r="W3224" s="79"/>
    </row>
    <row r="3225" spans="1:23" x14ac:dyDescent="0.25">
      <c r="A3225" s="17"/>
      <c r="B3225" s="17"/>
      <c r="C3225" s="86"/>
      <c r="D3225" s="86"/>
      <c r="E3225" s="87"/>
      <c r="F3225" s="5"/>
      <c r="G3225" s="5"/>
      <c r="H3225" s="5"/>
      <c r="K3225" s="5"/>
      <c r="L3225" s="5"/>
      <c r="M3225" s="17"/>
      <c r="N3225" s="17"/>
      <c r="T3225" s="79"/>
      <c r="U3225" s="79"/>
      <c r="V3225" s="19"/>
      <c r="W3225" s="79"/>
    </row>
    <row r="3226" spans="1:23" x14ac:dyDescent="0.25">
      <c r="A3226" s="17"/>
      <c r="B3226" s="17"/>
      <c r="C3226" s="86"/>
      <c r="D3226" s="86"/>
      <c r="E3226" s="87"/>
      <c r="F3226" s="5"/>
      <c r="G3226" s="5"/>
      <c r="H3226" s="5"/>
      <c r="K3226" s="5"/>
      <c r="L3226" s="5"/>
      <c r="M3226" s="17"/>
      <c r="N3226" s="17"/>
      <c r="T3226" s="79"/>
      <c r="U3226" s="79"/>
      <c r="V3226" s="19"/>
      <c r="W3226" s="79"/>
    </row>
    <row r="3227" spans="1:23" x14ac:dyDescent="0.25">
      <c r="A3227" s="17"/>
      <c r="B3227" s="17"/>
      <c r="C3227" s="86"/>
      <c r="D3227" s="86"/>
      <c r="E3227" s="87"/>
      <c r="F3227" s="5"/>
      <c r="G3227" s="5"/>
      <c r="H3227" s="5"/>
      <c r="K3227" s="5"/>
      <c r="L3227" s="5"/>
      <c r="M3227" s="17"/>
      <c r="N3227" s="17"/>
      <c r="T3227" s="79"/>
      <c r="U3227" s="79"/>
      <c r="V3227" s="19"/>
      <c r="W3227" s="79"/>
    </row>
    <row r="3228" spans="1:23" x14ac:dyDescent="0.25">
      <c r="A3228" s="17"/>
      <c r="B3228" s="17"/>
      <c r="C3228" s="86"/>
      <c r="D3228" s="86"/>
      <c r="E3228" s="87"/>
      <c r="F3228" s="5"/>
      <c r="G3228" s="5"/>
      <c r="H3228" s="5"/>
      <c r="K3228" s="5"/>
      <c r="L3228" s="5"/>
      <c r="M3228" s="17"/>
      <c r="N3228" s="17"/>
      <c r="T3228" s="79"/>
      <c r="U3228" s="79"/>
      <c r="V3228" s="19"/>
      <c r="W3228" s="79"/>
    </row>
    <row r="3229" spans="1:23" x14ac:dyDescent="0.25">
      <c r="A3229" s="17"/>
      <c r="B3229" s="17"/>
      <c r="C3229" s="86"/>
      <c r="D3229" s="86"/>
      <c r="E3229" s="87"/>
      <c r="F3229" s="5"/>
      <c r="G3229" s="5"/>
      <c r="H3229" s="5"/>
      <c r="K3229" s="5"/>
      <c r="L3229" s="5"/>
      <c r="M3229" s="17"/>
      <c r="N3229" s="17"/>
      <c r="T3229" s="79"/>
      <c r="U3229" s="79"/>
      <c r="V3229" s="19"/>
      <c r="W3229" s="79"/>
    </row>
    <row r="3230" spans="1:23" x14ac:dyDescent="0.25">
      <c r="A3230" s="17"/>
      <c r="B3230" s="17"/>
      <c r="C3230" s="86"/>
      <c r="D3230" s="86"/>
      <c r="E3230" s="87"/>
      <c r="F3230" s="5"/>
      <c r="G3230" s="5"/>
      <c r="H3230" s="5"/>
      <c r="K3230" s="5"/>
      <c r="L3230" s="5"/>
      <c r="M3230" s="17"/>
      <c r="N3230" s="17"/>
      <c r="T3230" s="79"/>
      <c r="U3230" s="79"/>
      <c r="V3230" s="19"/>
      <c r="W3230" s="79"/>
    </row>
    <row r="3231" spans="1:23" x14ac:dyDescent="0.25">
      <c r="A3231" s="17"/>
      <c r="B3231" s="17"/>
      <c r="C3231" s="86"/>
      <c r="D3231" s="86"/>
      <c r="E3231" s="87"/>
      <c r="F3231" s="5"/>
      <c r="G3231" s="5"/>
      <c r="H3231" s="5"/>
      <c r="K3231" s="5"/>
      <c r="L3231" s="5"/>
      <c r="M3231" s="17"/>
      <c r="N3231" s="17"/>
      <c r="T3231" s="79"/>
      <c r="U3231" s="79"/>
      <c r="V3231" s="19"/>
      <c r="W3231" s="79"/>
    </row>
    <row r="3232" spans="1:23" x14ac:dyDescent="0.25">
      <c r="A3232" s="17"/>
      <c r="B3232" s="17"/>
      <c r="C3232" s="86"/>
      <c r="D3232" s="86"/>
      <c r="E3232" s="87"/>
      <c r="F3232" s="5"/>
      <c r="G3232" s="5"/>
      <c r="H3232" s="5"/>
      <c r="K3232" s="5"/>
      <c r="L3232" s="5"/>
      <c r="M3232" s="17"/>
      <c r="N3232" s="17"/>
      <c r="T3232" s="79"/>
      <c r="U3232" s="79"/>
      <c r="V3232" s="19"/>
      <c r="W3232" s="79"/>
    </row>
    <row r="3233" spans="1:23" x14ac:dyDescent="0.25">
      <c r="A3233" s="17"/>
      <c r="B3233" s="17"/>
      <c r="C3233" s="86"/>
      <c r="D3233" s="86"/>
      <c r="E3233" s="87"/>
      <c r="F3233" s="5"/>
      <c r="G3233" s="5"/>
      <c r="H3233" s="5"/>
      <c r="K3233" s="5"/>
      <c r="L3233" s="5"/>
      <c r="M3233" s="17"/>
      <c r="N3233" s="17"/>
      <c r="T3233" s="79"/>
      <c r="U3233" s="79"/>
      <c r="V3233" s="19"/>
      <c r="W3233" s="79"/>
    </row>
    <row r="3234" spans="1:23" x14ac:dyDescent="0.25">
      <c r="A3234" s="17"/>
      <c r="B3234" s="17"/>
      <c r="C3234" s="86"/>
      <c r="D3234" s="86"/>
      <c r="E3234" s="87"/>
      <c r="F3234" s="5"/>
      <c r="G3234" s="5"/>
      <c r="H3234" s="5"/>
      <c r="K3234" s="5"/>
      <c r="L3234" s="5"/>
      <c r="M3234" s="17"/>
      <c r="N3234" s="17"/>
      <c r="T3234" s="79"/>
      <c r="U3234" s="79"/>
      <c r="V3234" s="19"/>
      <c r="W3234" s="79"/>
    </row>
    <row r="3235" spans="1:23" x14ac:dyDescent="0.25">
      <c r="A3235" s="17"/>
      <c r="B3235" s="17"/>
      <c r="C3235" s="86"/>
      <c r="D3235" s="86"/>
      <c r="E3235" s="87"/>
      <c r="F3235" s="5"/>
      <c r="G3235" s="5"/>
      <c r="H3235" s="5"/>
      <c r="K3235" s="5"/>
      <c r="L3235" s="5"/>
      <c r="M3235" s="17"/>
      <c r="N3235" s="17"/>
      <c r="T3235" s="79"/>
      <c r="U3235" s="79"/>
      <c r="V3235" s="19"/>
      <c r="W3235" s="79"/>
    </row>
    <row r="3236" spans="1:23" x14ac:dyDescent="0.25">
      <c r="A3236" s="17"/>
      <c r="B3236" s="17"/>
      <c r="C3236" s="86"/>
      <c r="D3236" s="86"/>
      <c r="E3236" s="87"/>
      <c r="F3236" s="5"/>
      <c r="G3236" s="5"/>
      <c r="H3236" s="5"/>
      <c r="K3236" s="5"/>
      <c r="L3236" s="5"/>
      <c r="M3236" s="17"/>
      <c r="N3236" s="17"/>
      <c r="T3236" s="79"/>
      <c r="U3236" s="79"/>
      <c r="V3236" s="19"/>
      <c r="W3236" s="79"/>
    </row>
    <row r="3237" spans="1:23" x14ac:dyDescent="0.25">
      <c r="A3237" s="17"/>
      <c r="B3237" s="17"/>
      <c r="C3237" s="86"/>
      <c r="D3237" s="86"/>
      <c r="E3237" s="87"/>
      <c r="F3237" s="5"/>
      <c r="G3237" s="5"/>
      <c r="H3237" s="5"/>
      <c r="K3237" s="5"/>
      <c r="L3237" s="5"/>
      <c r="M3237" s="17"/>
      <c r="N3237" s="17"/>
      <c r="T3237" s="79"/>
      <c r="U3237" s="79"/>
      <c r="V3237" s="19"/>
      <c r="W3237" s="79"/>
    </row>
    <row r="3238" spans="1:23" x14ac:dyDescent="0.25">
      <c r="A3238" s="17"/>
      <c r="B3238" s="17"/>
      <c r="C3238" s="86"/>
      <c r="D3238" s="86"/>
      <c r="E3238" s="87"/>
      <c r="F3238" s="5"/>
      <c r="G3238" s="5"/>
      <c r="H3238" s="5"/>
      <c r="K3238" s="5"/>
      <c r="L3238" s="5"/>
      <c r="M3238" s="17"/>
      <c r="N3238" s="17"/>
      <c r="T3238" s="79"/>
      <c r="U3238" s="79"/>
      <c r="V3238" s="19"/>
      <c r="W3238" s="79"/>
    </row>
    <row r="3239" spans="1:23" x14ac:dyDescent="0.25">
      <c r="A3239" s="17"/>
      <c r="B3239" s="17"/>
      <c r="C3239" s="86"/>
      <c r="D3239" s="86"/>
      <c r="E3239" s="87"/>
      <c r="F3239" s="5"/>
      <c r="G3239" s="5"/>
      <c r="H3239" s="5"/>
      <c r="K3239" s="5"/>
      <c r="L3239" s="5"/>
      <c r="M3239" s="17"/>
      <c r="N3239" s="17"/>
      <c r="T3239" s="79"/>
      <c r="U3239" s="79"/>
      <c r="V3239" s="19"/>
      <c r="W3239" s="79"/>
    </row>
    <row r="3240" spans="1:23" x14ac:dyDescent="0.25">
      <c r="A3240" s="17"/>
      <c r="B3240" s="17"/>
      <c r="C3240" s="86"/>
      <c r="D3240" s="86"/>
      <c r="E3240" s="87"/>
      <c r="F3240" s="5"/>
      <c r="G3240" s="5"/>
      <c r="H3240" s="5"/>
      <c r="K3240" s="5"/>
      <c r="L3240" s="5"/>
      <c r="M3240" s="17"/>
      <c r="N3240" s="17"/>
      <c r="T3240" s="79"/>
      <c r="U3240" s="79"/>
      <c r="V3240" s="19"/>
      <c r="W3240" s="79"/>
    </row>
    <row r="3241" spans="1:23" x14ac:dyDescent="0.25">
      <c r="A3241" s="17"/>
      <c r="B3241" s="17"/>
      <c r="C3241" s="86"/>
      <c r="D3241" s="86"/>
      <c r="E3241" s="87"/>
      <c r="F3241" s="5"/>
      <c r="G3241" s="5"/>
      <c r="H3241" s="5"/>
      <c r="K3241" s="5"/>
      <c r="L3241" s="5"/>
      <c r="M3241" s="17"/>
      <c r="N3241" s="17"/>
      <c r="T3241" s="79"/>
      <c r="U3241" s="79"/>
      <c r="V3241" s="19"/>
      <c r="W3241" s="79"/>
    </row>
    <row r="3242" spans="1:23" x14ac:dyDescent="0.25">
      <c r="A3242" s="17"/>
      <c r="B3242" s="17"/>
      <c r="C3242" s="86"/>
      <c r="D3242" s="86"/>
      <c r="E3242" s="87"/>
      <c r="F3242" s="5"/>
      <c r="G3242" s="5"/>
      <c r="H3242" s="5"/>
      <c r="K3242" s="5"/>
      <c r="L3242" s="5"/>
      <c r="M3242" s="17"/>
      <c r="N3242" s="17"/>
      <c r="T3242" s="79"/>
      <c r="U3242" s="79"/>
      <c r="V3242" s="19"/>
      <c r="W3242" s="79"/>
    </row>
    <row r="3243" spans="1:23" x14ac:dyDescent="0.25">
      <c r="A3243" s="17"/>
      <c r="B3243" s="17"/>
      <c r="C3243" s="86"/>
      <c r="D3243" s="86"/>
      <c r="E3243" s="87"/>
      <c r="F3243" s="5"/>
      <c r="G3243" s="5"/>
      <c r="H3243" s="5"/>
      <c r="K3243" s="5"/>
      <c r="L3243" s="5"/>
      <c r="M3243" s="17"/>
      <c r="N3243" s="17"/>
      <c r="T3243" s="79"/>
      <c r="U3243" s="79"/>
      <c r="V3243" s="19"/>
      <c r="W3243" s="79"/>
    </row>
    <row r="3244" spans="1:23" x14ac:dyDescent="0.25">
      <c r="A3244" s="17"/>
      <c r="B3244" s="17"/>
      <c r="C3244" s="86"/>
      <c r="D3244" s="86"/>
      <c r="E3244" s="87"/>
      <c r="F3244" s="5"/>
      <c r="G3244" s="5"/>
      <c r="H3244" s="5"/>
      <c r="K3244" s="5"/>
      <c r="L3244" s="5"/>
      <c r="M3244" s="17"/>
      <c r="N3244" s="17"/>
      <c r="T3244" s="79"/>
      <c r="U3244" s="79"/>
      <c r="V3244" s="19"/>
      <c r="W3244" s="79"/>
    </row>
    <row r="3245" spans="1:23" x14ac:dyDescent="0.25">
      <c r="A3245" s="17"/>
      <c r="B3245" s="17"/>
      <c r="C3245" s="86"/>
      <c r="D3245" s="86"/>
      <c r="E3245" s="87"/>
      <c r="F3245" s="5"/>
      <c r="G3245" s="5"/>
      <c r="H3245" s="5"/>
      <c r="K3245" s="5"/>
      <c r="L3245" s="5"/>
      <c r="M3245" s="17"/>
      <c r="N3245" s="17"/>
      <c r="T3245" s="79"/>
      <c r="U3245" s="79"/>
      <c r="V3245" s="19"/>
      <c r="W3245" s="79"/>
    </row>
    <row r="3246" spans="1:23" x14ac:dyDescent="0.25">
      <c r="A3246" s="17"/>
      <c r="B3246" s="17"/>
      <c r="C3246" s="86"/>
      <c r="D3246" s="86"/>
      <c r="E3246" s="87"/>
      <c r="F3246" s="5"/>
      <c r="G3246" s="5"/>
      <c r="H3246" s="5"/>
      <c r="K3246" s="5"/>
      <c r="L3246" s="5"/>
      <c r="M3246" s="17"/>
      <c r="N3246" s="17"/>
      <c r="T3246" s="79"/>
      <c r="U3246" s="79"/>
      <c r="V3246" s="19"/>
      <c r="W3246" s="79"/>
    </row>
    <row r="3247" spans="1:23" x14ac:dyDescent="0.25">
      <c r="A3247" s="17"/>
      <c r="B3247" s="17"/>
      <c r="C3247" s="86"/>
      <c r="D3247" s="86"/>
      <c r="E3247" s="87"/>
      <c r="F3247" s="5"/>
      <c r="G3247" s="5"/>
      <c r="H3247" s="5"/>
      <c r="K3247" s="5"/>
      <c r="L3247" s="5"/>
      <c r="M3247" s="17"/>
      <c r="N3247" s="17"/>
      <c r="T3247" s="79"/>
      <c r="U3247" s="79"/>
      <c r="V3247" s="19"/>
      <c r="W3247" s="79"/>
    </row>
    <row r="3248" spans="1:23" x14ac:dyDescent="0.25">
      <c r="A3248" s="17"/>
      <c r="B3248" s="17"/>
      <c r="C3248" s="86"/>
      <c r="D3248" s="86"/>
      <c r="E3248" s="87"/>
      <c r="F3248" s="5"/>
      <c r="G3248" s="5"/>
      <c r="H3248" s="5"/>
      <c r="K3248" s="5"/>
      <c r="L3248" s="5"/>
      <c r="M3248" s="17"/>
      <c r="N3248" s="17"/>
      <c r="T3248" s="79"/>
      <c r="U3248" s="79"/>
      <c r="V3248" s="19"/>
      <c r="W3248" s="79"/>
    </row>
    <row r="3249" spans="1:23" x14ac:dyDescent="0.25">
      <c r="A3249" s="17"/>
      <c r="B3249" s="17"/>
      <c r="C3249" s="86"/>
      <c r="D3249" s="86"/>
      <c r="E3249" s="87"/>
      <c r="F3249" s="5"/>
      <c r="G3249" s="5"/>
      <c r="H3249" s="5"/>
      <c r="K3249" s="5"/>
      <c r="L3249" s="5"/>
      <c r="M3249" s="17"/>
      <c r="N3249" s="17"/>
      <c r="T3249" s="79"/>
      <c r="U3249" s="79"/>
      <c r="V3249" s="19"/>
      <c r="W3249" s="79"/>
    </row>
    <row r="3250" spans="1:23" x14ac:dyDescent="0.25">
      <c r="A3250" s="17"/>
      <c r="B3250" s="17"/>
      <c r="C3250" s="86"/>
      <c r="D3250" s="86"/>
      <c r="E3250" s="87"/>
      <c r="F3250" s="5"/>
      <c r="G3250" s="5"/>
      <c r="H3250" s="5"/>
      <c r="K3250" s="5"/>
      <c r="L3250" s="5"/>
      <c r="M3250" s="17"/>
      <c r="N3250" s="17"/>
      <c r="T3250" s="79"/>
      <c r="U3250" s="79"/>
      <c r="V3250" s="19"/>
      <c r="W3250" s="79"/>
    </row>
    <row r="3251" spans="1:23" x14ac:dyDescent="0.25">
      <c r="A3251" s="17"/>
      <c r="B3251" s="17"/>
      <c r="C3251" s="86"/>
      <c r="D3251" s="86"/>
      <c r="E3251" s="87"/>
      <c r="F3251" s="5"/>
      <c r="G3251" s="5"/>
      <c r="H3251" s="5"/>
      <c r="K3251" s="5"/>
      <c r="L3251" s="5"/>
      <c r="M3251" s="17"/>
      <c r="N3251" s="17"/>
      <c r="T3251" s="79"/>
      <c r="U3251" s="79"/>
      <c r="V3251" s="19"/>
      <c r="W3251" s="79"/>
    </row>
    <row r="3252" spans="1:23" x14ac:dyDescent="0.25">
      <c r="A3252" s="17"/>
      <c r="B3252" s="17"/>
      <c r="C3252" s="86"/>
      <c r="D3252" s="86"/>
      <c r="E3252" s="87"/>
      <c r="F3252" s="5"/>
      <c r="G3252" s="5"/>
      <c r="H3252" s="5"/>
      <c r="K3252" s="5"/>
      <c r="L3252" s="5"/>
      <c r="M3252" s="17"/>
      <c r="N3252" s="17"/>
      <c r="T3252" s="79"/>
      <c r="U3252" s="79"/>
      <c r="V3252" s="19"/>
      <c r="W3252" s="79"/>
    </row>
    <row r="3253" spans="1:23" x14ac:dyDescent="0.25">
      <c r="A3253" s="17"/>
      <c r="B3253" s="17"/>
      <c r="C3253" s="86"/>
      <c r="D3253" s="86"/>
      <c r="E3253" s="87"/>
      <c r="F3253" s="5"/>
      <c r="G3253" s="5"/>
      <c r="H3253" s="5"/>
      <c r="K3253" s="5"/>
      <c r="L3253" s="5"/>
      <c r="M3253" s="17"/>
      <c r="N3253" s="17"/>
      <c r="T3253" s="79"/>
      <c r="U3253" s="79"/>
      <c r="V3253" s="19"/>
      <c r="W3253" s="79"/>
    </row>
    <row r="3254" spans="1:23" x14ac:dyDescent="0.25">
      <c r="A3254" s="17"/>
      <c r="B3254" s="17"/>
      <c r="C3254" s="86"/>
      <c r="D3254" s="86"/>
      <c r="E3254" s="87"/>
      <c r="F3254" s="5"/>
      <c r="G3254" s="5"/>
      <c r="H3254" s="5"/>
      <c r="K3254" s="5"/>
      <c r="L3254" s="5"/>
      <c r="M3254" s="17"/>
      <c r="N3254" s="17"/>
      <c r="T3254" s="79"/>
      <c r="U3254" s="79"/>
      <c r="V3254" s="19"/>
      <c r="W3254" s="79"/>
    </row>
    <row r="3255" spans="1:23" x14ac:dyDescent="0.25">
      <c r="A3255" s="17"/>
      <c r="B3255" s="17"/>
      <c r="C3255" s="86"/>
      <c r="D3255" s="86"/>
      <c r="E3255" s="87"/>
      <c r="F3255" s="5"/>
      <c r="G3255" s="5"/>
      <c r="H3255" s="5"/>
      <c r="K3255" s="5"/>
      <c r="L3255" s="5"/>
      <c r="M3255" s="17"/>
      <c r="N3255" s="17"/>
      <c r="T3255" s="79"/>
      <c r="U3255" s="79"/>
      <c r="V3255" s="19"/>
      <c r="W3255" s="79"/>
    </row>
    <row r="3256" spans="1:23" x14ac:dyDescent="0.25">
      <c r="A3256" s="17"/>
      <c r="B3256" s="17"/>
      <c r="C3256" s="86"/>
      <c r="D3256" s="86"/>
      <c r="E3256" s="87"/>
      <c r="F3256" s="5"/>
      <c r="G3256" s="5"/>
      <c r="H3256" s="5"/>
      <c r="K3256" s="5"/>
      <c r="L3256" s="5"/>
      <c r="M3256" s="17"/>
      <c r="N3256" s="17"/>
      <c r="T3256" s="79"/>
      <c r="U3256" s="79"/>
      <c r="V3256" s="19"/>
      <c r="W3256" s="79"/>
    </row>
    <row r="3257" spans="1:23" x14ac:dyDescent="0.25">
      <c r="A3257" s="17"/>
      <c r="B3257" s="17"/>
      <c r="C3257" s="86"/>
      <c r="D3257" s="86"/>
      <c r="E3257" s="87"/>
      <c r="F3257" s="5"/>
      <c r="G3257" s="5"/>
      <c r="H3257" s="5"/>
      <c r="K3257" s="5"/>
      <c r="L3257" s="5"/>
      <c r="M3257" s="17"/>
      <c r="N3257" s="17"/>
      <c r="T3257" s="79"/>
      <c r="U3257" s="79"/>
      <c r="V3257" s="19"/>
      <c r="W3257" s="79"/>
    </row>
    <row r="3258" spans="1:23" x14ac:dyDescent="0.25">
      <c r="A3258" s="17"/>
      <c r="B3258" s="17"/>
      <c r="C3258" s="86"/>
      <c r="D3258" s="86"/>
      <c r="E3258" s="87"/>
      <c r="F3258" s="5"/>
      <c r="G3258" s="5"/>
      <c r="H3258" s="5"/>
      <c r="K3258" s="5"/>
      <c r="L3258" s="5"/>
      <c r="M3258" s="17"/>
      <c r="N3258" s="17"/>
      <c r="T3258" s="79"/>
      <c r="U3258" s="79"/>
      <c r="V3258" s="19"/>
      <c r="W3258" s="79"/>
    </row>
    <row r="3259" spans="1:23" x14ac:dyDescent="0.25">
      <c r="A3259" s="17"/>
      <c r="B3259" s="17"/>
      <c r="C3259" s="86"/>
      <c r="D3259" s="86"/>
      <c r="E3259" s="87"/>
      <c r="F3259" s="5"/>
      <c r="G3259" s="5"/>
      <c r="H3259" s="5"/>
      <c r="K3259" s="5"/>
      <c r="L3259" s="5"/>
      <c r="M3259" s="17"/>
      <c r="N3259" s="17"/>
      <c r="T3259" s="79"/>
      <c r="U3259" s="79"/>
      <c r="V3259" s="19"/>
      <c r="W3259" s="79"/>
    </row>
    <row r="3260" spans="1:23" x14ac:dyDescent="0.25">
      <c r="A3260" s="17"/>
      <c r="B3260" s="17"/>
      <c r="C3260" s="86"/>
      <c r="D3260" s="86"/>
      <c r="E3260" s="87"/>
      <c r="F3260" s="5"/>
      <c r="G3260" s="5"/>
      <c r="H3260" s="5"/>
      <c r="K3260" s="5"/>
      <c r="L3260" s="5"/>
      <c r="M3260" s="17"/>
      <c r="N3260" s="17"/>
      <c r="T3260" s="79"/>
      <c r="U3260" s="79"/>
      <c r="V3260" s="19"/>
      <c r="W3260" s="79"/>
    </row>
    <row r="3261" spans="1:23" x14ac:dyDescent="0.25">
      <c r="A3261" s="17"/>
      <c r="B3261" s="17"/>
      <c r="C3261" s="86"/>
      <c r="D3261" s="86"/>
      <c r="E3261" s="87"/>
      <c r="F3261" s="5"/>
      <c r="G3261" s="5"/>
      <c r="H3261" s="5"/>
      <c r="K3261" s="5"/>
      <c r="L3261" s="5"/>
      <c r="M3261" s="17"/>
      <c r="N3261" s="17"/>
      <c r="T3261" s="79"/>
      <c r="U3261" s="79"/>
      <c r="V3261" s="19"/>
      <c r="W3261" s="79"/>
    </row>
    <row r="3262" spans="1:23" x14ac:dyDescent="0.25">
      <c r="A3262" s="17"/>
      <c r="B3262" s="17"/>
      <c r="C3262" s="86"/>
      <c r="D3262" s="86"/>
      <c r="E3262" s="87"/>
      <c r="F3262" s="5"/>
      <c r="G3262" s="5"/>
      <c r="H3262" s="5"/>
      <c r="K3262" s="5"/>
      <c r="L3262" s="5"/>
      <c r="M3262" s="17"/>
      <c r="N3262" s="17"/>
      <c r="T3262" s="79"/>
      <c r="U3262" s="79"/>
      <c r="V3262" s="19"/>
      <c r="W3262" s="79"/>
    </row>
    <row r="3263" spans="1:23" x14ac:dyDescent="0.25">
      <c r="A3263" s="17"/>
      <c r="B3263" s="17"/>
      <c r="C3263" s="86"/>
      <c r="D3263" s="86"/>
      <c r="E3263" s="87"/>
      <c r="F3263" s="5"/>
      <c r="G3263" s="5"/>
      <c r="H3263" s="5"/>
      <c r="K3263" s="5"/>
      <c r="L3263" s="5"/>
      <c r="M3263" s="17"/>
      <c r="N3263" s="17"/>
      <c r="T3263" s="79"/>
      <c r="U3263" s="79"/>
      <c r="V3263" s="19"/>
      <c r="W3263" s="79"/>
    </row>
    <row r="3264" spans="1:23" x14ac:dyDescent="0.25">
      <c r="A3264" s="17"/>
      <c r="B3264" s="17"/>
      <c r="C3264" s="86"/>
      <c r="D3264" s="86"/>
      <c r="E3264" s="87"/>
      <c r="F3264" s="5"/>
      <c r="G3264" s="5"/>
      <c r="H3264" s="5"/>
      <c r="K3264" s="5"/>
      <c r="L3264" s="5"/>
      <c r="M3264" s="17"/>
      <c r="N3264" s="17"/>
      <c r="T3264" s="79"/>
      <c r="U3264" s="79"/>
      <c r="V3264" s="19"/>
      <c r="W3264" s="79"/>
    </row>
    <row r="3265" spans="1:23" x14ac:dyDescent="0.25">
      <c r="A3265" s="17"/>
      <c r="B3265" s="17"/>
      <c r="C3265" s="86"/>
      <c r="D3265" s="86"/>
      <c r="E3265" s="87"/>
      <c r="F3265" s="5"/>
      <c r="G3265" s="5"/>
      <c r="H3265" s="5"/>
      <c r="K3265" s="5"/>
      <c r="L3265" s="5"/>
      <c r="M3265" s="17"/>
      <c r="N3265" s="17"/>
      <c r="T3265" s="79"/>
      <c r="U3265" s="79"/>
      <c r="V3265" s="19"/>
      <c r="W3265" s="79"/>
    </row>
    <row r="3266" spans="1:23" x14ac:dyDescent="0.25">
      <c r="A3266" s="17"/>
      <c r="B3266" s="17"/>
      <c r="C3266" s="86"/>
      <c r="D3266" s="86"/>
      <c r="E3266" s="87"/>
      <c r="F3266" s="5"/>
      <c r="G3266" s="5"/>
      <c r="H3266" s="5"/>
      <c r="K3266" s="5"/>
      <c r="L3266" s="5"/>
      <c r="M3266" s="17"/>
      <c r="N3266" s="17"/>
      <c r="T3266" s="79"/>
      <c r="U3266" s="79"/>
      <c r="V3266" s="19"/>
      <c r="W3266" s="79"/>
    </row>
    <row r="3267" spans="1:23" x14ac:dyDescent="0.25">
      <c r="A3267" s="17"/>
      <c r="B3267" s="17"/>
      <c r="C3267" s="86"/>
      <c r="D3267" s="86"/>
      <c r="E3267" s="87"/>
      <c r="F3267" s="5"/>
      <c r="G3267" s="5"/>
      <c r="H3267" s="5"/>
      <c r="K3267" s="5"/>
      <c r="L3267" s="5"/>
      <c r="M3267" s="17"/>
      <c r="N3267" s="17"/>
      <c r="T3267" s="79"/>
      <c r="U3267" s="79"/>
      <c r="V3267" s="19"/>
      <c r="W3267" s="79"/>
    </row>
    <row r="3268" spans="1:23" x14ac:dyDescent="0.25">
      <c r="A3268" s="17"/>
      <c r="B3268" s="17"/>
      <c r="C3268" s="86"/>
      <c r="D3268" s="86"/>
      <c r="E3268" s="87"/>
      <c r="F3268" s="5"/>
      <c r="G3268" s="5"/>
      <c r="H3268" s="5"/>
      <c r="K3268" s="5"/>
      <c r="L3268" s="5"/>
      <c r="M3268" s="17"/>
      <c r="N3268" s="17"/>
      <c r="T3268" s="79"/>
      <c r="U3268" s="79"/>
      <c r="V3268" s="19"/>
      <c r="W3268" s="79"/>
    </row>
    <row r="3269" spans="1:23" x14ac:dyDescent="0.25">
      <c r="A3269" s="17"/>
      <c r="B3269" s="17"/>
      <c r="C3269" s="86"/>
      <c r="D3269" s="86"/>
      <c r="E3269" s="87"/>
      <c r="F3269" s="5"/>
      <c r="G3269" s="5"/>
      <c r="H3269" s="5"/>
      <c r="K3269" s="5"/>
      <c r="L3269" s="5"/>
      <c r="M3269" s="17"/>
      <c r="N3269" s="17"/>
      <c r="T3269" s="79"/>
      <c r="U3269" s="79"/>
      <c r="V3269" s="19"/>
      <c r="W3269" s="79"/>
    </row>
    <row r="3270" spans="1:23" x14ac:dyDescent="0.25">
      <c r="A3270" s="17"/>
      <c r="B3270" s="17"/>
      <c r="C3270" s="86"/>
      <c r="D3270" s="86"/>
      <c r="E3270" s="87"/>
      <c r="F3270" s="5"/>
      <c r="G3270" s="5"/>
      <c r="H3270" s="5"/>
      <c r="K3270" s="5"/>
      <c r="L3270" s="5"/>
      <c r="M3270" s="17"/>
      <c r="N3270" s="17"/>
      <c r="T3270" s="79"/>
      <c r="U3270" s="79"/>
      <c r="V3270" s="19"/>
      <c r="W3270" s="79"/>
    </row>
    <row r="3271" spans="1:23" x14ac:dyDescent="0.25">
      <c r="A3271" s="17"/>
      <c r="B3271" s="17"/>
      <c r="C3271" s="86"/>
      <c r="D3271" s="86"/>
      <c r="E3271" s="87"/>
      <c r="F3271" s="5"/>
      <c r="G3271" s="5"/>
      <c r="H3271" s="5"/>
      <c r="K3271" s="5"/>
      <c r="L3271" s="5"/>
      <c r="M3271" s="17"/>
      <c r="N3271" s="17"/>
      <c r="T3271" s="79"/>
      <c r="U3271" s="79"/>
      <c r="V3271" s="19"/>
      <c r="W3271" s="79"/>
    </row>
    <row r="3272" spans="1:23" x14ac:dyDescent="0.25">
      <c r="A3272" s="17"/>
      <c r="B3272" s="17"/>
      <c r="C3272" s="86"/>
      <c r="D3272" s="86"/>
      <c r="E3272" s="87"/>
      <c r="F3272" s="5"/>
      <c r="G3272" s="5"/>
      <c r="H3272" s="5"/>
      <c r="K3272" s="5"/>
      <c r="L3272" s="5"/>
      <c r="M3272" s="17"/>
      <c r="N3272" s="17"/>
      <c r="T3272" s="79"/>
      <c r="U3272" s="79"/>
      <c r="V3272" s="19"/>
      <c r="W3272" s="79"/>
    </row>
    <row r="3273" spans="1:23" x14ac:dyDescent="0.25">
      <c r="A3273" s="17"/>
      <c r="B3273" s="17"/>
      <c r="C3273" s="86"/>
      <c r="D3273" s="86"/>
      <c r="E3273" s="87"/>
      <c r="F3273" s="5"/>
      <c r="G3273" s="5"/>
      <c r="H3273" s="5"/>
      <c r="K3273" s="5"/>
      <c r="L3273" s="5"/>
      <c r="M3273" s="17"/>
      <c r="N3273" s="17"/>
      <c r="T3273" s="79"/>
      <c r="U3273" s="79"/>
      <c r="V3273" s="19"/>
      <c r="W3273" s="79"/>
    </row>
    <row r="3274" spans="1:23" x14ac:dyDescent="0.25">
      <c r="A3274" s="17"/>
      <c r="B3274" s="17"/>
      <c r="C3274" s="86"/>
      <c r="D3274" s="86"/>
      <c r="E3274" s="87"/>
      <c r="F3274" s="5"/>
      <c r="G3274" s="5"/>
      <c r="H3274" s="5"/>
      <c r="K3274" s="5"/>
      <c r="L3274" s="5"/>
      <c r="M3274" s="17"/>
      <c r="N3274" s="17"/>
      <c r="T3274" s="79"/>
      <c r="U3274" s="79"/>
      <c r="V3274" s="19"/>
      <c r="W3274" s="79"/>
    </row>
    <row r="3275" spans="1:23" x14ac:dyDescent="0.25">
      <c r="A3275" s="17"/>
      <c r="B3275" s="17"/>
      <c r="C3275" s="86"/>
      <c r="D3275" s="86"/>
      <c r="E3275" s="87"/>
      <c r="F3275" s="5"/>
      <c r="G3275" s="5"/>
      <c r="H3275" s="5"/>
      <c r="K3275" s="5"/>
      <c r="L3275" s="5"/>
      <c r="M3275" s="17"/>
      <c r="N3275" s="17"/>
      <c r="T3275" s="79"/>
      <c r="U3275" s="79"/>
      <c r="V3275" s="19"/>
      <c r="W3275" s="79"/>
    </row>
    <row r="3276" spans="1:23" x14ac:dyDescent="0.25">
      <c r="A3276" s="17"/>
      <c r="B3276" s="17"/>
      <c r="C3276" s="86"/>
      <c r="D3276" s="86"/>
      <c r="E3276" s="87"/>
      <c r="F3276" s="5"/>
      <c r="G3276" s="5"/>
      <c r="H3276" s="5"/>
      <c r="K3276" s="5"/>
      <c r="L3276" s="5"/>
      <c r="M3276" s="17"/>
      <c r="N3276" s="17"/>
      <c r="T3276" s="79"/>
      <c r="U3276" s="79"/>
      <c r="V3276" s="19"/>
      <c r="W3276" s="79"/>
    </row>
    <row r="3277" spans="1:23" x14ac:dyDescent="0.25">
      <c r="A3277" s="17"/>
      <c r="B3277" s="17"/>
      <c r="C3277" s="86"/>
      <c r="D3277" s="86"/>
      <c r="E3277" s="87"/>
      <c r="F3277" s="5"/>
      <c r="G3277" s="5"/>
      <c r="H3277" s="5"/>
      <c r="K3277" s="5"/>
      <c r="L3277" s="5"/>
      <c r="M3277" s="17"/>
      <c r="N3277" s="17"/>
      <c r="T3277" s="79"/>
      <c r="U3277" s="79"/>
      <c r="V3277" s="19"/>
      <c r="W3277" s="79"/>
    </row>
    <row r="3278" spans="1:23" x14ac:dyDescent="0.25">
      <c r="A3278" s="17"/>
      <c r="B3278" s="17"/>
      <c r="C3278" s="86"/>
      <c r="D3278" s="86"/>
      <c r="E3278" s="87"/>
      <c r="F3278" s="5"/>
      <c r="G3278" s="5"/>
      <c r="H3278" s="5"/>
      <c r="K3278" s="5"/>
      <c r="L3278" s="5"/>
      <c r="M3278" s="17"/>
      <c r="N3278" s="17"/>
      <c r="T3278" s="79"/>
      <c r="U3278" s="79"/>
      <c r="V3278" s="19"/>
      <c r="W3278" s="79"/>
    </row>
    <row r="3279" spans="1:23" x14ac:dyDescent="0.25">
      <c r="A3279" s="17"/>
      <c r="B3279" s="17"/>
      <c r="C3279" s="86"/>
      <c r="D3279" s="86"/>
      <c r="E3279" s="87"/>
      <c r="F3279" s="5"/>
      <c r="G3279" s="5"/>
      <c r="H3279" s="5"/>
      <c r="K3279" s="5"/>
      <c r="L3279" s="5"/>
      <c r="M3279" s="17"/>
      <c r="N3279" s="17"/>
      <c r="T3279" s="79"/>
      <c r="U3279" s="79"/>
      <c r="V3279" s="19"/>
      <c r="W3279" s="79"/>
    </row>
    <row r="3280" spans="1:23" x14ac:dyDescent="0.25">
      <c r="A3280" s="17"/>
      <c r="B3280" s="17"/>
      <c r="C3280" s="86"/>
      <c r="D3280" s="86"/>
      <c r="E3280" s="87"/>
      <c r="F3280" s="5"/>
      <c r="G3280" s="5"/>
      <c r="H3280" s="5"/>
      <c r="K3280" s="5"/>
      <c r="L3280" s="5"/>
      <c r="M3280" s="17"/>
      <c r="N3280" s="17"/>
      <c r="T3280" s="79"/>
      <c r="U3280" s="79"/>
      <c r="V3280" s="19"/>
      <c r="W3280" s="79"/>
    </row>
    <row r="3281" spans="1:23" x14ac:dyDescent="0.25">
      <c r="A3281" s="17"/>
      <c r="B3281" s="17"/>
      <c r="C3281" s="86"/>
      <c r="D3281" s="86"/>
      <c r="E3281" s="87"/>
      <c r="F3281" s="5"/>
      <c r="G3281" s="5"/>
      <c r="H3281" s="5"/>
      <c r="K3281" s="5"/>
      <c r="L3281" s="5"/>
      <c r="M3281" s="17"/>
      <c r="N3281" s="17"/>
      <c r="T3281" s="79"/>
      <c r="U3281" s="79"/>
      <c r="V3281" s="19"/>
      <c r="W3281" s="79"/>
    </row>
    <row r="3282" spans="1:23" x14ac:dyDescent="0.25">
      <c r="A3282" s="17"/>
      <c r="B3282" s="17"/>
      <c r="C3282" s="86"/>
      <c r="D3282" s="86"/>
      <c r="E3282" s="87"/>
      <c r="F3282" s="5"/>
      <c r="G3282" s="5"/>
      <c r="H3282" s="5"/>
      <c r="K3282" s="5"/>
      <c r="L3282" s="5"/>
      <c r="M3282" s="17"/>
      <c r="N3282" s="17"/>
      <c r="T3282" s="79"/>
      <c r="U3282" s="79"/>
      <c r="V3282" s="19"/>
      <c r="W3282" s="79"/>
    </row>
    <row r="3283" spans="1:23" x14ac:dyDescent="0.25">
      <c r="A3283" s="17"/>
      <c r="B3283" s="17"/>
      <c r="C3283" s="86"/>
      <c r="D3283" s="86"/>
      <c r="E3283" s="87"/>
      <c r="F3283" s="5"/>
      <c r="G3283" s="5"/>
      <c r="H3283" s="5"/>
      <c r="K3283" s="5"/>
      <c r="L3283" s="5"/>
      <c r="M3283" s="17"/>
      <c r="N3283" s="17"/>
      <c r="T3283" s="79"/>
      <c r="U3283" s="79"/>
      <c r="V3283" s="19"/>
      <c r="W3283" s="79"/>
    </row>
    <row r="3284" spans="1:23" x14ac:dyDescent="0.25">
      <c r="A3284" s="17"/>
      <c r="B3284" s="17"/>
      <c r="C3284" s="86"/>
      <c r="D3284" s="86"/>
      <c r="E3284" s="87"/>
      <c r="F3284" s="5"/>
      <c r="G3284" s="5"/>
      <c r="H3284" s="5"/>
      <c r="K3284" s="5"/>
      <c r="L3284" s="5"/>
      <c r="M3284" s="17"/>
      <c r="N3284" s="17"/>
      <c r="T3284" s="79"/>
      <c r="U3284" s="79"/>
      <c r="V3284" s="19"/>
      <c r="W3284" s="79"/>
    </row>
    <row r="3285" spans="1:23" x14ac:dyDescent="0.25">
      <c r="A3285" s="17"/>
      <c r="B3285" s="17"/>
      <c r="C3285" s="86"/>
      <c r="D3285" s="86"/>
      <c r="E3285" s="87"/>
      <c r="F3285" s="5"/>
      <c r="G3285" s="5"/>
      <c r="H3285" s="5"/>
      <c r="K3285" s="5"/>
      <c r="L3285" s="5"/>
      <c r="M3285" s="17"/>
      <c r="N3285" s="17"/>
      <c r="T3285" s="79"/>
      <c r="U3285" s="79"/>
      <c r="V3285" s="19"/>
      <c r="W3285" s="79"/>
    </row>
    <row r="3286" spans="1:23" x14ac:dyDescent="0.25">
      <c r="A3286" s="17"/>
      <c r="B3286" s="17"/>
      <c r="C3286" s="86"/>
      <c r="D3286" s="86"/>
      <c r="E3286" s="87"/>
      <c r="F3286" s="5"/>
      <c r="G3286" s="5"/>
      <c r="H3286" s="5"/>
      <c r="K3286" s="5"/>
      <c r="L3286" s="5"/>
      <c r="M3286" s="17"/>
      <c r="N3286" s="17"/>
      <c r="T3286" s="79"/>
      <c r="U3286" s="79"/>
      <c r="V3286" s="19"/>
      <c r="W3286" s="79"/>
    </row>
    <row r="3287" spans="1:23" x14ac:dyDescent="0.25">
      <c r="A3287" s="17"/>
      <c r="B3287" s="17"/>
      <c r="C3287" s="86"/>
      <c r="D3287" s="86"/>
      <c r="E3287" s="87"/>
      <c r="F3287" s="5"/>
      <c r="G3287" s="5"/>
      <c r="H3287" s="5"/>
      <c r="K3287" s="5"/>
      <c r="L3287" s="5"/>
      <c r="M3287" s="17"/>
      <c r="N3287" s="17"/>
      <c r="T3287" s="79"/>
      <c r="U3287" s="79"/>
      <c r="V3287" s="19"/>
      <c r="W3287" s="79"/>
    </row>
    <row r="3288" spans="1:23" x14ac:dyDescent="0.25">
      <c r="A3288" s="17"/>
      <c r="B3288" s="17"/>
      <c r="C3288" s="86"/>
      <c r="D3288" s="86"/>
      <c r="E3288" s="87"/>
      <c r="F3288" s="5"/>
      <c r="G3288" s="5"/>
      <c r="H3288" s="5"/>
      <c r="K3288" s="5"/>
      <c r="L3288" s="5"/>
      <c r="M3288" s="17"/>
      <c r="N3288" s="17"/>
      <c r="T3288" s="79"/>
      <c r="U3288" s="79"/>
      <c r="V3288" s="19"/>
      <c r="W3288" s="79"/>
    </row>
    <row r="3289" spans="1:23" x14ac:dyDescent="0.25">
      <c r="A3289" s="17"/>
      <c r="B3289" s="17"/>
      <c r="C3289" s="86"/>
      <c r="D3289" s="86"/>
      <c r="E3289" s="87"/>
      <c r="F3289" s="5"/>
      <c r="G3289" s="5"/>
      <c r="H3289" s="5"/>
      <c r="K3289" s="5"/>
      <c r="L3289" s="5"/>
      <c r="M3289" s="17"/>
      <c r="N3289" s="17"/>
      <c r="T3289" s="79"/>
      <c r="U3289" s="79"/>
      <c r="V3289" s="19"/>
      <c r="W3289" s="79"/>
    </row>
    <row r="3290" spans="1:23" x14ac:dyDescent="0.25">
      <c r="A3290" s="17"/>
      <c r="B3290" s="17"/>
      <c r="C3290" s="86"/>
      <c r="D3290" s="86"/>
      <c r="E3290" s="87"/>
      <c r="F3290" s="5"/>
      <c r="G3290" s="5"/>
      <c r="H3290" s="5"/>
      <c r="K3290" s="5"/>
      <c r="L3290" s="5"/>
      <c r="M3290" s="17"/>
      <c r="N3290" s="17"/>
      <c r="T3290" s="79"/>
      <c r="U3290" s="79"/>
      <c r="V3290" s="19"/>
      <c r="W3290" s="79"/>
    </row>
    <row r="3291" spans="1:23" x14ac:dyDescent="0.25">
      <c r="A3291" s="17"/>
      <c r="B3291" s="17"/>
      <c r="C3291" s="86"/>
      <c r="D3291" s="86"/>
      <c r="E3291" s="87"/>
      <c r="F3291" s="5"/>
      <c r="G3291" s="5"/>
      <c r="H3291" s="5"/>
      <c r="K3291" s="5"/>
      <c r="L3291" s="5"/>
      <c r="M3291" s="17"/>
      <c r="N3291" s="17"/>
      <c r="T3291" s="79"/>
      <c r="U3291" s="79"/>
      <c r="V3291" s="19"/>
      <c r="W3291" s="79"/>
    </row>
    <row r="3292" spans="1:23" x14ac:dyDescent="0.25">
      <c r="A3292" s="17"/>
      <c r="B3292" s="17"/>
      <c r="C3292" s="86"/>
      <c r="D3292" s="86"/>
      <c r="E3292" s="87"/>
      <c r="F3292" s="5"/>
      <c r="G3292" s="5"/>
      <c r="H3292" s="5"/>
      <c r="K3292" s="5"/>
      <c r="L3292" s="5"/>
      <c r="M3292" s="17"/>
      <c r="N3292" s="17"/>
      <c r="T3292" s="79"/>
      <c r="U3292" s="79"/>
      <c r="V3292" s="19"/>
      <c r="W3292" s="79"/>
    </row>
    <row r="3293" spans="1:23" x14ac:dyDescent="0.25">
      <c r="A3293" s="17"/>
      <c r="B3293" s="17"/>
      <c r="C3293" s="86"/>
      <c r="D3293" s="86"/>
      <c r="E3293" s="87"/>
      <c r="F3293" s="5"/>
      <c r="G3293" s="5"/>
      <c r="H3293" s="5"/>
      <c r="K3293" s="5"/>
      <c r="L3293" s="5"/>
      <c r="M3293" s="17"/>
      <c r="N3293" s="17"/>
      <c r="T3293" s="79"/>
      <c r="U3293" s="79"/>
      <c r="V3293" s="19"/>
      <c r="W3293" s="79"/>
    </row>
    <row r="3294" spans="1:23" x14ac:dyDescent="0.25">
      <c r="A3294" s="17"/>
      <c r="B3294" s="17"/>
      <c r="C3294" s="86"/>
      <c r="D3294" s="86"/>
      <c r="E3294" s="87"/>
      <c r="F3294" s="5"/>
      <c r="G3294" s="5"/>
      <c r="H3294" s="5"/>
      <c r="K3294" s="5"/>
      <c r="L3294" s="5"/>
      <c r="M3294" s="17"/>
      <c r="N3294" s="17"/>
      <c r="T3294" s="79"/>
      <c r="U3294" s="79"/>
      <c r="V3294" s="19"/>
      <c r="W3294" s="79"/>
    </row>
    <row r="3295" spans="1:23" x14ac:dyDescent="0.25">
      <c r="A3295" s="17"/>
      <c r="B3295" s="17"/>
      <c r="C3295" s="86"/>
      <c r="D3295" s="86"/>
      <c r="E3295" s="87"/>
      <c r="F3295" s="5"/>
      <c r="G3295" s="5"/>
      <c r="H3295" s="5"/>
      <c r="K3295" s="5"/>
      <c r="L3295" s="5"/>
      <c r="M3295" s="17"/>
      <c r="N3295" s="17"/>
      <c r="T3295" s="79"/>
      <c r="U3295" s="79"/>
      <c r="V3295" s="19"/>
      <c r="W3295" s="79"/>
    </row>
    <row r="3296" spans="1:23" x14ac:dyDescent="0.25">
      <c r="A3296" s="17"/>
      <c r="B3296" s="17"/>
      <c r="C3296" s="86"/>
      <c r="D3296" s="86"/>
      <c r="E3296" s="87"/>
      <c r="F3296" s="5"/>
      <c r="G3296" s="5"/>
      <c r="H3296" s="5"/>
      <c r="K3296" s="5"/>
      <c r="L3296" s="5"/>
      <c r="M3296" s="17"/>
      <c r="N3296" s="17"/>
      <c r="T3296" s="79"/>
      <c r="U3296" s="79"/>
      <c r="V3296" s="19"/>
      <c r="W3296" s="79"/>
    </row>
    <row r="3297" spans="1:23" x14ac:dyDescent="0.25">
      <c r="A3297" s="17"/>
      <c r="B3297" s="17"/>
      <c r="C3297" s="86"/>
      <c r="D3297" s="86"/>
      <c r="E3297" s="87"/>
      <c r="F3297" s="5"/>
      <c r="G3297" s="5"/>
      <c r="H3297" s="5"/>
      <c r="K3297" s="5"/>
      <c r="L3297" s="5"/>
      <c r="M3297" s="17"/>
      <c r="N3297" s="17"/>
      <c r="T3297" s="79"/>
      <c r="U3297" s="79"/>
      <c r="V3297" s="19"/>
      <c r="W3297" s="79"/>
    </row>
    <row r="3298" spans="1:23" x14ac:dyDescent="0.25">
      <c r="A3298" s="17"/>
      <c r="B3298" s="17"/>
      <c r="C3298" s="86"/>
      <c r="D3298" s="86"/>
      <c r="E3298" s="87"/>
      <c r="F3298" s="5"/>
      <c r="G3298" s="5"/>
      <c r="H3298" s="5"/>
      <c r="K3298" s="5"/>
      <c r="L3298" s="5"/>
      <c r="M3298" s="17"/>
      <c r="N3298" s="17"/>
      <c r="T3298" s="79"/>
      <c r="U3298" s="79"/>
      <c r="V3298" s="19"/>
      <c r="W3298" s="79"/>
    </row>
    <row r="3299" spans="1:23" x14ac:dyDescent="0.25">
      <c r="A3299" s="17"/>
      <c r="B3299" s="17"/>
      <c r="C3299" s="86"/>
      <c r="D3299" s="86"/>
      <c r="E3299" s="87"/>
      <c r="F3299" s="5"/>
      <c r="G3299" s="5"/>
      <c r="H3299" s="5"/>
      <c r="K3299" s="5"/>
      <c r="L3299" s="5"/>
      <c r="M3299" s="17"/>
      <c r="N3299" s="17"/>
      <c r="T3299" s="79"/>
      <c r="U3299" s="79"/>
      <c r="V3299" s="19"/>
      <c r="W3299" s="79"/>
    </row>
    <row r="3300" spans="1:23" x14ac:dyDescent="0.25">
      <c r="A3300" s="17"/>
      <c r="B3300" s="17"/>
      <c r="C3300" s="86"/>
      <c r="D3300" s="86"/>
      <c r="E3300" s="87"/>
      <c r="F3300" s="5"/>
      <c r="G3300" s="5"/>
      <c r="H3300" s="5"/>
      <c r="K3300" s="5"/>
      <c r="L3300" s="5"/>
      <c r="M3300" s="17"/>
      <c r="N3300" s="17"/>
      <c r="T3300" s="79"/>
      <c r="U3300" s="79"/>
      <c r="V3300" s="19"/>
      <c r="W3300" s="79"/>
    </row>
    <row r="3301" spans="1:23" x14ac:dyDescent="0.25">
      <c r="A3301" s="17"/>
      <c r="B3301" s="17"/>
      <c r="C3301" s="86"/>
      <c r="D3301" s="86"/>
      <c r="E3301" s="87"/>
      <c r="F3301" s="5"/>
      <c r="G3301" s="5"/>
      <c r="H3301" s="5"/>
      <c r="K3301" s="5"/>
      <c r="L3301" s="5"/>
      <c r="M3301" s="17"/>
      <c r="N3301" s="17"/>
      <c r="T3301" s="79"/>
      <c r="U3301" s="79"/>
      <c r="V3301" s="19"/>
      <c r="W3301" s="79"/>
    </row>
    <row r="3302" spans="1:23" x14ac:dyDescent="0.25">
      <c r="A3302" s="17"/>
      <c r="B3302" s="17"/>
      <c r="C3302" s="86"/>
      <c r="D3302" s="86"/>
      <c r="E3302" s="87"/>
      <c r="F3302" s="5"/>
      <c r="G3302" s="5"/>
      <c r="H3302" s="5"/>
      <c r="K3302" s="5"/>
      <c r="L3302" s="5"/>
      <c r="M3302" s="17"/>
      <c r="N3302" s="17"/>
      <c r="T3302" s="79"/>
      <c r="U3302" s="79"/>
      <c r="V3302" s="19"/>
      <c r="W3302" s="79"/>
    </row>
    <row r="3303" spans="1:23" x14ac:dyDescent="0.25">
      <c r="A3303" s="17"/>
      <c r="B3303" s="17"/>
      <c r="C3303" s="86"/>
      <c r="D3303" s="86"/>
      <c r="E3303" s="87"/>
      <c r="F3303" s="5"/>
      <c r="G3303" s="5"/>
      <c r="H3303" s="5"/>
      <c r="K3303" s="5"/>
      <c r="L3303" s="5"/>
      <c r="M3303" s="17"/>
      <c r="N3303" s="17"/>
      <c r="T3303" s="79"/>
      <c r="U3303" s="79"/>
      <c r="V3303" s="19"/>
      <c r="W3303" s="79"/>
    </row>
    <row r="3304" spans="1:23" x14ac:dyDescent="0.25">
      <c r="A3304" s="17"/>
      <c r="B3304" s="17"/>
      <c r="C3304" s="86"/>
      <c r="D3304" s="86"/>
      <c r="E3304" s="87"/>
      <c r="F3304" s="5"/>
      <c r="G3304" s="5"/>
      <c r="H3304" s="5"/>
      <c r="K3304" s="5"/>
      <c r="L3304" s="5"/>
      <c r="M3304" s="17"/>
      <c r="N3304" s="17"/>
      <c r="T3304" s="79"/>
      <c r="U3304" s="79"/>
      <c r="V3304" s="19"/>
      <c r="W3304" s="79"/>
    </row>
    <row r="3305" spans="1:23" x14ac:dyDescent="0.25">
      <c r="A3305" s="17"/>
      <c r="B3305" s="17"/>
      <c r="C3305" s="86"/>
      <c r="D3305" s="86"/>
      <c r="E3305" s="87"/>
      <c r="F3305" s="5"/>
      <c r="G3305" s="5"/>
      <c r="H3305" s="5"/>
      <c r="K3305" s="5"/>
      <c r="L3305" s="5"/>
      <c r="M3305" s="17"/>
      <c r="N3305" s="17"/>
      <c r="T3305" s="79"/>
      <c r="U3305" s="79"/>
      <c r="V3305" s="19"/>
      <c r="W3305" s="79"/>
    </row>
    <row r="3306" spans="1:23" x14ac:dyDescent="0.25">
      <c r="A3306" s="17"/>
      <c r="B3306" s="17"/>
      <c r="C3306" s="86"/>
      <c r="D3306" s="86"/>
      <c r="E3306" s="87"/>
      <c r="F3306" s="5"/>
      <c r="G3306" s="5"/>
      <c r="H3306" s="5"/>
      <c r="K3306" s="5"/>
      <c r="L3306" s="5"/>
      <c r="M3306" s="17"/>
      <c r="N3306" s="17"/>
      <c r="T3306" s="79"/>
      <c r="U3306" s="79"/>
      <c r="V3306" s="19"/>
      <c r="W3306" s="79"/>
    </row>
    <row r="3307" spans="1:23" x14ac:dyDescent="0.25">
      <c r="A3307" s="17"/>
      <c r="B3307" s="17"/>
      <c r="C3307" s="86"/>
      <c r="D3307" s="86"/>
      <c r="E3307" s="87"/>
      <c r="F3307" s="5"/>
      <c r="G3307" s="5"/>
      <c r="H3307" s="5"/>
      <c r="K3307" s="5"/>
      <c r="L3307" s="5"/>
      <c r="M3307" s="17"/>
      <c r="N3307" s="17"/>
      <c r="T3307" s="79"/>
      <c r="U3307" s="79"/>
      <c r="W3307" s="79"/>
    </row>
    <row r="3308" spans="1:23" x14ac:dyDescent="0.25">
      <c r="A3308" s="17"/>
      <c r="B3308" s="17"/>
      <c r="C3308" s="86"/>
      <c r="D3308" s="86"/>
      <c r="E3308" s="87"/>
      <c r="F3308" s="5"/>
      <c r="G3308" s="5"/>
      <c r="H3308" s="5"/>
      <c r="K3308" s="5"/>
      <c r="L3308" s="5"/>
      <c r="M3308" s="17"/>
      <c r="N3308" s="17"/>
      <c r="T3308" s="79"/>
      <c r="U3308" s="79"/>
      <c r="W3308" s="79"/>
    </row>
    <row r="3309" spans="1:23" x14ac:dyDescent="0.25">
      <c r="A3309" s="17"/>
      <c r="B3309" s="17"/>
      <c r="C3309" s="86"/>
      <c r="D3309" s="86"/>
      <c r="E3309" s="87"/>
      <c r="F3309" s="5"/>
      <c r="G3309" s="5"/>
      <c r="H3309" s="5"/>
      <c r="K3309" s="5"/>
      <c r="L3309" s="5"/>
      <c r="M3309" s="17"/>
      <c r="N3309" s="17"/>
      <c r="T3309" s="79"/>
      <c r="U3309" s="79"/>
      <c r="W3309" s="79"/>
    </row>
    <row r="3310" spans="1:23" x14ac:dyDescent="0.25">
      <c r="A3310" s="17"/>
      <c r="B3310" s="17"/>
      <c r="C3310" s="86"/>
      <c r="D3310" s="86"/>
      <c r="E3310" s="87"/>
      <c r="F3310" s="5"/>
      <c r="G3310" s="5"/>
      <c r="H3310" s="5"/>
      <c r="K3310" s="5"/>
      <c r="L3310" s="5"/>
      <c r="M3310" s="17"/>
      <c r="N3310" s="17"/>
      <c r="T3310" s="79"/>
      <c r="U3310" s="79"/>
      <c r="W3310" s="79"/>
    </row>
    <row r="3311" spans="1:23" x14ac:dyDescent="0.25">
      <c r="A3311" s="17"/>
      <c r="B3311" s="17"/>
      <c r="C3311" s="86"/>
      <c r="D3311" s="86"/>
      <c r="E3311" s="87"/>
      <c r="F3311" s="5"/>
      <c r="G3311" s="5"/>
      <c r="H3311" s="5"/>
      <c r="K3311" s="5"/>
      <c r="L3311" s="5"/>
      <c r="M3311" s="17"/>
      <c r="N3311" s="17"/>
      <c r="T3311" s="79"/>
      <c r="U3311" s="79"/>
      <c r="W3311" s="79"/>
    </row>
    <row r="3312" spans="1:23" x14ac:dyDescent="0.25">
      <c r="A3312" s="17"/>
      <c r="B3312" s="17"/>
      <c r="C3312" s="86"/>
      <c r="D3312" s="86"/>
      <c r="E3312" s="87"/>
      <c r="F3312" s="5"/>
      <c r="G3312" s="5"/>
      <c r="H3312" s="5"/>
      <c r="K3312" s="5"/>
      <c r="L3312" s="5"/>
      <c r="M3312" s="17"/>
      <c r="N3312" s="17"/>
      <c r="T3312" s="79"/>
      <c r="U3312" s="79"/>
      <c r="W3312" s="79"/>
    </row>
    <row r="3313" spans="1:23" x14ac:dyDescent="0.25">
      <c r="A3313" s="17"/>
      <c r="B3313" s="17"/>
      <c r="C3313" s="86"/>
      <c r="D3313" s="86"/>
      <c r="E3313" s="87"/>
      <c r="F3313" s="5"/>
      <c r="G3313" s="5"/>
      <c r="H3313" s="5"/>
      <c r="K3313" s="5"/>
      <c r="L3313" s="5"/>
      <c r="M3313" s="17"/>
      <c r="N3313" s="17"/>
      <c r="T3313" s="79"/>
      <c r="U3313" s="79"/>
      <c r="W3313" s="79"/>
    </row>
    <row r="3314" spans="1:23" x14ac:dyDescent="0.25">
      <c r="A3314" s="17"/>
      <c r="B3314" s="17"/>
      <c r="C3314" s="86"/>
      <c r="D3314" s="86"/>
      <c r="E3314" s="87"/>
      <c r="F3314" s="5"/>
      <c r="G3314" s="5"/>
      <c r="H3314" s="5"/>
      <c r="K3314" s="5"/>
      <c r="L3314" s="5"/>
      <c r="M3314" s="17"/>
      <c r="N3314" s="17"/>
      <c r="T3314" s="79"/>
      <c r="U3314" s="79"/>
      <c r="W3314" s="79"/>
    </row>
    <row r="3315" spans="1:23" x14ac:dyDescent="0.25">
      <c r="A3315" s="17"/>
      <c r="B3315" s="17"/>
      <c r="C3315" s="86"/>
      <c r="D3315" s="86"/>
      <c r="E3315" s="87"/>
      <c r="F3315" s="5"/>
      <c r="G3315" s="5"/>
      <c r="H3315" s="5"/>
      <c r="K3315" s="5"/>
      <c r="L3315" s="5"/>
      <c r="M3315" s="17"/>
      <c r="N3315" s="17"/>
      <c r="T3315" s="79"/>
      <c r="U3315" s="79"/>
      <c r="W3315" s="79"/>
    </row>
    <row r="3316" spans="1:23" x14ac:dyDescent="0.25">
      <c r="A3316" s="17"/>
      <c r="B3316" s="17"/>
      <c r="C3316" s="86"/>
      <c r="D3316" s="86"/>
      <c r="E3316" s="87"/>
      <c r="F3316" s="5"/>
      <c r="G3316" s="5"/>
      <c r="H3316" s="5"/>
      <c r="K3316" s="5"/>
      <c r="L3316" s="5"/>
      <c r="M3316" s="17"/>
      <c r="N3316" s="17"/>
      <c r="T3316" s="79"/>
      <c r="U3316" s="79"/>
      <c r="W3316" s="79"/>
    </row>
    <row r="3317" spans="1:23" x14ac:dyDescent="0.25">
      <c r="A3317" s="17"/>
      <c r="B3317" s="17"/>
      <c r="C3317" s="86"/>
      <c r="D3317" s="86"/>
      <c r="E3317" s="87"/>
      <c r="F3317" s="5"/>
      <c r="G3317" s="5"/>
      <c r="H3317" s="5"/>
      <c r="K3317" s="5"/>
      <c r="L3317" s="5"/>
      <c r="M3317" s="17"/>
      <c r="N3317" s="17"/>
      <c r="T3317" s="79"/>
      <c r="U3317" s="79"/>
      <c r="W3317" s="79"/>
    </row>
    <row r="3318" spans="1:23" x14ac:dyDescent="0.25">
      <c r="A3318" s="17"/>
      <c r="B3318" s="17"/>
      <c r="C3318" s="86"/>
      <c r="D3318" s="86"/>
      <c r="E3318" s="87"/>
      <c r="F3318" s="5"/>
      <c r="G3318" s="5"/>
      <c r="H3318" s="5"/>
      <c r="K3318" s="5"/>
      <c r="L3318" s="5"/>
      <c r="M3318" s="17"/>
      <c r="N3318" s="17"/>
      <c r="T3318" s="79"/>
      <c r="U3318" s="79"/>
      <c r="W3318" s="79"/>
    </row>
    <row r="3319" spans="1:23" x14ac:dyDescent="0.25">
      <c r="A3319" s="17"/>
      <c r="B3319" s="17"/>
      <c r="C3319" s="86"/>
      <c r="D3319" s="86"/>
      <c r="E3319" s="87"/>
      <c r="F3319" s="5"/>
      <c r="G3319" s="5"/>
      <c r="H3319" s="5"/>
      <c r="K3319" s="5"/>
      <c r="L3319" s="5"/>
      <c r="M3319" s="17"/>
      <c r="N3319" s="17"/>
      <c r="T3319" s="79"/>
      <c r="U3319" s="79"/>
      <c r="W3319" s="79"/>
    </row>
    <row r="3320" spans="1:23" x14ac:dyDescent="0.25">
      <c r="A3320" s="17"/>
      <c r="B3320" s="17"/>
      <c r="C3320" s="86"/>
      <c r="D3320" s="86"/>
      <c r="E3320" s="87"/>
      <c r="F3320" s="5"/>
      <c r="G3320" s="5"/>
      <c r="H3320" s="5"/>
      <c r="K3320" s="5"/>
      <c r="L3320" s="5"/>
      <c r="M3320" s="17"/>
      <c r="N3320" s="17"/>
      <c r="T3320" s="79"/>
      <c r="U3320" s="79"/>
      <c r="W3320" s="79"/>
    </row>
    <row r="3321" spans="1:23" x14ac:dyDescent="0.25">
      <c r="A3321" s="17"/>
      <c r="B3321" s="17"/>
      <c r="C3321" s="86"/>
      <c r="D3321" s="86"/>
      <c r="E3321" s="87"/>
      <c r="F3321" s="5"/>
      <c r="G3321" s="5"/>
      <c r="H3321" s="5"/>
      <c r="K3321" s="5"/>
      <c r="L3321" s="5"/>
      <c r="M3321" s="17"/>
      <c r="N3321" s="17"/>
      <c r="T3321" s="79"/>
      <c r="U3321" s="79"/>
      <c r="W3321" s="79"/>
    </row>
    <row r="3322" spans="1:23" x14ac:dyDescent="0.25">
      <c r="A3322" s="17"/>
      <c r="B3322" s="17"/>
      <c r="C3322" s="86"/>
      <c r="D3322" s="86"/>
      <c r="E3322" s="87"/>
      <c r="F3322" s="5"/>
      <c r="G3322" s="5"/>
      <c r="H3322" s="5"/>
      <c r="K3322" s="5"/>
      <c r="L3322" s="5"/>
      <c r="M3322" s="17"/>
      <c r="N3322" s="17"/>
      <c r="T3322" s="79"/>
      <c r="U3322" s="79"/>
      <c r="W3322" s="79"/>
    </row>
    <row r="3323" spans="1:23" x14ac:dyDescent="0.25">
      <c r="A3323" s="17"/>
      <c r="B3323" s="17"/>
      <c r="C3323" s="86"/>
      <c r="D3323" s="86"/>
      <c r="E3323" s="87"/>
      <c r="F3323" s="5"/>
      <c r="G3323" s="5"/>
      <c r="H3323" s="5"/>
      <c r="K3323" s="5"/>
      <c r="L3323" s="5"/>
      <c r="M3323" s="17"/>
      <c r="N3323" s="17"/>
      <c r="T3323" s="79"/>
      <c r="U3323" s="79"/>
      <c r="W3323" s="79"/>
    </row>
    <row r="3324" spans="1:23" x14ac:dyDescent="0.25">
      <c r="A3324" s="17"/>
      <c r="B3324" s="17"/>
      <c r="C3324" s="86"/>
      <c r="D3324" s="86"/>
      <c r="E3324" s="87"/>
      <c r="F3324" s="5"/>
      <c r="G3324" s="5"/>
      <c r="H3324" s="5"/>
      <c r="K3324" s="5"/>
      <c r="L3324" s="5"/>
      <c r="M3324" s="17"/>
      <c r="N3324" s="17"/>
      <c r="T3324" s="79"/>
      <c r="U3324" s="79"/>
      <c r="W3324" s="79"/>
    </row>
    <row r="3325" spans="1:23" x14ac:dyDescent="0.25">
      <c r="A3325" s="17"/>
      <c r="B3325" s="17"/>
      <c r="C3325" s="86"/>
      <c r="D3325" s="86"/>
      <c r="E3325" s="87"/>
      <c r="F3325" s="5"/>
      <c r="G3325" s="5"/>
      <c r="H3325" s="5"/>
      <c r="K3325" s="5"/>
      <c r="L3325" s="5"/>
      <c r="M3325" s="17"/>
      <c r="N3325" s="17"/>
      <c r="T3325" s="79"/>
      <c r="U3325" s="79"/>
      <c r="W3325" s="79"/>
    </row>
    <row r="3326" spans="1:23" x14ac:dyDescent="0.25">
      <c r="A3326" s="17"/>
      <c r="B3326" s="17"/>
      <c r="C3326" s="86"/>
      <c r="D3326" s="86"/>
      <c r="E3326" s="87"/>
      <c r="F3326" s="5"/>
      <c r="G3326" s="5"/>
      <c r="H3326" s="5"/>
      <c r="K3326" s="5"/>
      <c r="L3326" s="5"/>
      <c r="M3326" s="17"/>
      <c r="N3326" s="17"/>
      <c r="T3326" s="79"/>
      <c r="U3326" s="79"/>
      <c r="W3326" s="79"/>
    </row>
    <row r="3327" spans="1:23" x14ac:dyDescent="0.25">
      <c r="A3327" s="17"/>
      <c r="B3327" s="17"/>
      <c r="C3327" s="86"/>
      <c r="D3327" s="86"/>
      <c r="E3327" s="87"/>
      <c r="F3327" s="5"/>
      <c r="G3327" s="5"/>
      <c r="H3327" s="5"/>
      <c r="K3327" s="5"/>
      <c r="L3327" s="5"/>
      <c r="M3327" s="17"/>
      <c r="N3327" s="17"/>
      <c r="T3327" s="79"/>
      <c r="U3327" s="79"/>
      <c r="W3327" s="79"/>
    </row>
    <row r="3328" spans="1:23" x14ac:dyDescent="0.25">
      <c r="A3328" s="17"/>
      <c r="B3328" s="17"/>
      <c r="C3328" s="86"/>
      <c r="D3328" s="86"/>
      <c r="E3328" s="87"/>
      <c r="F3328" s="5"/>
      <c r="G3328" s="5"/>
      <c r="H3328" s="5"/>
      <c r="K3328" s="5"/>
      <c r="L3328" s="5"/>
      <c r="M3328" s="17"/>
      <c r="N3328" s="17"/>
      <c r="T3328" s="79"/>
      <c r="U3328" s="79"/>
      <c r="W3328" s="79"/>
    </row>
    <row r="3329" spans="1:23" x14ac:dyDescent="0.25">
      <c r="A3329" s="17"/>
      <c r="B3329" s="17"/>
      <c r="C3329" s="86"/>
      <c r="D3329" s="86"/>
      <c r="E3329" s="87"/>
      <c r="F3329" s="5"/>
      <c r="G3329" s="5"/>
      <c r="H3329" s="5"/>
      <c r="K3329" s="5"/>
      <c r="L3329" s="5"/>
      <c r="M3329" s="17"/>
      <c r="N3329" s="17"/>
      <c r="T3329" s="79"/>
      <c r="U3329" s="79"/>
      <c r="W3329" s="79"/>
    </row>
    <row r="3330" spans="1:23" x14ac:dyDescent="0.25">
      <c r="A3330" s="17"/>
      <c r="B3330" s="17"/>
      <c r="C3330" s="86"/>
      <c r="D3330" s="86"/>
      <c r="E3330" s="87"/>
      <c r="F3330" s="5"/>
      <c r="G3330" s="5"/>
      <c r="H3330" s="5"/>
      <c r="K3330" s="5"/>
      <c r="L3330" s="5"/>
      <c r="M3330" s="17"/>
      <c r="N3330" s="17"/>
      <c r="T3330" s="79"/>
      <c r="U3330" s="79"/>
      <c r="W3330" s="79"/>
    </row>
    <row r="3331" spans="1:23" x14ac:dyDescent="0.25">
      <c r="A3331" s="17"/>
      <c r="B3331" s="17"/>
      <c r="C3331" s="86"/>
      <c r="D3331" s="86"/>
      <c r="E3331" s="87"/>
      <c r="F3331" s="5"/>
      <c r="G3331" s="5"/>
      <c r="H3331" s="5"/>
      <c r="K3331" s="5"/>
      <c r="L3331" s="5"/>
      <c r="M3331" s="17"/>
      <c r="N3331" s="17"/>
      <c r="T3331" s="79"/>
      <c r="U3331" s="79"/>
      <c r="W3331" s="79"/>
    </row>
    <row r="3332" spans="1:23" x14ac:dyDescent="0.25">
      <c r="A3332" s="17"/>
      <c r="B3332" s="17"/>
      <c r="C3332" s="86"/>
      <c r="D3332" s="86"/>
      <c r="E3332" s="87"/>
      <c r="F3332" s="5"/>
      <c r="G3332" s="5"/>
      <c r="H3332" s="5"/>
      <c r="K3332" s="5"/>
      <c r="L3332" s="5"/>
      <c r="M3332" s="17"/>
      <c r="N3332" s="17"/>
      <c r="T3332" s="79"/>
      <c r="U3332" s="79"/>
      <c r="W3332" s="79"/>
    </row>
    <row r="3333" spans="1:23" x14ac:dyDescent="0.25">
      <c r="A3333" s="17"/>
      <c r="B3333" s="17"/>
      <c r="C3333" s="86"/>
      <c r="D3333" s="86"/>
      <c r="E3333" s="87"/>
      <c r="F3333" s="5"/>
      <c r="G3333" s="5"/>
      <c r="H3333" s="5"/>
      <c r="K3333" s="5"/>
      <c r="L3333" s="5"/>
      <c r="M3333" s="17"/>
      <c r="N3333" s="17"/>
      <c r="T3333" s="79"/>
      <c r="U3333" s="79"/>
      <c r="W3333" s="79"/>
    </row>
    <row r="3334" spans="1:23" x14ac:dyDescent="0.25">
      <c r="A3334" s="17"/>
      <c r="B3334" s="17"/>
      <c r="C3334" s="86"/>
      <c r="D3334" s="86"/>
      <c r="E3334" s="87"/>
      <c r="F3334" s="5"/>
      <c r="G3334" s="5"/>
      <c r="H3334" s="5"/>
      <c r="K3334" s="5"/>
      <c r="L3334" s="5"/>
      <c r="M3334" s="17"/>
      <c r="N3334" s="17"/>
      <c r="T3334" s="79"/>
      <c r="U3334" s="79"/>
      <c r="W3334" s="79"/>
    </row>
    <row r="3335" spans="1:23" x14ac:dyDescent="0.25">
      <c r="A3335" s="17"/>
      <c r="B3335" s="17"/>
      <c r="C3335" s="86"/>
      <c r="D3335" s="86"/>
      <c r="E3335" s="87"/>
      <c r="F3335" s="5"/>
      <c r="G3335" s="5"/>
      <c r="H3335" s="5"/>
      <c r="K3335" s="5"/>
      <c r="L3335" s="5"/>
      <c r="M3335" s="17"/>
      <c r="N3335" s="17"/>
      <c r="T3335" s="79"/>
      <c r="U3335" s="79"/>
      <c r="W3335" s="79"/>
    </row>
    <row r="3336" spans="1:23" x14ac:dyDescent="0.25">
      <c r="A3336" s="17"/>
      <c r="B3336" s="17"/>
      <c r="C3336" s="86"/>
      <c r="D3336" s="86"/>
      <c r="E3336" s="87"/>
      <c r="F3336" s="5"/>
      <c r="G3336" s="5"/>
      <c r="H3336" s="5"/>
      <c r="K3336" s="5"/>
      <c r="L3336" s="5"/>
      <c r="M3336" s="17"/>
      <c r="N3336" s="17"/>
      <c r="T3336" s="79"/>
      <c r="U3336" s="79"/>
      <c r="W3336" s="79"/>
    </row>
    <row r="3337" spans="1:23" x14ac:dyDescent="0.25">
      <c r="A3337" s="17"/>
      <c r="B3337" s="17"/>
      <c r="C3337" s="86"/>
      <c r="D3337" s="86"/>
      <c r="E3337" s="87"/>
      <c r="F3337" s="5"/>
      <c r="G3337" s="5"/>
      <c r="H3337" s="5"/>
      <c r="K3337" s="5"/>
      <c r="L3337" s="5"/>
      <c r="M3337" s="17"/>
      <c r="N3337" s="17"/>
      <c r="T3337" s="79"/>
      <c r="U3337" s="79"/>
      <c r="W3337" s="79"/>
    </row>
    <row r="3338" spans="1:23" x14ac:dyDescent="0.25">
      <c r="A3338" s="17"/>
      <c r="B3338" s="17"/>
      <c r="C3338" s="86"/>
      <c r="D3338" s="86"/>
      <c r="E3338" s="87"/>
      <c r="F3338" s="5"/>
      <c r="G3338" s="5"/>
      <c r="H3338" s="5"/>
      <c r="K3338" s="5"/>
      <c r="L3338" s="5"/>
      <c r="M3338" s="17"/>
      <c r="N3338" s="17"/>
      <c r="T3338" s="79"/>
      <c r="U3338" s="79"/>
      <c r="W3338" s="79"/>
    </row>
    <row r="3339" spans="1:23" x14ac:dyDescent="0.25">
      <c r="A3339" s="17"/>
      <c r="B3339" s="17"/>
      <c r="C3339" s="86"/>
      <c r="D3339" s="86"/>
      <c r="E3339" s="87"/>
      <c r="F3339" s="5"/>
      <c r="G3339" s="5"/>
      <c r="H3339" s="5"/>
      <c r="K3339" s="5"/>
      <c r="L3339" s="5"/>
      <c r="M3339" s="17"/>
      <c r="N3339" s="17"/>
      <c r="T3339" s="79"/>
      <c r="U3339" s="79"/>
      <c r="W3339" s="79"/>
    </row>
    <row r="3340" spans="1:23" x14ac:dyDescent="0.25">
      <c r="A3340" s="17"/>
      <c r="B3340" s="17"/>
      <c r="C3340" s="86"/>
      <c r="D3340" s="86"/>
      <c r="E3340" s="87"/>
      <c r="F3340" s="5"/>
      <c r="G3340" s="5"/>
      <c r="H3340" s="5"/>
      <c r="K3340" s="5"/>
      <c r="L3340" s="5"/>
      <c r="M3340" s="17"/>
      <c r="N3340" s="17"/>
      <c r="T3340" s="79"/>
      <c r="U3340" s="79"/>
      <c r="W3340" s="79"/>
    </row>
    <row r="3341" spans="1:23" x14ac:dyDescent="0.25">
      <c r="A3341" s="17"/>
      <c r="B3341" s="17"/>
      <c r="C3341" s="86"/>
      <c r="D3341" s="86"/>
      <c r="E3341" s="87"/>
      <c r="F3341" s="5"/>
      <c r="G3341" s="5"/>
      <c r="H3341" s="5"/>
      <c r="K3341" s="5"/>
      <c r="L3341" s="5"/>
      <c r="M3341" s="17"/>
      <c r="N3341" s="17"/>
      <c r="T3341" s="79"/>
      <c r="U3341" s="79"/>
      <c r="W3341" s="79"/>
    </row>
    <row r="3342" spans="1:23" x14ac:dyDescent="0.25">
      <c r="A3342" s="17"/>
      <c r="B3342" s="17"/>
      <c r="C3342" s="86"/>
      <c r="D3342" s="86"/>
      <c r="E3342" s="87"/>
      <c r="F3342" s="5"/>
      <c r="G3342" s="5"/>
      <c r="H3342" s="5"/>
      <c r="K3342" s="5"/>
      <c r="L3342" s="5"/>
      <c r="M3342" s="17"/>
      <c r="N3342" s="17"/>
      <c r="T3342" s="79"/>
      <c r="U3342" s="79"/>
      <c r="W3342" s="79"/>
    </row>
    <row r="3343" spans="1:23" x14ac:dyDescent="0.25">
      <c r="A3343" s="17"/>
      <c r="B3343" s="17"/>
      <c r="C3343" s="86"/>
      <c r="D3343" s="86"/>
      <c r="E3343" s="87"/>
      <c r="F3343" s="5"/>
      <c r="G3343" s="5"/>
      <c r="H3343" s="5"/>
      <c r="K3343" s="5"/>
      <c r="L3343" s="5"/>
      <c r="M3343" s="17"/>
      <c r="N3343" s="17"/>
      <c r="T3343" s="79"/>
      <c r="U3343" s="79"/>
      <c r="W3343" s="79"/>
    </row>
    <row r="3344" spans="1:23" x14ac:dyDescent="0.25">
      <c r="A3344" s="17"/>
      <c r="B3344" s="17"/>
      <c r="C3344" s="86"/>
      <c r="D3344" s="86"/>
      <c r="E3344" s="87"/>
      <c r="F3344" s="5"/>
      <c r="G3344" s="5"/>
      <c r="H3344" s="5"/>
      <c r="K3344" s="5"/>
      <c r="L3344" s="5"/>
      <c r="M3344" s="17"/>
      <c r="N3344" s="17"/>
      <c r="T3344" s="79"/>
      <c r="U3344" s="79"/>
      <c r="W3344" s="79"/>
    </row>
    <row r="3345" spans="1:23" x14ac:dyDescent="0.25">
      <c r="A3345" s="17"/>
      <c r="B3345" s="17"/>
      <c r="C3345" s="86"/>
      <c r="D3345" s="86"/>
      <c r="E3345" s="87"/>
      <c r="F3345" s="5"/>
      <c r="G3345" s="5"/>
      <c r="H3345" s="5"/>
      <c r="K3345" s="5"/>
      <c r="L3345" s="5"/>
      <c r="M3345" s="17"/>
      <c r="N3345" s="17"/>
      <c r="T3345" s="79"/>
      <c r="U3345" s="79"/>
      <c r="W3345" s="79"/>
    </row>
    <row r="3346" spans="1:23" x14ac:dyDescent="0.25">
      <c r="A3346" s="17"/>
      <c r="B3346" s="17"/>
      <c r="C3346" s="86"/>
      <c r="D3346" s="86"/>
      <c r="E3346" s="87"/>
      <c r="F3346" s="5"/>
      <c r="G3346" s="5"/>
      <c r="H3346" s="5"/>
      <c r="K3346" s="5"/>
      <c r="L3346" s="5"/>
      <c r="M3346" s="17"/>
      <c r="N3346" s="17"/>
      <c r="T3346" s="79"/>
      <c r="U3346" s="79"/>
      <c r="W3346" s="79"/>
    </row>
    <row r="3347" spans="1:23" x14ac:dyDescent="0.25">
      <c r="A3347" s="17"/>
      <c r="B3347" s="17"/>
      <c r="C3347" s="86"/>
      <c r="D3347" s="86"/>
      <c r="E3347" s="87"/>
      <c r="F3347" s="5"/>
      <c r="G3347" s="5"/>
      <c r="H3347" s="5"/>
      <c r="K3347" s="5"/>
      <c r="L3347" s="5"/>
      <c r="M3347" s="17"/>
      <c r="N3347" s="17"/>
      <c r="T3347" s="79"/>
      <c r="U3347" s="79"/>
      <c r="W3347" s="79"/>
    </row>
    <row r="3348" spans="1:23" x14ac:dyDescent="0.25">
      <c r="A3348" s="17"/>
      <c r="B3348" s="17"/>
      <c r="C3348" s="86"/>
      <c r="D3348" s="86"/>
      <c r="E3348" s="87"/>
      <c r="F3348" s="5"/>
      <c r="G3348" s="5"/>
      <c r="H3348" s="5"/>
      <c r="K3348" s="5"/>
      <c r="L3348" s="5"/>
      <c r="M3348" s="17"/>
      <c r="N3348" s="17"/>
      <c r="T3348" s="79"/>
      <c r="U3348" s="79"/>
      <c r="W3348" s="79"/>
    </row>
    <row r="3349" spans="1:23" x14ac:dyDescent="0.25">
      <c r="A3349" s="17"/>
      <c r="B3349" s="17"/>
      <c r="C3349" s="86"/>
      <c r="D3349" s="86"/>
      <c r="E3349" s="87"/>
      <c r="F3349" s="5"/>
      <c r="G3349" s="5"/>
      <c r="H3349" s="5"/>
      <c r="K3349" s="5"/>
      <c r="L3349" s="5"/>
      <c r="M3349" s="17"/>
      <c r="N3349" s="17"/>
      <c r="T3349" s="79"/>
      <c r="U3349" s="79"/>
      <c r="W3349" s="79"/>
    </row>
    <row r="3350" spans="1:23" x14ac:dyDescent="0.25">
      <c r="A3350" s="17"/>
      <c r="B3350" s="17"/>
      <c r="C3350" s="86"/>
      <c r="D3350" s="86"/>
      <c r="E3350" s="87"/>
      <c r="F3350" s="5"/>
      <c r="G3350" s="5"/>
      <c r="H3350" s="5"/>
      <c r="K3350" s="5"/>
      <c r="L3350" s="5"/>
      <c r="M3350" s="17"/>
      <c r="N3350" s="17"/>
      <c r="T3350" s="79"/>
      <c r="U3350" s="79"/>
      <c r="W3350" s="79"/>
    </row>
    <row r="3351" spans="1:23" x14ac:dyDescent="0.25">
      <c r="A3351" s="17"/>
      <c r="B3351" s="17"/>
      <c r="C3351" s="86"/>
      <c r="D3351" s="86"/>
      <c r="E3351" s="87"/>
      <c r="F3351" s="5"/>
      <c r="G3351" s="5"/>
      <c r="H3351" s="5"/>
      <c r="K3351" s="5"/>
      <c r="L3351" s="5"/>
      <c r="M3351" s="17"/>
      <c r="N3351" s="17"/>
      <c r="T3351" s="79"/>
      <c r="U3351" s="79"/>
      <c r="W3351" s="79"/>
    </row>
    <row r="3352" spans="1:23" x14ac:dyDescent="0.25">
      <c r="A3352" s="17"/>
      <c r="B3352" s="17"/>
      <c r="C3352" s="86"/>
      <c r="D3352" s="86"/>
      <c r="E3352" s="87"/>
      <c r="F3352" s="5"/>
      <c r="G3352" s="5"/>
      <c r="H3352" s="5"/>
      <c r="K3352" s="5"/>
      <c r="L3352" s="5"/>
      <c r="M3352" s="17"/>
      <c r="N3352" s="17"/>
      <c r="T3352" s="79"/>
      <c r="U3352" s="79"/>
      <c r="W3352" s="79"/>
    </row>
    <row r="3353" spans="1:23" x14ac:dyDescent="0.25">
      <c r="A3353" s="17"/>
      <c r="B3353" s="17"/>
      <c r="C3353" s="86"/>
      <c r="D3353" s="86"/>
      <c r="E3353" s="87"/>
      <c r="F3353" s="5"/>
      <c r="G3353" s="5"/>
      <c r="H3353" s="5"/>
      <c r="K3353" s="5"/>
      <c r="L3353" s="5"/>
      <c r="M3353" s="17"/>
      <c r="N3353" s="17"/>
      <c r="T3353" s="79"/>
      <c r="U3353" s="79"/>
      <c r="W3353" s="79"/>
    </row>
    <row r="3354" spans="1:23" x14ac:dyDescent="0.25">
      <c r="A3354" s="17"/>
      <c r="B3354" s="17"/>
      <c r="C3354" s="86"/>
      <c r="D3354" s="86"/>
      <c r="E3354" s="87"/>
      <c r="F3354" s="5"/>
      <c r="G3354" s="5"/>
      <c r="H3354" s="5"/>
      <c r="K3354" s="5"/>
      <c r="L3354" s="5"/>
      <c r="M3354" s="17"/>
      <c r="N3354" s="17"/>
      <c r="T3354" s="79"/>
      <c r="U3354" s="79"/>
      <c r="W3354" s="79"/>
    </row>
    <row r="3355" spans="1:23" x14ac:dyDescent="0.25">
      <c r="A3355" s="17"/>
      <c r="B3355" s="17"/>
      <c r="C3355" s="86"/>
      <c r="D3355" s="86"/>
      <c r="E3355" s="87"/>
      <c r="F3355" s="5"/>
      <c r="G3355" s="5"/>
      <c r="H3355" s="5"/>
      <c r="K3355" s="5"/>
      <c r="L3355" s="5"/>
      <c r="M3355" s="17"/>
      <c r="N3355" s="17"/>
      <c r="T3355" s="79"/>
      <c r="U3355" s="79"/>
      <c r="W3355" s="79"/>
    </row>
    <row r="3356" spans="1:23" x14ac:dyDescent="0.25">
      <c r="A3356" s="17"/>
      <c r="B3356" s="17"/>
      <c r="C3356" s="86"/>
      <c r="D3356" s="86"/>
      <c r="E3356" s="87"/>
      <c r="F3356" s="5"/>
      <c r="G3356" s="5"/>
      <c r="H3356" s="5"/>
      <c r="K3356" s="5"/>
      <c r="L3356" s="5"/>
      <c r="M3356" s="17"/>
      <c r="N3356" s="17"/>
      <c r="T3356" s="79"/>
      <c r="U3356" s="79"/>
      <c r="W3356" s="79"/>
    </row>
    <row r="3357" spans="1:23" x14ac:dyDescent="0.25">
      <c r="A3357" s="17"/>
      <c r="B3357" s="17"/>
      <c r="C3357" s="86"/>
      <c r="D3357" s="86"/>
      <c r="E3357" s="87"/>
      <c r="F3357" s="5"/>
      <c r="G3357" s="5"/>
      <c r="H3357" s="5"/>
      <c r="K3357" s="5"/>
      <c r="L3357" s="5"/>
      <c r="M3357" s="17"/>
      <c r="N3357" s="17"/>
      <c r="T3357" s="79"/>
      <c r="U3357" s="79"/>
      <c r="W3357" s="79"/>
    </row>
    <row r="3358" spans="1:23" x14ac:dyDescent="0.25">
      <c r="A3358" s="17"/>
      <c r="B3358" s="17"/>
      <c r="C3358" s="86"/>
      <c r="D3358" s="86"/>
      <c r="E3358" s="87"/>
      <c r="F3358" s="5"/>
      <c r="G3358" s="5"/>
      <c r="H3358" s="5"/>
      <c r="K3358" s="5"/>
      <c r="L3358" s="5"/>
      <c r="M3358" s="17"/>
      <c r="N3358" s="17"/>
      <c r="T3358" s="79"/>
      <c r="U3358" s="79"/>
      <c r="W3358" s="79"/>
    </row>
    <row r="3359" spans="1:23" x14ac:dyDescent="0.25">
      <c r="A3359" s="17"/>
      <c r="B3359" s="17"/>
      <c r="C3359" s="86"/>
      <c r="D3359" s="86"/>
      <c r="E3359" s="87"/>
      <c r="F3359" s="5"/>
      <c r="G3359" s="5"/>
      <c r="H3359" s="5"/>
      <c r="K3359" s="5"/>
      <c r="L3359" s="5"/>
      <c r="M3359" s="17"/>
      <c r="N3359" s="17"/>
      <c r="T3359" s="79"/>
      <c r="U3359" s="79"/>
      <c r="W3359" s="79"/>
    </row>
    <row r="3360" spans="1:23" x14ac:dyDescent="0.25">
      <c r="A3360" s="17"/>
      <c r="B3360" s="17"/>
      <c r="C3360" s="86"/>
      <c r="D3360" s="86"/>
      <c r="E3360" s="87"/>
      <c r="F3360" s="5"/>
      <c r="G3360" s="5"/>
      <c r="H3360" s="5"/>
      <c r="K3360" s="5"/>
      <c r="L3360" s="5"/>
      <c r="M3360" s="17"/>
      <c r="N3360" s="17"/>
      <c r="T3360" s="79"/>
      <c r="U3360" s="79"/>
      <c r="W3360" s="79"/>
    </row>
    <row r="3361" spans="1:23" x14ac:dyDescent="0.25">
      <c r="A3361" s="17"/>
      <c r="B3361" s="17"/>
      <c r="C3361" s="86"/>
      <c r="D3361" s="86"/>
      <c r="E3361" s="87"/>
      <c r="F3361" s="5"/>
      <c r="G3361" s="5"/>
      <c r="H3361" s="5"/>
      <c r="K3361" s="5"/>
      <c r="L3361" s="5"/>
      <c r="M3361" s="17"/>
      <c r="N3361" s="17"/>
      <c r="T3361" s="79"/>
      <c r="U3361" s="79"/>
      <c r="W3361" s="79"/>
    </row>
    <row r="3362" spans="1:23" x14ac:dyDescent="0.25">
      <c r="A3362" s="17"/>
      <c r="B3362" s="17"/>
      <c r="C3362" s="86"/>
      <c r="D3362" s="86"/>
      <c r="E3362" s="87"/>
      <c r="F3362" s="5"/>
      <c r="G3362" s="5"/>
      <c r="H3362" s="5"/>
      <c r="K3362" s="5"/>
      <c r="L3362" s="5"/>
      <c r="M3362" s="17"/>
      <c r="N3362" s="17"/>
      <c r="T3362" s="79"/>
      <c r="U3362" s="79"/>
      <c r="W3362" s="79"/>
    </row>
    <row r="3363" spans="1:23" x14ac:dyDescent="0.25">
      <c r="A3363" s="17"/>
      <c r="B3363" s="17"/>
      <c r="C3363" s="86"/>
      <c r="D3363" s="86"/>
      <c r="E3363" s="87"/>
      <c r="F3363" s="5"/>
      <c r="G3363" s="5"/>
      <c r="H3363" s="5"/>
      <c r="K3363" s="5"/>
      <c r="L3363" s="5"/>
      <c r="M3363" s="17"/>
      <c r="N3363" s="17"/>
      <c r="T3363" s="79"/>
      <c r="U3363" s="79"/>
      <c r="W3363" s="79"/>
    </row>
    <row r="3364" spans="1:23" x14ac:dyDescent="0.25">
      <c r="A3364" s="17"/>
      <c r="B3364" s="17"/>
      <c r="C3364" s="86"/>
      <c r="D3364" s="86"/>
      <c r="E3364" s="87"/>
      <c r="F3364" s="5"/>
      <c r="G3364" s="5"/>
      <c r="H3364" s="5"/>
      <c r="K3364" s="5"/>
      <c r="L3364" s="5"/>
      <c r="M3364" s="17"/>
      <c r="N3364" s="17"/>
      <c r="T3364" s="79"/>
      <c r="U3364" s="79"/>
      <c r="W3364" s="79"/>
    </row>
    <row r="3365" spans="1:23" x14ac:dyDescent="0.25">
      <c r="A3365" s="17"/>
      <c r="B3365" s="17"/>
      <c r="C3365" s="86"/>
      <c r="D3365" s="86"/>
      <c r="E3365" s="87"/>
      <c r="F3365" s="5"/>
      <c r="G3365" s="5"/>
      <c r="H3365" s="5"/>
      <c r="K3365" s="5"/>
      <c r="L3365" s="5"/>
      <c r="M3365" s="17"/>
      <c r="N3365" s="17"/>
      <c r="T3365" s="79"/>
      <c r="U3365" s="79"/>
      <c r="W3365" s="79"/>
    </row>
    <row r="3366" spans="1:23" x14ac:dyDescent="0.25">
      <c r="A3366" s="17"/>
      <c r="B3366" s="17"/>
      <c r="C3366" s="86"/>
      <c r="D3366" s="86"/>
      <c r="E3366" s="87"/>
      <c r="F3366" s="5"/>
      <c r="G3366" s="5"/>
      <c r="H3366" s="5"/>
      <c r="K3366" s="5"/>
      <c r="L3366" s="5"/>
      <c r="M3366" s="17"/>
      <c r="N3366" s="17"/>
      <c r="T3366" s="79"/>
      <c r="U3366" s="79"/>
      <c r="W3366" s="79"/>
    </row>
    <row r="3367" spans="1:23" x14ac:dyDescent="0.25">
      <c r="A3367" s="17"/>
      <c r="B3367" s="17"/>
      <c r="C3367" s="86"/>
      <c r="D3367" s="86"/>
      <c r="E3367" s="87"/>
      <c r="F3367" s="5"/>
      <c r="G3367" s="5"/>
      <c r="H3367" s="5"/>
      <c r="K3367" s="5"/>
      <c r="L3367" s="5"/>
      <c r="M3367" s="17"/>
      <c r="N3367" s="17"/>
      <c r="T3367" s="79"/>
      <c r="U3367" s="79"/>
      <c r="W3367" s="79"/>
    </row>
    <row r="3368" spans="1:23" x14ac:dyDescent="0.25">
      <c r="A3368" s="17"/>
      <c r="B3368" s="17"/>
      <c r="C3368" s="86"/>
      <c r="D3368" s="86"/>
      <c r="E3368" s="87"/>
      <c r="F3368" s="5"/>
      <c r="G3368" s="5"/>
      <c r="H3368" s="5"/>
      <c r="K3368" s="5"/>
      <c r="L3368" s="5"/>
      <c r="M3368" s="17"/>
      <c r="N3368" s="17"/>
      <c r="T3368" s="79"/>
      <c r="U3368" s="79"/>
      <c r="W3368" s="79"/>
    </row>
    <row r="3369" spans="1:23" x14ac:dyDescent="0.25">
      <c r="A3369" s="17"/>
      <c r="B3369" s="17"/>
      <c r="C3369" s="86"/>
      <c r="D3369" s="86"/>
      <c r="E3369" s="87"/>
      <c r="F3369" s="5"/>
      <c r="G3369" s="5"/>
      <c r="H3369" s="5"/>
      <c r="K3369" s="5"/>
      <c r="L3369" s="5"/>
      <c r="M3369" s="17"/>
      <c r="N3369" s="17"/>
      <c r="T3369" s="79"/>
      <c r="U3369" s="79"/>
      <c r="W3369" s="79"/>
    </row>
    <row r="3370" spans="1:23" x14ac:dyDescent="0.25">
      <c r="A3370" s="17"/>
      <c r="B3370" s="17"/>
      <c r="C3370" s="86"/>
      <c r="D3370" s="86"/>
      <c r="E3370" s="87"/>
      <c r="F3370" s="5"/>
      <c r="G3370" s="5"/>
      <c r="H3370" s="5"/>
      <c r="K3370" s="5"/>
      <c r="L3370" s="5"/>
      <c r="M3370" s="17"/>
      <c r="N3370" s="17"/>
      <c r="T3370" s="79"/>
      <c r="U3370" s="79"/>
      <c r="W3370" s="79"/>
    </row>
    <row r="3371" spans="1:23" x14ac:dyDescent="0.25">
      <c r="A3371" s="17"/>
      <c r="B3371" s="17"/>
      <c r="C3371" s="86"/>
      <c r="D3371" s="86"/>
      <c r="E3371" s="87"/>
      <c r="F3371" s="5"/>
      <c r="G3371" s="5"/>
      <c r="H3371" s="5"/>
      <c r="K3371" s="5"/>
      <c r="L3371" s="5"/>
      <c r="M3371" s="17"/>
      <c r="N3371" s="17"/>
      <c r="T3371" s="79"/>
      <c r="U3371" s="79"/>
      <c r="W3371" s="79"/>
    </row>
    <row r="3372" spans="1:23" x14ac:dyDescent="0.25">
      <c r="A3372" s="17"/>
      <c r="B3372" s="17"/>
      <c r="C3372" s="86"/>
      <c r="D3372" s="86"/>
      <c r="E3372" s="87"/>
      <c r="F3372" s="5"/>
      <c r="G3372" s="5"/>
      <c r="H3372" s="5"/>
      <c r="K3372" s="5"/>
      <c r="L3372" s="5"/>
      <c r="M3372" s="17"/>
      <c r="N3372" s="17"/>
      <c r="T3372" s="79"/>
      <c r="U3372" s="79"/>
      <c r="W3372" s="79"/>
    </row>
    <row r="3373" spans="1:23" x14ac:dyDescent="0.25">
      <c r="A3373" s="17"/>
      <c r="B3373" s="17"/>
      <c r="C3373" s="86"/>
      <c r="D3373" s="86"/>
      <c r="E3373" s="87"/>
      <c r="F3373" s="5"/>
      <c r="G3373" s="5"/>
      <c r="H3373" s="5"/>
      <c r="K3373" s="5"/>
      <c r="L3373" s="5"/>
      <c r="M3373" s="17"/>
      <c r="N3373" s="17"/>
      <c r="T3373" s="79"/>
      <c r="U3373" s="79"/>
      <c r="W3373" s="79"/>
    </row>
    <row r="3374" spans="1:23" x14ac:dyDescent="0.25">
      <c r="A3374" s="17"/>
      <c r="B3374" s="17"/>
      <c r="C3374" s="86"/>
      <c r="D3374" s="86"/>
      <c r="E3374" s="87"/>
      <c r="F3374" s="5"/>
      <c r="G3374" s="5"/>
      <c r="H3374" s="5"/>
      <c r="K3374" s="5"/>
      <c r="L3374" s="5"/>
      <c r="M3374" s="17"/>
      <c r="N3374" s="17"/>
      <c r="T3374" s="79"/>
      <c r="U3374" s="79"/>
      <c r="W3374" s="79"/>
    </row>
    <row r="3375" spans="1:23" x14ac:dyDescent="0.25">
      <c r="A3375" s="17"/>
      <c r="B3375" s="17"/>
      <c r="C3375" s="86"/>
      <c r="D3375" s="86"/>
      <c r="E3375" s="87"/>
      <c r="F3375" s="5"/>
      <c r="G3375" s="5"/>
      <c r="H3375" s="5"/>
      <c r="K3375" s="5"/>
      <c r="L3375" s="5"/>
      <c r="M3375" s="17"/>
      <c r="N3375" s="17"/>
      <c r="T3375" s="79"/>
      <c r="U3375" s="79"/>
      <c r="W3375" s="79"/>
    </row>
    <row r="3376" spans="1:23" x14ac:dyDescent="0.25">
      <c r="A3376" s="17"/>
      <c r="B3376" s="17"/>
      <c r="C3376" s="86"/>
      <c r="D3376" s="86"/>
      <c r="E3376" s="87"/>
      <c r="F3376" s="5"/>
      <c r="G3376" s="5"/>
      <c r="H3376" s="5"/>
      <c r="K3376" s="5"/>
      <c r="L3376" s="5"/>
      <c r="M3376" s="17"/>
      <c r="N3376" s="17"/>
      <c r="T3376" s="79"/>
      <c r="U3376" s="79"/>
      <c r="W3376" s="79"/>
    </row>
    <row r="3377" spans="1:23" x14ac:dyDescent="0.25">
      <c r="A3377" s="17"/>
      <c r="B3377" s="17"/>
      <c r="C3377" s="86"/>
      <c r="D3377" s="86"/>
      <c r="E3377" s="87"/>
      <c r="F3377" s="5"/>
      <c r="G3377" s="5"/>
      <c r="H3377" s="5"/>
      <c r="K3377" s="5"/>
      <c r="L3377" s="5"/>
      <c r="M3377" s="17"/>
      <c r="N3377" s="17"/>
      <c r="T3377" s="79"/>
      <c r="U3377" s="79"/>
      <c r="W3377" s="79"/>
    </row>
    <row r="3378" spans="1:23" x14ac:dyDescent="0.25">
      <c r="A3378" s="17"/>
      <c r="B3378" s="17"/>
      <c r="C3378" s="86"/>
      <c r="D3378" s="86"/>
      <c r="E3378" s="87"/>
      <c r="F3378" s="5"/>
      <c r="G3378" s="5"/>
      <c r="H3378" s="5"/>
      <c r="K3378" s="5"/>
      <c r="L3378" s="5"/>
      <c r="M3378" s="17"/>
      <c r="N3378" s="17"/>
      <c r="T3378" s="79"/>
      <c r="U3378" s="79"/>
      <c r="W3378" s="79"/>
    </row>
    <row r="3379" spans="1:23" x14ac:dyDescent="0.25">
      <c r="A3379" s="17"/>
      <c r="B3379" s="17"/>
      <c r="C3379" s="86"/>
      <c r="D3379" s="86"/>
      <c r="E3379" s="87"/>
      <c r="F3379" s="5"/>
      <c r="G3379" s="5"/>
      <c r="H3379" s="5"/>
      <c r="K3379" s="5"/>
      <c r="L3379" s="5"/>
      <c r="M3379" s="17"/>
      <c r="N3379" s="17"/>
      <c r="T3379" s="79"/>
      <c r="U3379" s="79"/>
      <c r="W3379" s="79"/>
    </row>
    <row r="3380" spans="1:23" x14ac:dyDescent="0.25">
      <c r="A3380" s="17"/>
      <c r="B3380" s="17"/>
      <c r="C3380" s="86"/>
      <c r="D3380" s="86"/>
      <c r="E3380" s="87"/>
      <c r="F3380" s="5"/>
      <c r="G3380" s="5"/>
      <c r="H3380" s="5"/>
      <c r="K3380" s="5"/>
      <c r="L3380" s="5"/>
      <c r="M3380" s="17"/>
      <c r="N3380" s="17"/>
      <c r="T3380" s="79"/>
      <c r="U3380" s="79"/>
      <c r="W3380" s="79"/>
    </row>
    <row r="3381" spans="1:23" x14ac:dyDescent="0.25">
      <c r="A3381" s="17"/>
      <c r="B3381" s="17"/>
      <c r="C3381" s="86"/>
      <c r="D3381" s="86"/>
      <c r="E3381" s="87"/>
      <c r="F3381" s="5"/>
      <c r="G3381" s="5"/>
      <c r="H3381" s="5"/>
      <c r="K3381" s="5"/>
      <c r="L3381" s="5"/>
      <c r="M3381" s="17"/>
      <c r="N3381" s="17"/>
      <c r="T3381" s="79"/>
      <c r="U3381" s="79"/>
      <c r="W3381" s="79"/>
    </row>
    <row r="3382" spans="1:23" x14ac:dyDescent="0.25">
      <c r="A3382" s="17"/>
      <c r="B3382" s="17"/>
      <c r="C3382" s="86"/>
      <c r="D3382" s="86"/>
      <c r="E3382" s="87"/>
      <c r="F3382" s="5"/>
      <c r="G3382" s="5"/>
      <c r="H3382" s="5"/>
      <c r="K3382" s="5"/>
      <c r="L3382" s="5"/>
      <c r="M3382" s="17"/>
      <c r="N3382" s="17"/>
      <c r="T3382" s="79"/>
      <c r="U3382" s="79"/>
      <c r="W3382" s="79"/>
    </row>
    <row r="3383" spans="1:23" x14ac:dyDescent="0.25">
      <c r="A3383" s="17"/>
      <c r="B3383" s="17"/>
      <c r="C3383" s="86"/>
      <c r="D3383" s="86"/>
      <c r="E3383" s="87"/>
      <c r="F3383" s="5"/>
      <c r="G3383" s="5"/>
      <c r="H3383" s="5"/>
      <c r="K3383" s="5"/>
      <c r="L3383" s="5"/>
      <c r="M3383" s="17"/>
      <c r="N3383" s="17"/>
      <c r="T3383" s="79"/>
      <c r="U3383" s="79"/>
      <c r="W3383" s="79"/>
    </row>
    <row r="3384" spans="1:23" x14ac:dyDescent="0.25">
      <c r="A3384" s="17"/>
      <c r="B3384" s="17"/>
      <c r="C3384" s="86"/>
      <c r="D3384" s="86"/>
      <c r="E3384" s="87"/>
      <c r="F3384" s="5"/>
      <c r="G3384" s="5"/>
      <c r="H3384" s="5"/>
      <c r="K3384" s="5"/>
      <c r="L3384" s="5"/>
      <c r="M3384" s="17"/>
      <c r="N3384" s="17"/>
      <c r="T3384" s="79"/>
      <c r="U3384" s="79"/>
      <c r="W3384" s="79"/>
    </row>
    <row r="3385" spans="1:23" x14ac:dyDescent="0.25">
      <c r="A3385" s="17"/>
      <c r="B3385" s="17"/>
      <c r="C3385" s="86"/>
      <c r="D3385" s="86"/>
      <c r="E3385" s="87"/>
      <c r="F3385" s="5"/>
      <c r="G3385" s="5"/>
      <c r="H3385" s="5"/>
      <c r="K3385" s="5"/>
      <c r="L3385" s="5"/>
      <c r="M3385" s="17"/>
      <c r="N3385" s="17"/>
      <c r="T3385" s="79"/>
      <c r="U3385" s="79"/>
      <c r="W3385" s="79"/>
    </row>
    <row r="3386" spans="1:23" x14ac:dyDescent="0.25">
      <c r="A3386" s="17"/>
      <c r="B3386" s="17"/>
      <c r="C3386" s="86"/>
      <c r="D3386" s="86"/>
      <c r="E3386" s="87"/>
      <c r="F3386" s="5"/>
      <c r="G3386" s="5"/>
      <c r="H3386" s="5"/>
      <c r="K3386" s="5"/>
      <c r="L3386" s="5"/>
      <c r="M3386" s="17"/>
      <c r="N3386" s="17"/>
      <c r="T3386" s="79"/>
      <c r="U3386" s="79"/>
      <c r="W3386" s="79"/>
    </row>
    <row r="3387" spans="1:23" x14ac:dyDescent="0.25">
      <c r="A3387" s="17"/>
      <c r="B3387" s="17"/>
      <c r="C3387" s="86"/>
      <c r="D3387" s="86"/>
      <c r="E3387" s="87"/>
      <c r="F3387" s="5"/>
      <c r="G3387" s="5"/>
      <c r="H3387" s="5"/>
      <c r="K3387" s="5"/>
      <c r="L3387" s="5"/>
      <c r="M3387" s="17"/>
      <c r="N3387" s="17"/>
      <c r="T3387" s="79"/>
      <c r="U3387" s="79"/>
      <c r="W3387" s="79"/>
    </row>
    <row r="3388" spans="1:23" x14ac:dyDescent="0.25">
      <c r="A3388" s="17"/>
      <c r="B3388" s="17"/>
      <c r="C3388" s="86"/>
      <c r="D3388" s="86"/>
      <c r="E3388" s="87"/>
      <c r="F3388" s="5"/>
      <c r="G3388" s="5"/>
      <c r="H3388" s="5"/>
      <c r="K3388" s="5"/>
      <c r="L3388" s="5"/>
      <c r="M3388" s="17"/>
      <c r="N3388" s="17"/>
      <c r="T3388" s="79"/>
      <c r="U3388" s="79"/>
      <c r="W3388" s="79"/>
    </row>
    <row r="3389" spans="1:23" x14ac:dyDescent="0.25">
      <c r="A3389" s="17"/>
      <c r="B3389" s="17"/>
      <c r="C3389" s="86"/>
      <c r="D3389" s="86"/>
      <c r="E3389" s="87"/>
      <c r="F3389" s="5"/>
      <c r="G3389" s="5"/>
      <c r="H3389" s="5"/>
      <c r="K3389" s="5"/>
      <c r="L3389" s="5"/>
      <c r="M3389" s="17"/>
      <c r="N3389" s="17"/>
      <c r="T3389" s="79"/>
      <c r="U3389" s="79"/>
      <c r="W3389" s="79"/>
    </row>
    <row r="3390" spans="1:23" x14ac:dyDescent="0.25">
      <c r="A3390" s="17"/>
      <c r="B3390" s="17"/>
      <c r="C3390" s="86"/>
      <c r="D3390" s="86"/>
      <c r="E3390" s="87"/>
      <c r="F3390" s="5"/>
      <c r="G3390" s="5"/>
      <c r="H3390" s="5"/>
      <c r="K3390" s="5"/>
      <c r="L3390" s="5"/>
      <c r="M3390" s="17"/>
      <c r="N3390" s="17"/>
      <c r="T3390" s="79"/>
      <c r="U3390" s="79"/>
      <c r="W3390" s="79"/>
    </row>
    <row r="3391" spans="1:23" x14ac:dyDescent="0.25">
      <c r="A3391" s="17"/>
      <c r="B3391" s="17"/>
      <c r="C3391" s="86"/>
      <c r="D3391" s="86"/>
      <c r="E3391" s="87"/>
      <c r="F3391" s="5"/>
      <c r="G3391" s="5"/>
      <c r="H3391" s="5"/>
      <c r="K3391" s="5"/>
      <c r="L3391" s="5"/>
      <c r="M3391" s="17"/>
      <c r="N3391" s="17"/>
      <c r="T3391" s="79"/>
      <c r="U3391" s="79"/>
      <c r="W3391" s="79"/>
    </row>
    <row r="3392" spans="1:23" x14ac:dyDescent="0.25">
      <c r="A3392" s="17"/>
      <c r="B3392" s="17"/>
      <c r="C3392" s="86"/>
      <c r="D3392" s="86"/>
      <c r="E3392" s="87"/>
      <c r="F3392" s="5"/>
      <c r="G3392" s="5"/>
      <c r="H3392" s="5"/>
      <c r="K3392" s="5"/>
      <c r="L3392" s="5"/>
      <c r="M3392" s="17"/>
      <c r="N3392" s="17"/>
      <c r="T3392" s="79"/>
      <c r="U3392" s="79"/>
      <c r="W3392" s="79"/>
    </row>
    <row r="3393" spans="1:23" x14ac:dyDescent="0.25">
      <c r="A3393" s="17"/>
      <c r="B3393" s="17"/>
      <c r="C3393" s="86"/>
      <c r="D3393" s="86"/>
      <c r="E3393" s="87"/>
      <c r="F3393" s="5"/>
      <c r="G3393" s="5"/>
      <c r="H3393" s="5"/>
      <c r="K3393" s="5"/>
      <c r="L3393" s="5"/>
      <c r="M3393" s="17"/>
      <c r="N3393" s="17"/>
      <c r="T3393" s="79"/>
      <c r="U3393" s="79"/>
      <c r="W3393" s="79"/>
    </row>
    <row r="3394" spans="1:23" x14ac:dyDescent="0.25">
      <c r="A3394" s="17"/>
      <c r="B3394" s="17"/>
      <c r="C3394" s="86"/>
      <c r="D3394" s="86"/>
      <c r="E3394" s="87"/>
      <c r="F3394" s="5"/>
      <c r="G3394" s="5"/>
      <c r="H3394" s="5"/>
      <c r="K3394" s="5"/>
      <c r="L3394" s="5"/>
      <c r="M3394" s="17"/>
      <c r="N3394" s="17"/>
      <c r="T3394" s="79"/>
      <c r="U3394" s="79"/>
      <c r="W3394" s="79"/>
    </row>
    <row r="3395" spans="1:23" x14ac:dyDescent="0.25">
      <c r="A3395" s="17"/>
      <c r="B3395" s="17"/>
      <c r="C3395" s="86"/>
      <c r="D3395" s="86"/>
      <c r="E3395" s="87"/>
      <c r="F3395" s="5"/>
      <c r="G3395" s="5"/>
      <c r="H3395" s="5"/>
      <c r="K3395" s="5"/>
      <c r="L3395" s="5"/>
      <c r="M3395" s="17"/>
      <c r="N3395" s="17"/>
      <c r="T3395" s="79"/>
      <c r="U3395" s="79"/>
      <c r="W3395" s="79"/>
    </row>
    <row r="3396" spans="1:23" x14ac:dyDescent="0.25">
      <c r="A3396" s="17"/>
      <c r="B3396" s="17"/>
      <c r="C3396" s="86"/>
      <c r="D3396" s="86"/>
      <c r="E3396" s="87"/>
      <c r="F3396" s="5"/>
      <c r="G3396" s="5"/>
      <c r="H3396" s="5"/>
      <c r="K3396" s="5"/>
      <c r="L3396" s="5"/>
      <c r="M3396" s="17"/>
      <c r="N3396" s="17"/>
      <c r="T3396" s="79"/>
      <c r="U3396" s="79"/>
      <c r="W3396" s="79"/>
    </row>
    <row r="3397" spans="1:23" x14ac:dyDescent="0.25">
      <c r="A3397" s="17"/>
      <c r="B3397" s="17"/>
      <c r="C3397" s="86"/>
      <c r="D3397" s="86"/>
      <c r="E3397" s="87"/>
      <c r="F3397" s="5"/>
      <c r="G3397" s="5"/>
      <c r="H3397" s="5"/>
      <c r="K3397" s="5"/>
      <c r="L3397" s="5"/>
      <c r="M3397" s="17"/>
      <c r="N3397" s="17"/>
      <c r="T3397" s="79"/>
      <c r="U3397" s="79"/>
      <c r="W3397" s="79"/>
    </row>
    <row r="3398" spans="1:23" x14ac:dyDescent="0.25">
      <c r="A3398" s="17"/>
      <c r="B3398" s="17"/>
      <c r="C3398" s="86"/>
      <c r="D3398" s="86"/>
      <c r="E3398" s="87"/>
      <c r="F3398" s="5"/>
      <c r="G3398" s="5"/>
      <c r="H3398" s="5"/>
      <c r="K3398" s="5"/>
      <c r="L3398" s="5"/>
      <c r="M3398" s="17"/>
      <c r="N3398" s="17"/>
      <c r="T3398" s="79"/>
      <c r="U3398" s="79"/>
      <c r="W3398" s="79"/>
    </row>
    <row r="3399" spans="1:23" x14ac:dyDescent="0.25">
      <c r="A3399" s="17"/>
      <c r="B3399" s="17"/>
      <c r="C3399" s="86"/>
      <c r="D3399" s="86"/>
      <c r="E3399" s="87"/>
      <c r="F3399" s="5"/>
      <c r="G3399" s="5"/>
      <c r="H3399" s="5"/>
      <c r="K3399" s="5"/>
      <c r="L3399" s="5"/>
      <c r="M3399" s="17"/>
      <c r="N3399" s="17"/>
      <c r="T3399" s="79"/>
      <c r="U3399" s="79"/>
      <c r="W3399" s="79"/>
    </row>
    <row r="3400" spans="1:23" x14ac:dyDescent="0.25">
      <c r="A3400" s="17"/>
      <c r="B3400" s="17"/>
      <c r="C3400" s="86"/>
      <c r="D3400" s="86"/>
      <c r="E3400" s="87"/>
      <c r="F3400" s="5"/>
      <c r="G3400" s="5"/>
      <c r="H3400" s="5"/>
      <c r="K3400" s="5"/>
      <c r="L3400" s="5"/>
      <c r="M3400" s="17"/>
      <c r="N3400" s="17"/>
      <c r="T3400" s="79"/>
      <c r="U3400" s="79"/>
      <c r="W3400" s="79"/>
    </row>
    <row r="3401" spans="1:23" x14ac:dyDescent="0.25">
      <c r="A3401" s="17"/>
      <c r="B3401" s="17"/>
      <c r="C3401" s="86"/>
      <c r="D3401" s="86"/>
      <c r="E3401" s="87"/>
      <c r="F3401" s="5"/>
      <c r="G3401" s="5"/>
      <c r="H3401" s="5"/>
      <c r="K3401" s="5"/>
      <c r="L3401" s="5"/>
      <c r="M3401" s="17"/>
      <c r="N3401" s="17"/>
      <c r="T3401" s="79"/>
      <c r="U3401" s="79"/>
      <c r="W3401" s="79"/>
    </row>
    <row r="3402" spans="1:23" x14ac:dyDescent="0.25">
      <c r="A3402" s="17"/>
      <c r="B3402" s="17"/>
      <c r="C3402" s="86"/>
      <c r="D3402" s="86"/>
      <c r="E3402" s="87"/>
      <c r="F3402" s="5"/>
      <c r="G3402" s="5"/>
      <c r="H3402" s="5"/>
      <c r="K3402" s="5"/>
      <c r="L3402" s="5"/>
      <c r="M3402" s="17"/>
      <c r="N3402" s="17"/>
      <c r="T3402" s="79"/>
      <c r="U3402" s="79"/>
      <c r="W3402" s="79"/>
    </row>
    <row r="3403" spans="1:23" x14ac:dyDescent="0.25">
      <c r="A3403" s="17"/>
      <c r="B3403" s="17"/>
      <c r="C3403" s="86"/>
      <c r="D3403" s="86"/>
      <c r="E3403" s="87"/>
      <c r="F3403" s="5"/>
      <c r="G3403" s="5"/>
      <c r="H3403" s="5"/>
      <c r="K3403" s="5"/>
      <c r="L3403" s="5"/>
      <c r="M3403" s="17"/>
      <c r="N3403" s="17"/>
      <c r="T3403" s="79"/>
      <c r="U3403" s="79"/>
      <c r="W3403" s="79"/>
    </row>
    <row r="3404" spans="1:23" x14ac:dyDescent="0.25">
      <c r="A3404" s="17"/>
      <c r="B3404" s="17"/>
      <c r="C3404" s="86"/>
      <c r="D3404" s="86"/>
      <c r="E3404" s="87"/>
      <c r="F3404" s="5"/>
      <c r="G3404" s="5"/>
      <c r="H3404" s="5"/>
      <c r="K3404" s="5"/>
      <c r="L3404" s="5"/>
      <c r="M3404" s="17"/>
      <c r="N3404" s="17"/>
      <c r="T3404" s="79"/>
      <c r="U3404" s="79"/>
      <c r="W3404" s="79"/>
    </row>
    <row r="3405" spans="1:23" x14ac:dyDescent="0.25">
      <c r="A3405" s="17"/>
      <c r="B3405" s="17"/>
      <c r="C3405" s="86"/>
      <c r="D3405" s="86"/>
      <c r="E3405" s="87"/>
      <c r="F3405" s="5"/>
      <c r="G3405" s="5"/>
      <c r="H3405" s="5"/>
      <c r="K3405" s="5"/>
      <c r="L3405" s="5"/>
      <c r="M3405" s="17"/>
      <c r="N3405" s="17"/>
      <c r="T3405" s="79"/>
      <c r="U3405" s="79"/>
      <c r="W3405" s="79"/>
    </row>
    <row r="3406" spans="1:23" x14ac:dyDescent="0.25">
      <c r="A3406" s="17"/>
      <c r="B3406" s="17"/>
      <c r="C3406" s="86"/>
      <c r="D3406" s="86"/>
      <c r="E3406" s="87"/>
      <c r="F3406" s="5"/>
      <c r="G3406" s="5"/>
      <c r="H3406" s="5"/>
      <c r="K3406" s="5"/>
      <c r="L3406" s="5"/>
      <c r="M3406" s="17"/>
      <c r="N3406" s="17"/>
      <c r="T3406" s="79"/>
      <c r="U3406" s="79"/>
      <c r="W3406" s="79"/>
    </row>
    <row r="3407" spans="1:23" x14ac:dyDescent="0.25">
      <c r="A3407" s="17"/>
      <c r="B3407" s="17"/>
      <c r="C3407" s="86"/>
      <c r="D3407" s="86"/>
      <c r="E3407" s="87"/>
      <c r="F3407" s="5"/>
      <c r="G3407" s="5"/>
      <c r="H3407" s="5"/>
      <c r="K3407" s="5"/>
      <c r="L3407" s="5"/>
      <c r="M3407" s="17"/>
      <c r="N3407" s="17"/>
      <c r="T3407" s="79"/>
      <c r="U3407" s="79"/>
      <c r="W3407" s="79"/>
    </row>
    <row r="3408" spans="1:23" x14ac:dyDescent="0.25">
      <c r="A3408" s="17"/>
      <c r="B3408" s="17"/>
      <c r="C3408" s="86"/>
      <c r="D3408" s="86"/>
      <c r="E3408" s="87"/>
      <c r="F3408" s="5"/>
      <c r="G3408" s="5"/>
      <c r="H3408" s="5"/>
      <c r="K3408" s="5"/>
      <c r="L3408" s="5"/>
      <c r="M3408" s="17"/>
      <c r="N3408" s="17"/>
      <c r="T3408" s="79"/>
      <c r="U3408" s="79"/>
      <c r="W3408" s="79"/>
    </row>
    <row r="3409" spans="1:23" x14ac:dyDescent="0.25">
      <c r="A3409" s="17"/>
      <c r="B3409" s="17"/>
      <c r="C3409" s="86"/>
      <c r="D3409" s="86"/>
      <c r="E3409" s="87"/>
      <c r="F3409" s="5"/>
      <c r="G3409" s="5"/>
      <c r="H3409" s="5"/>
      <c r="K3409" s="5"/>
      <c r="L3409" s="5"/>
      <c r="M3409" s="17"/>
      <c r="N3409" s="17"/>
      <c r="T3409" s="79"/>
      <c r="U3409" s="79"/>
      <c r="W3409" s="79"/>
    </row>
    <row r="3410" spans="1:23" x14ac:dyDescent="0.25">
      <c r="A3410" s="17"/>
      <c r="B3410" s="17"/>
      <c r="C3410" s="86"/>
      <c r="D3410" s="86"/>
      <c r="E3410" s="87"/>
      <c r="F3410" s="5"/>
      <c r="G3410" s="5"/>
      <c r="H3410" s="5"/>
      <c r="K3410" s="5"/>
      <c r="L3410" s="5"/>
      <c r="M3410" s="17"/>
      <c r="N3410" s="17"/>
      <c r="T3410" s="79"/>
      <c r="U3410" s="79"/>
      <c r="W3410" s="79"/>
    </row>
    <row r="3411" spans="1:23" x14ac:dyDescent="0.25">
      <c r="A3411" s="17"/>
      <c r="B3411" s="17"/>
      <c r="C3411" s="86"/>
      <c r="D3411" s="86"/>
      <c r="E3411" s="87"/>
      <c r="F3411" s="5"/>
      <c r="G3411" s="5"/>
      <c r="H3411" s="5"/>
      <c r="K3411" s="5"/>
      <c r="L3411" s="5"/>
      <c r="M3411" s="17"/>
      <c r="N3411" s="17"/>
      <c r="T3411" s="79"/>
      <c r="U3411" s="79"/>
      <c r="W3411" s="79"/>
    </row>
    <row r="3412" spans="1:23" x14ac:dyDescent="0.25">
      <c r="A3412" s="17"/>
      <c r="B3412" s="17"/>
      <c r="C3412" s="86"/>
      <c r="D3412" s="86"/>
      <c r="E3412" s="87"/>
      <c r="F3412" s="5"/>
      <c r="G3412" s="5"/>
      <c r="H3412" s="5"/>
      <c r="K3412" s="5"/>
      <c r="L3412" s="5"/>
      <c r="M3412" s="17"/>
      <c r="N3412" s="17"/>
      <c r="T3412" s="79"/>
      <c r="U3412" s="79"/>
      <c r="W3412" s="79"/>
    </row>
    <row r="3413" spans="1:23" x14ac:dyDescent="0.25">
      <c r="A3413" s="17"/>
      <c r="B3413" s="17"/>
      <c r="C3413" s="86"/>
      <c r="D3413" s="86"/>
      <c r="E3413" s="87"/>
      <c r="F3413" s="5"/>
      <c r="G3413" s="5"/>
      <c r="H3413" s="5"/>
      <c r="K3413" s="5"/>
      <c r="L3413" s="5"/>
      <c r="M3413" s="17"/>
      <c r="N3413" s="17"/>
      <c r="T3413" s="79"/>
      <c r="U3413" s="79"/>
      <c r="W3413" s="79"/>
    </row>
    <row r="3414" spans="1:23" x14ac:dyDescent="0.25">
      <c r="A3414" s="17"/>
      <c r="B3414" s="17"/>
      <c r="C3414" s="86"/>
      <c r="D3414" s="86"/>
      <c r="E3414" s="87"/>
      <c r="F3414" s="5"/>
      <c r="G3414" s="5"/>
      <c r="H3414" s="5"/>
      <c r="K3414" s="5"/>
      <c r="L3414" s="5"/>
      <c r="M3414" s="17"/>
      <c r="N3414" s="17"/>
      <c r="T3414" s="79"/>
      <c r="U3414" s="79"/>
      <c r="W3414" s="79"/>
    </row>
    <row r="3415" spans="1:23" x14ac:dyDescent="0.25">
      <c r="A3415" s="17"/>
      <c r="B3415" s="17"/>
      <c r="C3415" s="86"/>
      <c r="D3415" s="86"/>
      <c r="E3415" s="87"/>
      <c r="F3415" s="5"/>
      <c r="G3415" s="5"/>
      <c r="H3415" s="5"/>
      <c r="K3415" s="5"/>
      <c r="L3415" s="5"/>
      <c r="M3415" s="17"/>
      <c r="N3415" s="17"/>
      <c r="T3415" s="79"/>
      <c r="U3415" s="79"/>
      <c r="W3415" s="79"/>
    </row>
    <row r="3416" spans="1:23" x14ac:dyDescent="0.25">
      <c r="A3416" s="17"/>
      <c r="B3416" s="17"/>
      <c r="C3416" s="86"/>
      <c r="D3416" s="86"/>
      <c r="E3416" s="87"/>
      <c r="F3416" s="5"/>
      <c r="G3416" s="5"/>
      <c r="H3416" s="5"/>
      <c r="K3416" s="5"/>
      <c r="L3416" s="5"/>
      <c r="M3416" s="17"/>
      <c r="N3416" s="17"/>
      <c r="T3416" s="79"/>
      <c r="U3416" s="79"/>
      <c r="W3416" s="79"/>
    </row>
    <row r="3417" spans="1:23" x14ac:dyDescent="0.25">
      <c r="A3417" s="17"/>
      <c r="B3417" s="17"/>
      <c r="C3417" s="86"/>
      <c r="D3417" s="86"/>
      <c r="E3417" s="87"/>
      <c r="F3417" s="5"/>
      <c r="G3417" s="5"/>
      <c r="H3417" s="5"/>
      <c r="K3417" s="5"/>
      <c r="L3417" s="5"/>
      <c r="M3417" s="17"/>
      <c r="N3417" s="17"/>
      <c r="T3417" s="79"/>
      <c r="U3417" s="79"/>
      <c r="W3417" s="79"/>
    </row>
    <row r="3418" spans="1:23" x14ac:dyDescent="0.25">
      <c r="A3418" s="17"/>
      <c r="B3418" s="17"/>
      <c r="C3418" s="86"/>
      <c r="D3418" s="86"/>
      <c r="E3418" s="87"/>
      <c r="F3418" s="5"/>
      <c r="G3418" s="5"/>
      <c r="H3418" s="5"/>
      <c r="K3418" s="5"/>
      <c r="L3418" s="5"/>
      <c r="M3418" s="17"/>
      <c r="N3418" s="17"/>
      <c r="T3418" s="79"/>
      <c r="U3418" s="79"/>
      <c r="W3418" s="79"/>
    </row>
    <row r="3419" spans="1:23" x14ac:dyDescent="0.25">
      <c r="A3419" s="17"/>
      <c r="B3419" s="17"/>
      <c r="C3419" s="86"/>
      <c r="D3419" s="86"/>
      <c r="E3419" s="87"/>
      <c r="F3419" s="5"/>
      <c r="G3419" s="5"/>
      <c r="H3419" s="5"/>
      <c r="K3419" s="5"/>
      <c r="L3419" s="5"/>
      <c r="M3419" s="17"/>
      <c r="N3419" s="17"/>
      <c r="T3419" s="79"/>
      <c r="U3419" s="79"/>
      <c r="W3419" s="79"/>
    </row>
    <row r="3420" spans="1:23" x14ac:dyDescent="0.25">
      <c r="A3420" s="17"/>
      <c r="B3420" s="17"/>
      <c r="C3420" s="86"/>
      <c r="D3420" s="86"/>
      <c r="E3420" s="87"/>
      <c r="F3420" s="5"/>
      <c r="G3420" s="5"/>
      <c r="H3420" s="5"/>
      <c r="K3420" s="5"/>
      <c r="L3420" s="5"/>
      <c r="M3420" s="17"/>
      <c r="N3420" s="17"/>
      <c r="T3420" s="79"/>
      <c r="U3420" s="79"/>
      <c r="W3420" s="79"/>
    </row>
    <row r="3421" spans="1:23" x14ac:dyDescent="0.25">
      <c r="A3421" s="17"/>
      <c r="B3421" s="17"/>
      <c r="C3421" s="86"/>
      <c r="D3421" s="86"/>
      <c r="E3421" s="87"/>
      <c r="F3421" s="5"/>
      <c r="G3421" s="5"/>
      <c r="H3421" s="5"/>
      <c r="K3421" s="5"/>
      <c r="L3421" s="5"/>
      <c r="M3421" s="17"/>
      <c r="N3421" s="17"/>
      <c r="T3421" s="79"/>
      <c r="U3421" s="79"/>
      <c r="W3421" s="79"/>
    </row>
    <row r="3422" spans="1:23" x14ac:dyDescent="0.25">
      <c r="A3422" s="17"/>
      <c r="B3422" s="17"/>
      <c r="C3422" s="86"/>
      <c r="D3422" s="86"/>
      <c r="E3422" s="87"/>
      <c r="F3422" s="5"/>
      <c r="G3422" s="5"/>
      <c r="H3422" s="5"/>
      <c r="K3422" s="5"/>
      <c r="L3422" s="5"/>
      <c r="M3422" s="17"/>
      <c r="N3422" s="17"/>
      <c r="T3422" s="79"/>
      <c r="U3422" s="79"/>
      <c r="W3422" s="79"/>
    </row>
    <row r="3423" spans="1:23" x14ac:dyDescent="0.25">
      <c r="A3423" s="17"/>
      <c r="B3423" s="17"/>
      <c r="C3423" s="86"/>
      <c r="D3423" s="86"/>
      <c r="E3423" s="87"/>
      <c r="F3423" s="5"/>
      <c r="G3423" s="5"/>
      <c r="H3423" s="5"/>
      <c r="K3423" s="5"/>
      <c r="L3423" s="5"/>
      <c r="M3423" s="17"/>
      <c r="N3423" s="17"/>
      <c r="T3423" s="79"/>
      <c r="U3423" s="79"/>
      <c r="W3423" s="79"/>
    </row>
    <row r="3424" spans="1:23" x14ac:dyDescent="0.25">
      <c r="A3424" s="17"/>
      <c r="B3424" s="17"/>
      <c r="C3424" s="86"/>
      <c r="D3424" s="86"/>
      <c r="E3424" s="87"/>
      <c r="F3424" s="5"/>
      <c r="G3424" s="5"/>
      <c r="H3424" s="5"/>
      <c r="K3424" s="5"/>
      <c r="L3424" s="5"/>
      <c r="M3424" s="17"/>
      <c r="N3424" s="17"/>
      <c r="T3424" s="79"/>
      <c r="U3424" s="79"/>
      <c r="W3424" s="79"/>
    </row>
    <row r="3425" spans="1:23" x14ac:dyDescent="0.25">
      <c r="A3425" s="17"/>
      <c r="B3425" s="17"/>
      <c r="C3425" s="86"/>
      <c r="D3425" s="86"/>
      <c r="E3425" s="87"/>
      <c r="F3425" s="5"/>
      <c r="G3425" s="5"/>
      <c r="H3425" s="5"/>
      <c r="K3425" s="5"/>
      <c r="L3425" s="5"/>
      <c r="M3425" s="17"/>
      <c r="N3425" s="17"/>
      <c r="T3425" s="79"/>
      <c r="U3425" s="79"/>
      <c r="W3425" s="79"/>
    </row>
    <row r="3426" spans="1:23" x14ac:dyDescent="0.25">
      <c r="A3426" s="17"/>
      <c r="B3426" s="17"/>
      <c r="C3426" s="86"/>
      <c r="D3426" s="86"/>
      <c r="E3426" s="87"/>
      <c r="F3426" s="5"/>
      <c r="G3426" s="5"/>
      <c r="H3426" s="5"/>
      <c r="K3426" s="5"/>
      <c r="L3426" s="5"/>
      <c r="M3426" s="17"/>
      <c r="N3426" s="17"/>
      <c r="T3426" s="79"/>
      <c r="U3426" s="79"/>
      <c r="W3426" s="79"/>
    </row>
    <row r="3427" spans="1:23" x14ac:dyDescent="0.25">
      <c r="A3427" s="17"/>
      <c r="B3427" s="17"/>
      <c r="C3427" s="86"/>
      <c r="D3427" s="86"/>
      <c r="E3427" s="87"/>
      <c r="F3427" s="5"/>
      <c r="G3427" s="5"/>
      <c r="H3427" s="5"/>
      <c r="K3427" s="5"/>
      <c r="L3427" s="5"/>
      <c r="M3427" s="17"/>
      <c r="N3427" s="17"/>
      <c r="T3427" s="79"/>
      <c r="U3427" s="79"/>
      <c r="W3427" s="79"/>
    </row>
    <row r="3428" spans="1:23" x14ac:dyDescent="0.25">
      <c r="A3428" s="17"/>
      <c r="B3428" s="17"/>
      <c r="C3428" s="86"/>
      <c r="D3428" s="86"/>
      <c r="E3428" s="87"/>
      <c r="F3428" s="5"/>
      <c r="G3428" s="5"/>
      <c r="H3428" s="5"/>
      <c r="K3428" s="5"/>
      <c r="L3428" s="5"/>
      <c r="M3428" s="17"/>
      <c r="N3428" s="17"/>
      <c r="T3428" s="79"/>
      <c r="U3428" s="79"/>
      <c r="W3428" s="79"/>
    </row>
    <row r="3429" spans="1:23" x14ac:dyDescent="0.25">
      <c r="A3429" s="17"/>
      <c r="B3429" s="17"/>
      <c r="C3429" s="86"/>
      <c r="D3429" s="86"/>
      <c r="E3429" s="87"/>
      <c r="F3429" s="5"/>
      <c r="G3429" s="5"/>
      <c r="H3429" s="5"/>
      <c r="K3429" s="5"/>
      <c r="L3429" s="5"/>
      <c r="M3429" s="17"/>
      <c r="N3429" s="17"/>
      <c r="T3429" s="79"/>
      <c r="U3429" s="79"/>
      <c r="W3429" s="79"/>
    </row>
    <row r="3430" spans="1:23" x14ac:dyDescent="0.25">
      <c r="A3430" s="17"/>
      <c r="B3430" s="17"/>
      <c r="C3430" s="86"/>
      <c r="D3430" s="86"/>
      <c r="E3430" s="87"/>
      <c r="F3430" s="5"/>
      <c r="G3430" s="5"/>
      <c r="H3430" s="5"/>
      <c r="K3430" s="5"/>
      <c r="L3430" s="5"/>
      <c r="M3430" s="17"/>
      <c r="N3430" s="17"/>
      <c r="T3430" s="79"/>
      <c r="U3430" s="79"/>
      <c r="W3430" s="79"/>
    </row>
    <row r="3431" spans="1:23" x14ac:dyDescent="0.25">
      <c r="A3431" s="17"/>
      <c r="B3431" s="17"/>
      <c r="C3431" s="86"/>
      <c r="D3431" s="86"/>
      <c r="E3431" s="87"/>
      <c r="F3431" s="5"/>
      <c r="G3431" s="5"/>
      <c r="H3431" s="5"/>
      <c r="K3431" s="5"/>
      <c r="L3431" s="5"/>
      <c r="M3431" s="17"/>
      <c r="N3431" s="17"/>
      <c r="T3431" s="79"/>
      <c r="U3431" s="79"/>
      <c r="W3431" s="79"/>
    </row>
    <row r="3432" spans="1:23" x14ac:dyDescent="0.25">
      <c r="A3432" s="17"/>
      <c r="B3432" s="17"/>
      <c r="C3432" s="86"/>
      <c r="D3432" s="86"/>
      <c r="E3432" s="87"/>
      <c r="F3432" s="5"/>
      <c r="G3432" s="5"/>
      <c r="H3432" s="5"/>
      <c r="K3432" s="5"/>
      <c r="L3432" s="5"/>
      <c r="M3432" s="17"/>
      <c r="N3432" s="17"/>
      <c r="T3432" s="79"/>
      <c r="U3432" s="79"/>
      <c r="W3432" s="79"/>
    </row>
    <row r="3433" spans="1:23" x14ac:dyDescent="0.25">
      <c r="A3433" s="17"/>
      <c r="B3433" s="17"/>
      <c r="C3433" s="86"/>
      <c r="D3433" s="86"/>
      <c r="E3433" s="87"/>
      <c r="F3433" s="5"/>
      <c r="G3433" s="5"/>
      <c r="H3433" s="5"/>
      <c r="K3433" s="5"/>
      <c r="L3433" s="5"/>
      <c r="M3433" s="17"/>
      <c r="N3433" s="17"/>
      <c r="T3433" s="79"/>
      <c r="U3433" s="79"/>
      <c r="W3433" s="79"/>
    </row>
    <row r="3434" spans="1:23" x14ac:dyDescent="0.25">
      <c r="A3434" s="17"/>
      <c r="B3434" s="17"/>
      <c r="C3434" s="86"/>
      <c r="D3434" s="86"/>
      <c r="E3434" s="87"/>
      <c r="F3434" s="5"/>
      <c r="G3434" s="5"/>
      <c r="H3434" s="5"/>
      <c r="K3434" s="5"/>
      <c r="L3434" s="5"/>
      <c r="M3434" s="17"/>
      <c r="N3434" s="17"/>
      <c r="T3434" s="79"/>
      <c r="U3434" s="79"/>
      <c r="W3434" s="79"/>
    </row>
    <row r="3435" spans="1:23" x14ac:dyDescent="0.25">
      <c r="A3435" s="17"/>
      <c r="B3435" s="17"/>
      <c r="C3435" s="86"/>
      <c r="D3435" s="86"/>
      <c r="E3435" s="87"/>
      <c r="F3435" s="5"/>
      <c r="G3435" s="5"/>
      <c r="H3435" s="5"/>
      <c r="K3435" s="5"/>
      <c r="L3435" s="5"/>
      <c r="M3435" s="17"/>
      <c r="N3435" s="17"/>
      <c r="T3435" s="79"/>
      <c r="U3435" s="79"/>
      <c r="W3435" s="79"/>
    </row>
    <row r="3436" spans="1:23" x14ac:dyDescent="0.25">
      <c r="A3436" s="17"/>
      <c r="B3436" s="17"/>
      <c r="C3436" s="86"/>
      <c r="D3436" s="86"/>
      <c r="E3436" s="87"/>
      <c r="F3436" s="5"/>
      <c r="G3436" s="5"/>
      <c r="H3436" s="5"/>
      <c r="K3436" s="5"/>
      <c r="L3436" s="5"/>
      <c r="M3436" s="17"/>
      <c r="N3436" s="17"/>
      <c r="T3436" s="79"/>
      <c r="U3436" s="79"/>
      <c r="W3436" s="79"/>
    </row>
    <row r="3437" spans="1:23" x14ac:dyDescent="0.25">
      <c r="A3437" s="17"/>
      <c r="B3437" s="17"/>
      <c r="C3437" s="86"/>
      <c r="D3437" s="86"/>
      <c r="E3437" s="87"/>
      <c r="F3437" s="5"/>
      <c r="G3437" s="5"/>
      <c r="H3437" s="5"/>
      <c r="K3437" s="5"/>
      <c r="L3437" s="5"/>
      <c r="M3437" s="17"/>
      <c r="N3437" s="17"/>
      <c r="T3437" s="79"/>
      <c r="U3437" s="79"/>
      <c r="W3437" s="79"/>
    </row>
    <row r="3438" spans="1:23" x14ac:dyDescent="0.25">
      <c r="A3438" s="17"/>
      <c r="B3438" s="17"/>
      <c r="C3438" s="86"/>
      <c r="D3438" s="86"/>
      <c r="E3438" s="87"/>
      <c r="F3438" s="5"/>
      <c r="G3438" s="5"/>
      <c r="H3438" s="5"/>
      <c r="K3438" s="5"/>
      <c r="L3438" s="5"/>
      <c r="M3438" s="17"/>
      <c r="N3438" s="17"/>
      <c r="T3438" s="79"/>
      <c r="U3438" s="79"/>
      <c r="W3438" s="79"/>
    </row>
    <row r="3439" spans="1:23" x14ac:dyDescent="0.25">
      <c r="A3439" s="17"/>
      <c r="B3439" s="17"/>
      <c r="C3439" s="86"/>
      <c r="D3439" s="86"/>
      <c r="E3439" s="87"/>
      <c r="F3439" s="5"/>
      <c r="G3439" s="5"/>
      <c r="H3439" s="5"/>
      <c r="K3439" s="5"/>
      <c r="L3439" s="5"/>
      <c r="M3439" s="17"/>
      <c r="N3439" s="17"/>
      <c r="T3439" s="79"/>
      <c r="U3439" s="79"/>
      <c r="W3439" s="79"/>
    </row>
    <row r="3440" spans="1:23" x14ac:dyDescent="0.25">
      <c r="A3440" s="17"/>
      <c r="B3440" s="17"/>
      <c r="C3440" s="86"/>
      <c r="D3440" s="86"/>
      <c r="E3440" s="87"/>
      <c r="F3440" s="5"/>
      <c r="G3440" s="5"/>
      <c r="H3440" s="5"/>
      <c r="K3440" s="5"/>
      <c r="L3440" s="5"/>
      <c r="M3440" s="17"/>
      <c r="N3440" s="17"/>
      <c r="T3440" s="79"/>
      <c r="U3440" s="79"/>
      <c r="W3440" s="79"/>
    </row>
    <row r="3441" spans="1:23" x14ac:dyDescent="0.25">
      <c r="A3441" s="17"/>
      <c r="B3441" s="17"/>
      <c r="C3441" s="86"/>
      <c r="D3441" s="86"/>
      <c r="E3441" s="87"/>
      <c r="F3441" s="5"/>
      <c r="G3441" s="5"/>
      <c r="H3441" s="5"/>
      <c r="K3441" s="5"/>
      <c r="L3441" s="5"/>
      <c r="M3441" s="17"/>
      <c r="N3441" s="17"/>
      <c r="T3441" s="79"/>
      <c r="U3441" s="79"/>
      <c r="W3441" s="79"/>
    </row>
    <row r="3442" spans="1:23" x14ac:dyDescent="0.25">
      <c r="A3442" s="17"/>
      <c r="B3442" s="17"/>
      <c r="C3442" s="86"/>
      <c r="D3442" s="86"/>
      <c r="E3442" s="87"/>
      <c r="F3442" s="5"/>
      <c r="G3442" s="5"/>
      <c r="H3442" s="5"/>
      <c r="K3442" s="5"/>
      <c r="L3442" s="5"/>
      <c r="M3442" s="17"/>
      <c r="N3442" s="17"/>
      <c r="T3442" s="79"/>
      <c r="U3442" s="79"/>
      <c r="W3442" s="79"/>
    </row>
    <row r="3443" spans="1:23" x14ac:dyDescent="0.25">
      <c r="A3443" s="17"/>
      <c r="B3443" s="17"/>
      <c r="C3443" s="86"/>
      <c r="D3443" s="86"/>
      <c r="E3443" s="87"/>
      <c r="F3443" s="5"/>
      <c r="G3443" s="5"/>
      <c r="H3443" s="5"/>
      <c r="K3443" s="5"/>
      <c r="L3443" s="5"/>
      <c r="M3443" s="17"/>
      <c r="N3443" s="17"/>
      <c r="T3443" s="79"/>
      <c r="U3443" s="79"/>
      <c r="W3443" s="79"/>
    </row>
    <row r="3444" spans="1:23" x14ac:dyDescent="0.25">
      <c r="A3444" s="17"/>
      <c r="B3444" s="17"/>
      <c r="C3444" s="86"/>
      <c r="D3444" s="86"/>
      <c r="E3444" s="87"/>
      <c r="F3444" s="5"/>
      <c r="G3444" s="5"/>
      <c r="H3444" s="5"/>
      <c r="K3444" s="5"/>
      <c r="L3444" s="5"/>
      <c r="M3444" s="17"/>
      <c r="N3444" s="17"/>
      <c r="T3444" s="79"/>
      <c r="U3444" s="79"/>
      <c r="W3444" s="79"/>
    </row>
    <row r="3445" spans="1:23" x14ac:dyDescent="0.25">
      <c r="A3445" s="17"/>
      <c r="B3445" s="17"/>
      <c r="C3445" s="86"/>
      <c r="D3445" s="86"/>
      <c r="E3445" s="87"/>
      <c r="F3445" s="5"/>
      <c r="G3445" s="5"/>
      <c r="H3445" s="5"/>
      <c r="K3445" s="5"/>
      <c r="L3445" s="5"/>
      <c r="M3445" s="17"/>
      <c r="N3445" s="17"/>
      <c r="T3445" s="79"/>
      <c r="U3445" s="79"/>
      <c r="W3445" s="79"/>
    </row>
    <row r="3446" spans="1:23" x14ac:dyDescent="0.25">
      <c r="A3446" s="17"/>
      <c r="B3446" s="17"/>
      <c r="C3446" s="86"/>
      <c r="D3446" s="86"/>
      <c r="E3446" s="87"/>
      <c r="F3446" s="5"/>
      <c r="G3446" s="5"/>
      <c r="H3446" s="5"/>
      <c r="K3446" s="5"/>
      <c r="L3446" s="5"/>
      <c r="M3446" s="17"/>
      <c r="N3446" s="17"/>
      <c r="T3446" s="79"/>
      <c r="U3446" s="79"/>
      <c r="W3446" s="79"/>
    </row>
    <row r="3447" spans="1:23" x14ac:dyDescent="0.25">
      <c r="A3447" s="17"/>
      <c r="B3447" s="17"/>
      <c r="C3447" s="86"/>
      <c r="D3447" s="86"/>
      <c r="E3447" s="87"/>
      <c r="F3447" s="5"/>
      <c r="G3447" s="5"/>
      <c r="H3447" s="5"/>
      <c r="K3447" s="5"/>
      <c r="L3447" s="5"/>
      <c r="M3447" s="17"/>
      <c r="N3447" s="17"/>
      <c r="T3447" s="79"/>
      <c r="U3447" s="79"/>
      <c r="W3447" s="79"/>
    </row>
    <row r="3448" spans="1:23" x14ac:dyDescent="0.25">
      <c r="A3448" s="17"/>
      <c r="B3448" s="17"/>
      <c r="C3448" s="86"/>
      <c r="D3448" s="86"/>
      <c r="E3448" s="87"/>
      <c r="F3448" s="5"/>
      <c r="G3448" s="5"/>
      <c r="H3448" s="5"/>
      <c r="K3448" s="5"/>
      <c r="L3448" s="5"/>
      <c r="M3448" s="17"/>
      <c r="N3448" s="17"/>
      <c r="T3448" s="79"/>
      <c r="U3448" s="79"/>
      <c r="W3448" s="79"/>
    </row>
    <row r="3449" spans="1:23" x14ac:dyDescent="0.25">
      <c r="A3449" s="17"/>
      <c r="B3449" s="17"/>
      <c r="C3449" s="86"/>
      <c r="D3449" s="86"/>
      <c r="E3449" s="87"/>
      <c r="F3449" s="5"/>
      <c r="G3449" s="5"/>
      <c r="H3449" s="5"/>
      <c r="K3449" s="5"/>
      <c r="L3449" s="5"/>
      <c r="M3449" s="17"/>
      <c r="N3449" s="17"/>
      <c r="T3449" s="79"/>
      <c r="U3449" s="79"/>
      <c r="W3449" s="79"/>
    </row>
    <row r="3450" spans="1:23" x14ac:dyDescent="0.25">
      <c r="A3450" s="17"/>
      <c r="B3450" s="17"/>
      <c r="C3450" s="86"/>
      <c r="D3450" s="86"/>
      <c r="E3450" s="87"/>
      <c r="F3450" s="5"/>
      <c r="G3450" s="5"/>
      <c r="H3450" s="5"/>
      <c r="K3450" s="5"/>
      <c r="L3450" s="5"/>
      <c r="M3450" s="17"/>
      <c r="N3450" s="17"/>
      <c r="T3450" s="79"/>
      <c r="U3450" s="79"/>
      <c r="W3450" s="79"/>
    </row>
    <row r="3451" spans="1:23" x14ac:dyDescent="0.25">
      <c r="A3451" s="17"/>
      <c r="B3451" s="17"/>
      <c r="C3451" s="86"/>
      <c r="D3451" s="86"/>
      <c r="E3451" s="87"/>
      <c r="F3451" s="5"/>
      <c r="G3451" s="5"/>
      <c r="H3451" s="5"/>
      <c r="K3451" s="5"/>
      <c r="L3451" s="5"/>
      <c r="M3451" s="17"/>
      <c r="N3451" s="17"/>
      <c r="T3451" s="79"/>
      <c r="U3451" s="79"/>
      <c r="W3451" s="79"/>
    </row>
    <row r="3452" spans="1:23" x14ac:dyDescent="0.25">
      <c r="A3452" s="17"/>
      <c r="B3452" s="17"/>
      <c r="C3452" s="86"/>
      <c r="D3452" s="86"/>
      <c r="E3452" s="87"/>
      <c r="F3452" s="5"/>
      <c r="G3452" s="5"/>
      <c r="H3452" s="5"/>
      <c r="K3452" s="5"/>
      <c r="L3452" s="5"/>
      <c r="M3452" s="17"/>
      <c r="N3452" s="17"/>
      <c r="T3452" s="79"/>
      <c r="U3452" s="79"/>
      <c r="W3452" s="79"/>
    </row>
    <row r="3453" spans="1:23" x14ac:dyDescent="0.25">
      <c r="A3453" s="17"/>
      <c r="B3453" s="17"/>
      <c r="C3453" s="86"/>
      <c r="D3453" s="86"/>
      <c r="E3453" s="87"/>
      <c r="F3453" s="5"/>
      <c r="G3453" s="5"/>
      <c r="H3453" s="5"/>
      <c r="K3453" s="5"/>
      <c r="L3453" s="5"/>
      <c r="M3453" s="17"/>
      <c r="N3453" s="17"/>
      <c r="T3453" s="79"/>
      <c r="U3453" s="79"/>
      <c r="W3453" s="79"/>
    </row>
    <row r="3454" spans="1:23" x14ac:dyDescent="0.25">
      <c r="A3454" s="17"/>
      <c r="B3454" s="17"/>
      <c r="C3454" s="86"/>
      <c r="D3454" s="86"/>
      <c r="E3454" s="87"/>
      <c r="F3454" s="5"/>
      <c r="G3454" s="5"/>
      <c r="H3454" s="5"/>
      <c r="K3454" s="5"/>
      <c r="L3454" s="5"/>
      <c r="M3454" s="17"/>
      <c r="N3454" s="17"/>
      <c r="T3454" s="79"/>
      <c r="U3454" s="79"/>
      <c r="W3454" s="79"/>
    </row>
    <row r="3455" spans="1:23" x14ac:dyDescent="0.25">
      <c r="A3455" s="17"/>
      <c r="B3455" s="17"/>
      <c r="C3455" s="86"/>
      <c r="D3455" s="86"/>
      <c r="E3455" s="87"/>
      <c r="F3455" s="5"/>
      <c r="G3455" s="5"/>
      <c r="H3455" s="5"/>
      <c r="K3455" s="5"/>
      <c r="L3455" s="5"/>
      <c r="M3455" s="17"/>
      <c r="N3455" s="17"/>
      <c r="T3455" s="79"/>
      <c r="U3455" s="79"/>
      <c r="W3455" s="79"/>
    </row>
    <row r="3456" spans="1:23" x14ac:dyDescent="0.25">
      <c r="A3456" s="17"/>
      <c r="B3456" s="17"/>
      <c r="C3456" s="86"/>
      <c r="D3456" s="86"/>
      <c r="E3456" s="87"/>
      <c r="F3456" s="5"/>
      <c r="G3456" s="5"/>
      <c r="H3456" s="5"/>
      <c r="K3456" s="5"/>
      <c r="L3456" s="5"/>
      <c r="M3456" s="17"/>
      <c r="N3456" s="17"/>
      <c r="T3456" s="79"/>
      <c r="U3456" s="79"/>
      <c r="W3456" s="79"/>
    </row>
    <row r="3457" spans="1:23" x14ac:dyDescent="0.25">
      <c r="A3457" s="17"/>
      <c r="B3457" s="17"/>
      <c r="C3457" s="86"/>
      <c r="D3457" s="86"/>
      <c r="E3457" s="87"/>
      <c r="F3457" s="5"/>
      <c r="G3457" s="5"/>
      <c r="H3457" s="5"/>
      <c r="K3457" s="5"/>
      <c r="L3457" s="5"/>
      <c r="M3457" s="17"/>
      <c r="N3457" s="17"/>
      <c r="T3457" s="79"/>
      <c r="U3457" s="79"/>
      <c r="W3457" s="79"/>
    </row>
    <row r="3458" spans="1:23" x14ac:dyDescent="0.25">
      <c r="A3458" s="17"/>
      <c r="B3458" s="17"/>
      <c r="C3458" s="86"/>
      <c r="D3458" s="86"/>
      <c r="E3458" s="87"/>
      <c r="F3458" s="5"/>
      <c r="G3458" s="5"/>
      <c r="H3458" s="5"/>
      <c r="K3458" s="5"/>
      <c r="L3458" s="5"/>
      <c r="M3458" s="17"/>
      <c r="N3458" s="17"/>
      <c r="T3458" s="79"/>
      <c r="U3458" s="79"/>
      <c r="W3458" s="79"/>
    </row>
    <row r="3459" spans="1:23" x14ac:dyDescent="0.25">
      <c r="A3459" s="17"/>
      <c r="B3459" s="17"/>
      <c r="C3459" s="86"/>
      <c r="D3459" s="86"/>
      <c r="E3459" s="87"/>
      <c r="F3459" s="5"/>
      <c r="G3459" s="5"/>
      <c r="H3459" s="5"/>
      <c r="K3459" s="5"/>
      <c r="L3459" s="5"/>
      <c r="M3459" s="17"/>
      <c r="N3459" s="17"/>
      <c r="T3459" s="79"/>
      <c r="U3459" s="79"/>
      <c r="W3459" s="79"/>
    </row>
    <row r="3460" spans="1:23" x14ac:dyDescent="0.25">
      <c r="A3460" s="17"/>
      <c r="B3460" s="17"/>
      <c r="C3460" s="86"/>
      <c r="D3460" s="86"/>
      <c r="E3460" s="87"/>
      <c r="F3460" s="5"/>
      <c r="G3460" s="5"/>
      <c r="H3460" s="5"/>
      <c r="K3460" s="5"/>
      <c r="L3460" s="5"/>
      <c r="M3460" s="17"/>
      <c r="N3460" s="17"/>
      <c r="T3460" s="79"/>
      <c r="U3460" s="79"/>
      <c r="W3460" s="79"/>
    </row>
    <row r="3461" spans="1:23" x14ac:dyDescent="0.25">
      <c r="A3461" s="17"/>
      <c r="B3461" s="17"/>
      <c r="C3461" s="86"/>
      <c r="D3461" s="86"/>
      <c r="E3461" s="87"/>
      <c r="F3461" s="5"/>
      <c r="G3461" s="5"/>
      <c r="H3461" s="5"/>
      <c r="K3461" s="5"/>
      <c r="L3461" s="5"/>
      <c r="M3461" s="17"/>
      <c r="N3461" s="17"/>
      <c r="T3461" s="79"/>
      <c r="U3461" s="79"/>
      <c r="W3461" s="79"/>
    </row>
    <row r="3462" spans="1:23" x14ac:dyDescent="0.25">
      <c r="A3462" s="17"/>
      <c r="B3462" s="17"/>
      <c r="C3462" s="86"/>
      <c r="D3462" s="86"/>
      <c r="E3462" s="87"/>
      <c r="F3462" s="5"/>
      <c r="G3462" s="5"/>
      <c r="H3462" s="5"/>
      <c r="K3462" s="5"/>
      <c r="L3462" s="5"/>
      <c r="M3462" s="17"/>
      <c r="N3462" s="17"/>
      <c r="T3462" s="79"/>
      <c r="U3462" s="79"/>
      <c r="W3462" s="79"/>
    </row>
    <row r="3463" spans="1:23" x14ac:dyDescent="0.25">
      <c r="A3463" s="17"/>
      <c r="B3463" s="17"/>
      <c r="C3463" s="86"/>
      <c r="D3463" s="86"/>
      <c r="E3463" s="87"/>
      <c r="F3463" s="5"/>
      <c r="G3463" s="5"/>
      <c r="H3463" s="5"/>
      <c r="K3463" s="5"/>
      <c r="L3463" s="5"/>
      <c r="M3463" s="17"/>
      <c r="N3463" s="17"/>
      <c r="T3463" s="79"/>
      <c r="U3463" s="79"/>
      <c r="W3463" s="79"/>
    </row>
    <row r="3464" spans="1:23" x14ac:dyDescent="0.25">
      <c r="A3464" s="17"/>
      <c r="B3464" s="17"/>
      <c r="C3464" s="86"/>
      <c r="D3464" s="86"/>
      <c r="E3464" s="87"/>
      <c r="F3464" s="5"/>
      <c r="G3464" s="5"/>
      <c r="H3464" s="5"/>
      <c r="K3464" s="5"/>
      <c r="L3464" s="5"/>
      <c r="M3464" s="17"/>
      <c r="N3464" s="17"/>
      <c r="T3464" s="79"/>
      <c r="U3464" s="79"/>
      <c r="W3464" s="79"/>
    </row>
    <row r="3465" spans="1:23" x14ac:dyDescent="0.25">
      <c r="A3465" s="17"/>
      <c r="B3465" s="17"/>
      <c r="C3465" s="86"/>
      <c r="D3465" s="86"/>
      <c r="E3465" s="87"/>
      <c r="F3465" s="5"/>
      <c r="G3465" s="5"/>
      <c r="H3465" s="5"/>
      <c r="K3465" s="5"/>
      <c r="L3465" s="5"/>
      <c r="M3465" s="17"/>
      <c r="N3465" s="17"/>
      <c r="T3465" s="79"/>
      <c r="U3465" s="79"/>
      <c r="W3465" s="79"/>
    </row>
    <row r="3466" spans="1:23" x14ac:dyDescent="0.25">
      <c r="A3466" s="17"/>
      <c r="B3466" s="17"/>
      <c r="C3466" s="86"/>
      <c r="D3466" s="86"/>
      <c r="E3466" s="87"/>
      <c r="F3466" s="5"/>
      <c r="G3466" s="5"/>
      <c r="H3466" s="5"/>
      <c r="K3466" s="5"/>
      <c r="L3466" s="5"/>
      <c r="M3466" s="17"/>
      <c r="N3466" s="17"/>
      <c r="T3466" s="79"/>
      <c r="U3466" s="79"/>
      <c r="W3466" s="79"/>
    </row>
    <row r="3467" spans="1:23" x14ac:dyDescent="0.25">
      <c r="A3467" s="17"/>
      <c r="B3467" s="17"/>
      <c r="C3467" s="86"/>
      <c r="D3467" s="86"/>
      <c r="E3467" s="87"/>
      <c r="F3467" s="5"/>
      <c r="G3467" s="5"/>
      <c r="H3467" s="5"/>
      <c r="K3467" s="5"/>
      <c r="L3467" s="5"/>
      <c r="M3467" s="17"/>
      <c r="N3467" s="17"/>
      <c r="T3467" s="79"/>
      <c r="U3467" s="79"/>
      <c r="W3467" s="79"/>
    </row>
    <row r="3468" spans="1:23" x14ac:dyDescent="0.25">
      <c r="A3468" s="17"/>
      <c r="B3468" s="17"/>
      <c r="C3468" s="86"/>
      <c r="D3468" s="86"/>
      <c r="E3468" s="87"/>
      <c r="F3468" s="5"/>
      <c r="G3468" s="5"/>
      <c r="H3468" s="5"/>
      <c r="K3468" s="5"/>
      <c r="L3468" s="5"/>
      <c r="M3468" s="17"/>
      <c r="N3468" s="17"/>
      <c r="T3468" s="79"/>
      <c r="U3468" s="79"/>
      <c r="W3468" s="79"/>
    </row>
    <row r="3469" spans="1:23" x14ac:dyDescent="0.25">
      <c r="A3469" s="17"/>
      <c r="B3469" s="17"/>
      <c r="C3469" s="86"/>
      <c r="D3469" s="86"/>
      <c r="E3469" s="87"/>
      <c r="F3469" s="5"/>
      <c r="G3469" s="5"/>
      <c r="H3469" s="5"/>
      <c r="K3469" s="5"/>
      <c r="L3469" s="5"/>
      <c r="M3469" s="17"/>
      <c r="N3469" s="17"/>
      <c r="T3469" s="79"/>
      <c r="U3469" s="79"/>
      <c r="W3469" s="79"/>
    </row>
    <row r="3470" spans="1:23" x14ac:dyDescent="0.25">
      <c r="A3470" s="17"/>
      <c r="B3470" s="17"/>
      <c r="C3470" s="86"/>
      <c r="D3470" s="86"/>
      <c r="E3470" s="87"/>
      <c r="F3470" s="5"/>
      <c r="G3470" s="5"/>
      <c r="H3470" s="5"/>
      <c r="K3470" s="5"/>
      <c r="L3470" s="5"/>
      <c r="M3470" s="17"/>
      <c r="N3470" s="17"/>
      <c r="T3470" s="79"/>
      <c r="U3470" s="79"/>
      <c r="W3470" s="79"/>
    </row>
    <row r="3471" spans="1:23" x14ac:dyDescent="0.25">
      <c r="A3471" s="17"/>
      <c r="B3471" s="17"/>
      <c r="C3471" s="86"/>
      <c r="D3471" s="86"/>
      <c r="E3471" s="87"/>
      <c r="F3471" s="5"/>
      <c r="G3471" s="5"/>
      <c r="H3471" s="5"/>
      <c r="K3471" s="5"/>
      <c r="L3471" s="5"/>
      <c r="M3471" s="17"/>
      <c r="N3471" s="17"/>
      <c r="T3471" s="79"/>
      <c r="U3471" s="79"/>
      <c r="W3471" s="79"/>
    </row>
    <row r="3472" spans="1:23" x14ac:dyDescent="0.25">
      <c r="A3472" s="17"/>
      <c r="B3472" s="17"/>
      <c r="C3472" s="86"/>
      <c r="D3472" s="86"/>
      <c r="E3472" s="87"/>
      <c r="F3472" s="5"/>
      <c r="G3472" s="5"/>
      <c r="H3472" s="5"/>
      <c r="K3472" s="5"/>
      <c r="L3472" s="5"/>
      <c r="M3472" s="17"/>
      <c r="N3472" s="17"/>
      <c r="T3472" s="79"/>
      <c r="U3472" s="79"/>
      <c r="W3472" s="79"/>
    </row>
    <row r="3473" spans="1:23" x14ac:dyDescent="0.25">
      <c r="A3473" s="17"/>
      <c r="B3473" s="17"/>
      <c r="C3473" s="86"/>
      <c r="D3473" s="86"/>
      <c r="E3473" s="87"/>
      <c r="F3473" s="5"/>
      <c r="G3473" s="5"/>
      <c r="H3473" s="5"/>
      <c r="K3473" s="5"/>
      <c r="L3473" s="5"/>
      <c r="M3473" s="17"/>
      <c r="N3473" s="17"/>
      <c r="T3473" s="79"/>
      <c r="U3473" s="79"/>
      <c r="W3473" s="79"/>
    </row>
    <row r="3474" spans="1:23" x14ac:dyDescent="0.25">
      <c r="A3474" s="17"/>
      <c r="B3474" s="17"/>
      <c r="C3474" s="86"/>
      <c r="D3474" s="86"/>
      <c r="E3474" s="87"/>
      <c r="F3474" s="5"/>
      <c r="G3474" s="5"/>
      <c r="H3474" s="5"/>
      <c r="K3474" s="5"/>
      <c r="L3474" s="5"/>
      <c r="M3474" s="17"/>
      <c r="N3474" s="17"/>
      <c r="T3474" s="79"/>
      <c r="U3474" s="79"/>
      <c r="W3474" s="79"/>
    </row>
    <row r="3475" spans="1:23" x14ac:dyDescent="0.25">
      <c r="A3475" s="17"/>
      <c r="B3475" s="17"/>
      <c r="C3475" s="86"/>
      <c r="D3475" s="86"/>
      <c r="E3475" s="87"/>
      <c r="F3475" s="5"/>
      <c r="G3475" s="5"/>
      <c r="H3475" s="5"/>
      <c r="K3475" s="5"/>
      <c r="L3475" s="5"/>
      <c r="M3475" s="17"/>
      <c r="N3475" s="17"/>
      <c r="T3475" s="79"/>
      <c r="U3475" s="79"/>
      <c r="W3475" s="79"/>
    </row>
    <row r="3476" spans="1:23" x14ac:dyDescent="0.25">
      <c r="A3476" s="17"/>
      <c r="B3476" s="17"/>
      <c r="C3476" s="86"/>
      <c r="D3476" s="86"/>
      <c r="E3476" s="87"/>
      <c r="F3476" s="5"/>
      <c r="G3476" s="5"/>
      <c r="H3476" s="5"/>
      <c r="K3476" s="5"/>
      <c r="L3476" s="5"/>
      <c r="M3476" s="17"/>
      <c r="N3476" s="17"/>
      <c r="T3476" s="79"/>
      <c r="U3476" s="79"/>
      <c r="W3476" s="79"/>
    </row>
    <row r="3477" spans="1:23" x14ac:dyDescent="0.25">
      <c r="A3477" s="17"/>
      <c r="B3477" s="17"/>
      <c r="C3477" s="86"/>
      <c r="D3477" s="86"/>
      <c r="E3477" s="87"/>
      <c r="F3477" s="5"/>
      <c r="G3477" s="5"/>
      <c r="H3477" s="5"/>
      <c r="K3477" s="5"/>
      <c r="L3477" s="5"/>
      <c r="M3477" s="17"/>
      <c r="N3477" s="17"/>
      <c r="T3477" s="79"/>
      <c r="U3477" s="79"/>
      <c r="W3477" s="79"/>
    </row>
    <row r="3478" spans="1:23" x14ac:dyDescent="0.25">
      <c r="A3478" s="17"/>
      <c r="B3478" s="17"/>
      <c r="C3478" s="86"/>
      <c r="D3478" s="86"/>
      <c r="E3478" s="87"/>
      <c r="F3478" s="5"/>
      <c r="G3478" s="5"/>
      <c r="H3478" s="5"/>
      <c r="K3478" s="5"/>
      <c r="L3478" s="5"/>
      <c r="M3478" s="17"/>
      <c r="N3478" s="17"/>
      <c r="T3478" s="79"/>
      <c r="U3478" s="79"/>
      <c r="W3478" s="79"/>
    </row>
    <row r="3479" spans="1:23" x14ac:dyDescent="0.25">
      <c r="A3479" s="17"/>
      <c r="B3479" s="17"/>
      <c r="C3479" s="86"/>
      <c r="D3479" s="86"/>
      <c r="E3479" s="87"/>
      <c r="F3479" s="5"/>
      <c r="G3479" s="5"/>
      <c r="H3479" s="5"/>
      <c r="K3479" s="5"/>
      <c r="L3479" s="5"/>
      <c r="M3479" s="17"/>
      <c r="N3479" s="17"/>
      <c r="T3479" s="79"/>
      <c r="U3479" s="79"/>
      <c r="W3479" s="79"/>
    </row>
    <row r="3480" spans="1:23" x14ac:dyDescent="0.25">
      <c r="A3480" s="17"/>
      <c r="B3480" s="17"/>
      <c r="C3480" s="86"/>
      <c r="D3480" s="86"/>
      <c r="E3480" s="87"/>
      <c r="F3480" s="5"/>
      <c r="G3480" s="5"/>
      <c r="H3480" s="5"/>
      <c r="K3480" s="5"/>
      <c r="L3480" s="5"/>
      <c r="M3480" s="17"/>
      <c r="N3480" s="17"/>
      <c r="T3480" s="79"/>
      <c r="U3480" s="79"/>
      <c r="W3480" s="79"/>
    </row>
    <row r="3481" spans="1:23" x14ac:dyDescent="0.25">
      <c r="A3481" s="17"/>
      <c r="B3481" s="17"/>
      <c r="C3481" s="86"/>
      <c r="D3481" s="86"/>
      <c r="E3481" s="87"/>
      <c r="F3481" s="5"/>
      <c r="G3481" s="5"/>
      <c r="H3481" s="5"/>
      <c r="K3481" s="5"/>
      <c r="L3481" s="5"/>
      <c r="M3481" s="17"/>
      <c r="N3481" s="17"/>
      <c r="T3481" s="79"/>
      <c r="U3481" s="79"/>
      <c r="W3481" s="79"/>
    </row>
    <row r="3482" spans="1:23" x14ac:dyDescent="0.25">
      <c r="A3482" s="17"/>
      <c r="B3482" s="17"/>
      <c r="C3482" s="86"/>
      <c r="D3482" s="86"/>
      <c r="E3482" s="87"/>
      <c r="F3482" s="5"/>
      <c r="G3482" s="5"/>
      <c r="H3482" s="5"/>
      <c r="K3482" s="5"/>
      <c r="L3482" s="5"/>
      <c r="M3482" s="17"/>
      <c r="N3482" s="17"/>
      <c r="T3482" s="79"/>
      <c r="U3482" s="79"/>
      <c r="W3482" s="79"/>
    </row>
    <row r="3483" spans="1:23" x14ac:dyDescent="0.25">
      <c r="A3483" s="17"/>
      <c r="B3483" s="17"/>
      <c r="C3483" s="86"/>
      <c r="D3483" s="86"/>
      <c r="E3483" s="87"/>
      <c r="F3483" s="5"/>
      <c r="G3483" s="5"/>
      <c r="H3483" s="5"/>
      <c r="K3483" s="5"/>
      <c r="L3483" s="5"/>
      <c r="M3483" s="17"/>
      <c r="N3483" s="17"/>
      <c r="T3483" s="79"/>
      <c r="U3483" s="79"/>
      <c r="W3483" s="79"/>
    </row>
    <row r="3484" spans="1:23" x14ac:dyDescent="0.25">
      <c r="A3484" s="17"/>
      <c r="B3484" s="17"/>
      <c r="C3484" s="86"/>
      <c r="D3484" s="86"/>
      <c r="E3484" s="87"/>
      <c r="F3484" s="5"/>
      <c r="G3484" s="5"/>
      <c r="H3484" s="5"/>
      <c r="K3484" s="5"/>
      <c r="L3484" s="5"/>
      <c r="M3484" s="17"/>
      <c r="N3484" s="17"/>
      <c r="T3484" s="79"/>
      <c r="U3484" s="79"/>
      <c r="W3484" s="79"/>
    </row>
    <row r="3485" spans="1:23" x14ac:dyDescent="0.25">
      <c r="A3485" s="17"/>
      <c r="B3485" s="17"/>
      <c r="C3485" s="86"/>
      <c r="D3485" s="86"/>
      <c r="E3485" s="87"/>
      <c r="F3485" s="5"/>
      <c r="G3485" s="5"/>
      <c r="H3485" s="5"/>
      <c r="K3485" s="5"/>
      <c r="L3485" s="5"/>
      <c r="M3485" s="17"/>
      <c r="N3485" s="17"/>
      <c r="T3485" s="79"/>
      <c r="U3485" s="79"/>
      <c r="W3485" s="79"/>
    </row>
    <row r="3486" spans="1:23" x14ac:dyDescent="0.25">
      <c r="A3486" s="17"/>
      <c r="B3486" s="17"/>
      <c r="C3486" s="86"/>
      <c r="D3486" s="86"/>
      <c r="E3486" s="87"/>
      <c r="F3486" s="5"/>
      <c r="G3486" s="5"/>
      <c r="H3486" s="5"/>
      <c r="K3486" s="5"/>
      <c r="L3486" s="5"/>
      <c r="M3486" s="17"/>
      <c r="N3486" s="17"/>
      <c r="T3486" s="79"/>
      <c r="U3486" s="79"/>
      <c r="W3486" s="79"/>
    </row>
    <row r="3487" spans="1:23" x14ac:dyDescent="0.25">
      <c r="A3487" s="17"/>
      <c r="B3487" s="17"/>
      <c r="C3487" s="86"/>
      <c r="D3487" s="86"/>
      <c r="E3487" s="87"/>
      <c r="F3487" s="5"/>
      <c r="G3487" s="5"/>
      <c r="H3487" s="5"/>
      <c r="K3487" s="5"/>
      <c r="L3487" s="5"/>
      <c r="M3487" s="17"/>
      <c r="N3487" s="17"/>
      <c r="T3487" s="79"/>
      <c r="U3487" s="79"/>
      <c r="W3487" s="79"/>
    </row>
    <row r="3488" spans="1:23" x14ac:dyDescent="0.25">
      <c r="A3488" s="17"/>
      <c r="B3488" s="17"/>
      <c r="C3488" s="86"/>
      <c r="D3488" s="86"/>
      <c r="E3488" s="87"/>
      <c r="F3488" s="5"/>
      <c r="G3488" s="5"/>
      <c r="H3488" s="5"/>
      <c r="K3488" s="5"/>
      <c r="L3488" s="5"/>
      <c r="M3488" s="17"/>
      <c r="N3488" s="17"/>
      <c r="T3488" s="79"/>
      <c r="U3488" s="79"/>
      <c r="W3488" s="79"/>
    </row>
    <row r="3489" spans="1:23" x14ac:dyDescent="0.25">
      <c r="A3489" s="17"/>
      <c r="B3489" s="17"/>
      <c r="C3489" s="86"/>
      <c r="D3489" s="86"/>
      <c r="E3489" s="87"/>
      <c r="F3489" s="5"/>
      <c r="G3489" s="5"/>
      <c r="H3489" s="5"/>
      <c r="K3489" s="5"/>
      <c r="L3489" s="5"/>
      <c r="M3489" s="17"/>
      <c r="N3489" s="17"/>
      <c r="T3489" s="79"/>
      <c r="U3489" s="79"/>
      <c r="W3489" s="79"/>
    </row>
    <row r="3490" spans="1:23" x14ac:dyDescent="0.25">
      <c r="A3490" s="17"/>
      <c r="B3490" s="17"/>
      <c r="C3490" s="86"/>
      <c r="D3490" s="86"/>
      <c r="E3490" s="87"/>
      <c r="F3490" s="5"/>
      <c r="G3490" s="5"/>
      <c r="H3490" s="5"/>
      <c r="K3490" s="5"/>
      <c r="L3490" s="5"/>
      <c r="M3490" s="17"/>
      <c r="N3490" s="17"/>
      <c r="T3490" s="79"/>
      <c r="U3490" s="79"/>
      <c r="W3490" s="79"/>
    </row>
    <row r="3491" spans="1:23" x14ac:dyDescent="0.25">
      <c r="A3491" s="17"/>
      <c r="B3491" s="17"/>
      <c r="C3491" s="86"/>
      <c r="D3491" s="86"/>
      <c r="E3491" s="87"/>
      <c r="F3491" s="5"/>
      <c r="G3491" s="5"/>
      <c r="H3491" s="5"/>
      <c r="K3491" s="5"/>
      <c r="L3491" s="5"/>
      <c r="M3491" s="17"/>
      <c r="N3491" s="17"/>
      <c r="T3491" s="79"/>
      <c r="U3491" s="79"/>
      <c r="W3491" s="79"/>
    </row>
    <row r="3492" spans="1:23" x14ac:dyDescent="0.25">
      <c r="A3492" s="17"/>
      <c r="B3492" s="17"/>
      <c r="C3492" s="86"/>
      <c r="D3492" s="86"/>
      <c r="E3492" s="87"/>
      <c r="F3492" s="5"/>
      <c r="G3492" s="5"/>
      <c r="H3492" s="5"/>
      <c r="K3492" s="5"/>
      <c r="L3492" s="5"/>
      <c r="M3492" s="17"/>
      <c r="N3492" s="17"/>
      <c r="T3492" s="79"/>
      <c r="U3492" s="79"/>
      <c r="W3492" s="79"/>
    </row>
    <row r="3493" spans="1:23" x14ac:dyDescent="0.25">
      <c r="A3493" s="17"/>
      <c r="B3493" s="17"/>
      <c r="C3493" s="86"/>
      <c r="D3493" s="86"/>
      <c r="E3493" s="87"/>
      <c r="F3493" s="5"/>
      <c r="G3493" s="5"/>
      <c r="H3493" s="5"/>
      <c r="K3493" s="5"/>
      <c r="L3493" s="5"/>
      <c r="M3493" s="17"/>
      <c r="N3493" s="17"/>
      <c r="T3493" s="79"/>
      <c r="U3493" s="79"/>
      <c r="W3493" s="79"/>
    </row>
    <row r="3494" spans="1:23" x14ac:dyDescent="0.25">
      <c r="A3494" s="17"/>
      <c r="B3494" s="17"/>
      <c r="C3494" s="86"/>
      <c r="D3494" s="86"/>
      <c r="E3494" s="87"/>
      <c r="F3494" s="5"/>
      <c r="G3494" s="5"/>
      <c r="H3494" s="5"/>
      <c r="K3494" s="5"/>
      <c r="L3494" s="5"/>
      <c r="M3494" s="17"/>
      <c r="N3494" s="17"/>
      <c r="T3494" s="79"/>
      <c r="U3494" s="79"/>
      <c r="W3494" s="79"/>
    </row>
    <row r="3495" spans="1:23" x14ac:dyDescent="0.25">
      <c r="A3495" s="17"/>
      <c r="B3495" s="17"/>
      <c r="C3495" s="86"/>
      <c r="D3495" s="86"/>
      <c r="E3495" s="87"/>
      <c r="F3495" s="5"/>
      <c r="G3495" s="5"/>
      <c r="H3495" s="5"/>
      <c r="K3495" s="5"/>
      <c r="L3495" s="5"/>
      <c r="M3495" s="17"/>
      <c r="N3495" s="17"/>
      <c r="T3495" s="79"/>
      <c r="U3495" s="79"/>
      <c r="W3495" s="79"/>
    </row>
    <row r="3496" spans="1:23" x14ac:dyDescent="0.25">
      <c r="A3496" s="17"/>
      <c r="B3496" s="17"/>
      <c r="C3496" s="86"/>
      <c r="D3496" s="86"/>
      <c r="E3496" s="87"/>
      <c r="F3496" s="5"/>
      <c r="G3496" s="5"/>
      <c r="H3496" s="5"/>
      <c r="K3496" s="5"/>
      <c r="L3496" s="5"/>
      <c r="M3496" s="17"/>
      <c r="N3496" s="17"/>
      <c r="T3496" s="79"/>
      <c r="U3496" s="79"/>
      <c r="W3496" s="79"/>
    </row>
    <row r="3497" spans="1:23" x14ac:dyDescent="0.25">
      <c r="A3497" s="17"/>
      <c r="B3497" s="17"/>
      <c r="C3497" s="86"/>
      <c r="D3497" s="86"/>
      <c r="E3497" s="87"/>
      <c r="F3497" s="5"/>
      <c r="G3497" s="5"/>
      <c r="H3497" s="5"/>
      <c r="K3497" s="5"/>
      <c r="L3497" s="5"/>
      <c r="M3497" s="17"/>
      <c r="N3497" s="17"/>
      <c r="T3497" s="79"/>
      <c r="U3497" s="79"/>
      <c r="W3497" s="79"/>
    </row>
    <row r="3498" spans="1:23" x14ac:dyDescent="0.25">
      <c r="A3498" s="17"/>
      <c r="B3498" s="17"/>
      <c r="C3498" s="86"/>
      <c r="D3498" s="86"/>
      <c r="E3498" s="87"/>
      <c r="F3498" s="5"/>
      <c r="G3498" s="5"/>
      <c r="H3498" s="5"/>
      <c r="K3498" s="5"/>
      <c r="L3498" s="5"/>
      <c r="M3498" s="17"/>
      <c r="N3498" s="17"/>
      <c r="T3498" s="79"/>
      <c r="U3498" s="79"/>
      <c r="W3498" s="79"/>
    </row>
    <row r="3499" spans="1:23" x14ac:dyDescent="0.25">
      <c r="A3499" s="17"/>
      <c r="B3499" s="17"/>
      <c r="C3499" s="86"/>
      <c r="D3499" s="86"/>
      <c r="E3499" s="87"/>
      <c r="F3499" s="5"/>
      <c r="G3499" s="5"/>
      <c r="H3499" s="5"/>
      <c r="K3499" s="5"/>
      <c r="L3499" s="5"/>
      <c r="M3499" s="17"/>
      <c r="N3499" s="17"/>
      <c r="T3499" s="79"/>
      <c r="U3499" s="79"/>
      <c r="W3499" s="79"/>
    </row>
    <row r="3500" spans="1:23" x14ac:dyDescent="0.25">
      <c r="A3500" s="17"/>
      <c r="B3500" s="17"/>
      <c r="C3500" s="86"/>
      <c r="D3500" s="86"/>
      <c r="E3500" s="87"/>
      <c r="F3500" s="5"/>
      <c r="G3500" s="5"/>
      <c r="H3500" s="5"/>
      <c r="K3500" s="5"/>
      <c r="L3500" s="5"/>
      <c r="M3500" s="17"/>
      <c r="N3500" s="17"/>
      <c r="T3500" s="79"/>
      <c r="U3500" s="79"/>
      <c r="W3500" s="79"/>
    </row>
    <row r="3501" spans="1:23" x14ac:dyDescent="0.25">
      <c r="A3501" s="17"/>
      <c r="B3501" s="17"/>
      <c r="C3501" s="86"/>
      <c r="D3501" s="86"/>
      <c r="E3501" s="87"/>
      <c r="F3501" s="5"/>
      <c r="G3501" s="5"/>
      <c r="H3501" s="5"/>
      <c r="K3501" s="5"/>
      <c r="L3501" s="5"/>
      <c r="M3501" s="17"/>
      <c r="N3501" s="17"/>
      <c r="T3501" s="79"/>
      <c r="U3501" s="79"/>
      <c r="W3501" s="79"/>
    </row>
    <row r="3502" spans="1:23" x14ac:dyDescent="0.25">
      <c r="A3502" s="17"/>
      <c r="B3502" s="17"/>
      <c r="C3502" s="86"/>
      <c r="D3502" s="86"/>
      <c r="E3502" s="87"/>
      <c r="F3502" s="5"/>
      <c r="G3502" s="5"/>
      <c r="H3502" s="5"/>
      <c r="K3502" s="5"/>
      <c r="L3502" s="5"/>
      <c r="M3502" s="17"/>
      <c r="N3502" s="17"/>
      <c r="T3502" s="79"/>
      <c r="U3502" s="79"/>
      <c r="W3502" s="79"/>
    </row>
    <row r="3503" spans="1:23" x14ac:dyDescent="0.25">
      <c r="A3503" s="17"/>
      <c r="B3503" s="17"/>
      <c r="C3503" s="86"/>
      <c r="D3503" s="86"/>
      <c r="E3503" s="87"/>
      <c r="F3503" s="5"/>
      <c r="G3503" s="5"/>
      <c r="H3503" s="5"/>
      <c r="K3503" s="5"/>
      <c r="L3503" s="5"/>
      <c r="M3503" s="17"/>
      <c r="N3503" s="17"/>
      <c r="T3503" s="79"/>
      <c r="U3503" s="79"/>
      <c r="W3503" s="79"/>
    </row>
    <row r="3504" spans="1:23" x14ac:dyDescent="0.25">
      <c r="A3504" s="17"/>
      <c r="B3504" s="17"/>
      <c r="C3504" s="86"/>
      <c r="D3504" s="86"/>
      <c r="E3504" s="87"/>
      <c r="F3504" s="5"/>
      <c r="G3504" s="5"/>
      <c r="H3504" s="5"/>
      <c r="K3504" s="5"/>
      <c r="L3504" s="5"/>
      <c r="M3504" s="17"/>
      <c r="N3504" s="17"/>
      <c r="T3504" s="79"/>
      <c r="U3504" s="79"/>
      <c r="W3504" s="79"/>
    </row>
    <row r="3505" spans="1:23" x14ac:dyDescent="0.25">
      <c r="A3505" s="17"/>
      <c r="B3505" s="17"/>
      <c r="C3505" s="86"/>
      <c r="D3505" s="86"/>
      <c r="E3505" s="87"/>
      <c r="F3505" s="5"/>
      <c r="G3505" s="5"/>
      <c r="H3505" s="5"/>
      <c r="K3505" s="5"/>
      <c r="L3505" s="5"/>
      <c r="M3505" s="17"/>
      <c r="N3505" s="17"/>
      <c r="T3505" s="79"/>
      <c r="U3505" s="79"/>
      <c r="W3505" s="79"/>
    </row>
    <row r="3506" spans="1:23" x14ac:dyDescent="0.25">
      <c r="A3506" s="17"/>
      <c r="B3506" s="17"/>
      <c r="C3506" s="86"/>
      <c r="D3506" s="86"/>
      <c r="E3506" s="87"/>
      <c r="F3506" s="5"/>
      <c r="G3506" s="5"/>
      <c r="H3506" s="5"/>
      <c r="K3506" s="5"/>
      <c r="L3506" s="5"/>
      <c r="M3506" s="17"/>
      <c r="N3506" s="17"/>
      <c r="T3506" s="79"/>
      <c r="U3506" s="79"/>
      <c r="W3506" s="79"/>
    </row>
    <row r="3507" spans="1:23" x14ac:dyDescent="0.25">
      <c r="A3507" s="17"/>
      <c r="B3507" s="17"/>
      <c r="C3507" s="86"/>
      <c r="D3507" s="86"/>
      <c r="E3507" s="87"/>
      <c r="F3507" s="5"/>
      <c r="G3507" s="5"/>
      <c r="H3507" s="5"/>
      <c r="K3507" s="5"/>
      <c r="L3507" s="5"/>
      <c r="M3507" s="17"/>
      <c r="N3507" s="17"/>
      <c r="T3507" s="79"/>
      <c r="U3507" s="79"/>
      <c r="W3507" s="79"/>
    </row>
    <row r="3508" spans="1:23" x14ac:dyDescent="0.25">
      <c r="A3508" s="17"/>
      <c r="B3508" s="17"/>
      <c r="C3508" s="86"/>
      <c r="D3508" s="86"/>
      <c r="E3508" s="87"/>
      <c r="F3508" s="5"/>
      <c r="G3508" s="5"/>
      <c r="H3508" s="5"/>
      <c r="K3508" s="5"/>
      <c r="L3508" s="5"/>
      <c r="M3508" s="17"/>
      <c r="N3508" s="17"/>
      <c r="T3508" s="79"/>
      <c r="U3508" s="79"/>
      <c r="W3508" s="79"/>
    </row>
    <row r="3509" spans="1:23" x14ac:dyDescent="0.25">
      <c r="A3509" s="17"/>
      <c r="B3509" s="17"/>
      <c r="C3509" s="86"/>
      <c r="D3509" s="86"/>
      <c r="E3509" s="87"/>
      <c r="F3509" s="5"/>
      <c r="G3509" s="5"/>
      <c r="H3509" s="5"/>
      <c r="K3509" s="5"/>
      <c r="L3509" s="5"/>
      <c r="M3509" s="17"/>
      <c r="N3509" s="17"/>
      <c r="T3509" s="79"/>
      <c r="U3509" s="79"/>
      <c r="W3509" s="79"/>
    </row>
    <row r="3510" spans="1:23" x14ac:dyDescent="0.25">
      <c r="A3510" s="17"/>
      <c r="B3510" s="17"/>
      <c r="C3510" s="86"/>
      <c r="D3510" s="86"/>
      <c r="E3510" s="87"/>
      <c r="F3510" s="5"/>
      <c r="G3510" s="5"/>
      <c r="H3510" s="5"/>
      <c r="K3510" s="5"/>
      <c r="L3510" s="5"/>
      <c r="M3510" s="17"/>
      <c r="N3510" s="17"/>
      <c r="T3510" s="79"/>
      <c r="U3510" s="79"/>
      <c r="W3510" s="79"/>
    </row>
    <row r="3511" spans="1:23" x14ac:dyDescent="0.25">
      <c r="A3511" s="17"/>
      <c r="B3511" s="17"/>
      <c r="C3511" s="86"/>
      <c r="D3511" s="86"/>
      <c r="E3511" s="87"/>
      <c r="F3511" s="5"/>
      <c r="G3511" s="5"/>
      <c r="H3511" s="5"/>
      <c r="K3511" s="5"/>
      <c r="L3511" s="5"/>
      <c r="M3511" s="17"/>
      <c r="N3511" s="17"/>
      <c r="T3511" s="79"/>
      <c r="U3511" s="79"/>
      <c r="W3511" s="79"/>
    </row>
    <row r="3512" spans="1:23" x14ac:dyDescent="0.25">
      <c r="A3512" s="17"/>
      <c r="B3512" s="17"/>
      <c r="C3512" s="86"/>
      <c r="D3512" s="86"/>
      <c r="E3512" s="87"/>
      <c r="F3512" s="5"/>
      <c r="G3512" s="5"/>
      <c r="H3512" s="5"/>
      <c r="K3512" s="5"/>
      <c r="L3512" s="5"/>
      <c r="M3512" s="17"/>
      <c r="N3512" s="17"/>
      <c r="T3512" s="79"/>
      <c r="U3512" s="79"/>
      <c r="W3512" s="79"/>
    </row>
    <row r="3513" spans="1:23" x14ac:dyDescent="0.25">
      <c r="A3513" s="17"/>
      <c r="B3513" s="17"/>
      <c r="C3513" s="86"/>
      <c r="D3513" s="86"/>
      <c r="E3513" s="87"/>
      <c r="F3513" s="5"/>
      <c r="G3513" s="5"/>
      <c r="H3513" s="5"/>
      <c r="K3513" s="5"/>
      <c r="L3513" s="5"/>
      <c r="M3513" s="17"/>
      <c r="N3513" s="17"/>
      <c r="T3513" s="79"/>
      <c r="U3513" s="79"/>
      <c r="W3513" s="79"/>
    </row>
    <row r="3514" spans="1:23" x14ac:dyDescent="0.25">
      <c r="A3514" s="17"/>
      <c r="B3514" s="17"/>
      <c r="C3514" s="86"/>
      <c r="D3514" s="86"/>
      <c r="E3514" s="87"/>
      <c r="F3514" s="5"/>
      <c r="G3514" s="5"/>
      <c r="H3514" s="5"/>
      <c r="K3514" s="5"/>
      <c r="L3514" s="5"/>
      <c r="M3514" s="17"/>
      <c r="N3514" s="17"/>
      <c r="T3514" s="79"/>
      <c r="U3514" s="79"/>
      <c r="W3514" s="79"/>
    </row>
    <row r="3515" spans="1:23" x14ac:dyDescent="0.25">
      <c r="A3515" s="17"/>
      <c r="B3515" s="17"/>
      <c r="C3515" s="86"/>
      <c r="D3515" s="86"/>
      <c r="E3515" s="87"/>
      <c r="F3515" s="5"/>
      <c r="G3515" s="5"/>
      <c r="H3515" s="5"/>
      <c r="K3515" s="5"/>
      <c r="L3515" s="5"/>
      <c r="M3515" s="17"/>
      <c r="N3515" s="17"/>
      <c r="T3515" s="79"/>
      <c r="U3515" s="79"/>
      <c r="W3515" s="79"/>
    </row>
    <row r="3516" spans="1:23" x14ac:dyDescent="0.25">
      <c r="A3516" s="17"/>
      <c r="B3516" s="17"/>
      <c r="C3516" s="86"/>
      <c r="D3516" s="86"/>
      <c r="E3516" s="87"/>
      <c r="F3516" s="5"/>
      <c r="G3516" s="5"/>
      <c r="H3516" s="5"/>
      <c r="K3516" s="5"/>
      <c r="L3516" s="5"/>
      <c r="M3516" s="17"/>
      <c r="N3516" s="17"/>
      <c r="T3516" s="79"/>
      <c r="U3516" s="79"/>
      <c r="W3516" s="79"/>
    </row>
    <row r="3517" spans="1:23" x14ac:dyDescent="0.25">
      <c r="A3517" s="17"/>
      <c r="B3517" s="17"/>
      <c r="C3517" s="86"/>
      <c r="D3517" s="86"/>
      <c r="E3517" s="87"/>
      <c r="F3517" s="5"/>
      <c r="G3517" s="5"/>
      <c r="H3517" s="5"/>
      <c r="K3517" s="5"/>
      <c r="L3517" s="5"/>
      <c r="M3517" s="17"/>
      <c r="N3517" s="17"/>
      <c r="T3517" s="79"/>
      <c r="U3517" s="79"/>
      <c r="W3517" s="79"/>
    </row>
    <row r="3518" spans="1:23" x14ac:dyDescent="0.25">
      <c r="A3518" s="17"/>
      <c r="B3518" s="17"/>
      <c r="C3518" s="86"/>
      <c r="D3518" s="86"/>
      <c r="E3518" s="87"/>
      <c r="F3518" s="5"/>
      <c r="G3518" s="5"/>
      <c r="H3518" s="5"/>
      <c r="K3518" s="5"/>
      <c r="L3518" s="5"/>
      <c r="M3518" s="17"/>
      <c r="N3518" s="17"/>
      <c r="T3518" s="79"/>
      <c r="U3518" s="79"/>
      <c r="W3518" s="79"/>
    </row>
    <row r="3519" spans="1:23" x14ac:dyDescent="0.25">
      <c r="A3519" s="17"/>
      <c r="B3519" s="17"/>
      <c r="C3519" s="86"/>
      <c r="D3519" s="86"/>
      <c r="E3519" s="87"/>
      <c r="F3519" s="5"/>
      <c r="G3519" s="5"/>
      <c r="H3519" s="5"/>
      <c r="K3519" s="5"/>
      <c r="L3519" s="5"/>
      <c r="M3519" s="17"/>
      <c r="N3519" s="17"/>
      <c r="T3519" s="79"/>
      <c r="U3519" s="79"/>
      <c r="W3519" s="79"/>
    </row>
    <row r="3520" spans="1:23" x14ac:dyDescent="0.25">
      <c r="A3520" s="17"/>
      <c r="B3520" s="17"/>
      <c r="C3520" s="86"/>
      <c r="D3520" s="86"/>
      <c r="E3520" s="87"/>
      <c r="F3520" s="5"/>
      <c r="G3520" s="5"/>
      <c r="H3520" s="5"/>
      <c r="K3520" s="5"/>
      <c r="L3520" s="5"/>
      <c r="M3520" s="17"/>
      <c r="N3520" s="17"/>
      <c r="T3520" s="79"/>
      <c r="U3520" s="79"/>
      <c r="W3520" s="79"/>
    </row>
    <row r="3521" spans="1:23" x14ac:dyDescent="0.25">
      <c r="A3521" s="17"/>
      <c r="B3521" s="17"/>
      <c r="C3521" s="86"/>
      <c r="D3521" s="86"/>
      <c r="E3521" s="87"/>
      <c r="F3521" s="5"/>
      <c r="G3521" s="5"/>
      <c r="H3521" s="5"/>
      <c r="K3521" s="5"/>
      <c r="L3521" s="5"/>
      <c r="M3521" s="17"/>
      <c r="N3521" s="17"/>
      <c r="T3521" s="79"/>
      <c r="U3521" s="79"/>
      <c r="W3521" s="79"/>
    </row>
    <row r="3522" spans="1:23" x14ac:dyDescent="0.25">
      <c r="A3522" s="17"/>
      <c r="B3522" s="17"/>
      <c r="C3522" s="86"/>
      <c r="D3522" s="86"/>
      <c r="E3522" s="87"/>
      <c r="F3522" s="5"/>
      <c r="G3522" s="5"/>
      <c r="H3522" s="5"/>
      <c r="K3522" s="5"/>
      <c r="L3522" s="5"/>
      <c r="M3522" s="17"/>
      <c r="N3522" s="17"/>
      <c r="T3522" s="79"/>
      <c r="U3522" s="79"/>
      <c r="W3522" s="79"/>
    </row>
    <row r="3523" spans="1:23" x14ac:dyDescent="0.25">
      <c r="A3523" s="17"/>
      <c r="B3523" s="17"/>
      <c r="C3523" s="86"/>
      <c r="D3523" s="86"/>
      <c r="E3523" s="87"/>
      <c r="F3523" s="5"/>
      <c r="G3523" s="5"/>
      <c r="H3523" s="5"/>
      <c r="K3523" s="5"/>
      <c r="L3523" s="5"/>
      <c r="M3523" s="17"/>
      <c r="N3523" s="17"/>
      <c r="T3523" s="79"/>
      <c r="U3523" s="79"/>
      <c r="W3523" s="79"/>
    </row>
    <row r="3524" spans="1:23" x14ac:dyDescent="0.25">
      <c r="A3524" s="17"/>
      <c r="B3524" s="17"/>
      <c r="C3524" s="86"/>
      <c r="D3524" s="86"/>
      <c r="E3524" s="87"/>
      <c r="F3524" s="5"/>
      <c r="G3524" s="5"/>
      <c r="H3524" s="5"/>
      <c r="K3524" s="5"/>
      <c r="L3524" s="5"/>
      <c r="M3524" s="17"/>
      <c r="N3524" s="17"/>
      <c r="T3524" s="79"/>
      <c r="U3524" s="79"/>
      <c r="W3524" s="79"/>
    </row>
    <row r="3525" spans="1:23" x14ac:dyDescent="0.25">
      <c r="A3525" s="17"/>
      <c r="B3525" s="17"/>
      <c r="C3525" s="86"/>
      <c r="D3525" s="86"/>
      <c r="E3525" s="87"/>
      <c r="F3525" s="5"/>
      <c r="G3525" s="5"/>
      <c r="H3525" s="5"/>
      <c r="K3525" s="5"/>
      <c r="L3525" s="5"/>
      <c r="M3525" s="17"/>
      <c r="N3525" s="17"/>
      <c r="T3525" s="79"/>
      <c r="U3525" s="79"/>
      <c r="W3525" s="79"/>
    </row>
    <row r="3526" spans="1:23" x14ac:dyDescent="0.25">
      <c r="A3526" s="17"/>
      <c r="B3526" s="17"/>
      <c r="C3526" s="86"/>
      <c r="D3526" s="86"/>
      <c r="E3526" s="87"/>
      <c r="F3526" s="5"/>
      <c r="G3526" s="5"/>
      <c r="H3526" s="5"/>
      <c r="K3526" s="5"/>
      <c r="L3526" s="5"/>
      <c r="M3526" s="17"/>
      <c r="N3526" s="17"/>
      <c r="T3526" s="79"/>
      <c r="U3526" s="79"/>
      <c r="W3526" s="79"/>
    </row>
    <row r="3527" spans="1:23" x14ac:dyDescent="0.25">
      <c r="A3527" s="17"/>
      <c r="B3527" s="17"/>
      <c r="C3527" s="86"/>
      <c r="D3527" s="86"/>
      <c r="E3527" s="87"/>
      <c r="F3527" s="5"/>
      <c r="G3527" s="5"/>
      <c r="H3527" s="5"/>
      <c r="K3527" s="5"/>
      <c r="L3527" s="5"/>
      <c r="M3527" s="17"/>
      <c r="N3527" s="17"/>
      <c r="T3527" s="79"/>
      <c r="U3527" s="79"/>
      <c r="W3527" s="79"/>
    </row>
    <row r="3528" spans="1:23" x14ac:dyDescent="0.25">
      <c r="A3528" s="17"/>
      <c r="B3528" s="17"/>
      <c r="C3528" s="86"/>
      <c r="D3528" s="86"/>
      <c r="E3528" s="87"/>
      <c r="F3528" s="5"/>
      <c r="G3528" s="5"/>
      <c r="H3528" s="5"/>
      <c r="K3528" s="5"/>
      <c r="L3528" s="5"/>
      <c r="M3528" s="17"/>
      <c r="N3528" s="17"/>
      <c r="T3528" s="79"/>
      <c r="U3528" s="79"/>
      <c r="W3528" s="79"/>
    </row>
    <row r="3529" spans="1:23" x14ac:dyDescent="0.25">
      <c r="A3529" s="17"/>
      <c r="B3529" s="17"/>
      <c r="C3529" s="86"/>
      <c r="D3529" s="86"/>
      <c r="E3529" s="87"/>
      <c r="F3529" s="5"/>
      <c r="G3529" s="5"/>
      <c r="H3529" s="5"/>
      <c r="K3529" s="5"/>
      <c r="L3529" s="5"/>
      <c r="M3529" s="17"/>
      <c r="N3529" s="17"/>
      <c r="T3529" s="79"/>
      <c r="U3529" s="79"/>
      <c r="W3529" s="79"/>
    </row>
    <row r="3530" spans="1:23" x14ac:dyDescent="0.25">
      <c r="A3530" s="17"/>
      <c r="B3530" s="17"/>
      <c r="C3530" s="86"/>
      <c r="D3530" s="86"/>
      <c r="E3530" s="87"/>
      <c r="F3530" s="5"/>
      <c r="G3530" s="5"/>
      <c r="H3530" s="5"/>
      <c r="K3530" s="5"/>
      <c r="L3530" s="5"/>
      <c r="M3530" s="17"/>
      <c r="N3530" s="17"/>
      <c r="T3530" s="79"/>
      <c r="U3530" s="79"/>
      <c r="W3530" s="79"/>
    </row>
    <row r="3531" spans="1:23" x14ac:dyDescent="0.25">
      <c r="A3531" s="17"/>
      <c r="B3531" s="17"/>
      <c r="C3531" s="86"/>
      <c r="D3531" s="86"/>
      <c r="E3531" s="87"/>
      <c r="F3531" s="5"/>
      <c r="G3531" s="5"/>
      <c r="H3531" s="5"/>
      <c r="K3531" s="5"/>
      <c r="L3531" s="5"/>
      <c r="M3531" s="17"/>
      <c r="N3531" s="17"/>
      <c r="T3531" s="79"/>
      <c r="U3531" s="79"/>
      <c r="W3531" s="79"/>
    </row>
    <row r="3532" spans="1:23" x14ac:dyDescent="0.25">
      <c r="A3532" s="17"/>
      <c r="B3532" s="17"/>
      <c r="C3532" s="86"/>
      <c r="D3532" s="86"/>
      <c r="E3532" s="87"/>
      <c r="F3532" s="5"/>
      <c r="G3532" s="5"/>
      <c r="H3532" s="5"/>
      <c r="K3532" s="5"/>
      <c r="L3532" s="5"/>
      <c r="M3532" s="17"/>
      <c r="N3532" s="17"/>
      <c r="T3532" s="79"/>
      <c r="U3532" s="79"/>
      <c r="W3532" s="79"/>
    </row>
    <row r="3533" spans="1:23" x14ac:dyDescent="0.25">
      <c r="A3533" s="17"/>
      <c r="B3533" s="17"/>
      <c r="C3533" s="86"/>
      <c r="D3533" s="86"/>
      <c r="E3533" s="87"/>
      <c r="F3533" s="5"/>
      <c r="G3533" s="5"/>
      <c r="H3533" s="5"/>
      <c r="K3533" s="5"/>
      <c r="L3533" s="5"/>
      <c r="M3533" s="17"/>
      <c r="N3533" s="17"/>
      <c r="T3533" s="79"/>
      <c r="U3533" s="79"/>
      <c r="W3533" s="79"/>
    </row>
    <row r="3534" spans="1:23" x14ac:dyDescent="0.25">
      <c r="A3534" s="17"/>
      <c r="B3534" s="17"/>
      <c r="C3534" s="86"/>
      <c r="D3534" s="86"/>
      <c r="E3534" s="87"/>
      <c r="F3534" s="5"/>
      <c r="G3534" s="5"/>
      <c r="H3534" s="5"/>
      <c r="K3534" s="5"/>
      <c r="L3534" s="5"/>
      <c r="M3534" s="17"/>
      <c r="N3534" s="17"/>
      <c r="T3534" s="79"/>
      <c r="U3534" s="79"/>
      <c r="W3534" s="79"/>
    </row>
    <row r="3535" spans="1:23" x14ac:dyDescent="0.25">
      <c r="A3535" s="17"/>
      <c r="B3535" s="17"/>
      <c r="C3535" s="86"/>
      <c r="D3535" s="86"/>
      <c r="E3535" s="87"/>
      <c r="F3535" s="5"/>
      <c r="G3535" s="5"/>
      <c r="H3535" s="5"/>
      <c r="K3535" s="5"/>
      <c r="L3535" s="5"/>
      <c r="M3535" s="17"/>
      <c r="N3535" s="17"/>
      <c r="T3535" s="79"/>
      <c r="U3535" s="79"/>
      <c r="W3535" s="79"/>
    </row>
    <row r="3536" spans="1:23" x14ac:dyDescent="0.25">
      <c r="A3536" s="17"/>
      <c r="B3536" s="17"/>
      <c r="C3536" s="86"/>
      <c r="D3536" s="86"/>
      <c r="E3536" s="87"/>
      <c r="F3536" s="5"/>
      <c r="G3536" s="5"/>
      <c r="H3536" s="5"/>
      <c r="K3536" s="5"/>
      <c r="L3536" s="5"/>
      <c r="M3536" s="17"/>
      <c r="N3536" s="17"/>
      <c r="T3536" s="79"/>
      <c r="U3536" s="79"/>
      <c r="W3536" s="79"/>
    </row>
    <row r="3537" spans="1:23" x14ac:dyDescent="0.25">
      <c r="A3537" s="17"/>
      <c r="B3537" s="17"/>
      <c r="C3537" s="86"/>
      <c r="D3537" s="86"/>
      <c r="E3537" s="87"/>
      <c r="F3537" s="5"/>
      <c r="G3537" s="5"/>
      <c r="H3537" s="5"/>
      <c r="K3537" s="5"/>
      <c r="L3537" s="5"/>
      <c r="M3537" s="17"/>
      <c r="N3537" s="17"/>
      <c r="T3537" s="79"/>
      <c r="U3537" s="79"/>
      <c r="W3537" s="79"/>
    </row>
    <row r="3538" spans="1:23" x14ac:dyDescent="0.25">
      <c r="A3538" s="17"/>
      <c r="B3538" s="17"/>
      <c r="C3538" s="86"/>
      <c r="D3538" s="86"/>
      <c r="E3538" s="87"/>
      <c r="F3538" s="5"/>
      <c r="G3538" s="5"/>
      <c r="H3538" s="5"/>
      <c r="K3538" s="5"/>
      <c r="L3538" s="5"/>
      <c r="M3538" s="17"/>
      <c r="N3538" s="17"/>
      <c r="T3538" s="79"/>
      <c r="U3538" s="79"/>
      <c r="W3538" s="79"/>
    </row>
    <row r="3539" spans="1:23" x14ac:dyDescent="0.25">
      <c r="A3539" s="17"/>
      <c r="B3539" s="17"/>
      <c r="C3539" s="86"/>
      <c r="D3539" s="86"/>
      <c r="E3539" s="87"/>
      <c r="F3539" s="5"/>
      <c r="G3539" s="5"/>
      <c r="H3539" s="5"/>
      <c r="K3539" s="5"/>
      <c r="L3539" s="5"/>
      <c r="M3539" s="17"/>
      <c r="N3539" s="17"/>
      <c r="T3539" s="79"/>
      <c r="U3539" s="79"/>
      <c r="W3539" s="79"/>
    </row>
    <row r="3540" spans="1:23" x14ac:dyDescent="0.25">
      <c r="A3540" s="17"/>
      <c r="B3540" s="17"/>
      <c r="C3540" s="86"/>
      <c r="D3540" s="86"/>
      <c r="E3540" s="87"/>
      <c r="F3540" s="5"/>
      <c r="G3540" s="5"/>
      <c r="H3540" s="5"/>
      <c r="K3540" s="5"/>
      <c r="L3540" s="5"/>
      <c r="M3540" s="17"/>
      <c r="N3540" s="17"/>
      <c r="T3540" s="79"/>
      <c r="U3540" s="79"/>
      <c r="W3540" s="79"/>
    </row>
    <row r="3541" spans="1:23" x14ac:dyDescent="0.25">
      <c r="A3541" s="17"/>
      <c r="B3541" s="17"/>
      <c r="C3541" s="86"/>
      <c r="D3541" s="86"/>
      <c r="E3541" s="87"/>
      <c r="F3541" s="5"/>
      <c r="G3541" s="5"/>
      <c r="H3541" s="5"/>
      <c r="K3541" s="5"/>
      <c r="L3541" s="5"/>
      <c r="M3541" s="17"/>
      <c r="N3541" s="17"/>
      <c r="T3541" s="79"/>
      <c r="U3541" s="79"/>
      <c r="W3541" s="79"/>
    </row>
    <row r="3542" spans="1:23" x14ac:dyDescent="0.25">
      <c r="A3542" s="17"/>
      <c r="B3542" s="17"/>
      <c r="C3542" s="86"/>
      <c r="D3542" s="86"/>
      <c r="E3542" s="87"/>
      <c r="F3542" s="5"/>
      <c r="G3542" s="5"/>
      <c r="H3542" s="5"/>
      <c r="K3542" s="5"/>
      <c r="L3542" s="5"/>
      <c r="M3542" s="17"/>
      <c r="N3542" s="17"/>
      <c r="T3542" s="79"/>
      <c r="U3542" s="79"/>
      <c r="W3542" s="79"/>
    </row>
    <row r="3543" spans="1:23" x14ac:dyDescent="0.25">
      <c r="A3543" s="17"/>
      <c r="B3543" s="17"/>
      <c r="C3543" s="86"/>
      <c r="D3543" s="86"/>
      <c r="E3543" s="87"/>
      <c r="F3543" s="5"/>
      <c r="G3543" s="5"/>
      <c r="H3543" s="5"/>
      <c r="K3543" s="5"/>
      <c r="L3543" s="5"/>
      <c r="M3543" s="17"/>
      <c r="N3543" s="17"/>
      <c r="T3543" s="79"/>
      <c r="U3543" s="79"/>
      <c r="W3543" s="79"/>
    </row>
    <row r="3544" spans="1:23" x14ac:dyDescent="0.25">
      <c r="A3544" s="17"/>
      <c r="B3544" s="17"/>
      <c r="C3544" s="86"/>
      <c r="D3544" s="86"/>
      <c r="E3544" s="87"/>
      <c r="F3544" s="5"/>
      <c r="G3544" s="5"/>
      <c r="H3544" s="5"/>
      <c r="K3544" s="5"/>
      <c r="L3544" s="5"/>
      <c r="M3544" s="17"/>
      <c r="N3544" s="17"/>
      <c r="T3544" s="79"/>
      <c r="U3544" s="79"/>
      <c r="W3544" s="79"/>
    </row>
    <row r="3545" spans="1:23" x14ac:dyDescent="0.25">
      <c r="A3545" s="17"/>
      <c r="B3545" s="17"/>
      <c r="C3545" s="86"/>
      <c r="D3545" s="86"/>
      <c r="E3545" s="87"/>
      <c r="F3545" s="5"/>
      <c r="G3545" s="5"/>
      <c r="H3545" s="5"/>
      <c r="K3545" s="5"/>
      <c r="L3545" s="5"/>
      <c r="M3545" s="17"/>
      <c r="N3545" s="17"/>
      <c r="T3545" s="79"/>
      <c r="U3545" s="79"/>
      <c r="W3545" s="79"/>
    </row>
    <row r="3546" spans="1:23" x14ac:dyDescent="0.25">
      <c r="A3546" s="17"/>
      <c r="B3546" s="17"/>
      <c r="C3546" s="86"/>
      <c r="D3546" s="86"/>
      <c r="E3546" s="87"/>
      <c r="F3546" s="5"/>
      <c r="G3546" s="5"/>
      <c r="H3546" s="5"/>
      <c r="K3546" s="5"/>
      <c r="L3546" s="5"/>
      <c r="M3546" s="17"/>
      <c r="N3546" s="17"/>
      <c r="T3546" s="79"/>
      <c r="U3546" s="79"/>
      <c r="W3546" s="79"/>
    </row>
    <row r="3547" spans="1:23" x14ac:dyDescent="0.25">
      <c r="A3547" s="17"/>
      <c r="B3547" s="17"/>
      <c r="C3547" s="86"/>
      <c r="D3547" s="86"/>
      <c r="E3547" s="87"/>
      <c r="F3547" s="5"/>
      <c r="G3547" s="5"/>
      <c r="H3547" s="5"/>
      <c r="K3547" s="5"/>
      <c r="L3547" s="5"/>
      <c r="M3547" s="17"/>
      <c r="N3547" s="17"/>
      <c r="T3547" s="79"/>
      <c r="U3547" s="79"/>
      <c r="W3547" s="79"/>
    </row>
    <row r="3548" spans="1:23" x14ac:dyDescent="0.25">
      <c r="A3548" s="17"/>
      <c r="B3548" s="17"/>
      <c r="C3548" s="86"/>
      <c r="D3548" s="86"/>
      <c r="E3548" s="87"/>
      <c r="F3548" s="5"/>
      <c r="G3548" s="5"/>
      <c r="H3548" s="5"/>
      <c r="K3548" s="5"/>
      <c r="L3548" s="5"/>
      <c r="M3548" s="17"/>
      <c r="N3548" s="17"/>
      <c r="T3548" s="79"/>
      <c r="U3548" s="79"/>
      <c r="W3548" s="79"/>
    </row>
    <row r="3549" spans="1:23" x14ac:dyDescent="0.25">
      <c r="A3549" s="17"/>
      <c r="B3549" s="17"/>
      <c r="C3549" s="86"/>
      <c r="D3549" s="86"/>
      <c r="E3549" s="87"/>
      <c r="F3549" s="5"/>
      <c r="G3549" s="5"/>
      <c r="H3549" s="5"/>
      <c r="K3549" s="5"/>
      <c r="L3549" s="5"/>
      <c r="M3549" s="17"/>
      <c r="N3549" s="17"/>
      <c r="T3549" s="79"/>
      <c r="U3549" s="79"/>
      <c r="W3549" s="79"/>
    </row>
    <row r="3550" spans="1:23" x14ac:dyDescent="0.25">
      <c r="A3550" s="17"/>
      <c r="B3550" s="17"/>
      <c r="C3550" s="86"/>
      <c r="D3550" s="86"/>
      <c r="E3550" s="87"/>
      <c r="F3550" s="5"/>
      <c r="G3550" s="5"/>
      <c r="H3550" s="5"/>
      <c r="K3550" s="5"/>
      <c r="L3550" s="5"/>
      <c r="M3550" s="17"/>
      <c r="N3550" s="17"/>
      <c r="T3550" s="79"/>
      <c r="U3550" s="79"/>
      <c r="W3550" s="79"/>
    </row>
    <row r="3551" spans="1:23" x14ac:dyDescent="0.25">
      <c r="A3551" s="17"/>
      <c r="B3551" s="17"/>
      <c r="C3551" s="86"/>
      <c r="D3551" s="86"/>
      <c r="E3551" s="87"/>
      <c r="F3551" s="5"/>
      <c r="G3551" s="5"/>
      <c r="H3551" s="5"/>
      <c r="K3551" s="5"/>
      <c r="L3551" s="5"/>
      <c r="M3551" s="17"/>
      <c r="N3551" s="17"/>
      <c r="T3551" s="79"/>
      <c r="U3551" s="79"/>
      <c r="W3551" s="79"/>
    </row>
    <row r="3552" spans="1:23" x14ac:dyDescent="0.25">
      <c r="A3552" s="17"/>
      <c r="B3552" s="17"/>
      <c r="C3552" s="86"/>
      <c r="D3552" s="86"/>
      <c r="E3552" s="87"/>
      <c r="F3552" s="5"/>
      <c r="G3552" s="5"/>
      <c r="H3552" s="5"/>
      <c r="K3552" s="5"/>
      <c r="L3552" s="5"/>
      <c r="M3552" s="17"/>
      <c r="N3552" s="17"/>
      <c r="T3552" s="79"/>
      <c r="U3552" s="79"/>
      <c r="W3552" s="79"/>
    </row>
    <row r="3553" spans="1:23" x14ac:dyDescent="0.25">
      <c r="A3553" s="17"/>
      <c r="B3553" s="17"/>
      <c r="C3553" s="86"/>
      <c r="D3553" s="86"/>
      <c r="E3553" s="87"/>
      <c r="F3553" s="5"/>
      <c r="G3553" s="5"/>
      <c r="H3553" s="5"/>
      <c r="K3553" s="5"/>
      <c r="L3553" s="5"/>
      <c r="M3553" s="17"/>
      <c r="N3553" s="17"/>
      <c r="T3553" s="79"/>
      <c r="U3553" s="79"/>
      <c r="W3553" s="79"/>
    </row>
    <row r="3554" spans="1:23" x14ac:dyDescent="0.25">
      <c r="A3554" s="17"/>
      <c r="B3554" s="17"/>
      <c r="C3554" s="86"/>
      <c r="D3554" s="86"/>
      <c r="E3554" s="87"/>
      <c r="F3554" s="5"/>
      <c r="G3554" s="5"/>
      <c r="H3554" s="5"/>
      <c r="K3554" s="5"/>
      <c r="L3554" s="5"/>
      <c r="M3554" s="17"/>
      <c r="N3554" s="17"/>
      <c r="T3554" s="79"/>
      <c r="U3554" s="79"/>
      <c r="W3554" s="79"/>
    </row>
    <row r="3555" spans="1:23" x14ac:dyDescent="0.25">
      <c r="A3555" s="17"/>
      <c r="B3555" s="17"/>
      <c r="C3555" s="86"/>
      <c r="D3555" s="86"/>
      <c r="E3555" s="87"/>
      <c r="F3555" s="5"/>
      <c r="G3555" s="5"/>
      <c r="H3555" s="5"/>
      <c r="K3555" s="5"/>
      <c r="L3555" s="5"/>
      <c r="M3555" s="17"/>
      <c r="N3555" s="17"/>
      <c r="T3555" s="79"/>
      <c r="U3555" s="79"/>
      <c r="W3555" s="79"/>
    </row>
    <row r="3556" spans="1:23" x14ac:dyDescent="0.25">
      <c r="A3556" s="17"/>
      <c r="B3556" s="17"/>
      <c r="C3556" s="86"/>
      <c r="D3556" s="86"/>
      <c r="E3556" s="87"/>
      <c r="F3556" s="5"/>
      <c r="G3556" s="5"/>
      <c r="H3556" s="5"/>
      <c r="K3556" s="5"/>
      <c r="L3556" s="5"/>
      <c r="M3556" s="17"/>
      <c r="N3556" s="17"/>
      <c r="T3556" s="79"/>
      <c r="U3556" s="79"/>
      <c r="W3556" s="79"/>
    </row>
    <row r="3557" spans="1:23" x14ac:dyDescent="0.25">
      <c r="A3557" s="17"/>
      <c r="B3557" s="17"/>
      <c r="C3557" s="86"/>
      <c r="D3557" s="86"/>
      <c r="E3557" s="87"/>
      <c r="F3557" s="5"/>
      <c r="G3557" s="5"/>
      <c r="H3557" s="5"/>
      <c r="K3557" s="5"/>
      <c r="L3557" s="5"/>
      <c r="M3557" s="17"/>
      <c r="N3557" s="17"/>
      <c r="T3557" s="79"/>
      <c r="U3557" s="79"/>
      <c r="W3557" s="79"/>
    </row>
    <row r="3558" spans="1:23" x14ac:dyDescent="0.25">
      <c r="A3558" s="17"/>
      <c r="B3558" s="17"/>
      <c r="C3558" s="86"/>
      <c r="D3558" s="86"/>
      <c r="E3558" s="87"/>
      <c r="F3558" s="5"/>
      <c r="G3558" s="5"/>
      <c r="H3558" s="5"/>
      <c r="K3558" s="5"/>
      <c r="L3558" s="5"/>
      <c r="M3558" s="17"/>
      <c r="N3558" s="17"/>
      <c r="T3558" s="79"/>
      <c r="U3558" s="79"/>
      <c r="W3558" s="79"/>
    </row>
    <row r="3559" spans="1:23" x14ac:dyDescent="0.25">
      <c r="A3559" s="17"/>
      <c r="B3559" s="17"/>
      <c r="C3559" s="86"/>
      <c r="D3559" s="86"/>
      <c r="E3559" s="87"/>
      <c r="F3559" s="5"/>
      <c r="G3559" s="5"/>
      <c r="H3559" s="5"/>
      <c r="K3559" s="5"/>
      <c r="L3559" s="5"/>
      <c r="M3559" s="17"/>
      <c r="N3559" s="17"/>
      <c r="T3559" s="79"/>
      <c r="U3559" s="79"/>
      <c r="W3559" s="79"/>
    </row>
    <row r="3560" spans="1:23" x14ac:dyDescent="0.25">
      <c r="A3560" s="17"/>
      <c r="B3560" s="17"/>
      <c r="C3560" s="86"/>
      <c r="D3560" s="86"/>
      <c r="E3560" s="87"/>
      <c r="F3560" s="5"/>
      <c r="G3560" s="5"/>
      <c r="H3560" s="5"/>
      <c r="K3560" s="5"/>
      <c r="L3560" s="5"/>
      <c r="M3560" s="17"/>
      <c r="N3560" s="17"/>
      <c r="T3560" s="79"/>
      <c r="U3560" s="79"/>
      <c r="W3560" s="79"/>
    </row>
    <row r="3561" spans="1:23" x14ac:dyDescent="0.25">
      <c r="A3561" s="17"/>
      <c r="B3561" s="17"/>
      <c r="C3561" s="86"/>
      <c r="D3561" s="86"/>
      <c r="E3561" s="87"/>
      <c r="F3561" s="5"/>
      <c r="G3561" s="5"/>
      <c r="H3561" s="5"/>
      <c r="K3561" s="5"/>
      <c r="L3561" s="5"/>
      <c r="M3561" s="17"/>
      <c r="N3561" s="17"/>
      <c r="T3561" s="79"/>
      <c r="U3561" s="79"/>
      <c r="W3561" s="79"/>
    </row>
    <row r="3562" spans="1:23" x14ac:dyDescent="0.25">
      <c r="A3562" s="17"/>
      <c r="B3562" s="17"/>
      <c r="C3562" s="86"/>
      <c r="D3562" s="86"/>
      <c r="E3562" s="87"/>
      <c r="F3562" s="5"/>
      <c r="G3562" s="5"/>
      <c r="H3562" s="5"/>
      <c r="K3562" s="5"/>
      <c r="L3562" s="5"/>
      <c r="M3562" s="17"/>
      <c r="N3562" s="17"/>
      <c r="T3562" s="79"/>
      <c r="U3562" s="79"/>
      <c r="W3562" s="79"/>
    </row>
    <row r="3563" spans="1:23" x14ac:dyDescent="0.25">
      <c r="A3563" s="17"/>
      <c r="B3563" s="17"/>
      <c r="C3563" s="86"/>
      <c r="D3563" s="86"/>
      <c r="E3563" s="87"/>
      <c r="F3563" s="5"/>
      <c r="G3563" s="5"/>
      <c r="H3563" s="5"/>
      <c r="K3563" s="5"/>
      <c r="L3563" s="5"/>
      <c r="M3563" s="17"/>
      <c r="N3563" s="17"/>
      <c r="T3563" s="79"/>
      <c r="U3563" s="79"/>
      <c r="W3563" s="79"/>
    </row>
    <row r="3564" spans="1:23" x14ac:dyDescent="0.25">
      <c r="A3564" s="17"/>
      <c r="B3564" s="17"/>
      <c r="C3564" s="86"/>
      <c r="D3564" s="86"/>
      <c r="E3564" s="87"/>
      <c r="F3564" s="5"/>
      <c r="G3564" s="5"/>
      <c r="H3564" s="5"/>
      <c r="K3564" s="5"/>
      <c r="L3564" s="5"/>
      <c r="M3564" s="17"/>
      <c r="N3564" s="17"/>
      <c r="T3564" s="79"/>
      <c r="U3564" s="79"/>
      <c r="W3564" s="79"/>
    </row>
    <row r="3565" spans="1:23" x14ac:dyDescent="0.25">
      <c r="A3565" s="17"/>
      <c r="B3565" s="17"/>
      <c r="C3565" s="86"/>
      <c r="D3565" s="86"/>
      <c r="E3565" s="87"/>
      <c r="F3565" s="5"/>
      <c r="G3565" s="5"/>
      <c r="H3565" s="5"/>
      <c r="K3565" s="5"/>
      <c r="L3565" s="5"/>
      <c r="M3565" s="17"/>
      <c r="N3565" s="17"/>
      <c r="T3565" s="79"/>
      <c r="U3565" s="79"/>
      <c r="W3565" s="79"/>
    </row>
    <row r="3566" spans="1:23" x14ac:dyDescent="0.25">
      <c r="A3566" s="17"/>
      <c r="B3566" s="17"/>
      <c r="C3566" s="86"/>
      <c r="D3566" s="86"/>
      <c r="E3566" s="87"/>
      <c r="F3566" s="5"/>
      <c r="G3566" s="5"/>
      <c r="H3566" s="5"/>
      <c r="K3566" s="5"/>
      <c r="L3566" s="5"/>
      <c r="M3566" s="17"/>
      <c r="N3566" s="17"/>
      <c r="T3566" s="79"/>
      <c r="U3566" s="79"/>
      <c r="W3566" s="79"/>
    </row>
    <row r="3567" spans="1:23" x14ac:dyDescent="0.25">
      <c r="A3567" s="17"/>
      <c r="B3567" s="17"/>
      <c r="C3567" s="86"/>
      <c r="D3567" s="86"/>
      <c r="E3567" s="87"/>
      <c r="F3567" s="5"/>
      <c r="G3567" s="5"/>
      <c r="H3567" s="5"/>
      <c r="K3567" s="5"/>
      <c r="L3567" s="5"/>
      <c r="M3567" s="17"/>
      <c r="N3567" s="17"/>
      <c r="T3567" s="79"/>
      <c r="U3567" s="79"/>
      <c r="W3567" s="79"/>
    </row>
    <row r="3568" spans="1:23" x14ac:dyDescent="0.25">
      <c r="A3568" s="17"/>
      <c r="B3568" s="17"/>
      <c r="C3568" s="86"/>
      <c r="D3568" s="86"/>
      <c r="E3568" s="87"/>
      <c r="F3568" s="5"/>
      <c r="G3568" s="5"/>
      <c r="H3568" s="5"/>
      <c r="K3568" s="5"/>
      <c r="L3568" s="5"/>
      <c r="M3568" s="17"/>
      <c r="N3568" s="17"/>
      <c r="T3568" s="79"/>
      <c r="U3568" s="79"/>
      <c r="W3568" s="79"/>
    </row>
    <row r="3569" spans="1:23" x14ac:dyDescent="0.25">
      <c r="A3569" s="17"/>
      <c r="B3569" s="17"/>
      <c r="C3569" s="86"/>
      <c r="D3569" s="86"/>
      <c r="E3569" s="87"/>
      <c r="F3569" s="5"/>
      <c r="G3569" s="5"/>
      <c r="H3569" s="5"/>
      <c r="K3569" s="5"/>
      <c r="L3569" s="5"/>
      <c r="M3569" s="17"/>
      <c r="N3569" s="17"/>
      <c r="T3569" s="79"/>
      <c r="U3569" s="79"/>
      <c r="W3569" s="79"/>
    </row>
    <row r="3570" spans="1:23" x14ac:dyDescent="0.25">
      <c r="A3570" s="17"/>
      <c r="B3570" s="17"/>
      <c r="C3570" s="86"/>
      <c r="D3570" s="86"/>
      <c r="E3570" s="87"/>
      <c r="F3570" s="5"/>
      <c r="G3570" s="5"/>
      <c r="H3570" s="5"/>
      <c r="K3570" s="5"/>
      <c r="L3570" s="5"/>
      <c r="M3570" s="17"/>
      <c r="N3570" s="17"/>
      <c r="T3570" s="79"/>
      <c r="U3570" s="79"/>
      <c r="W3570" s="79"/>
    </row>
    <row r="3571" spans="1:23" x14ac:dyDescent="0.25">
      <c r="A3571" s="17"/>
      <c r="B3571" s="17"/>
      <c r="C3571" s="86"/>
      <c r="D3571" s="86"/>
      <c r="E3571" s="87"/>
      <c r="F3571" s="5"/>
      <c r="G3571" s="5"/>
      <c r="H3571" s="5"/>
      <c r="K3571" s="5"/>
      <c r="L3571" s="5"/>
      <c r="M3571" s="17"/>
      <c r="N3571" s="17"/>
      <c r="T3571" s="79"/>
      <c r="U3571" s="79"/>
      <c r="W3571" s="79"/>
    </row>
    <row r="3572" spans="1:23" x14ac:dyDescent="0.25">
      <c r="A3572" s="17"/>
      <c r="B3572" s="17"/>
      <c r="C3572" s="86"/>
      <c r="D3572" s="86"/>
      <c r="E3572" s="87"/>
      <c r="F3572" s="5"/>
      <c r="G3572" s="5"/>
      <c r="H3572" s="5"/>
      <c r="K3572" s="5"/>
      <c r="L3572" s="5"/>
      <c r="M3572" s="17"/>
      <c r="N3572" s="17"/>
      <c r="T3572" s="79"/>
      <c r="U3572" s="79"/>
      <c r="W3572" s="79"/>
    </row>
    <row r="3573" spans="1:23" x14ac:dyDescent="0.25">
      <c r="A3573" s="17"/>
      <c r="B3573" s="17"/>
      <c r="C3573" s="86"/>
      <c r="D3573" s="86"/>
      <c r="E3573" s="87"/>
      <c r="F3573" s="5"/>
      <c r="G3573" s="5"/>
      <c r="H3573" s="5"/>
      <c r="K3573" s="5"/>
      <c r="L3573" s="5"/>
      <c r="M3573" s="17"/>
      <c r="N3573" s="17"/>
      <c r="T3573" s="79"/>
      <c r="U3573" s="79"/>
      <c r="W3573" s="79"/>
    </row>
    <row r="3574" spans="1:23" x14ac:dyDescent="0.25">
      <c r="A3574" s="17"/>
      <c r="B3574" s="17"/>
      <c r="C3574" s="86"/>
      <c r="D3574" s="86"/>
      <c r="E3574" s="87"/>
      <c r="F3574" s="5"/>
      <c r="G3574" s="5"/>
      <c r="H3574" s="5"/>
      <c r="K3574" s="5"/>
      <c r="L3574" s="5"/>
      <c r="M3574" s="17"/>
      <c r="N3574" s="17"/>
      <c r="T3574" s="79"/>
      <c r="U3574" s="79"/>
      <c r="W3574" s="79"/>
    </row>
    <row r="3575" spans="1:23" x14ac:dyDescent="0.25">
      <c r="A3575" s="17"/>
      <c r="B3575" s="17"/>
      <c r="C3575" s="86"/>
      <c r="D3575" s="86"/>
      <c r="E3575" s="87"/>
      <c r="F3575" s="5"/>
      <c r="G3575" s="5"/>
      <c r="H3575" s="5"/>
      <c r="K3575" s="5"/>
      <c r="L3575" s="5"/>
      <c r="M3575" s="17"/>
      <c r="N3575" s="17"/>
      <c r="T3575" s="79"/>
      <c r="U3575" s="79"/>
      <c r="W3575" s="79"/>
    </row>
    <row r="3576" spans="1:23" x14ac:dyDescent="0.25">
      <c r="A3576" s="17"/>
      <c r="B3576" s="17"/>
      <c r="C3576" s="86"/>
      <c r="D3576" s="86"/>
      <c r="E3576" s="87"/>
      <c r="F3576" s="5"/>
      <c r="G3576" s="5"/>
      <c r="H3576" s="5"/>
      <c r="K3576" s="5"/>
      <c r="L3576" s="5"/>
      <c r="M3576" s="17"/>
      <c r="N3576" s="17"/>
      <c r="T3576" s="79"/>
      <c r="U3576" s="79"/>
      <c r="W3576" s="79"/>
    </row>
    <row r="3577" spans="1:23" x14ac:dyDescent="0.25">
      <c r="A3577" s="17"/>
      <c r="B3577" s="17"/>
      <c r="C3577" s="86"/>
      <c r="D3577" s="86"/>
      <c r="E3577" s="87"/>
      <c r="F3577" s="5"/>
      <c r="G3577" s="5"/>
      <c r="H3577" s="5"/>
      <c r="K3577" s="5"/>
      <c r="L3577" s="5"/>
      <c r="M3577" s="17"/>
      <c r="N3577" s="17"/>
      <c r="T3577" s="79"/>
      <c r="U3577" s="79"/>
      <c r="W3577" s="79"/>
    </row>
    <row r="3578" spans="1:23" x14ac:dyDescent="0.25">
      <c r="A3578" s="17"/>
      <c r="B3578" s="17"/>
      <c r="C3578" s="86"/>
      <c r="D3578" s="86"/>
      <c r="E3578" s="87"/>
      <c r="F3578" s="5"/>
      <c r="G3578" s="5"/>
      <c r="H3578" s="5"/>
      <c r="K3578" s="5"/>
      <c r="L3578" s="5"/>
      <c r="M3578" s="17"/>
      <c r="N3578" s="17"/>
      <c r="T3578" s="79"/>
      <c r="U3578" s="79"/>
      <c r="W3578" s="79"/>
    </row>
    <row r="3579" spans="1:23" x14ac:dyDescent="0.25">
      <c r="A3579" s="17"/>
      <c r="B3579" s="17"/>
      <c r="C3579" s="86"/>
      <c r="D3579" s="86"/>
      <c r="E3579" s="87"/>
      <c r="F3579" s="5"/>
      <c r="G3579" s="5"/>
      <c r="H3579" s="5"/>
      <c r="K3579" s="5"/>
      <c r="L3579" s="5"/>
      <c r="M3579" s="17"/>
      <c r="N3579" s="17"/>
      <c r="T3579" s="79"/>
      <c r="U3579" s="79"/>
      <c r="W3579" s="79"/>
    </row>
    <row r="3580" spans="1:23" x14ac:dyDescent="0.25">
      <c r="A3580" s="17"/>
      <c r="B3580" s="17"/>
      <c r="C3580" s="86"/>
      <c r="D3580" s="86"/>
      <c r="E3580" s="87"/>
      <c r="F3580" s="5"/>
      <c r="G3580" s="5"/>
      <c r="H3580" s="5"/>
      <c r="K3580" s="5"/>
      <c r="L3580" s="5"/>
      <c r="M3580" s="17"/>
      <c r="N3580" s="17"/>
      <c r="T3580" s="79"/>
      <c r="U3580" s="79"/>
      <c r="W3580" s="79"/>
    </row>
    <row r="3581" spans="1:23" x14ac:dyDescent="0.25">
      <c r="A3581" s="17"/>
      <c r="B3581" s="17"/>
      <c r="C3581" s="86"/>
      <c r="D3581" s="86"/>
      <c r="E3581" s="87"/>
      <c r="F3581" s="5"/>
      <c r="G3581" s="5"/>
      <c r="H3581" s="5"/>
      <c r="K3581" s="5"/>
      <c r="L3581" s="5"/>
      <c r="M3581" s="17"/>
      <c r="N3581" s="17"/>
      <c r="T3581" s="79"/>
      <c r="U3581" s="79"/>
      <c r="W3581" s="79"/>
    </row>
    <row r="3582" spans="1:23" x14ac:dyDescent="0.25">
      <c r="A3582" s="17"/>
      <c r="B3582" s="17"/>
      <c r="C3582" s="86"/>
      <c r="D3582" s="86"/>
      <c r="E3582" s="87"/>
      <c r="F3582" s="5"/>
      <c r="G3582" s="5"/>
      <c r="H3582" s="5"/>
      <c r="K3582" s="5"/>
      <c r="L3582" s="5"/>
      <c r="M3582" s="17"/>
      <c r="N3582" s="17"/>
      <c r="T3582" s="79"/>
      <c r="U3582" s="79"/>
      <c r="W3582" s="79"/>
    </row>
    <row r="3583" spans="1:23" x14ac:dyDescent="0.25">
      <c r="A3583" s="17"/>
      <c r="B3583" s="17"/>
      <c r="C3583" s="86"/>
      <c r="D3583" s="86"/>
      <c r="E3583" s="87"/>
      <c r="F3583" s="5"/>
      <c r="G3583" s="5"/>
      <c r="H3583" s="5"/>
      <c r="K3583" s="5"/>
      <c r="L3583" s="5"/>
      <c r="M3583" s="17"/>
      <c r="N3583" s="17"/>
      <c r="T3583" s="79"/>
      <c r="U3583" s="79"/>
      <c r="W3583" s="79"/>
    </row>
    <row r="3584" spans="1:23" x14ac:dyDescent="0.25">
      <c r="A3584" s="17"/>
      <c r="B3584" s="17"/>
      <c r="C3584" s="86"/>
      <c r="D3584" s="86"/>
      <c r="E3584" s="87"/>
      <c r="F3584" s="5"/>
      <c r="G3584" s="5"/>
      <c r="H3584" s="5"/>
      <c r="K3584" s="5"/>
      <c r="L3584" s="5"/>
      <c r="M3584" s="17"/>
      <c r="N3584" s="17"/>
      <c r="T3584" s="79"/>
      <c r="U3584" s="79"/>
      <c r="W3584" s="79"/>
    </row>
    <row r="3585" spans="1:23" x14ac:dyDescent="0.25">
      <c r="A3585" s="17"/>
      <c r="B3585" s="17"/>
      <c r="C3585" s="86"/>
      <c r="D3585" s="86"/>
      <c r="E3585" s="87"/>
      <c r="F3585" s="5"/>
      <c r="G3585" s="5"/>
      <c r="H3585" s="5"/>
      <c r="K3585" s="5"/>
      <c r="L3585" s="5"/>
      <c r="M3585" s="17"/>
      <c r="N3585" s="17"/>
      <c r="T3585" s="79"/>
      <c r="U3585" s="79"/>
      <c r="W3585" s="79"/>
    </row>
    <row r="3586" spans="1:23" x14ac:dyDescent="0.25">
      <c r="A3586" s="17"/>
      <c r="B3586" s="17"/>
      <c r="C3586" s="86"/>
      <c r="D3586" s="86"/>
      <c r="E3586" s="87"/>
      <c r="F3586" s="5"/>
      <c r="G3586" s="5"/>
      <c r="H3586" s="5"/>
      <c r="K3586" s="5"/>
      <c r="L3586" s="5"/>
      <c r="M3586" s="17"/>
      <c r="N3586" s="17"/>
      <c r="T3586" s="79"/>
      <c r="U3586" s="79"/>
      <c r="W3586" s="79"/>
    </row>
    <row r="3587" spans="1:23" x14ac:dyDescent="0.25">
      <c r="A3587" s="17"/>
      <c r="B3587" s="17"/>
      <c r="C3587" s="86"/>
      <c r="D3587" s="86"/>
      <c r="E3587" s="87"/>
      <c r="F3587" s="5"/>
      <c r="G3587" s="5"/>
      <c r="H3587" s="5"/>
      <c r="K3587" s="5"/>
      <c r="L3587" s="5"/>
      <c r="M3587" s="17"/>
      <c r="N3587" s="17"/>
      <c r="T3587" s="79"/>
      <c r="U3587" s="79"/>
      <c r="W3587" s="79"/>
    </row>
    <row r="3588" spans="1:23" x14ac:dyDescent="0.25">
      <c r="A3588" s="17"/>
      <c r="B3588" s="17"/>
      <c r="C3588" s="86"/>
      <c r="D3588" s="86"/>
      <c r="E3588" s="87"/>
      <c r="F3588" s="5"/>
      <c r="G3588" s="5"/>
      <c r="H3588" s="5"/>
      <c r="K3588" s="5"/>
      <c r="L3588" s="5"/>
      <c r="M3588" s="17"/>
      <c r="N3588" s="17"/>
      <c r="T3588" s="79"/>
      <c r="U3588" s="79"/>
      <c r="W3588" s="79"/>
    </row>
    <row r="3589" spans="1:23" x14ac:dyDescent="0.25">
      <c r="A3589" s="17"/>
      <c r="B3589" s="17"/>
      <c r="C3589" s="86"/>
      <c r="D3589" s="86"/>
      <c r="E3589" s="87"/>
      <c r="F3589" s="5"/>
      <c r="G3589" s="5"/>
      <c r="H3589" s="5"/>
      <c r="K3589" s="5"/>
      <c r="L3589" s="5"/>
      <c r="M3589" s="17"/>
      <c r="N3589" s="17"/>
      <c r="T3589" s="79"/>
      <c r="U3589" s="79"/>
      <c r="W3589" s="79"/>
    </row>
    <row r="3590" spans="1:23" x14ac:dyDescent="0.25">
      <c r="A3590" s="17"/>
      <c r="B3590" s="17"/>
      <c r="C3590" s="86"/>
      <c r="D3590" s="86"/>
      <c r="E3590" s="87"/>
      <c r="F3590" s="5"/>
      <c r="G3590" s="5"/>
      <c r="H3590" s="5"/>
      <c r="K3590" s="5"/>
      <c r="L3590" s="5"/>
      <c r="M3590" s="17"/>
      <c r="N3590" s="17"/>
      <c r="T3590" s="79"/>
      <c r="U3590" s="79"/>
      <c r="W3590" s="79"/>
    </row>
    <row r="3591" spans="1:23" x14ac:dyDescent="0.25">
      <c r="A3591" s="17"/>
      <c r="B3591" s="17"/>
      <c r="C3591" s="86"/>
      <c r="D3591" s="86"/>
      <c r="E3591" s="87"/>
      <c r="F3591" s="5"/>
      <c r="G3591" s="5"/>
      <c r="H3591" s="5"/>
      <c r="K3591" s="5"/>
      <c r="L3591" s="5"/>
      <c r="M3591" s="17"/>
      <c r="N3591" s="17"/>
      <c r="T3591" s="79"/>
      <c r="U3591" s="79"/>
      <c r="W3591" s="79"/>
    </row>
    <row r="3592" spans="1:23" x14ac:dyDescent="0.25">
      <c r="A3592" s="17"/>
      <c r="B3592" s="17"/>
      <c r="C3592" s="86"/>
      <c r="D3592" s="86"/>
      <c r="E3592" s="87"/>
      <c r="F3592" s="5"/>
      <c r="G3592" s="5"/>
      <c r="H3592" s="5"/>
      <c r="K3592" s="5"/>
      <c r="L3592" s="5"/>
      <c r="M3592" s="17"/>
      <c r="N3592" s="17"/>
      <c r="T3592" s="79"/>
      <c r="U3592" s="79"/>
      <c r="W3592" s="79"/>
    </row>
    <row r="3593" spans="1:23" x14ac:dyDescent="0.25">
      <c r="A3593" s="17"/>
      <c r="B3593" s="17"/>
      <c r="C3593" s="86"/>
      <c r="D3593" s="86"/>
      <c r="E3593" s="87"/>
      <c r="F3593" s="5"/>
      <c r="G3593" s="5"/>
      <c r="H3593" s="5"/>
      <c r="K3593" s="5"/>
      <c r="L3593" s="5"/>
      <c r="M3593" s="17"/>
      <c r="N3593" s="17"/>
      <c r="T3593" s="79"/>
      <c r="U3593" s="79"/>
      <c r="W3593" s="79"/>
    </row>
    <row r="3594" spans="1:23" x14ac:dyDescent="0.25">
      <c r="A3594" s="17"/>
      <c r="B3594" s="17"/>
      <c r="C3594" s="86"/>
      <c r="D3594" s="86"/>
      <c r="E3594" s="87"/>
      <c r="F3594" s="5"/>
      <c r="G3594" s="5"/>
      <c r="H3594" s="5"/>
      <c r="K3594" s="5"/>
      <c r="L3594" s="5"/>
      <c r="M3594" s="17"/>
      <c r="N3594" s="17"/>
      <c r="T3594" s="79"/>
      <c r="U3594" s="79"/>
      <c r="W3594" s="79"/>
    </row>
    <row r="3595" spans="1:23" x14ac:dyDescent="0.25">
      <c r="A3595" s="17"/>
      <c r="B3595" s="17"/>
      <c r="C3595" s="86"/>
      <c r="D3595" s="86"/>
      <c r="E3595" s="87"/>
      <c r="F3595" s="5"/>
      <c r="G3595" s="5"/>
      <c r="H3595" s="5"/>
      <c r="K3595" s="5"/>
      <c r="L3595" s="5"/>
      <c r="M3595" s="17"/>
      <c r="N3595" s="17"/>
      <c r="T3595" s="79"/>
      <c r="U3595" s="79"/>
      <c r="W3595" s="79"/>
    </row>
    <row r="3596" spans="1:23" x14ac:dyDescent="0.25">
      <c r="A3596" s="17"/>
      <c r="B3596" s="17"/>
      <c r="C3596" s="86"/>
      <c r="D3596" s="86"/>
      <c r="E3596" s="87"/>
      <c r="F3596" s="5"/>
      <c r="G3596" s="5"/>
      <c r="H3596" s="5"/>
      <c r="K3596" s="5"/>
      <c r="L3596" s="5"/>
      <c r="M3596" s="17"/>
      <c r="N3596" s="17"/>
      <c r="T3596" s="79"/>
      <c r="U3596" s="79"/>
      <c r="W3596" s="79"/>
    </row>
    <row r="3597" spans="1:23" x14ac:dyDescent="0.25">
      <c r="A3597" s="17"/>
      <c r="B3597" s="17"/>
      <c r="C3597" s="86"/>
      <c r="D3597" s="86"/>
      <c r="E3597" s="87"/>
      <c r="F3597" s="5"/>
      <c r="G3597" s="5"/>
      <c r="H3597" s="5"/>
      <c r="K3597" s="5"/>
      <c r="L3597" s="5"/>
      <c r="M3597" s="17"/>
      <c r="N3597" s="17"/>
      <c r="T3597" s="79"/>
      <c r="U3597" s="79"/>
      <c r="W3597" s="79"/>
    </row>
    <row r="3598" spans="1:23" x14ac:dyDescent="0.25">
      <c r="A3598" s="17"/>
      <c r="B3598" s="17"/>
      <c r="C3598" s="86"/>
      <c r="D3598" s="86"/>
      <c r="E3598" s="87"/>
      <c r="F3598" s="5"/>
      <c r="G3598" s="5"/>
      <c r="H3598" s="5"/>
      <c r="K3598" s="5"/>
      <c r="L3598" s="5"/>
      <c r="M3598" s="17"/>
      <c r="N3598" s="17"/>
      <c r="T3598" s="79"/>
      <c r="U3598" s="79"/>
      <c r="W3598" s="79"/>
    </row>
    <row r="3599" spans="1:23" x14ac:dyDescent="0.25">
      <c r="A3599" s="17"/>
      <c r="B3599" s="17"/>
      <c r="C3599" s="86"/>
      <c r="D3599" s="86"/>
      <c r="E3599" s="87"/>
      <c r="F3599" s="5"/>
      <c r="G3599" s="5"/>
      <c r="H3599" s="5"/>
      <c r="K3599" s="5"/>
      <c r="L3599" s="5"/>
      <c r="M3599" s="17"/>
      <c r="N3599" s="17"/>
      <c r="T3599" s="79"/>
      <c r="U3599" s="79"/>
      <c r="W3599" s="79"/>
    </row>
    <row r="3600" spans="1:23" x14ac:dyDescent="0.25">
      <c r="A3600" s="17"/>
      <c r="B3600" s="17"/>
      <c r="C3600" s="86"/>
      <c r="D3600" s="86"/>
      <c r="E3600" s="87"/>
      <c r="F3600" s="5"/>
      <c r="G3600" s="5"/>
      <c r="H3600" s="5"/>
      <c r="K3600" s="5"/>
      <c r="L3600" s="5"/>
      <c r="M3600" s="17"/>
      <c r="N3600" s="17"/>
      <c r="T3600" s="79"/>
      <c r="U3600" s="79"/>
      <c r="W3600" s="79"/>
    </row>
    <row r="3601" spans="1:23" x14ac:dyDescent="0.25">
      <c r="A3601" s="17"/>
      <c r="B3601" s="17"/>
      <c r="C3601" s="86"/>
      <c r="D3601" s="86"/>
      <c r="E3601" s="87"/>
      <c r="F3601" s="5"/>
      <c r="G3601" s="5"/>
      <c r="H3601" s="5"/>
      <c r="K3601" s="5"/>
      <c r="L3601" s="5"/>
      <c r="M3601" s="17"/>
      <c r="N3601" s="17"/>
      <c r="T3601" s="79"/>
      <c r="U3601" s="79"/>
      <c r="W3601" s="79"/>
    </row>
    <row r="3602" spans="1:23" x14ac:dyDescent="0.25">
      <c r="A3602" s="17"/>
      <c r="B3602" s="17"/>
      <c r="C3602" s="86"/>
      <c r="D3602" s="86"/>
      <c r="E3602" s="87"/>
      <c r="F3602" s="5"/>
      <c r="G3602" s="5"/>
      <c r="H3602" s="5"/>
      <c r="K3602" s="5"/>
      <c r="L3602" s="5"/>
      <c r="M3602" s="17"/>
      <c r="N3602" s="17"/>
      <c r="T3602" s="79"/>
      <c r="U3602" s="79"/>
      <c r="W3602" s="79"/>
    </row>
    <row r="3603" spans="1:23" x14ac:dyDescent="0.25">
      <c r="A3603" s="17"/>
      <c r="B3603" s="17"/>
      <c r="C3603" s="86"/>
      <c r="D3603" s="86"/>
      <c r="E3603" s="87"/>
      <c r="F3603" s="5"/>
      <c r="G3603" s="5"/>
      <c r="H3603" s="5"/>
      <c r="K3603" s="5"/>
      <c r="L3603" s="5"/>
      <c r="M3603" s="17"/>
      <c r="N3603" s="17"/>
      <c r="T3603" s="79"/>
      <c r="U3603" s="79"/>
      <c r="W3603" s="79"/>
    </row>
    <row r="3604" spans="1:23" x14ac:dyDescent="0.25">
      <c r="A3604" s="17"/>
      <c r="B3604" s="17"/>
      <c r="C3604" s="86"/>
      <c r="D3604" s="86"/>
      <c r="E3604" s="87"/>
      <c r="F3604" s="5"/>
      <c r="G3604" s="5"/>
      <c r="H3604" s="5"/>
      <c r="K3604" s="5"/>
      <c r="L3604" s="5"/>
      <c r="M3604" s="17"/>
      <c r="N3604" s="17"/>
      <c r="T3604" s="79"/>
      <c r="U3604" s="79"/>
      <c r="W3604" s="79"/>
    </row>
    <row r="3605" spans="1:23" x14ac:dyDescent="0.25">
      <c r="A3605" s="17"/>
      <c r="B3605" s="17"/>
      <c r="C3605" s="86"/>
      <c r="D3605" s="86"/>
      <c r="E3605" s="87"/>
      <c r="F3605" s="5"/>
      <c r="G3605" s="5"/>
      <c r="H3605" s="5"/>
      <c r="K3605" s="5"/>
      <c r="L3605" s="5"/>
      <c r="M3605" s="17"/>
      <c r="N3605" s="17"/>
      <c r="T3605" s="79"/>
      <c r="U3605" s="79"/>
      <c r="W3605" s="79"/>
    </row>
    <row r="3606" spans="1:23" x14ac:dyDescent="0.25">
      <c r="A3606" s="17"/>
      <c r="B3606" s="17"/>
      <c r="C3606" s="86"/>
      <c r="D3606" s="86"/>
      <c r="E3606" s="87"/>
      <c r="F3606" s="5"/>
      <c r="G3606" s="5"/>
      <c r="H3606" s="5"/>
      <c r="K3606" s="5"/>
      <c r="L3606" s="5"/>
      <c r="M3606" s="17"/>
      <c r="N3606" s="17"/>
      <c r="T3606" s="79"/>
      <c r="U3606" s="79"/>
      <c r="W3606" s="79"/>
    </row>
    <row r="3607" spans="1:23" x14ac:dyDescent="0.25">
      <c r="A3607" s="17"/>
      <c r="B3607" s="17"/>
      <c r="C3607" s="86"/>
      <c r="D3607" s="86"/>
      <c r="E3607" s="87"/>
      <c r="F3607" s="5"/>
      <c r="G3607" s="5"/>
      <c r="H3607" s="5"/>
      <c r="K3607" s="5"/>
      <c r="L3607" s="5"/>
      <c r="M3607" s="17"/>
      <c r="N3607" s="17"/>
      <c r="T3607" s="79"/>
      <c r="U3607" s="79"/>
      <c r="W3607" s="79"/>
    </row>
    <row r="3608" spans="1:23" x14ac:dyDescent="0.25">
      <c r="A3608" s="17"/>
      <c r="B3608" s="17"/>
      <c r="C3608" s="86"/>
      <c r="D3608" s="86"/>
      <c r="E3608" s="87"/>
      <c r="F3608" s="5"/>
      <c r="G3608" s="5"/>
      <c r="H3608" s="5"/>
      <c r="K3608" s="5"/>
      <c r="L3608" s="5"/>
      <c r="M3608" s="17"/>
      <c r="N3608" s="17"/>
      <c r="T3608" s="79"/>
      <c r="U3608" s="79"/>
      <c r="W3608" s="79"/>
    </row>
    <row r="3609" spans="1:23" x14ac:dyDescent="0.25">
      <c r="A3609" s="17"/>
      <c r="B3609" s="17"/>
      <c r="C3609" s="86"/>
      <c r="D3609" s="86"/>
      <c r="E3609" s="87"/>
      <c r="F3609" s="5"/>
      <c r="G3609" s="5"/>
      <c r="H3609" s="5"/>
      <c r="K3609" s="5"/>
      <c r="L3609" s="5"/>
      <c r="M3609" s="17"/>
      <c r="N3609" s="17"/>
      <c r="T3609" s="79"/>
      <c r="U3609" s="79"/>
      <c r="W3609" s="79"/>
    </row>
    <row r="3610" spans="1:23" x14ac:dyDescent="0.25">
      <c r="A3610" s="17"/>
      <c r="B3610" s="17"/>
      <c r="C3610" s="86"/>
      <c r="D3610" s="86"/>
      <c r="E3610" s="87"/>
      <c r="F3610" s="5"/>
      <c r="G3610" s="5"/>
      <c r="H3610" s="5"/>
      <c r="K3610" s="5"/>
      <c r="L3610" s="5"/>
      <c r="M3610" s="17"/>
      <c r="N3610" s="17"/>
      <c r="T3610" s="79"/>
      <c r="U3610" s="79"/>
      <c r="W3610" s="79"/>
    </row>
    <row r="3611" spans="1:23" x14ac:dyDescent="0.25">
      <c r="A3611" s="17"/>
      <c r="B3611" s="17"/>
      <c r="C3611" s="86"/>
      <c r="D3611" s="86"/>
      <c r="E3611" s="87"/>
      <c r="F3611" s="5"/>
      <c r="G3611" s="5"/>
      <c r="H3611" s="5"/>
      <c r="K3611" s="5"/>
      <c r="L3611" s="5"/>
      <c r="M3611" s="17"/>
      <c r="N3611" s="17"/>
      <c r="T3611" s="79"/>
      <c r="U3611" s="79"/>
      <c r="W3611" s="79"/>
    </row>
    <row r="3612" spans="1:23" x14ac:dyDescent="0.25">
      <c r="A3612" s="17"/>
      <c r="B3612" s="17"/>
      <c r="C3612" s="86"/>
      <c r="D3612" s="86"/>
      <c r="E3612" s="87"/>
      <c r="F3612" s="5"/>
      <c r="G3612" s="5"/>
      <c r="H3612" s="5"/>
      <c r="K3612" s="5"/>
      <c r="L3612" s="5"/>
      <c r="M3612" s="17"/>
      <c r="N3612" s="17"/>
      <c r="T3612" s="79"/>
      <c r="U3612" s="79"/>
      <c r="W3612" s="79"/>
    </row>
    <row r="3613" spans="1:23" x14ac:dyDescent="0.25">
      <c r="A3613" s="17"/>
      <c r="B3613" s="17"/>
      <c r="C3613" s="86"/>
      <c r="D3613" s="86"/>
      <c r="E3613" s="87"/>
      <c r="F3613" s="5"/>
      <c r="G3613" s="5"/>
      <c r="H3613" s="5"/>
      <c r="K3613" s="5"/>
      <c r="L3613" s="5"/>
      <c r="M3613" s="17"/>
      <c r="N3613" s="17"/>
      <c r="T3613" s="79"/>
      <c r="U3613" s="79"/>
      <c r="W3613" s="79"/>
    </row>
    <row r="3614" spans="1:23" x14ac:dyDescent="0.25">
      <c r="A3614" s="17"/>
      <c r="B3614" s="17"/>
      <c r="C3614" s="86"/>
      <c r="D3614" s="86"/>
      <c r="E3614" s="87"/>
      <c r="F3614" s="5"/>
      <c r="G3614" s="5"/>
      <c r="H3614" s="5"/>
      <c r="K3614" s="5"/>
      <c r="L3614" s="5"/>
      <c r="M3614" s="17"/>
      <c r="N3614" s="17"/>
      <c r="T3614" s="79"/>
      <c r="U3614" s="79"/>
      <c r="W3614" s="79"/>
    </row>
    <row r="3615" spans="1:23" x14ac:dyDescent="0.25">
      <c r="A3615" s="17"/>
      <c r="B3615" s="17"/>
      <c r="C3615" s="86"/>
      <c r="D3615" s="86"/>
      <c r="E3615" s="87"/>
      <c r="F3615" s="5"/>
      <c r="G3615" s="5"/>
      <c r="H3615" s="5"/>
      <c r="K3615" s="5"/>
      <c r="L3615" s="5"/>
      <c r="M3615" s="17"/>
      <c r="N3615" s="17"/>
      <c r="T3615" s="79"/>
      <c r="U3615" s="79"/>
      <c r="W3615" s="79"/>
    </row>
    <row r="3616" spans="1:23" x14ac:dyDescent="0.25">
      <c r="A3616" s="17"/>
      <c r="B3616" s="17"/>
      <c r="C3616" s="86"/>
      <c r="D3616" s="86"/>
      <c r="E3616" s="87"/>
      <c r="F3616" s="5"/>
      <c r="G3616" s="5"/>
      <c r="H3616" s="5"/>
      <c r="K3616" s="5"/>
      <c r="L3616" s="5"/>
      <c r="M3616" s="17"/>
      <c r="N3616" s="17"/>
      <c r="T3616" s="79"/>
      <c r="U3616" s="79"/>
      <c r="W3616" s="79"/>
    </row>
    <row r="3617" spans="1:23" x14ac:dyDescent="0.25">
      <c r="A3617" s="17"/>
      <c r="B3617" s="17"/>
      <c r="C3617" s="86"/>
      <c r="D3617" s="86"/>
      <c r="E3617" s="87"/>
      <c r="F3617" s="5"/>
      <c r="G3617" s="5"/>
      <c r="H3617" s="5"/>
      <c r="K3617" s="5"/>
      <c r="L3617" s="5"/>
      <c r="M3617" s="17"/>
      <c r="N3617" s="17"/>
      <c r="T3617" s="79"/>
      <c r="U3617" s="79"/>
      <c r="W3617" s="79"/>
    </row>
    <row r="3618" spans="1:23" x14ac:dyDescent="0.25">
      <c r="A3618" s="17"/>
      <c r="B3618" s="17"/>
      <c r="C3618" s="86"/>
      <c r="D3618" s="86"/>
      <c r="E3618" s="87"/>
      <c r="F3618" s="5"/>
      <c r="G3618" s="5"/>
      <c r="H3618" s="5"/>
      <c r="K3618" s="5"/>
      <c r="L3618" s="5"/>
      <c r="M3618" s="17"/>
      <c r="N3618" s="17"/>
      <c r="T3618" s="79"/>
      <c r="U3618" s="79"/>
      <c r="W3618" s="79"/>
    </row>
    <row r="3619" spans="1:23" x14ac:dyDescent="0.25">
      <c r="A3619" s="17"/>
      <c r="B3619" s="17"/>
      <c r="C3619" s="86"/>
      <c r="D3619" s="86"/>
      <c r="E3619" s="87"/>
      <c r="F3619" s="5"/>
      <c r="G3619" s="5"/>
      <c r="H3619" s="5"/>
      <c r="K3619" s="5"/>
      <c r="L3619" s="5"/>
      <c r="M3619" s="17"/>
      <c r="N3619" s="17"/>
      <c r="T3619" s="79"/>
      <c r="U3619" s="79"/>
      <c r="W3619" s="79"/>
    </row>
    <row r="3620" spans="1:23" x14ac:dyDescent="0.25">
      <c r="A3620" s="17"/>
      <c r="B3620" s="17"/>
      <c r="C3620" s="86"/>
      <c r="D3620" s="86"/>
      <c r="E3620" s="87"/>
      <c r="F3620" s="5"/>
      <c r="G3620" s="5"/>
      <c r="H3620" s="5"/>
      <c r="K3620" s="5"/>
      <c r="L3620" s="5"/>
      <c r="M3620" s="17"/>
      <c r="N3620" s="17"/>
      <c r="T3620" s="79"/>
      <c r="U3620" s="79"/>
      <c r="W3620" s="79"/>
    </row>
    <row r="3621" spans="1:23" x14ac:dyDescent="0.25">
      <c r="A3621" s="17"/>
      <c r="B3621" s="17"/>
      <c r="C3621" s="86"/>
      <c r="D3621" s="86"/>
      <c r="E3621" s="87"/>
      <c r="F3621" s="5"/>
      <c r="G3621" s="5"/>
      <c r="H3621" s="5"/>
      <c r="K3621" s="5"/>
      <c r="L3621" s="5"/>
      <c r="M3621" s="17"/>
      <c r="N3621" s="17"/>
      <c r="T3621" s="79"/>
      <c r="U3621" s="79"/>
      <c r="W3621" s="79"/>
    </row>
    <row r="3622" spans="1:23" x14ac:dyDescent="0.25">
      <c r="A3622" s="17"/>
      <c r="B3622" s="17"/>
      <c r="C3622" s="86"/>
      <c r="D3622" s="86"/>
      <c r="E3622" s="87"/>
      <c r="F3622" s="5"/>
      <c r="G3622" s="5"/>
      <c r="H3622" s="5"/>
      <c r="K3622" s="5"/>
      <c r="L3622" s="5"/>
      <c r="M3622" s="17"/>
      <c r="N3622" s="17"/>
      <c r="T3622" s="79"/>
      <c r="U3622" s="79"/>
      <c r="W3622" s="79"/>
    </row>
    <row r="3623" spans="1:23" x14ac:dyDescent="0.25">
      <c r="A3623" s="17"/>
      <c r="B3623" s="17"/>
      <c r="C3623" s="86"/>
      <c r="D3623" s="86"/>
      <c r="E3623" s="87"/>
      <c r="F3623" s="5"/>
      <c r="G3623" s="5"/>
      <c r="H3623" s="5"/>
      <c r="K3623" s="5"/>
      <c r="L3623" s="5"/>
      <c r="M3623" s="17"/>
      <c r="N3623" s="17"/>
      <c r="T3623" s="79"/>
      <c r="U3623" s="79"/>
      <c r="W3623" s="79"/>
    </row>
    <row r="3624" spans="1:23" x14ac:dyDescent="0.25">
      <c r="A3624" s="17"/>
      <c r="B3624" s="17"/>
      <c r="C3624" s="86"/>
      <c r="D3624" s="86"/>
      <c r="E3624" s="87"/>
      <c r="F3624" s="5"/>
      <c r="G3624" s="5"/>
      <c r="H3624" s="5"/>
      <c r="K3624" s="5"/>
      <c r="L3624" s="5"/>
      <c r="M3624" s="17"/>
      <c r="N3624" s="17"/>
      <c r="T3624" s="79"/>
      <c r="U3624" s="79"/>
      <c r="W3624" s="79"/>
    </row>
    <row r="3625" spans="1:23" x14ac:dyDescent="0.25">
      <c r="A3625" s="17"/>
      <c r="B3625" s="17"/>
      <c r="C3625" s="86"/>
      <c r="D3625" s="86"/>
      <c r="E3625" s="87"/>
      <c r="F3625" s="5"/>
      <c r="G3625" s="5"/>
      <c r="H3625" s="5"/>
      <c r="K3625" s="5"/>
      <c r="L3625" s="5"/>
      <c r="M3625" s="17"/>
      <c r="N3625" s="17"/>
      <c r="T3625" s="79"/>
      <c r="U3625" s="79"/>
      <c r="W3625" s="79"/>
    </row>
    <row r="3626" spans="1:23" x14ac:dyDescent="0.25">
      <c r="A3626" s="17"/>
      <c r="B3626" s="17"/>
      <c r="C3626" s="86"/>
      <c r="D3626" s="86"/>
      <c r="E3626" s="87"/>
      <c r="F3626" s="5"/>
      <c r="G3626" s="5"/>
      <c r="H3626" s="5"/>
      <c r="K3626" s="5"/>
      <c r="L3626" s="5"/>
      <c r="M3626" s="17"/>
      <c r="N3626" s="17"/>
      <c r="T3626" s="79"/>
      <c r="U3626" s="79"/>
      <c r="W3626" s="79"/>
    </row>
    <row r="3627" spans="1:23" x14ac:dyDescent="0.25">
      <c r="A3627" s="17"/>
      <c r="B3627" s="17"/>
      <c r="C3627" s="86"/>
      <c r="D3627" s="86"/>
      <c r="E3627" s="87"/>
      <c r="F3627" s="5"/>
      <c r="G3627" s="5"/>
      <c r="H3627" s="5"/>
      <c r="K3627" s="5"/>
      <c r="L3627" s="5"/>
      <c r="M3627" s="17"/>
      <c r="N3627" s="17"/>
      <c r="T3627" s="79"/>
      <c r="U3627" s="79"/>
      <c r="W3627" s="79"/>
    </row>
    <row r="3628" spans="1:23" x14ac:dyDescent="0.25">
      <c r="A3628" s="17"/>
      <c r="B3628" s="17"/>
      <c r="C3628" s="86"/>
      <c r="D3628" s="86"/>
      <c r="E3628" s="87"/>
      <c r="F3628" s="5"/>
      <c r="G3628" s="5"/>
      <c r="H3628" s="5"/>
      <c r="K3628" s="5"/>
      <c r="L3628" s="5"/>
      <c r="M3628" s="17"/>
      <c r="N3628" s="17"/>
      <c r="T3628" s="79"/>
      <c r="U3628" s="79"/>
      <c r="W3628" s="79"/>
    </row>
    <row r="3629" spans="1:23" x14ac:dyDescent="0.25">
      <c r="A3629" s="17"/>
      <c r="B3629" s="17"/>
      <c r="C3629" s="86"/>
      <c r="D3629" s="86"/>
      <c r="E3629" s="87"/>
      <c r="F3629" s="5"/>
      <c r="G3629" s="5"/>
      <c r="H3629" s="5"/>
      <c r="K3629" s="5"/>
      <c r="L3629" s="5"/>
      <c r="M3629" s="17"/>
      <c r="N3629" s="17"/>
      <c r="T3629" s="79"/>
      <c r="U3629" s="79"/>
      <c r="W3629" s="79"/>
    </row>
    <row r="3630" spans="1:23" x14ac:dyDescent="0.25">
      <c r="A3630" s="17"/>
      <c r="B3630" s="17"/>
      <c r="C3630" s="86"/>
      <c r="D3630" s="86"/>
      <c r="E3630" s="87"/>
      <c r="F3630" s="5"/>
      <c r="G3630" s="5"/>
      <c r="H3630" s="5"/>
      <c r="K3630" s="5"/>
      <c r="L3630" s="5"/>
      <c r="M3630" s="17"/>
      <c r="N3630" s="17"/>
      <c r="T3630" s="79"/>
      <c r="U3630" s="79"/>
      <c r="W3630" s="79"/>
    </row>
    <row r="3631" spans="1:23" x14ac:dyDescent="0.25">
      <c r="A3631" s="17"/>
      <c r="B3631" s="17"/>
      <c r="C3631" s="86"/>
      <c r="D3631" s="86"/>
      <c r="E3631" s="87"/>
      <c r="F3631" s="5"/>
      <c r="G3631" s="5"/>
      <c r="H3631" s="5"/>
      <c r="K3631" s="5"/>
      <c r="L3631" s="5"/>
      <c r="M3631" s="17"/>
      <c r="N3631" s="17"/>
      <c r="T3631" s="79"/>
      <c r="U3631" s="79"/>
      <c r="W3631" s="79"/>
    </row>
    <row r="3632" spans="1:23" x14ac:dyDescent="0.25">
      <c r="A3632" s="17"/>
      <c r="B3632" s="17"/>
      <c r="C3632" s="86"/>
      <c r="D3632" s="86"/>
      <c r="E3632" s="87"/>
      <c r="F3632" s="5"/>
      <c r="G3632" s="5"/>
      <c r="H3632" s="5"/>
      <c r="K3632" s="5"/>
      <c r="L3632" s="5"/>
      <c r="M3632" s="17"/>
      <c r="N3632" s="17"/>
      <c r="T3632" s="79"/>
      <c r="U3632" s="79"/>
      <c r="W3632" s="79"/>
    </row>
    <row r="3633" spans="1:23" x14ac:dyDescent="0.25">
      <c r="A3633" s="17"/>
      <c r="B3633" s="17"/>
      <c r="C3633" s="86"/>
      <c r="D3633" s="86"/>
      <c r="E3633" s="87"/>
      <c r="F3633" s="5"/>
      <c r="G3633" s="5"/>
      <c r="H3633" s="5"/>
      <c r="K3633" s="5"/>
      <c r="L3633" s="5"/>
      <c r="M3633" s="17"/>
      <c r="N3633" s="17"/>
      <c r="T3633" s="79"/>
      <c r="U3633" s="79"/>
      <c r="W3633" s="79"/>
    </row>
    <row r="3634" spans="1:23" x14ac:dyDescent="0.25">
      <c r="A3634" s="17"/>
      <c r="B3634" s="17"/>
      <c r="C3634" s="86"/>
      <c r="D3634" s="86"/>
      <c r="E3634" s="87"/>
      <c r="F3634" s="5"/>
      <c r="G3634" s="5"/>
      <c r="H3634" s="5"/>
      <c r="K3634" s="5"/>
      <c r="L3634" s="5"/>
      <c r="M3634" s="17"/>
      <c r="N3634" s="17"/>
      <c r="T3634" s="79"/>
      <c r="U3634" s="79"/>
      <c r="W3634" s="79"/>
    </row>
    <row r="3635" spans="1:23" x14ac:dyDescent="0.25">
      <c r="A3635" s="17"/>
      <c r="B3635" s="17"/>
      <c r="C3635" s="86"/>
      <c r="D3635" s="86"/>
      <c r="E3635" s="87"/>
      <c r="F3635" s="5"/>
      <c r="G3635" s="5"/>
      <c r="H3635" s="5"/>
      <c r="K3635" s="5"/>
      <c r="L3635" s="5"/>
      <c r="M3635" s="17"/>
      <c r="N3635" s="17"/>
      <c r="T3635" s="79"/>
      <c r="U3635" s="79"/>
      <c r="W3635" s="79"/>
    </row>
    <row r="3636" spans="1:23" x14ac:dyDescent="0.25">
      <c r="A3636" s="17"/>
      <c r="B3636" s="17"/>
      <c r="C3636" s="86"/>
      <c r="D3636" s="86"/>
      <c r="E3636" s="87"/>
      <c r="F3636" s="5"/>
      <c r="G3636" s="5"/>
      <c r="H3636" s="5"/>
      <c r="K3636" s="5"/>
      <c r="L3636" s="5"/>
      <c r="M3636" s="17"/>
      <c r="N3636" s="17"/>
      <c r="T3636" s="79"/>
      <c r="U3636" s="79"/>
      <c r="W3636" s="79"/>
    </row>
    <row r="3637" spans="1:23" x14ac:dyDescent="0.25">
      <c r="A3637" s="17"/>
      <c r="B3637" s="17"/>
      <c r="C3637" s="86"/>
      <c r="D3637" s="86"/>
      <c r="E3637" s="87"/>
      <c r="F3637" s="5"/>
      <c r="G3637" s="5"/>
      <c r="H3637" s="5"/>
      <c r="K3637" s="5"/>
      <c r="L3637" s="5"/>
      <c r="M3637" s="17"/>
      <c r="N3637" s="17"/>
      <c r="T3637" s="79"/>
      <c r="U3637" s="79"/>
      <c r="W3637" s="79"/>
    </row>
    <row r="3638" spans="1:23" x14ac:dyDescent="0.25">
      <c r="A3638" s="17"/>
      <c r="B3638" s="17"/>
      <c r="C3638" s="86"/>
      <c r="D3638" s="86"/>
      <c r="E3638" s="87"/>
      <c r="F3638" s="5"/>
      <c r="G3638" s="5"/>
      <c r="H3638" s="5"/>
      <c r="K3638" s="5"/>
      <c r="L3638" s="5"/>
      <c r="M3638" s="17"/>
      <c r="N3638" s="17"/>
      <c r="T3638" s="79"/>
      <c r="U3638" s="79"/>
      <c r="W3638" s="79"/>
    </row>
    <row r="3639" spans="1:23" x14ac:dyDescent="0.25">
      <c r="A3639" s="17"/>
      <c r="B3639" s="17"/>
      <c r="C3639" s="86"/>
      <c r="D3639" s="86"/>
      <c r="E3639" s="87"/>
      <c r="F3639" s="5"/>
      <c r="G3639" s="5"/>
      <c r="H3639" s="5"/>
      <c r="K3639" s="5"/>
      <c r="L3639" s="5"/>
      <c r="M3639" s="17"/>
      <c r="N3639" s="17"/>
      <c r="T3639" s="79"/>
      <c r="U3639" s="79"/>
      <c r="W3639" s="79"/>
    </row>
    <row r="3640" spans="1:23" x14ac:dyDescent="0.25">
      <c r="A3640" s="17"/>
      <c r="B3640" s="17"/>
      <c r="C3640" s="86"/>
      <c r="D3640" s="86"/>
      <c r="E3640" s="87"/>
      <c r="F3640" s="5"/>
      <c r="G3640" s="5"/>
      <c r="H3640" s="5"/>
      <c r="K3640" s="5"/>
      <c r="L3640" s="5"/>
      <c r="M3640" s="17"/>
      <c r="N3640" s="17"/>
      <c r="T3640" s="79"/>
      <c r="U3640" s="79"/>
      <c r="W3640" s="79"/>
    </row>
    <row r="3641" spans="1:23" x14ac:dyDescent="0.25">
      <c r="A3641" s="17"/>
      <c r="B3641" s="17"/>
      <c r="C3641" s="86"/>
      <c r="D3641" s="86"/>
      <c r="E3641" s="87"/>
      <c r="F3641" s="5"/>
      <c r="G3641" s="5"/>
      <c r="H3641" s="5"/>
      <c r="K3641" s="5"/>
      <c r="L3641" s="5"/>
      <c r="M3641" s="17"/>
      <c r="N3641" s="17"/>
      <c r="T3641" s="79"/>
      <c r="U3641" s="79"/>
      <c r="W3641" s="79"/>
    </row>
    <row r="3642" spans="1:23" x14ac:dyDescent="0.25">
      <c r="A3642" s="17"/>
      <c r="B3642" s="17"/>
      <c r="C3642" s="86"/>
      <c r="D3642" s="86"/>
      <c r="E3642" s="87"/>
      <c r="F3642" s="5"/>
      <c r="G3642" s="5"/>
      <c r="H3642" s="5"/>
      <c r="K3642" s="5"/>
      <c r="L3642" s="5"/>
      <c r="M3642" s="17"/>
      <c r="N3642" s="17"/>
      <c r="T3642" s="79"/>
      <c r="U3642" s="79"/>
      <c r="W3642" s="79"/>
    </row>
    <row r="3643" spans="1:23" x14ac:dyDescent="0.25">
      <c r="A3643" s="17"/>
      <c r="B3643" s="17"/>
      <c r="C3643" s="86"/>
      <c r="D3643" s="86"/>
      <c r="E3643" s="87"/>
      <c r="F3643" s="5"/>
      <c r="G3643" s="5"/>
      <c r="H3643" s="5"/>
      <c r="K3643" s="5"/>
      <c r="L3643" s="5"/>
      <c r="M3643" s="17"/>
      <c r="N3643" s="17"/>
      <c r="T3643" s="79"/>
      <c r="U3643" s="79"/>
      <c r="W3643" s="79"/>
    </row>
    <row r="3644" spans="1:23" x14ac:dyDescent="0.25">
      <c r="A3644" s="17"/>
      <c r="B3644" s="17"/>
      <c r="C3644" s="86"/>
      <c r="D3644" s="86"/>
      <c r="E3644" s="87"/>
      <c r="F3644" s="5"/>
      <c r="G3644" s="5"/>
      <c r="H3644" s="5"/>
      <c r="K3644" s="5"/>
      <c r="L3644" s="5"/>
      <c r="M3644" s="17"/>
      <c r="N3644" s="17"/>
      <c r="T3644" s="79"/>
      <c r="U3644" s="79"/>
      <c r="W3644" s="79"/>
    </row>
    <row r="3645" spans="1:23" x14ac:dyDescent="0.25">
      <c r="A3645" s="17"/>
      <c r="B3645" s="17"/>
      <c r="C3645" s="86"/>
      <c r="D3645" s="86"/>
      <c r="E3645" s="87"/>
      <c r="F3645" s="5"/>
      <c r="G3645" s="5"/>
      <c r="H3645" s="5"/>
      <c r="K3645" s="5"/>
      <c r="L3645" s="5"/>
      <c r="M3645" s="17"/>
      <c r="N3645" s="17"/>
      <c r="T3645" s="79"/>
      <c r="U3645" s="79"/>
      <c r="W3645" s="79"/>
    </row>
    <row r="3646" spans="1:23" x14ac:dyDescent="0.25">
      <c r="A3646" s="17"/>
      <c r="B3646" s="17"/>
      <c r="C3646" s="86"/>
      <c r="D3646" s="86"/>
      <c r="E3646" s="87"/>
      <c r="F3646" s="5"/>
      <c r="G3646" s="5"/>
      <c r="H3646" s="5"/>
      <c r="K3646" s="5"/>
      <c r="L3646" s="5"/>
      <c r="M3646" s="17"/>
      <c r="N3646" s="17"/>
      <c r="T3646" s="79"/>
      <c r="U3646" s="79"/>
      <c r="W3646" s="79"/>
    </row>
    <row r="3647" spans="1:23" x14ac:dyDescent="0.25">
      <c r="A3647" s="17"/>
      <c r="B3647" s="17"/>
      <c r="C3647" s="86"/>
      <c r="D3647" s="86"/>
      <c r="E3647" s="87"/>
      <c r="F3647" s="5"/>
      <c r="G3647" s="5"/>
      <c r="H3647" s="5"/>
      <c r="K3647" s="5"/>
      <c r="L3647" s="5"/>
      <c r="M3647" s="17"/>
      <c r="N3647" s="17"/>
      <c r="T3647" s="79"/>
      <c r="U3647" s="79"/>
      <c r="W3647" s="79"/>
    </row>
    <row r="3648" spans="1:23" x14ac:dyDescent="0.25">
      <c r="A3648" s="17"/>
      <c r="B3648" s="17"/>
      <c r="C3648" s="86"/>
      <c r="D3648" s="86"/>
      <c r="E3648" s="87"/>
      <c r="F3648" s="5"/>
      <c r="G3648" s="5"/>
      <c r="H3648" s="5"/>
      <c r="K3648" s="5"/>
      <c r="L3648" s="5"/>
      <c r="M3648" s="17"/>
      <c r="N3648" s="17"/>
      <c r="T3648" s="79"/>
      <c r="U3648" s="79"/>
      <c r="W3648" s="79"/>
    </row>
    <row r="3649" spans="1:23" x14ac:dyDescent="0.25">
      <c r="A3649" s="17"/>
      <c r="B3649" s="17"/>
      <c r="C3649" s="86"/>
      <c r="D3649" s="86"/>
      <c r="E3649" s="87"/>
      <c r="F3649" s="5"/>
      <c r="G3649" s="5"/>
      <c r="H3649" s="5"/>
      <c r="K3649" s="5"/>
      <c r="L3649" s="5"/>
      <c r="M3649" s="17"/>
      <c r="N3649" s="17"/>
      <c r="T3649" s="79"/>
      <c r="U3649" s="79"/>
      <c r="W3649" s="79"/>
    </row>
    <row r="3650" spans="1:23" x14ac:dyDescent="0.25">
      <c r="A3650" s="17"/>
      <c r="B3650" s="17"/>
      <c r="C3650" s="86"/>
      <c r="D3650" s="86"/>
      <c r="E3650" s="87"/>
      <c r="F3650" s="5"/>
      <c r="G3650" s="5"/>
      <c r="H3650" s="5"/>
      <c r="K3650" s="5"/>
      <c r="L3650" s="5"/>
      <c r="M3650" s="17"/>
      <c r="N3650" s="17"/>
      <c r="T3650" s="79"/>
      <c r="U3650" s="79"/>
      <c r="W3650" s="79"/>
    </row>
    <row r="3651" spans="1:23" x14ac:dyDescent="0.25">
      <c r="A3651" s="17"/>
      <c r="B3651" s="17"/>
      <c r="C3651" s="86"/>
      <c r="D3651" s="86"/>
      <c r="E3651" s="87"/>
      <c r="F3651" s="5"/>
      <c r="G3651" s="5"/>
      <c r="H3651" s="5"/>
      <c r="K3651" s="5"/>
      <c r="L3651" s="5"/>
      <c r="M3651" s="17"/>
      <c r="N3651" s="17"/>
      <c r="T3651" s="79"/>
      <c r="U3651" s="79"/>
      <c r="W3651" s="79"/>
    </row>
    <row r="3652" spans="1:23" x14ac:dyDescent="0.25">
      <c r="A3652" s="17"/>
      <c r="B3652" s="17"/>
      <c r="C3652" s="86"/>
      <c r="D3652" s="86"/>
      <c r="E3652" s="87"/>
      <c r="F3652" s="5"/>
      <c r="G3652" s="5"/>
      <c r="H3652" s="5"/>
      <c r="K3652" s="5"/>
      <c r="L3652" s="5"/>
      <c r="M3652" s="17"/>
      <c r="N3652" s="17"/>
      <c r="T3652" s="79"/>
      <c r="U3652" s="79"/>
      <c r="W3652" s="79"/>
    </row>
    <row r="3653" spans="1:23" x14ac:dyDescent="0.25">
      <c r="A3653" s="17"/>
      <c r="B3653" s="17"/>
      <c r="C3653" s="86"/>
      <c r="D3653" s="86"/>
      <c r="E3653" s="87"/>
      <c r="F3653" s="5"/>
      <c r="G3653" s="5"/>
      <c r="H3653" s="5"/>
      <c r="K3653" s="5"/>
      <c r="L3653" s="5"/>
      <c r="M3653" s="17"/>
      <c r="N3653" s="17"/>
      <c r="T3653" s="79"/>
      <c r="U3653" s="79"/>
      <c r="W3653" s="79"/>
    </row>
    <row r="3654" spans="1:23" x14ac:dyDescent="0.25">
      <c r="A3654" s="17"/>
      <c r="B3654" s="17"/>
      <c r="C3654" s="86"/>
      <c r="D3654" s="86"/>
      <c r="E3654" s="87"/>
      <c r="F3654" s="5"/>
      <c r="G3654" s="5"/>
      <c r="H3654" s="5"/>
      <c r="K3654" s="5"/>
      <c r="L3654" s="5"/>
      <c r="M3654" s="17"/>
      <c r="N3654" s="17"/>
      <c r="T3654" s="79"/>
      <c r="U3654" s="79"/>
      <c r="W3654" s="79"/>
    </row>
    <row r="3655" spans="1:23" x14ac:dyDescent="0.25">
      <c r="A3655" s="17"/>
      <c r="B3655" s="17"/>
      <c r="C3655" s="86"/>
      <c r="D3655" s="86"/>
      <c r="E3655" s="87"/>
      <c r="F3655" s="5"/>
      <c r="G3655" s="5"/>
      <c r="H3655" s="5"/>
      <c r="K3655" s="5"/>
      <c r="L3655" s="5"/>
      <c r="M3655" s="17"/>
      <c r="N3655" s="17"/>
      <c r="T3655" s="79"/>
      <c r="U3655" s="79"/>
      <c r="W3655" s="79"/>
    </row>
    <row r="3656" spans="1:23" x14ac:dyDescent="0.25">
      <c r="A3656" s="17"/>
      <c r="B3656" s="17"/>
      <c r="C3656" s="86"/>
      <c r="D3656" s="86"/>
      <c r="E3656" s="87"/>
      <c r="F3656" s="5"/>
      <c r="G3656" s="5"/>
      <c r="H3656" s="5"/>
      <c r="K3656" s="5"/>
      <c r="L3656" s="5"/>
      <c r="M3656" s="17"/>
      <c r="N3656" s="17"/>
      <c r="T3656" s="79"/>
      <c r="U3656" s="79"/>
      <c r="W3656" s="79"/>
    </row>
    <row r="3657" spans="1:23" x14ac:dyDescent="0.25">
      <c r="A3657" s="17"/>
      <c r="B3657" s="17"/>
      <c r="C3657" s="86"/>
      <c r="D3657" s="86"/>
      <c r="E3657" s="87"/>
      <c r="F3657" s="5"/>
      <c r="G3657" s="5"/>
      <c r="H3657" s="5"/>
      <c r="K3657" s="5"/>
      <c r="L3657" s="5"/>
      <c r="M3657" s="17"/>
      <c r="N3657" s="17"/>
      <c r="T3657" s="79"/>
      <c r="U3657" s="79"/>
      <c r="W3657" s="79"/>
    </row>
    <row r="3658" spans="1:23" x14ac:dyDescent="0.25">
      <c r="A3658" s="17"/>
      <c r="B3658" s="17"/>
      <c r="C3658" s="86"/>
      <c r="D3658" s="86"/>
      <c r="E3658" s="87"/>
      <c r="F3658" s="5"/>
      <c r="G3658" s="5"/>
      <c r="H3658" s="5"/>
      <c r="K3658" s="5"/>
      <c r="L3658" s="5"/>
      <c r="M3658" s="17"/>
      <c r="N3658" s="17"/>
      <c r="T3658" s="79"/>
      <c r="U3658" s="79"/>
      <c r="W3658" s="79"/>
    </row>
    <row r="3659" spans="1:23" x14ac:dyDescent="0.25">
      <c r="A3659" s="17"/>
      <c r="B3659" s="17"/>
      <c r="C3659" s="86"/>
      <c r="D3659" s="86"/>
      <c r="E3659" s="87"/>
      <c r="F3659" s="5"/>
      <c r="G3659" s="5"/>
      <c r="H3659" s="5"/>
      <c r="K3659" s="5"/>
      <c r="L3659" s="5"/>
      <c r="M3659" s="17"/>
      <c r="N3659" s="17"/>
      <c r="T3659" s="79"/>
      <c r="U3659" s="79"/>
      <c r="W3659" s="79"/>
    </row>
    <row r="3660" spans="1:23" x14ac:dyDescent="0.25">
      <c r="A3660" s="17"/>
      <c r="B3660" s="17"/>
      <c r="C3660" s="86"/>
      <c r="D3660" s="86"/>
      <c r="E3660" s="87"/>
      <c r="F3660" s="5"/>
      <c r="G3660" s="5"/>
      <c r="H3660" s="5"/>
      <c r="K3660" s="5"/>
      <c r="L3660" s="5"/>
      <c r="M3660" s="17"/>
      <c r="N3660" s="17"/>
      <c r="T3660" s="79"/>
      <c r="U3660" s="79"/>
      <c r="W3660" s="79"/>
    </row>
    <row r="3661" spans="1:23" x14ac:dyDescent="0.25">
      <c r="A3661" s="17"/>
      <c r="B3661" s="17"/>
      <c r="C3661" s="86"/>
      <c r="D3661" s="86"/>
      <c r="E3661" s="87"/>
      <c r="F3661" s="5"/>
      <c r="G3661" s="5"/>
      <c r="H3661" s="5"/>
      <c r="K3661" s="5"/>
      <c r="L3661" s="5"/>
      <c r="M3661" s="17"/>
      <c r="N3661" s="17"/>
      <c r="T3661" s="79"/>
      <c r="U3661" s="79"/>
      <c r="W3661" s="79"/>
    </row>
    <row r="3662" spans="1:23" x14ac:dyDescent="0.25">
      <c r="A3662" s="17"/>
      <c r="B3662" s="17"/>
      <c r="C3662" s="86"/>
      <c r="D3662" s="86"/>
      <c r="E3662" s="87"/>
      <c r="F3662" s="5"/>
      <c r="G3662" s="5"/>
      <c r="H3662" s="5"/>
      <c r="K3662" s="5"/>
      <c r="L3662" s="5"/>
      <c r="M3662" s="17"/>
      <c r="N3662" s="17"/>
      <c r="T3662" s="79"/>
      <c r="U3662" s="79"/>
      <c r="W3662" s="79"/>
    </row>
    <row r="3663" spans="1:23" x14ac:dyDescent="0.25">
      <c r="A3663" s="17"/>
      <c r="B3663" s="17"/>
      <c r="C3663" s="86"/>
      <c r="D3663" s="86"/>
      <c r="E3663" s="87"/>
      <c r="F3663" s="5"/>
      <c r="G3663" s="5"/>
      <c r="H3663" s="5"/>
      <c r="K3663" s="5"/>
      <c r="L3663" s="5"/>
      <c r="M3663" s="17"/>
      <c r="N3663" s="17"/>
      <c r="T3663" s="79"/>
      <c r="U3663" s="79"/>
      <c r="W3663" s="79"/>
    </row>
    <row r="3664" spans="1:23" x14ac:dyDescent="0.25">
      <c r="A3664" s="17"/>
      <c r="B3664" s="17"/>
      <c r="C3664" s="86"/>
      <c r="D3664" s="86"/>
      <c r="E3664" s="87"/>
      <c r="F3664" s="5"/>
      <c r="G3664" s="5"/>
      <c r="H3664" s="5"/>
      <c r="K3664" s="5"/>
      <c r="L3664" s="5"/>
      <c r="M3664" s="17"/>
      <c r="N3664" s="17"/>
      <c r="T3664" s="79"/>
      <c r="U3664" s="79"/>
      <c r="W3664" s="79"/>
    </row>
    <row r="3665" spans="1:23" x14ac:dyDescent="0.25">
      <c r="A3665" s="17"/>
      <c r="B3665" s="17"/>
      <c r="C3665" s="86"/>
      <c r="D3665" s="86"/>
      <c r="E3665" s="87"/>
      <c r="F3665" s="5"/>
      <c r="G3665" s="5"/>
      <c r="H3665" s="5"/>
      <c r="K3665" s="5"/>
      <c r="L3665" s="5"/>
      <c r="M3665" s="17"/>
      <c r="N3665" s="17"/>
      <c r="T3665" s="79"/>
      <c r="U3665" s="79"/>
      <c r="W3665" s="79"/>
    </row>
    <row r="3666" spans="1:23" x14ac:dyDescent="0.25">
      <c r="A3666" s="17"/>
      <c r="B3666" s="17"/>
      <c r="C3666" s="86"/>
      <c r="D3666" s="86"/>
      <c r="E3666" s="87"/>
      <c r="F3666" s="5"/>
      <c r="G3666" s="5"/>
      <c r="H3666" s="5"/>
      <c r="K3666" s="5"/>
      <c r="L3666" s="5"/>
      <c r="M3666" s="17"/>
      <c r="N3666" s="17"/>
      <c r="T3666" s="79"/>
      <c r="U3666" s="79"/>
      <c r="W3666" s="79"/>
    </row>
    <row r="3667" spans="1:23" x14ac:dyDescent="0.25">
      <c r="A3667" s="17"/>
      <c r="B3667" s="17"/>
      <c r="C3667" s="86"/>
      <c r="D3667" s="86"/>
      <c r="E3667" s="87"/>
      <c r="F3667" s="5"/>
      <c r="G3667" s="5"/>
      <c r="H3667" s="5"/>
      <c r="K3667" s="5"/>
      <c r="L3667" s="5"/>
      <c r="M3667" s="17"/>
      <c r="N3667" s="17"/>
      <c r="T3667" s="79"/>
      <c r="U3667" s="79"/>
      <c r="W3667" s="79"/>
    </row>
    <row r="3668" spans="1:23" x14ac:dyDescent="0.25">
      <c r="A3668" s="17"/>
      <c r="B3668" s="17"/>
      <c r="C3668" s="86"/>
      <c r="D3668" s="86"/>
      <c r="E3668" s="87"/>
      <c r="F3668" s="5"/>
      <c r="G3668" s="5"/>
      <c r="H3668" s="5"/>
      <c r="K3668" s="5"/>
      <c r="L3668" s="5"/>
      <c r="M3668" s="17"/>
      <c r="N3668" s="17"/>
      <c r="T3668" s="79"/>
      <c r="U3668" s="79"/>
      <c r="W3668" s="79"/>
    </row>
    <row r="3669" spans="1:23" x14ac:dyDescent="0.25">
      <c r="A3669" s="17"/>
      <c r="B3669" s="17"/>
      <c r="C3669" s="86"/>
      <c r="D3669" s="86"/>
      <c r="E3669" s="87"/>
      <c r="F3669" s="5"/>
      <c r="G3669" s="5"/>
      <c r="H3669" s="5"/>
      <c r="K3669" s="5"/>
      <c r="L3669" s="5"/>
      <c r="M3669" s="17"/>
      <c r="N3669" s="17"/>
      <c r="T3669" s="79"/>
      <c r="U3669" s="79"/>
      <c r="W3669" s="79"/>
    </row>
    <row r="3670" spans="1:23" x14ac:dyDescent="0.25">
      <c r="A3670" s="17"/>
      <c r="B3670" s="17"/>
      <c r="C3670" s="86"/>
      <c r="D3670" s="86"/>
      <c r="E3670" s="87"/>
      <c r="F3670" s="5"/>
      <c r="G3670" s="5"/>
      <c r="H3670" s="5"/>
      <c r="K3670" s="5"/>
      <c r="L3670" s="5"/>
      <c r="M3670" s="17"/>
      <c r="N3670" s="17"/>
      <c r="T3670" s="79"/>
      <c r="U3670" s="79"/>
      <c r="W3670" s="79"/>
    </row>
    <row r="3671" spans="1:23" x14ac:dyDescent="0.25">
      <c r="A3671" s="17"/>
      <c r="B3671" s="17"/>
      <c r="C3671" s="86"/>
      <c r="D3671" s="86"/>
      <c r="E3671" s="87"/>
      <c r="F3671" s="5"/>
      <c r="G3671" s="5"/>
      <c r="H3671" s="5"/>
      <c r="K3671" s="5"/>
      <c r="L3671" s="5"/>
      <c r="M3671" s="17"/>
      <c r="N3671" s="17"/>
      <c r="T3671" s="79"/>
      <c r="U3671" s="79"/>
      <c r="W3671" s="79"/>
    </row>
    <row r="3672" spans="1:23" x14ac:dyDescent="0.25">
      <c r="A3672" s="17"/>
      <c r="B3672" s="17"/>
      <c r="C3672" s="86"/>
      <c r="D3672" s="86"/>
      <c r="E3672" s="87"/>
      <c r="F3672" s="5"/>
      <c r="G3672" s="5"/>
      <c r="H3672" s="5"/>
      <c r="K3672" s="5"/>
      <c r="L3672" s="5"/>
      <c r="M3672" s="17"/>
      <c r="N3672" s="17"/>
      <c r="T3672" s="79"/>
      <c r="U3672" s="79"/>
      <c r="W3672" s="79"/>
    </row>
    <row r="3673" spans="1:23" x14ac:dyDescent="0.25">
      <c r="A3673" s="17"/>
      <c r="B3673" s="17"/>
      <c r="C3673" s="86"/>
      <c r="D3673" s="86"/>
      <c r="E3673" s="87"/>
      <c r="F3673" s="5"/>
      <c r="G3673" s="5"/>
      <c r="H3673" s="5"/>
      <c r="K3673" s="5"/>
      <c r="L3673" s="5"/>
      <c r="M3673" s="17"/>
      <c r="N3673" s="17"/>
      <c r="T3673" s="79"/>
      <c r="U3673" s="79"/>
      <c r="W3673" s="79"/>
    </row>
    <row r="3674" spans="1:23" x14ac:dyDescent="0.25">
      <c r="A3674" s="17"/>
      <c r="B3674" s="17"/>
      <c r="C3674" s="86"/>
      <c r="D3674" s="86"/>
      <c r="E3674" s="87"/>
      <c r="F3674" s="5"/>
      <c r="G3674" s="5"/>
      <c r="H3674" s="5"/>
      <c r="K3674" s="5"/>
      <c r="L3674" s="5"/>
      <c r="M3674" s="17"/>
      <c r="N3674" s="17"/>
      <c r="T3674" s="79"/>
      <c r="U3674" s="79"/>
      <c r="W3674" s="79"/>
    </row>
    <row r="3675" spans="1:23" x14ac:dyDescent="0.25">
      <c r="A3675" s="17"/>
      <c r="B3675" s="17"/>
      <c r="C3675" s="86"/>
      <c r="D3675" s="86"/>
      <c r="E3675" s="87"/>
      <c r="F3675" s="5"/>
      <c r="G3675" s="5"/>
      <c r="H3675" s="5"/>
      <c r="K3675" s="5"/>
      <c r="L3675" s="5"/>
      <c r="M3675" s="17"/>
      <c r="N3675" s="17"/>
      <c r="T3675" s="79"/>
      <c r="U3675" s="79"/>
      <c r="W3675" s="79"/>
    </row>
    <row r="3676" spans="1:23" x14ac:dyDescent="0.25">
      <c r="A3676" s="17"/>
      <c r="B3676" s="17"/>
      <c r="C3676" s="86"/>
      <c r="D3676" s="86"/>
      <c r="E3676" s="87"/>
      <c r="F3676" s="5"/>
      <c r="G3676" s="5"/>
      <c r="H3676" s="5"/>
      <c r="K3676" s="5"/>
      <c r="L3676" s="5"/>
      <c r="M3676" s="17"/>
      <c r="N3676" s="17"/>
      <c r="T3676" s="79"/>
      <c r="U3676" s="79"/>
      <c r="W3676" s="79"/>
    </row>
    <row r="3677" spans="1:23" x14ac:dyDescent="0.25">
      <c r="A3677" s="17"/>
      <c r="B3677" s="17"/>
      <c r="C3677" s="86"/>
      <c r="D3677" s="86"/>
      <c r="E3677" s="87"/>
      <c r="F3677" s="5"/>
      <c r="G3677" s="5"/>
      <c r="H3677" s="5"/>
      <c r="K3677" s="5"/>
      <c r="L3677" s="5"/>
      <c r="M3677" s="17"/>
      <c r="N3677" s="17"/>
      <c r="T3677" s="79"/>
      <c r="U3677" s="79"/>
      <c r="W3677" s="79"/>
    </row>
    <row r="3678" spans="1:23" x14ac:dyDescent="0.25">
      <c r="A3678" s="17"/>
      <c r="B3678" s="17"/>
      <c r="C3678" s="86"/>
      <c r="D3678" s="86"/>
      <c r="E3678" s="87"/>
      <c r="F3678" s="5"/>
      <c r="G3678" s="5"/>
      <c r="H3678" s="5"/>
      <c r="K3678" s="5"/>
      <c r="L3678" s="5"/>
      <c r="M3678" s="17"/>
      <c r="N3678" s="17"/>
      <c r="T3678" s="79"/>
      <c r="U3678" s="79"/>
      <c r="W3678" s="79"/>
    </row>
    <row r="3679" spans="1:23" x14ac:dyDescent="0.25">
      <c r="A3679" s="17"/>
      <c r="B3679" s="17"/>
      <c r="C3679" s="86"/>
      <c r="D3679" s="86"/>
      <c r="E3679" s="87"/>
      <c r="F3679" s="5"/>
      <c r="G3679" s="5"/>
      <c r="H3679" s="5"/>
      <c r="K3679" s="5"/>
      <c r="L3679" s="5"/>
      <c r="M3679" s="17"/>
      <c r="N3679" s="17"/>
      <c r="T3679" s="79"/>
      <c r="U3679" s="79"/>
      <c r="W3679" s="79"/>
    </row>
    <row r="3680" spans="1:23" x14ac:dyDescent="0.25">
      <c r="A3680" s="17"/>
      <c r="B3680" s="17"/>
      <c r="C3680" s="86"/>
      <c r="D3680" s="86"/>
      <c r="E3680" s="87"/>
      <c r="F3680" s="5"/>
      <c r="G3680" s="5"/>
      <c r="H3680" s="5"/>
      <c r="K3680" s="5"/>
      <c r="L3680" s="5"/>
      <c r="M3680" s="17"/>
      <c r="N3680" s="17"/>
      <c r="T3680" s="79"/>
      <c r="U3680" s="79"/>
      <c r="W3680" s="79"/>
    </row>
    <row r="3681" spans="1:23" x14ac:dyDescent="0.25">
      <c r="A3681" s="17"/>
      <c r="B3681" s="17"/>
      <c r="C3681" s="86"/>
      <c r="D3681" s="86"/>
      <c r="E3681" s="87"/>
      <c r="F3681" s="5"/>
      <c r="G3681" s="5"/>
      <c r="H3681" s="5"/>
      <c r="K3681" s="5"/>
      <c r="L3681" s="5"/>
      <c r="M3681" s="17"/>
      <c r="N3681" s="17"/>
      <c r="T3681" s="79"/>
      <c r="U3681" s="79"/>
      <c r="W3681" s="79"/>
    </row>
    <row r="3682" spans="1:23" x14ac:dyDescent="0.25">
      <c r="A3682" s="17"/>
      <c r="B3682" s="17"/>
      <c r="C3682" s="86"/>
      <c r="D3682" s="86"/>
      <c r="E3682" s="87"/>
      <c r="F3682" s="5"/>
      <c r="G3682" s="5"/>
      <c r="H3682" s="5"/>
      <c r="K3682" s="5"/>
      <c r="L3682" s="5"/>
      <c r="M3682" s="17"/>
      <c r="N3682" s="17"/>
      <c r="T3682" s="79"/>
      <c r="U3682" s="79"/>
      <c r="W3682" s="79"/>
    </row>
    <row r="3683" spans="1:23" x14ac:dyDescent="0.25">
      <c r="A3683" s="17"/>
      <c r="B3683" s="17"/>
      <c r="C3683" s="86"/>
      <c r="D3683" s="86"/>
      <c r="E3683" s="87"/>
      <c r="F3683" s="5"/>
      <c r="G3683" s="5"/>
      <c r="H3683" s="5"/>
      <c r="K3683" s="5"/>
      <c r="L3683" s="5"/>
      <c r="M3683" s="17"/>
      <c r="N3683" s="17"/>
      <c r="T3683" s="79"/>
      <c r="U3683" s="79"/>
      <c r="W3683" s="79"/>
    </row>
    <row r="3684" spans="1:23" x14ac:dyDescent="0.25">
      <c r="A3684" s="17"/>
      <c r="B3684" s="17"/>
      <c r="C3684" s="86"/>
      <c r="D3684" s="86"/>
      <c r="E3684" s="87"/>
      <c r="F3684" s="5"/>
      <c r="G3684" s="5"/>
      <c r="H3684" s="5"/>
      <c r="K3684" s="5"/>
      <c r="L3684" s="5"/>
      <c r="M3684" s="17"/>
      <c r="N3684" s="17"/>
      <c r="T3684" s="79"/>
      <c r="U3684" s="79"/>
      <c r="W3684" s="79"/>
    </row>
    <row r="3685" spans="1:23" x14ac:dyDescent="0.25">
      <c r="A3685" s="17"/>
      <c r="B3685" s="17"/>
      <c r="C3685" s="86"/>
      <c r="D3685" s="86"/>
      <c r="E3685" s="87"/>
      <c r="F3685" s="5"/>
      <c r="G3685" s="5"/>
      <c r="H3685" s="5"/>
      <c r="K3685" s="5"/>
      <c r="L3685" s="5"/>
      <c r="M3685" s="17"/>
      <c r="N3685" s="17"/>
      <c r="T3685" s="79"/>
      <c r="U3685" s="79"/>
      <c r="W3685" s="79"/>
    </row>
    <row r="3686" spans="1:23" x14ac:dyDescent="0.25">
      <c r="A3686" s="17"/>
      <c r="B3686" s="17"/>
      <c r="C3686" s="86"/>
      <c r="D3686" s="86"/>
      <c r="E3686" s="87"/>
      <c r="F3686" s="5"/>
      <c r="G3686" s="5"/>
      <c r="H3686" s="5"/>
      <c r="K3686" s="5"/>
      <c r="L3686" s="5"/>
      <c r="M3686" s="17"/>
      <c r="N3686" s="17"/>
      <c r="T3686" s="79"/>
      <c r="U3686" s="79"/>
      <c r="W3686" s="79"/>
    </row>
    <row r="3687" spans="1:23" x14ac:dyDescent="0.25">
      <c r="A3687" s="17"/>
      <c r="B3687" s="17"/>
      <c r="C3687" s="86"/>
      <c r="D3687" s="86"/>
      <c r="E3687" s="87"/>
      <c r="F3687" s="5"/>
      <c r="G3687" s="5"/>
      <c r="H3687" s="5"/>
      <c r="K3687" s="5"/>
      <c r="L3687" s="5"/>
      <c r="M3687" s="17"/>
      <c r="N3687" s="17"/>
      <c r="T3687" s="79"/>
      <c r="U3687" s="79"/>
      <c r="W3687" s="79"/>
    </row>
    <row r="3688" spans="1:23" x14ac:dyDescent="0.25">
      <c r="A3688" s="17"/>
      <c r="B3688" s="17"/>
      <c r="C3688" s="86"/>
      <c r="D3688" s="86"/>
      <c r="E3688" s="87"/>
      <c r="F3688" s="5"/>
      <c r="G3688" s="5"/>
      <c r="H3688" s="5"/>
      <c r="K3688" s="5"/>
      <c r="L3688" s="5"/>
      <c r="M3688" s="17"/>
      <c r="N3688" s="17"/>
      <c r="T3688" s="79"/>
      <c r="U3688" s="79"/>
      <c r="W3688" s="79"/>
    </row>
    <row r="3689" spans="1:23" x14ac:dyDescent="0.25">
      <c r="A3689" s="17"/>
      <c r="B3689" s="17"/>
      <c r="C3689" s="86"/>
      <c r="D3689" s="86"/>
      <c r="E3689" s="87"/>
      <c r="F3689" s="5"/>
      <c r="G3689" s="5"/>
      <c r="H3689" s="5"/>
      <c r="K3689" s="5"/>
      <c r="L3689" s="5"/>
      <c r="M3689" s="17"/>
      <c r="N3689" s="17"/>
      <c r="T3689" s="79"/>
      <c r="U3689" s="79"/>
      <c r="W3689" s="79"/>
    </row>
    <row r="3690" spans="1:23" x14ac:dyDescent="0.25">
      <c r="A3690" s="17"/>
      <c r="B3690" s="17"/>
      <c r="C3690" s="86"/>
      <c r="D3690" s="86"/>
      <c r="E3690" s="87"/>
      <c r="F3690" s="5"/>
      <c r="G3690" s="5"/>
      <c r="H3690" s="5"/>
      <c r="K3690" s="5"/>
      <c r="L3690" s="5"/>
      <c r="M3690" s="17"/>
      <c r="N3690" s="17"/>
      <c r="T3690" s="79"/>
      <c r="U3690" s="79"/>
      <c r="W3690" s="79"/>
    </row>
    <row r="3691" spans="1:23" x14ac:dyDescent="0.25">
      <c r="A3691" s="17"/>
      <c r="B3691" s="17"/>
      <c r="C3691" s="86"/>
      <c r="D3691" s="86"/>
      <c r="E3691" s="87"/>
      <c r="F3691" s="5"/>
      <c r="G3691" s="5"/>
      <c r="H3691" s="5"/>
      <c r="K3691" s="5"/>
      <c r="L3691" s="5"/>
      <c r="M3691" s="17"/>
      <c r="N3691" s="17"/>
      <c r="T3691" s="79"/>
      <c r="U3691" s="79"/>
      <c r="W3691" s="79"/>
    </row>
    <row r="3692" spans="1:23" x14ac:dyDescent="0.25">
      <c r="A3692" s="17"/>
      <c r="B3692" s="17"/>
      <c r="C3692" s="86"/>
      <c r="D3692" s="86"/>
      <c r="E3692" s="87"/>
      <c r="F3692" s="5"/>
      <c r="G3692" s="5"/>
      <c r="H3692" s="5"/>
      <c r="K3692" s="5"/>
      <c r="L3692" s="5"/>
      <c r="M3692" s="17"/>
      <c r="N3692" s="17"/>
      <c r="T3692" s="79"/>
      <c r="U3692" s="79"/>
      <c r="W3692" s="79"/>
    </row>
    <row r="3693" spans="1:23" x14ac:dyDescent="0.25">
      <c r="A3693" s="17"/>
      <c r="B3693" s="17"/>
      <c r="C3693" s="86"/>
      <c r="D3693" s="86"/>
      <c r="E3693" s="87"/>
      <c r="F3693" s="5"/>
      <c r="G3693" s="5"/>
      <c r="H3693" s="5"/>
      <c r="K3693" s="5"/>
      <c r="L3693" s="5"/>
      <c r="M3693" s="17"/>
      <c r="N3693" s="17"/>
      <c r="T3693" s="79"/>
      <c r="U3693" s="79"/>
      <c r="W3693" s="79"/>
    </row>
    <row r="3694" spans="1:23" x14ac:dyDescent="0.25">
      <c r="A3694" s="17"/>
      <c r="B3694" s="17"/>
      <c r="C3694" s="86"/>
      <c r="D3694" s="86"/>
      <c r="E3694" s="87"/>
      <c r="F3694" s="5"/>
      <c r="G3694" s="5"/>
      <c r="H3694" s="5"/>
      <c r="K3694" s="5"/>
      <c r="L3694" s="5"/>
      <c r="M3694" s="17"/>
      <c r="N3694" s="17"/>
      <c r="T3694" s="79"/>
      <c r="U3694" s="79"/>
      <c r="W3694" s="79"/>
    </row>
    <row r="3695" spans="1:23" x14ac:dyDescent="0.25">
      <c r="A3695" s="17"/>
      <c r="B3695" s="17"/>
      <c r="C3695" s="86"/>
      <c r="D3695" s="86"/>
      <c r="E3695" s="87"/>
      <c r="F3695" s="5"/>
      <c r="G3695" s="5"/>
      <c r="H3695" s="5"/>
      <c r="K3695" s="5"/>
      <c r="L3695" s="5"/>
      <c r="M3695" s="17"/>
      <c r="N3695" s="17"/>
      <c r="T3695" s="79"/>
      <c r="U3695" s="79"/>
      <c r="W3695" s="79"/>
    </row>
    <row r="3696" spans="1:23" x14ac:dyDescent="0.25">
      <c r="A3696" s="17"/>
      <c r="B3696" s="17"/>
      <c r="C3696" s="86"/>
      <c r="D3696" s="86"/>
      <c r="E3696" s="87"/>
      <c r="F3696" s="5"/>
      <c r="G3696" s="5"/>
      <c r="H3696" s="5"/>
      <c r="K3696" s="5"/>
      <c r="L3696" s="5"/>
      <c r="M3696" s="17"/>
      <c r="N3696" s="17"/>
      <c r="T3696" s="79"/>
      <c r="U3696" s="79"/>
      <c r="W3696" s="79"/>
    </row>
    <row r="3697" spans="1:23" x14ac:dyDescent="0.25">
      <c r="A3697" s="17"/>
      <c r="B3697" s="17"/>
      <c r="C3697" s="86"/>
      <c r="D3697" s="86"/>
      <c r="E3697" s="87"/>
      <c r="F3697" s="5"/>
      <c r="G3697" s="5"/>
      <c r="H3697" s="5"/>
      <c r="K3697" s="5"/>
      <c r="L3697" s="5"/>
      <c r="M3697" s="17"/>
      <c r="N3697" s="17"/>
      <c r="T3697" s="79"/>
      <c r="U3697" s="79"/>
      <c r="W3697" s="79"/>
    </row>
    <row r="3698" spans="1:23" x14ac:dyDescent="0.25">
      <c r="A3698" s="17"/>
      <c r="B3698" s="17"/>
      <c r="C3698" s="86"/>
      <c r="D3698" s="86"/>
      <c r="E3698" s="87"/>
      <c r="F3698" s="5"/>
      <c r="G3698" s="5"/>
      <c r="H3698" s="5"/>
      <c r="K3698" s="5"/>
      <c r="L3698" s="5"/>
      <c r="M3698" s="17"/>
      <c r="N3698" s="17"/>
      <c r="T3698" s="79"/>
      <c r="U3698" s="79"/>
      <c r="W3698" s="79"/>
    </row>
    <row r="3699" spans="1:23" x14ac:dyDescent="0.25">
      <c r="A3699" s="17"/>
      <c r="B3699" s="17"/>
      <c r="C3699" s="86"/>
      <c r="D3699" s="86"/>
      <c r="E3699" s="87"/>
      <c r="F3699" s="5"/>
      <c r="G3699" s="5"/>
      <c r="H3699" s="5"/>
      <c r="K3699" s="5"/>
      <c r="L3699" s="5"/>
      <c r="M3699" s="17"/>
      <c r="N3699" s="17"/>
      <c r="T3699" s="79"/>
      <c r="U3699" s="79"/>
      <c r="W3699" s="79"/>
    </row>
    <row r="3700" spans="1:23" x14ac:dyDescent="0.25">
      <c r="A3700" s="17"/>
      <c r="B3700" s="17"/>
      <c r="C3700" s="86"/>
      <c r="D3700" s="86"/>
      <c r="E3700" s="87"/>
      <c r="F3700" s="5"/>
      <c r="G3700" s="5"/>
      <c r="H3700" s="5"/>
      <c r="K3700" s="5"/>
      <c r="L3700" s="5"/>
      <c r="M3700" s="17"/>
      <c r="N3700" s="17"/>
      <c r="T3700" s="79"/>
      <c r="U3700" s="79"/>
      <c r="W3700" s="79"/>
    </row>
    <row r="3701" spans="1:23" x14ac:dyDescent="0.25">
      <c r="A3701" s="17"/>
      <c r="B3701" s="17"/>
      <c r="C3701" s="86"/>
      <c r="D3701" s="86"/>
      <c r="E3701" s="87"/>
      <c r="F3701" s="5"/>
      <c r="G3701" s="5"/>
      <c r="H3701" s="5"/>
      <c r="K3701" s="5"/>
      <c r="L3701" s="5"/>
      <c r="M3701" s="17"/>
      <c r="N3701" s="17"/>
      <c r="T3701" s="79"/>
      <c r="U3701" s="79"/>
      <c r="W3701" s="79"/>
    </row>
    <row r="3702" spans="1:23" x14ac:dyDescent="0.25">
      <c r="A3702" s="17"/>
      <c r="B3702" s="17"/>
      <c r="C3702" s="86"/>
      <c r="D3702" s="86"/>
      <c r="E3702" s="87"/>
      <c r="F3702" s="5"/>
      <c r="G3702" s="5"/>
      <c r="H3702" s="5"/>
      <c r="K3702" s="5"/>
      <c r="L3702" s="5"/>
      <c r="M3702" s="17"/>
      <c r="N3702" s="17"/>
      <c r="T3702" s="79"/>
      <c r="U3702" s="79"/>
      <c r="W3702" s="79"/>
    </row>
    <row r="3703" spans="1:23" x14ac:dyDescent="0.25">
      <c r="A3703" s="17"/>
      <c r="B3703" s="17"/>
      <c r="C3703" s="86"/>
      <c r="D3703" s="86"/>
      <c r="E3703" s="87"/>
      <c r="F3703" s="5"/>
      <c r="G3703" s="5"/>
      <c r="H3703" s="5"/>
      <c r="K3703" s="5"/>
      <c r="L3703" s="5"/>
      <c r="M3703" s="17"/>
      <c r="N3703" s="17"/>
      <c r="T3703" s="79"/>
      <c r="U3703" s="79"/>
      <c r="W3703" s="79"/>
    </row>
    <row r="3704" spans="1:23" x14ac:dyDescent="0.25">
      <c r="A3704" s="17"/>
      <c r="B3704" s="17"/>
      <c r="C3704" s="86"/>
      <c r="D3704" s="86"/>
      <c r="E3704" s="87"/>
      <c r="F3704" s="5"/>
      <c r="G3704" s="5"/>
      <c r="H3704" s="5"/>
      <c r="K3704" s="5"/>
      <c r="L3704" s="5"/>
      <c r="M3704" s="17"/>
      <c r="N3704" s="17"/>
      <c r="T3704" s="79"/>
      <c r="U3704" s="79"/>
      <c r="W3704" s="79"/>
    </row>
    <row r="3705" spans="1:23" x14ac:dyDescent="0.25">
      <c r="A3705" s="17"/>
      <c r="B3705" s="17"/>
      <c r="C3705" s="86"/>
      <c r="D3705" s="86"/>
      <c r="E3705" s="87"/>
      <c r="F3705" s="5"/>
      <c r="G3705" s="5"/>
      <c r="H3705" s="5"/>
      <c r="K3705" s="5"/>
      <c r="L3705" s="5"/>
      <c r="M3705" s="17"/>
      <c r="N3705" s="17"/>
      <c r="T3705" s="79"/>
      <c r="U3705" s="79"/>
      <c r="W3705" s="79"/>
    </row>
    <row r="3706" spans="1:23" x14ac:dyDescent="0.25">
      <c r="A3706" s="17"/>
      <c r="B3706" s="17"/>
      <c r="C3706" s="86"/>
      <c r="D3706" s="86"/>
      <c r="E3706" s="87"/>
      <c r="F3706" s="5"/>
      <c r="G3706" s="5"/>
      <c r="H3706" s="5"/>
      <c r="K3706" s="5"/>
      <c r="L3706" s="5"/>
      <c r="M3706" s="17"/>
      <c r="N3706" s="17"/>
      <c r="T3706" s="79"/>
      <c r="U3706" s="79"/>
      <c r="W3706" s="79"/>
    </row>
    <row r="3707" spans="1:23" x14ac:dyDescent="0.25">
      <c r="A3707" s="17"/>
      <c r="B3707" s="17"/>
      <c r="C3707" s="86"/>
      <c r="D3707" s="86"/>
      <c r="E3707" s="87"/>
      <c r="F3707" s="5"/>
      <c r="G3707" s="5"/>
      <c r="H3707" s="5"/>
      <c r="K3707" s="5"/>
      <c r="L3707" s="5"/>
      <c r="M3707" s="17"/>
      <c r="N3707" s="17"/>
      <c r="T3707" s="79"/>
      <c r="U3707" s="79"/>
      <c r="W3707" s="79"/>
    </row>
    <row r="3708" spans="1:23" x14ac:dyDescent="0.25">
      <c r="A3708" s="17"/>
      <c r="B3708" s="17"/>
      <c r="C3708" s="86"/>
      <c r="D3708" s="86"/>
      <c r="E3708" s="87"/>
      <c r="F3708" s="5"/>
      <c r="G3708" s="5"/>
      <c r="H3708" s="5"/>
      <c r="K3708" s="5"/>
      <c r="L3708" s="5"/>
      <c r="M3708" s="17"/>
      <c r="N3708" s="17"/>
      <c r="T3708" s="79"/>
      <c r="U3708" s="79"/>
      <c r="W3708" s="79"/>
    </row>
    <row r="3709" spans="1:23" x14ac:dyDescent="0.25">
      <c r="A3709" s="17"/>
      <c r="B3709" s="17"/>
      <c r="C3709" s="86"/>
      <c r="D3709" s="86"/>
      <c r="E3709" s="87"/>
      <c r="F3709" s="5"/>
      <c r="G3709" s="5"/>
      <c r="H3709" s="5"/>
      <c r="K3709" s="5"/>
      <c r="L3709" s="5"/>
      <c r="M3709" s="17"/>
      <c r="N3709" s="17"/>
      <c r="T3709" s="79"/>
      <c r="U3709" s="79"/>
      <c r="W3709" s="79"/>
    </row>
    <row r="3710" spans="1:23" x14ac:dyDescent="0.25">
      <c r="A3710" s="17"/>
      <c r="B3710" s="17"/>
      <c r="C3710" s="86"/>
      <c r="D3710" s="86"/>
      <c r="E3710" s="87"/>
      <c r="F3710" s="5"/>
      <c r="G3710" s="5"/>
      <c r="H3710" s="5"/>
      <c r="K3710" s="5"/>
      <c r="L3710" s="5"/>
      <c r="M3710" s="17"/>
      <c r="N3710" s="17"/>
      <c r="T3710" s="79"/>
      <c r="U3710" s="79"/>
      <c r="W3710" s="79"/>
    </row>
    <row r="3711" spans="1:23" x14ac:dyDescent="0.25">
      <c r="A3711" s="17"/>
      <c r="B3711" s="17"/>
      <c r="C3711" s="86"/>
      <c r="D3711" s="86"/>
      <c r="E3711" s="87"/>
      <c r="F3711" s="5"/>
      <c r="G3711" s="5"/>
      <c r="H3711" s="5"/>
      <c r="K3711" s="5"/>
      <c r="L3711" s="5"/>
      <c r="M3711" s="17"/>
      <c r="N3711" s="17"/>
      <c r="T3711" s="79"/>
      <c r="U3711" s="79"/>
      <c r="W3711" s="79"/>
    </row>
    <row r="3712" spans="1:23" x14ac:dyDescent="0.25">
      <c r="A3712" s="17"/>
      <c r="B3712" s="17"/>
      <c r="C3712" s="86"/>
      <c r="D3712" s="86"/>
      <c r="E3712" s="87"/>
      <c r="F3712" s="5"/>
      <c r="G3712" s="5"/>
      <c r="H3712" s="5"/>
      <c r="K3712" s="5"/>
      <c r="L3712" s="5"/>
      <c r="M3712" s="17"/>
      <c r="N3712" s="17"/>
      <c r="T3712" s="79"/>
      <c r="U3712" s="79"/>
      <c r="W3712" s="79"/>
    </row>
    <row r="3713" spans="1:23" x14ac:dyDescent="0.25">
      <c r="A3713" s="17"/>
      <c r="B3713" s="17"/>
      <c r="C3713" s="86"/>
      <c r="D3713" s="86"/>
      <c r="E3713" s="87"/>
      <c r="F3713" s="5"/>
      <c r="G3713" s="5"/>
      <c r="H3713" s="5"/>
      <c r="K3713" s="5"/>
      <c r="L3713" s="5"/>
      <c r="M3713" s="17"/>
      <c r="N3713" s="17"/>
      <c r="T3713" s="79"/>
      <c r="U3713" s="79"/>
      <c r="W3713" s="79"/>
    </row>
    <row r="3714" spans="1:23" x14ac:dyDescent="0.25">
      <c r="A3714" s="17"/>
      <c r="B3714" s="17"/>
      <c r="C3714" s="86"/>
      <c r="D3714" s="86"/>
      <c r="E3714" s="87"/>
      <c r="F3714" s="5"/>
      <c r="G3714" s="5"/>
      <c r="H3714" s="5"/>
      <c r="K3714" s="5"/>
      <c r="L3714" s="5"/>
      <c r="M3714" s="17"/>
      <c r="N3714" s="17"/>
      <c r="T3714" s="79"/>
      <c r="U3714" s="79"/>
      <c r="W3714" s="79"/>
    </row>
    <row r="3715" spans="1:23" x14ac:dyDescent="0.25">
      <c r="A3715" s="17"/>
      <c r="B3715" s="17"/>
      <c r="C3715" s="86"/>
      <c r="D3715" s="86"/>
      <c r="E3715" s="87"/>
      <c r="F3715" s="5"/>
      <c r="G3715" s="5"/>
      <c r="H3715" s="5"/>
      <c r="K3715" s="5"/>
      <c r="L3715" s="5"/>
      <c r="M3715" s="17"/>
      <c r="N3715" s="17"/>
      <c r="T3715" s="79"/>
      <c r="U3715" s="79"/>
      <c r="W3715" s="79"/>
    </row>
    <row r="3716" spans="1:23" x14ac:dyDescent="0.25">
      <c r="A3716" s="17"/>
      <c r="B3716" s="17"/>
      <c r="C3716" s="86"/>
      <c r="D3716" s="86"/>
      <c r="E3716" s="87"/>
      <c r="F3716" s="5"/>
      <c r="G3716" s="5"/>
      <c r="H3716" s="5"/>
      <c r="K3716" s="5"/>
      <c r="L3716" s="5"/>
      <c r="M3716" s="17"/>
      <c r="N3716" s="17"/>
      <c r="T3716" s="79"/>
      <c r="U3716" s="79"/>
      <c r="W3716" s="79"/>
    </row>
    <row r="3717" spans="1:23" x14ac:dyDescent="0.25">
      <c r="A3717" s="17"/>
      <c r="B3717" s="17"/>
      <c r="C3717" s="86"/>
      <c r="D3717" s="86"/>
      <c r="E3717" s="87"/>
      <c r="F3717" s="5"/>
      <c r="G3717" s="5"/>
      <c r="H3717" s="5"/>
      <c r="K3717" s="5"/>
      <c r="L3717" s="5"/>
      <c r="M3717" s="17"/>
      <c r="N3717" s="17"/>
      <c r="T3717" s="79"/>
      <c r="U3717" s="79"/>
      <c r="W3717" s="79"/>
    </row>
    <row r="3718" spans="1:23" x14ac:dyDescent="0.25">
      <c r="A3718" s="17"/>
      <c r="B3718" s="17"/>
      <c r="C3718" s="86"/>
      <c r="D3718" s="86"/>
      <c r="E3718" s="87"/>
      <c r="F3718" s="5"/>
      <c r="G3718" s="5"/>
      <c r="H3718" s="5"/>
      <c r="K3718" s="5"/>
      <c r="L3718" s="5"/>
      <c r="M3718" s="17"/>
      <c r="N3718" s="17"/>
      <c r="T3718" s="79"/>
      <c r="U3718" s="79"/>
      <c r="W3718" s="79"/>
    </row>
    <row r="3719" spans="1:23" x14ac:dyDescent="0.25">
      <c r="A3719" s="17"/>
      <c r="B3719" s="17"/>
      <c r="C3719" s="86"/>
      <c r="D3719" s="86"/>
      <c r="E3719" s="87"/>
      <c r="F3719" s="5"/>
      <c r="G3719" s="5"/>
      <c r="H3719" s="5"/>
      <c r="K3719" s="5"/>
      <c r="L3719" s="5"/>
      <c r="M3719" s="17"/>
      <c r="N3719" s="17"/>
      <c r="T3719" s="79"/>
      <c r="U3719" s="79"/>
      <c r="W3719" s="79"/>
    </row>
    <row r="3720" spans="1:23" x14ac:dyDescent="0.25">
      <c r="A3720" s="17"/>
      <c r="B3720" s="17"/>
      <c r="C3720" s="86"/>
      <c r="D3720" s="86"/>
      <c r="E3720" s="87"/>
      <c r="F3720" s="5"/>
      <c r="G3720" s="5"/>
      <c r="H3720" s="5"/>
      <c r="K3720" s="5"/>
      <c r="L3720" s="5"/>
      <c r="M3720" s="17"/>
      <c r="N3720" s="17"/>
      <c r="T3720" s="79"/>
      <c r="U3720" s="79"/>
      <c r="W3720" s="79"/>
    </row>
    <row r="3721" spans="1:23" x14ac:dyDescent="0.25">
      <c r="A3721" s="17"/>
      <c r="B3721" s="17"/>
      <c r="C3721" s="86"/>
      <c r="D3721" s="86"/>
      <c r="E3721" s="87"/>
      <c r="F3721" s="5"/>
      <c r="G3721" s="5"/>
      <c r="H3721" s="5"/>
      <c r="K3721" s="5"/>
      <c r="L3721" s="5"/>
      <c r="M3721" s="17"/>
      <c r="N3721" s="17"/>
      <c r="T3721" s="79"/>
      <c r="U3721" s="79"/>
      <c r="W3721" s="79"/>
    </row>
    <row r="3722" spans="1:23" x14ac:dyDescent="0.25">
      <c r="A3722" s="17"/>
      <c r="B3722" s="17"/>
      <c r="C3722" s="86"/>
      <c r="D3722" s="86"/>
      <c r="E3722" s="87"/>
      <c r="F3722" s="5"/>
      <c r="G3722" s="5"/>
      <c r="H3722" s="5"/>
      <c r="K3722" s="5"/>
      <c r="L3722" s="5"/>
      <c r="M3722" s="17"/>
      <c r="N3722" s="17"/>
      <c r="T3722" s="79"/>
      <c r="U3722" s="79"/>
      <c r="W3722" s="79"/>
    </row>
    <row r="3723" spans="1:23" x14ac:dyDescent="0.25">
      <c r="A3723" s="17"/>
      <c r="B3723" s="17"/>
      <c r="C3723" s="86"/>
      <c r="D3723" s="86"/>
      <c r="E3723" s="87"/>
      <c r="F3723" s="5"/>
      <c r="G3723" s="5"/>
      <c r="H3723" s="5"/>
      <c r="K3723" s="5"/>
      <c r="L3723" s="5"/>
      <c r="M3723" s="17"/>
      <c r="N3723" s="17"/>
      <c r="T3723" s="79"/>
      <c r="U3723" s="79"/>
      <c r="W3723" s="79"/>
    </row>
    <row r="3724" spans="1:23" x14ac:dyDescent="0.25">
      <c r="A3724" s="17"/>
      <c r="B3724" s="17"/>
      <c r="C3724" s="86"/>
      <c r="D3724" s="86"/>
      <c r="E3724" s="87"/>
      <c r="F3724" s="5"/>
      <c r="G3724" s="5"/>
      <c r="H3724" s="5"/>
      <c r="K3724" s="5"/>
      <c r="L3724" s="5"/>
      <c r="M3724" s="17"/>
      <c r="N3724" s="17"/>
      <c r="T3724" s="79"/>
      <c r="U3724" s="79"/>
      <c r="W3724" s="79"/>
    </row>
    <row r="3725" spans="1:23" x14ac:dyDescent="0.25">
      <c r="A3725" s="17"/>
      <c r="B3725" s="17"/>
      <c r="C3725" s="86"/>
      <c r="D3725" s="86"/>
      <c r="E3725" s="87"/>
      <c r="F3725" s="5"/>
      <c r="G3725" s="5"/>
      <c r="H3725" s="5"/>
      <c r="K3725" s="5"/>
      <c r="L3725" s="5"/>
      <c r="M3725" s="17"/>
      <c r="N3725" s="17"/>
      <c r="T3725" s="79"/>
      <c r="U3725" s="79"/>
      <c r="W3725" s="79"/>
    </row>
    <row r="3726" spans="1:23" x14ac:dyDescent="0.25">
      <c r="A3726" s="17"/>
      <c r="B3726" s="17"/>
      <c r="C3726" s="86"/>
      <c r="D3726" s="86"/>
      <c r="E3726" s="87"/>
      <c r="F3726" s="5"/>
      <c r="G3726" s="5"/>
      <c r="H3726" s="5"/>
      <c r="K3726" s="5"/>
      <c r="L3726" s="5"/>
      <c r="M3726" s="17"/>
      <c r="N3726" s="17"/>
      <c r="T3726" s="79"/>
      <c r="U3726" s="79"/>
      <c r="W3726" s="79"/>
    </row>
    <row r="3727" spans="1:23" x14ac:dyDescent="0.25">
      <c r="A3727" s="17"/>
      <c r="B3727" s="17"/>
      <c r="C3727" s="86"/>
      <c r="D3727" s="86"/>
      <c r="E3727" s="87"/>
      <c r="F3727" s="5"/>
      <c r="G3727" s="5"/>
      <c r="H3727" s="5"/>
      <c r="K3727" s="5"/>
      <c r="L3727" s="5"/>
      <c r="M3727" s="17"/>
      <c r="N3727" s="17"/>
      <c r="T3727" s="79"/>
      <c r="U3727" s="79"/>
      <c r="W3727" s="79"/>
    </row>
    <row r="3728" spans="1:23" x14ac:dyDescent="0.25">
      <c r="A3728" s="17"/>
      <c r="B3728" s="17"/>
      <c r="C3728" s="86"/>
      <c r="D3728" s="86"/>
      <c r="E3728" s="87"/>
      <c r="F3728" s="5"/>
      <c r="G3728" s="5"/>
      <c r="H3728" s="5"/>
      <c r="K3728" s="5"/>
      <c r="L3728" s="5"/>
      <c r="M3728" s="17"/>
      <c r="N3728" s="17"/>
      <c r="T3728" s="79"/>
      <c r="U3728" s="79"/>
      <c r="W3728" s="79"/>
    </row>
    <row r="3729" spans="1:23" x14ac:dyDescent="0.25">
      <c r="A3729" s="17"/>
      <c r="B3729" s="17"/>
      <c r="C3729" s="86"/>
      <c r="D3729" s="86"/>
      <c r="E3729" s="87"/>
      <c r="F3729" s="5"/>
      <c r="G3729" s="5"/>
      <c r="H3729" s="5"/>
      <c r="K3729" s="5"/>
      <c r="L3729" s="5"/>
      <c r="M3729" s="17"/>
      <c r="N3729" s="17"/>
      <c r="T3729" s="79"/>
      <c r="U3729" s="79"/>
      <c r="W3729" s="79"/>
    </row>
    <row r="3730" spans="1:23" x14ac:dyDescent="0.25">
      <c r="A3730" s="17"/>
      <c r="B3730" s="17"/>
      <c r="C3730" s="86"/>
      <c r="D3730" s="86"/>
      <c r="E3730" s="87"/>
      <c r="F3730" s="5"/>
      <c r="G3730" s="5"/>
      <c r="H3730" s="5"/>
      <c r="K3730" s="5"/>
      <c r="L3730" s="5"/>
      <c r="M3730" s="17"/>
      <c r="N3730" s="17"/>
      <c r="T3730" s="79"/>
      <c r="U3730" s="79"/>
      <c r="W3730" s="79"/>
    </row>
    <row r="3731" spans="1:23" x14ac:dyDescent="0.25">
      <c r="A3731" s="17"/>
      <c r="B3731" s="17"/>
      <c r="C3731" s="86"/>
      <c r="D3731" s="86"/>
      <c r="E3731" s="87"/>
      <c r="F3731" s="5"/>
      <c r="G3731" s="5"/>
      <c r="H3731" s="5"/>
      <c r="K3731" s="5"/>
      <c r="L3731" s="5"/>
      <c r="M3731" s="17"/>
      <c r="N3731" s="17"/>
      <c r="T3731" s="79"/>
      <c r="U3731" s="79"/>
      <c r="W3731" s="79"/>
    </row>
    <row r="3732" spans="1:23" x14ac:dyDescent="0.25">
      <c r="A3732" s="17"/>
      <c r="B3732" s="17"/>
      <c r="C3732" s="86"/>
      <c r="D3732" s="86"/>
      <c r="E3732" s="87"/>
      <c r="F3732" s="5"/>
      <c r="G3732" s="5"/>
      <c r="H3732" s="5"/>
      <c r="K3732" s="5"/>
      <c r="L3732" s="5"/>
      <c r="M3732" s="17"/>
      <c r="N3732" s="17"/>
      <c r="T3732" s="79"/>
      <c r="U3732" s="79"/>
      <c r="W3732" s="79"/>
    </row>
    <row r="3733" spans="1:23" x14ac:dyDescent="0.25">
      <c r="A3733" s="17"/>
      <c r="B3733" s="17"/>
      <c r="C3733" s="86"/>
      <c r="D3733" s="86"/>
      <c r="E3733" s="87"/>
      <c r="F3733" s="5"/>
      <c r="G3733" s="5"/>
      <c r="H3733" s="5"/>
      <c r="K3733" s="5"/>
      <c r="L3733" s="5"/>
      <c r="M3733" s="17"/>
      <c r="N3733" s="17"/>
      <c r="T3733" s="79"/>
      <c r="U3733" s="79"/>
      <c r="W3733" s="79"/>
    </row>
    <row r="3734" spans="1:23" x14ac:dyDescent="0.25">
      <c r="A3734" s="17"/>
      <c r="B3734" s="17"/>
      <c r="C3734" s="86"/>
      <c r="D3734" s="86"/>
      <c r="E3734" s="87"/>
      <c r="F3734" s="5"/>
      <c r="G3734" s="5"/>
      <c r="H3734" s="5"/>
      <c r="K3734" s="5"/>
      <c r="L3734" s="5"/>
      <c r="M3734" s="17"/>
      <c r="N3734" s="17"/>
      <c r="T3734" s="79"/>
      <c r="U3734" s="79"/>
      <c r="W3734" s="79"/>
    </row>
    <row r="3735" spans="1:23" x14ac:dyDescent="0.25">
      <c r="A3735" s="17"/>
      <c r="B3735" s="17"/>
      <c r="C3735" s="86"/>
      <c r="D3735" s="86"/>
      <c r="E3735" s="87"/>
      <c r="F3735" s="5"/>
      <c r="G3735" s="5"/>
      <c r="H3735" s="5"/>
      <c r="K3735" s="5"/>
      <c r="L3735" s="5"/>
      <c r="M3735" s="17"/>
      <c r="N3735" s="17"/>
      <c r="T3735" s="79"/>
      <c r="U3735" s="79"/>
      <c r="W3735" s="79"/>
    </row>
    <row r="3736" spans="1:23" x14ac:dyDescent="0.25">
      <c r="A3736" s="17"/>
      <c r="B3736" s="17"/>
      <c r="C3736" s="86"/>
      <c r="D3736" s="86"/>
      <c r="E3736" s="87"/>
      <c r="F3736" s="5"/>
      <c r="G3736" s="5"/>
      <c r="H3736" s="5"/>
      <c r="K3736" s="5"/>
      <c r="L3736" s="5"/>
      <c r="M3736" s="17"/>
      <c r="N3736" s="17"/>
      <c r="T3736" s="79"/>
      <c r="U3736" s="79"/>
      <c r="W3736" s="79"/>
    </row>
    <row r="3737" spans="1:23" x14ac:dyDescent="0.25">
      <c r="A3737" s="17"/>
      <c r="B3737" s="17"/>
      <c r="C3737" s="86"/>
      <c r="D3737" s="86"/>
      <c r="E3737" s="87"/>
      <c r="F3737" s="5"/>
      <c r="G3737" s="5"/>
      <c r="H3737" s="5"/>
      <c r="K3737" s="5"/>
      <c r="L3737" s="5"/>
      <c r="M3737" s="17"/>
      <c r="N3737" s="17"/>
      <c r="T3737" s="79"/>
      <c r="U3737" s="79"/>
      <c r="W3737" s="79"/>
    </row>
    <row r="3738" spans="1:23" x14ac:dyDescent="0.25">
      <c r="A3738" s="17"/>
      <c r="B3738" s="17"/>
      <c r="C3738" s="86"/>
      <c r="D3738" s="86"/>
      <c r="E3738" s="87"/>
      <c r="F3738" s="5"/>
      <c r="G3738" s="5"/>
      <c r="H3738" s="5"/>
      <c r="K3738" s="5"/>
      <c r="L3738" s="5"/>
      <c r="M3738" s="17"/>
      <c r="N3738" s="17"/>
      <c r="T3738" s="79"/>
      <c r="U3738" s="79"/>
      <c r="W3738" s="79"/>
    </row>
    <row r="3739" spans="1:23" x14ac:dyDescent="0.25">
      <c r="A3739" s="17"/>
      <c r="B3739" s="17"/>
      <c r="C3739" s="86"/>
      <c r="D3739" s="86"/>
      <c r="E3739" s="87"/>
      <c r="F3739" s="5"/>
      <c r="G3739" s="5"/>
      <c r="H3739" s="5"/>
      <c r="K3739" s="5"/>
      <c r="L3739" s="5"/>
      <c r="M3739" s="17"/>
      <c r="N3739" s="17"/>
      <c r="T3739" s="79"/>
      <c r="U3739" s="79"/>
      <c r="W3739" s="79"/>
    </row>
    <row r="3740" spans="1:23" x14ac:dyDescent="0.25">
      <c r="A3740" s="17"/>
      <c r="B3740" s="17"/>
      <c r="C3740" s="86"/>
      <c r="D3740" s="86"/>
      <c r="E3740" s="87"/>
      <c r="F3740" s="5"/>
      <c r="G3740" s="5"/>
      <c r="H3740" s="5"/>
      <c r="K3740" s="5"/>
      <c r="L3740" s="5"/>
      <c r="M3740" s="17"/>
      <c r="N3740" s="17"/>
      <c r="T3740" s="79"/>
      <c r="U3740" s="79"/>
      <c r="W3740" s="79"/>
    </row>
    <row r="3741" spans="1:23" x14ac:dyDescent="0.25">
      <c r="A3741" s="17"/>
      <c r="B3741" s="17"/>
      <c r="C3741" s="86"/>
      <c r="D3741" s="86"/>
      <c r="E3741" s="87"/>
      <c r="F3741" s="5"/>
      <c r="G3741" s="5"/>
      <c r="H3741" s="5"/>
      <c r="K3741" s="5"/>
      <c r="L3741" s="5"/>
      <c r="M3741" s="17"/>
      <c r="N3741" s="17"/>
      <c r="T3741" s="79"/>
      <c r="U3741" s="79"/>
      <c r="W3741" s="79"/>
    </row>
    <row r="3742" spans="1:23" x14ac:dyDescent="0.25">
      <c r="A3742" s="17"/>
      <c r="B3742" s="17"/>
      <c r="C3742" s="86"/>
      <c r="D3742" s="86"/>
      <c r="E3742" s="87"/>
      <c r="F3742" s="5"/>
      <c r="G3742" s="5"/>
      <c r="H3742" s="5"/>
      <c r="K3742" s="5"/>
      <c r="L3742" s="5"/>
      <c r="M3742" s="17"/>
      <c r="N3742" s="17"/>
      <c r="T3742" s="79"/>
      <c r="U3742" s="79"/>
      <c r="W3742" s="79"/>
    </row>
    <row r="3743" spans="1:23" x14ac:dyDescent="0.25">
      <c r="A3743" s="17"/>
      <c r="B3743" s="17"/>
      <c r="C3743" s="86"/>
      <c r="D3743" s="86"/>
      <c r="E3743" s="87"/>
      <c r="F3743" s="5"/>
      <c r="G3743" s="5"/>
      <c r="H3743" s="5"/>
      <c r="K3743" s="5"/>
      <c r="L3743" s="5"/>
      <c r="M3743" s="17"/>
      <c r="N3743" s="17"/>
      <c r="T3743" s="79"/>
      <c r="U3743" s="79"/>
      <c r="W3743" s="79"/>
    </row>
    <row r="3744" spans="1:23" x14ac:dyDescent="0.25">
      <c r="A3744" s="17"/>
      <c r="B3744" s="17"/>
      <c r="C3744" s="86"/>
      <c r="D3744" s="86"/>
      <c r="E3744" s="87"/>
      <c r="F3744" s="5"/>
      <c r="G3744" s="5"/>
      <c r="H3744" s="5"/>
      <c r="K3744" s="5"/>
      <c r="L3744" s="5"/>
      <c r="M3744" s="17"/>
      <c r="N3744" s="17"/>
      <c r="T3744" s="79"/>
      <c r="U3744" s="79"/>
      <c r="W3744" s="79"/>
    </row>
    <row r="3745" spans="1:23" x14ac:dyDescent="0.25">
      <c r="A3745" s="17"/>
      <c r="B3745" s="17"/>
      <c r="C3745" s="86"/>
      <c r="D3745" s="86"/>
      <c r="E3745" s="87"/>
      <c r="F3745" s="5"/>
      <c r="G3745" s="5"/>
      <c r="H3745" s="5"/>
      <c r="K3745" s="5"/>
      <c r="L3745" s="5"/>
      <c r="M3745" s="17"/>
      <c r="N3745" s="17"/>
      <c r="T3745" s="79"/>
      <c r="U3745" s="79"/>
      <c r="W3745" s="79"/>
    </row>
    <row r="3746" spans="1:23" x14ac:dyDescent="0.25">
      <c r="A3746" s="17"/>
      <c r="B3746" s="17"/>
      <c r="C3746" s="86"/>
      <c r="D3746" s="86"/>
      <c r="E3746" s="87"/>
      <c r="F3746" s="5"/>
      <c r="G3746" s="5"/>
      <c r="H3746" s="5"/>
      <c r="K3746" s="5"/>
      <c r="L3746" s="5"/>
      <c r="M3746" s="17"/>
      <c r="N3746" s="17"/>
      <c r="T3746" s="79"/>
      <c r="U3746" s="79"/>
      <c r="W3746" s="79"/>
    </row>
    <row r="3747" spans="1:23" x14ac:dyDescent="0.25">
      <c r="A3747" s="17"/>
      <c r="B3747" s="17"/>
      <c r="C3747" s="86"/>
      <c r="D3747" s="86"/>
      <c r="E3747" s="87"/>
      <c r="F3747" s="5"/>
      <c r="G3747" s="5"/>
      <c r="H3747" s="5"/>
      <c r="K3747" s="5"/>
      <c r="L3747" s="5"/>
      <c r="M3747" s="17"/>
      <c r="N3747" s="17"/>
      <c r="T3747" s="79"/>
      <c r="U3747" s="79"/>
      <c r="W3747" s="79"/>
    </row>
    <row r="3748" spans="1:23" x14ac:dyDescent="0.25">
      <c r="A3748" s="17"/>
      <c r="B3748" s="17"/>
      <c r="C3748" s="86"/>
      <c r="D3748" s="86"/>
      <c r="E3748" s="87"/>
      <c r="F3748" s="5"/>
      <c r="G3748" s="5"/>
      <c r="H3748" s="5"/>
      <c r="K3748" s="5"/>
      <c r="L3748" s="5"/>
      <c r="M3748" s="17"/>
      <c r="N3748" s="17"/>
      <c r="T3748" s="79"/>
      <c r="U3748" s="79"/>
      <c r="W3748" s="79"/>
    </row>
    <row r="3749" spans="1:23" x14ac:dyDescent="0.25">
      <c r="A3749" s="17"/>
      <c r="B3749" s="17"/>
      <c r="C3749" s="86"/>
      <c r="D3749" s="86"/>
      <c r="E3749" s="87"/>
      <c r="F3749" s="5"/>
      <c r="G3749" s="5"/>
      <c r="H3749" s="5"/>
      <c r="K3749" s="5"/>
      <c r="L3749" s="5"/>
      <c r="M3749" s="17"/>
      <c r="N3749" s="17"/>
      <c r="T3749" s="79"/>
      <c r="U3749" s="79"/>
      <c r="W3749" s="79"/>
    </row>
    <row r="3750" spans="1:23" x14ac:dyDescent="0.25">
      <c r="A3750" s="17"/>
      <c r="B3750" s="17"/>
      <c r="C3750" s="86"/>
      <c r="D3750" s="86"/>
      <c r="E3750" s="87"/>
      <c r="F3750" s="5"/>
      <c r="G3750" s="5"/>
      <c r="H3750" s="5"/>
      <c r="K3750" s="5"/>
      <c r="L3750" s="5"/>
      <c r="M3750" s="17"/>
      <c r="N3750" s="17"/>
      <c r="T3750" s="79"/>
      <c r="U3750" s="79"/>
      <c r="W3750" s="79"/>
    </row>
    <row r="3751" spans="1:23" x14ac:dyDescent="0.25">
      <c r="A3751" s="17"/>
      <c r="B3751" s="17"/>
      <c r="C3751" s="86"/>
      <c r="D3751" s="86"/>
      <c r="E3751" s="87"/>
      <c r="F3751" s="5"/>
      <c r="G3751" s="5"/>
      <c r="H3751" s="5"/>
      <c r="K3751" s="5"/>
      <c r="L3751" s="5"/>
      <c r="M3751" s="17"/>
      <c r="N3751" s="17"/>
      <c r="T3751" s="79"/>
      <c r="U3751" s="79"/>
      <c r="W3751" s="79"/>
    </row>
    <row r="3752" spans="1:23" x14ac:dyDescent="0.25">
      <c r="A3752" s="17"/>
      <c r="B3752" s="17"/>
      <c r="C3752" s="86"/>
      <c r="D3752" s="86"/>
      <c r="E3752" s="87"/>
      <c r="F3752" s="5"/>
      <c r="G3752" s="5"/>
      <c r="H3752" s="5"/>
      <c r="K3752" s="5"/>
      <c r="L3752" s="5"/>
      <c r="M3752" s="17"/>
      <c r="N3752" s="17"/>
      <c r="T3752" s="79"/>
      <c r="U3752" s="79"/>
      <c r="W3752" s="79"/>
    </row>
    <row r="3753" spans="1:23" x14ac:dyDescent="0.25">
      <c r="A3753" s="17"/>
      <c r="B3753" s="17"/>
      <c r="C3753" s="86"/>
      <c r="D3753" s="86"/>
      <c r="E3753" s="87"/>
      <c r="F3753" s="5"/>
      <c r="G3753" s="5"/>
      <c r="H3753" s="5"/>
      <c r="K3753" s="5"/>
      <c r="L3753" s="5"/>
      <c r="M3753" s="17"/>
      <c r="N3753" s="17"/>
      <c r="T3753" s="79"/>
      <c r="U3753" s="79"/>
      <c r="W3753" s="79"/>
    </row>
    <row r="3754" spans="1:23" x14ac:dyDescent="0.25">
      <c r="A3754" s="17"/>
      <c r="B3754" s="17"/>
      <c r="C3754" s="86"/>
      <c r="D3754" s="86"/>
      <c r="E3754" s="87"/>
      <c r="F3754" s="5"/>
      <c r="G3754" s="5"/>
      <c r="H3754" s="5"/>
      <c r="K3754" s="5"/>
      <c r="L3754" s="5"/>
      <c r="M3754" s="17"/>
      <c r="N3754" s="17"/>
      <c r="T3754" s="79"/>
      <c r="U3754" s="79"/>
      <c r="W3754" s="79"/>
    </row>
    <row r="3755" spans="1:23" x14ac:dyDescent="0.25">
      <c r="A3755" s="17"/>
      <c r="B3755" s="17"/>
      <c r="C3755" s="86"/>
      <c r="D3755" s="86"/>
      <c r="E3755" s="87"/>
      <c r="F3755" s="5"/>
      <c r="G3755" s="5"/>
      <c r="H3755" s="5"/>
      <c r="K3755" s="5"/>
      <c r="L3755" s="5"/>
      <c r="M3755" s="17"/>
      <c r="N3755" s="17"/>
      <c r="T3755" s="79"/>
      <c r="U3755" s="79"/>
      <c r="W3755" s="79"/>
    </row>
    <row r="3756" spans="1:23" x14ac:dyDescent="0.25">
      <c r="A3756" s="17"/>
      <c r="B3756" s="17"/>
      <c r="C3756" s="86"/>
      <c r="D3756" s="86"/>
      <c r="E3756" s="87"/>
      <c r="F3756" s="5"/>
      <c r="G3756" s="5"/>
      <c r="H3756" s="5"/>
      <c r="K3756" s="5"/>
      <c r="L3756" s="5"/>
      <c r="M3756" s="17"/>
      <c r="N3756" s="17"/>
      <c r="T3756" s="79"/>
      <c r="U3756" s="79"/>
      <c r="W3756" s="79"/>
    </row>
    <row r="3757" spans="1:23" x14ac:dyDescent="0.25">
      <c r="A3757" s="17"/>
      <c r="B3757" s="17"/>
      <c r="C3757" s="86"/>
      <c r="D3757" s="86"/>
      <c r="E3757" s="87"/>
      <c r="F3757" s="5"/>
      <c r="G3757" s="5"/>
      <c r="H3757" s="5"/>
      <c r="K3757" s="5"/>
      <c r="L3757" s="5"/>
      <c r="M3757" s="17"/>
      <c r="N3757" s="17"/>
      <c r="T3757" s="79"/>
      <c r="U3757" s="79"/>
      <c r="W3757" s="79"/>
    </row>
    <row r="3758" spans="1:23" x14ac:dyDescent="0.25">
      <c r="A3758" s="17"/>
      <c r="B3758" s="17"/>
      <c r="C3758" s="86"/>
      <c r="D3758" s="86"/>
      <c r="E3758" s="87"/>
      <c r="F3758" s="5"/>
      <c r="G3758" s="5"/>
      <c r="H3758" s="5"/>
      <c r="K3758" s="5"/>
      <c r="L3758" s="5"/>
      <c r="M3758" s="17"/>
      <c r="N3758" s="17"/>
      <c r="T3758" s="79"/>
      <c r="U3758" s="79"/>
      <c r="W3758" s="79"/>
    </row>
    <row r="3759" spans="1:23" x14ac:dyDescent="0.25">
      <c r="A3759" s="17"/>
      <c r="B3759" s="17"/>
      <c r="C3759" s="86"/>
      <c r="D3759" s="86"/>
      <c r="E3759" s="87"/>
      <c r="F3759" s="5"/>
      <c r="G3759" s="5"/>
      <c r="H3759" s="5"/>
      <c r="K3759" s="5"/>
      <c r="L3759" s="5"/>
      <c r="M3759" s="17"/>
      <c r="N3759" s="17"/>
      <c r="T3759" s="79"/>
      <c r="U3759" s="79"/>
      <c r="W3759" s="79"/>
    </row>
    <row r="3760" spans="1:23" x14ac:dyDescent="0.25">
      <c r="A3760" s="17"/>
      <c r="B3760" s="17"/>
      <c r="C3760" s="86"/>
      <c r="D3760" s="86"/>
      <c r="E3760" s="87"/>
      <c r="F3760" s="5"/>
      <c r="G3760" s="5"/>
      <c r="H3760" s="5"/>
      <c r="K3760" s="5"/>
      <c r="L3760" s="5"/>
      <c r="M3760" s="17"/>
      <c r="N3760" s="17"/>
      <c r="T3760" s="79"/>
      <c r="U3760" s="79"/>
      <c r="W3760" s="79"/>
    </row>
    <row r="3761" spans="1:23" x14ac:dyDescent="0.25">
      <c r="A3761" s="17"/>
      <c r="B3761" s="17"/>
      <c r="C3761" s="86"/>
      <c r="D3761" s="86"/>
      <c r="E3761" s="87"/>
      <c r="F3761" s="5"/>
      <c r="G3761" s="5"/>
      <c r="H3761" s="5"/>
      <c r="K3761" s="5"/>
      <c r="L3761" s="5"/>
      <c r="M3761" s="17"/>
      <c r="N3761" s="17"/>
      <c r="T3761" s="79"/>
      <c r="U3761" s="79"/>
      <c r="W3761" s="79"/>
    </row>
    <row r="3762" spans="1:23" x14ac:dyDescent="0.25">
      <c r="A3762" s="17"/>
      <c r="B3762" s="17"/>
      <c r="C3762" s="86"/>
      <c r="D3762" s="86"/>
      <c r="E3762" s="87"/>
      <c r="F3762" s="5"/>
      <c r="G3762" s="5"/>
      <c r="H3762" s="5"/>
      <c r="K3762" s="5"/>
      <c r="L3762" s="5"/>
      <c r="M3762" s="17"/>
      <c r="N3762" s="17"/>
      <c r="T3762" s="79"/>
      <c r="U3762" s="79"/>
      <c r="W3762" s="79"/>
    </row>
    <row r="3763" spans="1:23" x14ac:dyDescent="0.25">
      <c r="A3763" s="17"/>
      <c r="B3763" s="17"/>
      <c r="C3763" s="86"/>
      <c r="D3763" s="86"/>
      <c r="E3763" s="87"/>
      <c r="F3763" s="5"/>
      <c r="G3763" s="5"/>
      <c r="H3763" s="5"/>
      <c r="K3763" s="5"/>
      <c r="L3763" s="5"/>
      <c r="M3763" s="17"/>
      <c r="N3763" s="17"/>
      <c r="T3763" s="79"/>
      <c r="U3763" s="79"/>
      <c r="W3763" s="79"/>
    </row>
    <row r="3764" spans="1:23" x14ac:dyDescent="0.25">
      <c r="A3764" s="17"/>
      <c r="B3764" s="17"/>
      <c r="C3764" s="86"/>
      <c r="D3764" s="86"/>
      <c r="E3764" s="87"/>
      <c r="F3764" s="5"/>
      <c r="G3764" s="5"/>
      <c r="H3764" s="5"/>
      <c r="K3764" s="5"/>
      <c r="L3764" s="5"/>
      <c r="M3764" s="17"/>
      <c r="N3764" s="17"/>
      <c r="T3764" s="79"/>
      <c r="U3764" s="79"/>
      <c r="W3764" s="79"/>
    </row>
    <row r="3765" spans="1:23" x14ac:dyDescent="0.25">
      <c r="A3765" s="17"/>
      <c r="B3765" s="17"/>
      <c r="C3765" s="86"/>
      <c r="D3765" s="86"/>
      <c r="E3765" s="87"/>
      <c r="F3765" s="5"/>
      <c r="G3765" s="5"/>
      <c r="H3765" s="5"/>
      <c r="K3765" s="5"/>
      <c r="L3765" s="5"/>
      <c r="M3765" s="17"/>
      <c r="N3765" s="17"/>
      <c r="T3765" s="79"/>
      <c r="U3765" s="79"/>
      <c r="W3765" s="79"/>
    </row>
    <row r="3766" spans="1:23" x14ac:dyDescent="0.25">
      <c r="A3766" s="17"/>
      <c r="B3766" s="17"/>
      <c r="C3766" s="86"/>
      <c r="D3766" s="86"/>
      <c r="E3766" s="87"/>
      <c r="F3766" s="5"/>
      <c r="G3766" s="5"/>
      <c r="H3766" s="5"/>
      <c r="K3766" s="5"/>
      <c r="L3766" s="5"/>
      <c r="M3766" s="17"/>
      <c r="N3766" s="17"/>
      <c r="T3766" s="79"/>
      <c r="U3766" s="79"/>
      <c r="W3766" s="79"/>
    </row>
    <row r="3767" spans="1:23" x14ac:dyDescent="0.25">
      <c r="A3767" s="17"/>
      <c r="B3767" s="17"/>
      <c r="C3767" s="86"/>
      <c r="D3767" s="86"/>
      <c r="E3767" s="87"/>
      <c r="F3767" s="5"/>
      <c r="G3767" s="5"/>
      <c r="H3767" s="5"/>
      <c r="K3767" s="5"/>
      <c r="L3767" s="5"/>
      <c r="M3767" s="17"/>
      <c r="N3767" s="17"/>
      <c r="T3767" s="79"/>
      <c r="U3767" s="79"/>
      <c r="W3767" s="79"/>
    </row>
    <row r="3768" spans="1:23" x14ac:dyDescent="0.25">
      <c r="A3768" s="17"/>
      <c r="B3768" s="17"/>
      <c r="C3768" s="86"/>
      <c r="D3768" s="86"/>
      <c r="E3768" s="87"/>
      <c r="F3768" s="5"/>
      <c r="G3768" s="5"/>
      <c r="H3768" s="5"/>
      <c r="K3768" s="5"/>
      <c r="L3768" s="5"/>
      <c r="M3768" s="17"/>
      <c r="N3768" s="17"/>
      <c r="T3768" s="79"/>
      <c r="U3768" s="79"/>
      <c r="W3768" s="79"/>
    </row>
    <row r="3769" spans="1:23" x14ac:dyDescent="0.25">
      <c r="A3769" s="17"/>
      <c r="B3769" s="17"/>
      <c r="C3769" s="86"/>
      <c r="D3769" s="86"/>
      <c r="E3769" s="87"/>
      <c r="F3769" s="5"/>
      <c r="G3769" s="5"/>
      <c r="H3769" s="5"/>
      <c r="K3769" s="5"/>
      <c r="L3769" s="5"/>
      <c r="M3769" s="17"/>
      <c r="N3769" s="17"/>
      <c r="T3769" s="79"/>
      <c r="U3769" s="79"/>
      <c r="W3769" s="79"/>
    </row>
    <row r="3770" spans="1:23" x14ac:dyDescent="0.25">
      <c r="A3770" s="17"/>
      <c r="B3770" s="17"/>
      <c r="C3770" s="86"/>
      <c r="D3770" s="86"/>
      <c r="E3770" s="87"/>
      <c r="F3770" s="5"/>
      <c r="G3770" s="5"/>
      <c r="H3770" s="5"/>
      <c r="K3770" s="5"/>
      <c r="L3770" s="5"/>
      <c r="M3770" s="17"/>
      <c r="N3770" s="17"/>
      <c r="T3770" s="79"/>
      <c r="U3770" s="79"/>
      <c r="W3770" s="79"/>
    </row>
    <row r="3771" spans="1:23" x14ac:dyDescent="0.25">
      <c r="A3771" s="17"/>
      <c r="B3771" s="17"/>
      <c r="C3771" s="86"/>
      <c r="D3771" s="86"/>
      <c r="E3771" s="87"/>
      <c r="F3771" s="5"/>
      <c r="G3771" s="5"/>
      <c r="H3771" s="5"/>
      <c r="K3771" s="5"/>
      <c r="L3771" s="5"/>
      <c r="M3771" s="17"/>
      <c r="N3771" s="17"/>
      <c r="T3771" s="79"/>
      <c r="U3771" s="79"/>
      <c r="W3771" s="79"/>
    </row>
    <row r="3772" spans="1:23" x14ac:dyDescent="0.25">
      <c r="A3772" s="17"/>
      <c r="B3772" s="17"/>
      <c r="C3772" s="86"/>
      <c r="D3772" s="86"/>
      <c r="E3772" s="87"/>
      <c r="F3772" s="5"/>
      <c r="G3772" s="5"/>
      <c r="H3772" s="5"/>
      <c r="K3772" s="5"/>
      <c r="L3772" s="5"/>
      <c r="M3772" s="17"/>
      <c r="N3772" s="17"/>
      <c r="T3772" s="79"/>
      <c r="U3772" s="79"/>
      <c r="W3772" s="79"/>
    </row>
    <row r="3773" spans="1:23" x14ac:dyDescent="0.25">
      <c r="A3773" s="17"/>
      <c r="B3773" s="17"/>
      <c r="C3773" s="86"/>
      <c r="D3773" s="86"/>
      <c r="E3773" s="87"/>
      <c r="F3773" s="5"/>
      <c r="G3773" s="5"/>
      <c r="H3773" s="5"/>
      <c r="K3773" s="5"/>
      <c r="L3773" s="5"/>
      <c r="M3773" s="17"/>
      <c r="N3773" s="17"/>
      <c r="T3773" s="79"/>
      <c r="U3773" s="79"/>
      <c r="W3773" s="79"/>
    </row>
    <row r="3774" spans="1:23" x14ac:dyDescent="0.25">
      <c r="A3774" s="17"/>
      <c r="B3774" s="17"/>
      <c r="C3774" s="86"/>
      <c r="D3774" s="86"/>
      <c r="E3774" s="87"/>
      <c r="F3774" s="5"/>
      <c r="G3774" s="5"/>
      <c r="H3774" s="5"/>
      <c r="K3774" s="5"/>
      <c r="L3774" s="5"/>
      <c r="M3774" s="17"/>
      <c r="N3774" s="17"/>
      <c r="T3774" s="79"/>
      <c r="U3774" s="79"/>
      <c r="W3774" s="79"/>
    </row>
    <row r="3775" spans="1:23" x14ac:dyDescent="0.25">
      <c r="A3775" s="17"/>
      <c r="B3775" s="17"/>
      <c r="C3775" s="86"/>
      <c r="D3775" s="86"/>
      <c r="E3775" s="87"/>
      <c r="F3775" s="5"/>
      <c r="G3775" s="5"/>
      <c r="H3775" s="5"/>
      <c r="K3775" s="5"/>
      <c r="L3775" s="5"/>
      <c r="M3775" s="17"/>
      <c r="N3775" s="17"/>
      <c r="T3775" s="79"/>
      <c r="U3775" s="79"/>
      <c r="W3775" s="79"/>
    </row>
    <row r="3776" spans="1:23" x14ac:dyDescent="0.25">
      <c r="A3776" s="17"/>
      <c r="B3776" s="17"/>
      <c r="C3776" s="86"/>
      <c r="D3776" s="86"/>
      <c r="E3776" s="87"/>
      <c r="F3776" s="5"/>
      <c r="G3776" s="5"/>
      <c r="H3776" s="5"/>
      <c r="K3776" s="5"/>
      <c r="L3776" s="5"/>
      <c r="M3776" s="17"/>
      <c r="N3776" s="17"/>
      <c r="T3776" s="79"/>
      <c r="U3776" s="79"/>
      <c r="W3776" s="79"/>
    </row>
    <row r="3777" spans="1:23" x14ac:dyDescent="0.25">
      <c r="A3777" s="17"/>
      <c r="B3777" s="17"/>
      <c r="C3777" s="86"/>
      <c r="D3777" s="86"/>
      <c r="E3777" s="87"/>
      <c r="F3777" s="5"/>
      <c r="G3777" s="5"/>
      <c r="H3777" s="5"/>
      <c r="K3777" s="5"/>
      <c r="L3777" s="5"/>
      <c r="M3777" s="17"/>
      <c r="N3777" s="17"/>
      <c r="T3777" s="79"/>
      <c r="U3777" s="79"/>
      <c r="W3777" s="79"/>
    </row>
    <row r="3778" spans="1:23" x14ac:dyDescent="0.25">
      <c r="A3778" s="17"/>
      <c r="B3778" s="17"/>
      <c r="C3778" s="86"/>
      <c r="D3778" s="86"/>
      <c r="E3778" s="87"/>
      <c r="F3778" s="5"/>
      <c r="G3778" s="5"/>
      <c r="H3778" s="5"/>
      <c r="K3778" s="5"/>
      <c r="L3778" s="5"/>
      <c r="M3778" s="17"/>
      <c r="N3778" s="17"/>
      <c r="T3778" s="79"/>
      <c r="U3778" s="79"/>
      <c r="W3778" s="79"/>
    </row>
    <row r="3779" spans="1:23" x14ac:dyDescent="0.25">
      <c r="A3779" s="17"/>
      <c r="B3779" s="17"/>
      <c r="C3779" s="86"/>
      <c r="D3779" s="86"/>
      <c r="E3779" s="87"/>
      <c r="F3779" s="5"/>
      <c r="G3779" s="5"/>
      <c r="H3779" s="5"/>
      <c r="K3779" s="5"/>
      <c r="L3779" s="5"/>
      <c r="M3779" s="17"/>
      <c r="N3779" s="17"/>
      <c r="T3779" s="79"/>
      <c r="U3779" s="79"/>
      <c r="W3779" s="79"/>
    </row>
    <row r="3780" spans="1:23" x14ac:dyDescent="0.25">
      <c r="A3780" s="17"/>
      <c r="B3780" s="17"/>
      <c r="C3780" s="86"/>
      <c r="D3780" s="86"/>
      <c r="E3780" s="87"/>
      <c r="F3780" s="5"/>
      <c r="G3780" s="5"/>
      <c r="H3780" s="5"/>
      <c r="K3780" s="5"/>
      <c r="L3780" s="5"/>
      <c r="M3780" s="17"/>
      <c r="N3780" s="17"/>
      <c r="T3780" s="79"/>
      <c r="U3780" s="79"/>
      <c r="W3780" s="79"/>
    </row>
    <row r="3781" spans="1:23" x14ac:dyDescent="0.25">
      <c r="A3781" s="17"/>
      <c r="B3781" s="17"/>
      <c r="C3781" s="86"/>
      <c r="D3781" s="86"/>
      <c r="E3781" s="87"/>
      <c r="F3781" s="5"/>
      <c r="G3781" s="5"/>
      <c r="H3781" s="5"/>
      <c r="K3781" s="5"/>
      <c r="L3781" s="5"/>
      <c r="M3781" s="17"/>
      <c r="N3781" s="17"/>
      <c r="T3781" s="79"/>
      <c r="U3781" s="79"/>
      <c r="W3781" s="79"/>
    </row>
    <row r="3782" spans="1:23" x14ac:dyDescent="0.25">
      <c r="A3782" s="17"/>
      <c r="B3782" s="17"/>
      <c r="C3782" s="86"/>
      <c r="D3782" s="86"/>
      <c r="E3782" s="87"/>
      <c r="F3782" s="5"/>
      <c r="G3782" s="5"/>
      <c r="H3782" s="5"/>
      <c r="K3782" s="5"/>
      <c r="L3782" s="5"/>
      <c r="M3782" s="17"/>
      <c r="N3782" s="17"/>
      <c r="T3782" s="79"/>
      <c r="U3782" s="79"/>
      <c r="W3782" s="79"/>
    </row>
    <row r="3783" spans="1:23" x14ac:dyDescent="0.25">
      <c r="A3783" s="17"/>
      <c r="B3783" s="17"/>
      <c r="C3783" s="86"/>
      <c r="D3783" s="86"/>
      <c r="E3783" s="87"/>
      <c r="F3783" s="5"/>
      <c r="G3783" s="5"/>
      <c r="H3783" s="5"/>
      <c r="K3783" s="5"/>
      <c r="L3783" s="5"/>
      <c r="M3783" s="17"/>
      <c r="N3783" s="17"/>
      <c r="T3783" s="79"/>
      <c r="U3783" s="79"/>
      <c r="W3783" s="79"/>
    </row>
    <row r="3784" spans="1:23" x14ac:dyDescent="0.25">
      <c r="A3784" s="17"/>
      <c r="B3784" s="17"/>
      <c r="C3784" s="86"/>
      <c r="D3784" s="86"/>
      <c r="E3784" s="87"/>
      <c r="F3784" s="5"/>
      <c r="G3784" s="5"/>
      <c r="H3784" s="5"/>
      <c r="K3784" s="5"/>
      <c r="L3784" s="5"/>
      <c r="M3784" s="17"/>
      <c r="N3784" s="17"/>
      <c r="T3784" s="79"/>
      <c r="U3784" s="79"/>
      <c r="W3784" s="79"/>
    </row>
    <row r="3785" spans="1:23" x14ac:dyDescent="0.25">
      <c r="A3785" s="17"/>
      <c r="B3785" s="17"/>
      <c r="C3785" s="86"/>
      <c r="D3785" s="86"/>
      <c r="E3785" s="87"/>
      <c r="F3785" s="5"/>
      <c r="G3785" s="5"/>
      <c r="H3785" s="5"/>
      <c r="K3785" s="5"/>
      <c r="L3785" s="5"/>
      <c r="M3785" s="17"/>
      <c r="N3785" s="17"/>
      <c r="T3785" s="79"/>
      <c r="U3785" s="79"/>
      <c r="W3785" s="79"/>
    </row>
    <row r="3786" spans="1:23" x14ac:dyDescent="0.25">
      <c r="A3786" s="17"/>
      <c r="B3786" s="17"/>
      <c r="C3786" s="86"/>
      <c r="D3786" s="86"/>
      <c r="E3786" s="87"/>
      <c r="F3786" s="5"/>
      <c r="G3786" s="5"/>
      <c r="H3786" s="5"/>
      <c r="K3786" s="5"/>
      <c r="L3786" s="5"/>
      <c r="M3786" s="17"/>
      <c r="N3786" s="17"/>
      <c r="T3786" s="79"/>
      <c r="U3786" s="79"/>
      <c r="W3786" s="79"/>
    </row>
    <row r="3787" spans="1:23" x14ac:dyDescent="0.25">
      <c r="A3787" s="17"/>
      <c r="B3787" s="17"/>
      <c r="C3787" s="86"/>
      <c r="D3787" s="86"/>
      <c r="E3787" s="87"/>
      <c r="F3787" s="5"/>
      <c r="G3787" s="5"/>
      <c r="H3787" s="5"/>
      <c r="K3787" s="5"/>
      <c r="L3787" s="5"/>
      <c r="M3787" s="17"/>
      <c r="N3787" s="17"/>
      <c r="T3787" s="79"/>
      <c r="U3787" s="79"/>
      <c r="W3787" s="79"/>
    </row>
    <row r="3788" spans="1:23" x14ac:dyDescent="0.25">
      <c r="A3788" s="17"/>
      <c r="B3788" s="17"/>
      <c r="C3788" s="86"/>
      <c r="D3788" s="86"/>
      <c r="E3788" s="87"/>
      <c r="F3788" s="5"/>
      <c r="G3788" s="5"/>
      <c r="H3788" s="5"/>
      <c r="K3788" s="5"/>
      <c r="L3788" s="5"/>
      <c r="M3788" s="17"/>
      <c r="N3788" s="17"/>
      <c r="T3788" s="79"/>
      <c r="U3788" s="79"/>
      <c r="W3788" s="79"/>
    </row>
    <row r="3789" spans="1:23" x14ac:dyDescent="0.25">
      <c r="A3789" s="17"/>
      <c r="B3789" s="17"/>
      <c r="C3789" s="86"/>
      <c r="D3789" s="86"/>
      <c r="E3789" s="87"/>
      <c r="F3789" s="5"/>
      <c r="G3789" s="5"/>
      <c r="H3789" s="5"/>
      <c r="K3789" s="5"/>
      <c r="L3789" s="5"/>
      <c r="M3789" s="17"/>
      <c r="N3789" s="17"/>
      <c r="T3789" s="79"/>
      <c r="U3789" s="79"/>
      <c r="W3789" s="79"/>
    </row>
    <row r="3790" spans="1:23" x14ac:dyDescent="0.25">
      <c r="A3790" s="17"/>
      <c r="B3790" s="17"/>
      <c r="C3790" s="86"/>
      <c r="D3790" s="86"/>
      <c r="E3790" s="87"/>
      <c r="F3790" s="5"/>
      <c r="G3790" s="5"/>
      <c r="H3790" s="5"/>
      <c r="K3790" s="5"/>
      <c r="L3790" s="5"/>
      <c r="M3790" s="17"/>
      <c r="N3790" s="17"/>
      <c r="T3790" s="79"/>
      <c r="U3790" s="79"/>
      <c r="W3790" s="79"/>
    </row>
    <row r="3791" spans="1:23" x14ac:dyDescent="0.25">
      <c r="A3791" s="17"/>
      <c r="B3791" s="17"/>
      <c r="C3791" s="86"/>
      <c r="D3791" s="86"/>
      <c r="E3791" s="87"/>
      <c r="F3791" s="5"/>
      <c r="G3791" s="5"/>
      <c r="H3791" s="5"/>
      <c r="K3791" s="5"/>
      <c r="L3791" s="5"/>
      <c r="M3791" s="17"/>
      <c r="N3791" s="17"/>
      <c r="T3791" s="79"/>
      <c r="U3791" s="79"/>
      <c r="W3791" s="79"/>
    </row>
    <row r="3792" spans="1:23" x14ac:dyDescent="0.25">
      <c r="A3792" s="17"/>
      <c r="B3792" s="17"/>
      <c r="C3792" s="86"/>
      <c r="D3792" s="86"/>
      <c r="E3792" s="87"/>
      <c r="F3792" s="5"/>
      <c r="G3792" s="5"/>
      <c r="H3792" s="5"/>
      <c r="K3792" s="5"/>
      <c r="L3792" s="5"/>
      <c r="M3792" s="17"/>
      <c r="N3792" s="17"/>
      <c r="T3792" s="79"/>
      <c r="U3792" s="79"/>
      <c r="W3792" s="79"/>
    </row>
    <row r="3793" spans="1:23" x14ac:dyDescent="0.25">
      <c r="A3793" s="17"/>
      <c r="B3793" s="17"/>
      <c r="C3793" s="86"/>
      <c r="D3793" s="86"/>
      <c r="E3793" s="87"/>
      <c r="F3793" s="5"/>
      <c r="G3793" s="5"/>
      <c r="H3793" s="5"/>
      <c r="K3793" s="5"/>
      <c r="L3793" s="5"/>
      <c r="M3793" s="17"/>
      <c r="N3793" s="17"/>
      <c r="T3793" s="79"/>
      <c r="U3793" s="79"/>
      <c r="W3793" s="79"/>
    </row>
    <row r="3794" spans="1:23" x14ac:dyDescent="0.25">
      <c r="A3794" s="17"/>
      <c r="B3794" s="17"/>
      <c r="C3794" s="86"/>
      <c r="D3794" s="86"/>
      <c r="E3794" s="87"/>
      <c r="F3794" s="5"/>
      <c r="G3794" s="5"/>
      <c r="H3794" s="5"/>
      <c r="K3794" s="5"/>
      <c r="L3794" s="5"/>
      <c r="M3794" s="17"/>
      <c r="N3794" s="17"/>
      <c r="T3794" s="79"/>
      <c r="U3794" s="79"/>
      <c r="W3794" s="79"/>
    </row>
    <row r="3795" spans="1:23" x14ac:dyDescent="0.25">
      <c r="A3795" s="17"/>
      <c r="B3795" s="17"/>
      <c r="C3795" s="86"/>
      <c r="D3795" s="86"/>
      <c r="E3795" s="87"/>
      <c r="F3795" s="5"/>
      <c r="G3795" s="5"/>
      <c r="H3795" s="5"/>
      <c r="K3795" s="5"/>
      <c r="L3795" s="5"/>
      <c r="M3795" s="17"/>
      <c r="N3795" s="17"/>
      <c r="T3795" s="79"/>
      <c r="U3795" s="79"/>
      <c r="W3795" s="79"/>
    </row>
    <row r="3796" spans="1:23" x14ac:dyDescent="0.25">
      <c r="A3796" s="17"/>
      <c r="B3796" s="17"/>
      <c r="C3796" s="86"/>
      <c r="D3796" s="86"/>
      <c r="E3796" s="87"/>
      <c r="F3796" s="5"/>
      <c r="G3796" s="5"/>
      <c r="H3796" s="5"/>
      <c r="K3796" s="5"/>
      <c r="L3796" s="5"/>
      <c r="M3796" s="17"/>
      <c r="N3796" s="17"/>
      <c r="T3796" s="79"/>
      <c r="U3796" s="79"/>
      <c r="W3796" s="79"/>
    </row>
    <row r="3797" spans="1:23" x14ac:dyDescent="0.25">
      <c r="A3797" s="17"/>
      <c r="B3797" s="17"/>
      <c r="C3797" s="86"/>
      <c r="D3797" s="86"/>
      <c r="E3797" s="87"/>
      <c r="F3797" s="5"/>
      <c r="G3797" s="5"/>
      <c r="H3797" s="5"/>
      <c r="K3797" s="5"/>
      <c r="L3797" s="5"/>
      <c r="M3797" s="17"/>
      <c r="N3797" s="17"/>
      <c r="T3797" s="79"/>
      <c r="U3797" s="79"/>
      <c r="W3797" s="79"/>
    </row>
    <row r="3798" spans="1:23" x14ac:dyDescent="0.25">
      <c r="A3798" s="17"/>
      <c r="B3798" s="17"/>
      <c r="C3798" s="86"/>
      <c r="D3798" s="86"/>
      <c r="E3798" s="87"/>
      <c r="F3798" s="5"/>
      <c r="G3798" s="5"/>
      <c r="H3798" s="5"/>
      <c r="K3798" s="5"/>
      <c r="L3798" s="5"/>
      <c r="M3798" s="17"/>
      <c r="N3798" s="17"/>
      <c r="T3798" s="79"/>
      <c r="U3798" s="79"/>
      <c r="W3798" s="79"/>
    </row>
    <row r="3799" spans="1:23" x14ac:dyDescent="0.25">
      <c r="A3799" s="17"/>
      <c r="B3799" s="17"/>
      <c r="C3799" s="86"/>
      <c r="D3799" s="86"/>
      <c r="E3799" s="87"/>
      <c r="F3799" s="5"/>
      <c r="G3799" s="5"/>
      <c r="H3799" s="5"/>
      <c r="K3799" s="5"/>
      <c r="L3799" s="5"/>
      <c r="M3799" s="17"/>
      <c r="N3799" s="17"/>
      <c r="T3799" s="79"/>
      <c r="U3799" s="79"/>
      <c r="W3799" s="79"/>
    </row>
    <row r="3800" spans="1:23" x14ac:dyDescent="0.25">
      <c r="A3800" s="17"/>
      <c r="B3800" s="17"/>
      <c r="C3800" s="86"/>
      <c r="D3800" s="86"/>
      <c r="E3800" s="87"/>
      <c r="F3800" s="5"/>
      <c r="G3800" s="5"/>
      <c r="H3800" s="5"/>
      <c r="K3800" s="5"/>
      <c r="L3800" s="5"/>
      <c r="M3800" s="17"/>
      <c r="N3800" s="17"/>
      <c r="T3800" s="79"/>
      <c r="U3800" s="79"/>
      <c r="W3800" s="79"/>
    </row>
    <row r="3801" spans="1:23" x14ac:dyDescent="0.25">
      <c r="A3801" s="17"/>
      <c r="B3801" s="17"/>
      <c r="C3801" s="86"/>
      <c r="D3801" s="86"/>
      <c r="E3801" s="87"/>
      <c r="F3801" s="5"/>
      <c r="G3801" s="5"/>
      <c r="H3801" s="5"/>
      <c r="K3801" s="5"/>
      <c r="L3801" s="5"/>
      <c r="M3801" s="17"/>
      <c r="N3801" s="17"/>
      <c r="T3801" s="79"/>
      <c r="U3801" s="79"/>
      <c r="W3801" s="79"/>
    </row>
    <row r="3802" spans="1:23" x14ac:dyDescent="0.25">
      <c r="A3802" s="17"/>
      <c r="B3802" s="17"/>
      <c r="C3802" s="86"/>
      <c r="D3802" s="86"/>
      <c r="E3802" s="87"/>
      <c r="F3802" s="5"/>
      <c r="G3802" s="5"/>
      <c r="H3802" s="5"/>
      <c r="K3802" s="5"/>
      <c r="L3802" s="5"/>
      <c r="M3802" s="17"/>
      <c r="N3802" s="17"/>
      <c r="T3802" s="79"/>
      <c r="U3802" s="79"/>
      <c r="W3802" s="79"/>
    </row>
    <row r="3803" spans="1:23" x14ac:dyDescent="0.25">
      <c r="A3803" s="17"/>
      <c r="B3803" s="17"/>
      <c r="C3803" s="86"/>
      <c r="D3803" s="86"/>
      <c r="E3803" s="87"/>
      <c r="F3803" s="5"/>
      <c r="G3803" s="5"/>
      <c r="H3803" s="5"/>
      <c r="K3803" s="5"/>
      <c r="L3803" s="5"/>
      <c r="M3803" s="17"/>
      <c r="N3803" s="17"/>
      <c r="T3803" s="79"/>
      <c r="U3803" s="79"/>
      <c r="W3803" s="79"/>
    </row>
    <row r="3804" spans="1:23" x14ac:dyDescent="0.25">
      <c r="A3804" s="17"/>
      <c r="B3804" s="17"/>
      <c r="C3804" s="86"/>
      <c r="D3804" s="86"/>
      <c r="E3804" s="87"/>
      <c r="F3804" s="5"/>
      <c r="G3804" s="5"/>
      <c r="H3804" s="5"/>
      <c r="K3804" s="5"/>
      <c r="L3804" s="5"/>
      <c r="M3804" s="17"/>
      <c r="N3804" s="17"/>
      <c r="T3804" s="79"/>
      <c r="U3804" s="79"/>
      <c r="W3804" s="79"/>
    </row>
    <row r="3805" spans="1:23" x14ac:dyDescent="0.25">
      <c r="A3805" s="17"/>
      <c r="B3805" s="17"/>
      <c r="C3805" s="86"/>
      <c r="D3805" s="86"/>
      <c r="E3805" s="87"/>
      <c r="F3805" s="5"/>
      <c r="G3805" s="5"/>
      <c r="H3805" s="5"/>
      <c r="K3805" s="5"/>
      <c r="L3805" s="5"/>
      <c r="M3805" s="17"/>
      <c r="N3805" s="17"/>
      <c r="T3805" s="79"/>
      <c r="U3805" s="79"/>
      <c r="W3805" s="79"/>
    </row>
    <row r="3806" spans="1:23" x14ac:dyDescent="0.25">
      <c r="A3806" s="17"/>
      <c r="B3806" s="17"/>
      <c r="C3806" s="86"/>
      <c r="D3806" s="86"/>
      <c r="E3806" s="87"/>
      <c r="F3806" s="5"/>
      <c r="G3806" s="5"/>
      <c r="H3806" s="5"/>
      <c r="K3806" s="5"/>
      <c r="L3806" s="5"/>
      <c r="M3806" s="17"/>
      <c r="N3806" s="17"/>
      <c r="T3806" s="79"/>
      <c r="U3806" s="79"/>
      <c r="W3806" s="79"/>
    </row>
    <row r="3807" spans="1:23" x14ac:dyDescent="0.25">
      <c r="A3807" s="17"/>
      <c r="B3807" s="17"/>
      <c r="C3807" s="86"/>
      <c r="D3807" s="86"/>
      <c r="E3807" s="87"/>
      <c r="F3807" s="5"/>
      <c r="G3807" s="5"/>
      <c r="H3807" s="5"/>
      <c r="K3807" s="5"/>
      <c r="L3807" s="5"/>
      <c r="M3807" s="17"/>
      <c r="N3807" s="17"/>
      <c r="T3807" s="79"/>
      <c r="U3807" s="79"/>
      <c r="W3807" s="79"/>
    </row>
    <row r="3808" spans="1:23" x14ac:dyDescent="0.25">
      <c r="A3808" s="17"/>
      <c r="B3808" s="17"/>
      <c r="C3808" s="86"/>
      <c r="D3808" s="86"/>
      <c r="E3808" s="87"/>
      <c r="F3808" s="5"/>
      <c r="G3808" s="5"/>
      <c r="H3808" s="5"/>
      <c r="K3808" s="5"/>
      <c r="L3808" s="5"/>
      <c r="M3808" s="17"/>
      <c r="N3808" s="17"/>
      <c r="T3808" s="79"/>
      <c r="U3808" s="79"/>
      <c r="W3808" s="79"/>
    </row>
    <row r="3809" spans="1:23" x14ac:dyDescent="0.25">
      <c r="A3809" s="17"/>
      <c r="B3809" s="17"/>
      <c r="C3809" s="86"/>
      <c r="D3809" s="86"/>
      <c r="E3809" s="87"/>
      <c r="F3809" s="5"/>
      <c r="G3809" s="5"/>
      <c r="H3809" s="5"/>
      <c r="K3809" s="5"/>
      <c r="L3809" s="5"/>
      <c r="M3809" s="17"/>
      <c r="N3809" s="17"/>
      <c r="T3809" s="79"/>
      <c r="U3809" s="79"/>
      <c r="W3809" s="79"/>
    </row>
    <row r="3810" spans="1:23" x14ac:dyDescent="0.25">
      <c r="A3810" s="17"/>
      <c r="B3810" s="17"/>
      <c r="C3810" s="86"/>
      <c r="D3810" s="86"/>
      <c r="E3810" s="87"/>
      <c r="F3810" s="5"/>
      <c r="G3810" s="5"/>
      <c r="H3810" s="5"/>
      <c r="K3810" s="5"/>
      <c r="L3810" s="5"/>
      <c r="M3810" s="17"/>
      <c r="N3810" s="17"/>
      <c r="T3810" s="79"/>
      <c r="U3810" s="79"/>
      <c r="W3810" s="79"/>
    </row>
    <row r="3811" spans="1:23" x14ac:dyDescent="0.25">
      <c r="A3811" s="17"/>
      <c r="B3811" s="17"/>
      <c r="C3811" s="86"/>
      <c r="D3811" s="86"/>
      <c r="E3811" s="87"/>
      <c r="F3811" s="5"/>
      <c r="G3811" s="5"/>
      <c r="H3811" s="5"/>
      <c r="K3811" s="5"/>
      <c r="L3811" s="5"/>
      <c r="M3811" s="17"/>
      <c r="N3811" s="17"/>
      <c r="T3811" s="79"/>
      <c r="U3811" s="79"/>
      <c r="W3811" s="79"/>
    </row>
    <row r="3812" spans="1:23" x14ac:dyDescent="0.25">
      <c r="A3812" s="17"/>
      <c r="B3812" s="17"/>
      <c r="C3812" s="86"/>
      <c r="D3812" s="86"/>
      <c r="E3812" s="87"/>
      <c r="F3812" s="5"/>
      <c r="G3812" s="5"/>
      <c r="H3812" s="5"/>
      <c r="K3812" s="5"/>
      <c r="L3812" s="5"/>
      <c r="M3812" s="17"/>
      <c r="N3812" s="17"/>
      <c r="T3812" s="79"/>
      <c r="U3812" s="79"/>
      <c r="W3812" s="79"/>
    </row>
    <row r="3813" spans="1:23" x14ac:dyDescent="0.25">
      <c r="A3813" s="17"/>
      <c r="B3813" s="17"/>
      <c r="C3813" s="86"/>
      <c r="D3813" s="86"/>
      <c r="E3813" s="87"/>
      <c r="F3813" s="5"/>
      <c r="G3813" s="5"/>
      <c r="H3813" s="5"/>
      <c r="K3813" s="5"/>
      <c r="L3813" s="5"/>
      <c r="M3813" s="17"/>
      <c r="N3813" s="17"/>
      <c r="T3813" s="79"/>
      <c r="U3813" s="79"/>
      <c r="W3813" s="79"/>
    </row>
    <row r="3814" spans="1:23" x14ac:dyDescent="0.25">
      <c r="A3814" s="17"/>
      <c r="B3814" s="17"/>
      <c r="C3814" s="86"/>
      <c r="D3814" s="86"/>
      <c r="E3814" s="87"/>
      <c r="F3814" s="5"/>
      <c r="G3814" s="5"/>
      <c r="H3814" s="5"/>
      <c r="K3814" s="5"/>
      <c r="L3814" s="5"/>
      <c r="M3814" s="17"/>
      <c r="N3814" s="17"/>
      <c r="T3814" s="79"/>
      <c r="U3814" s="79"/>
      <c r="W3814" s="79"/>
    </row>
    <row r="3815" spans="1:23" x14ac:dyDescent="0.25">
      <c r="A3815" s="17"/>
      <c r="B3815" s="17"/>
      <c r="C3815" s="86"/>
      <c r="D3815" s="86"/>
      <c r="E3815" s="87"/>
      <c r="F3815" s="5"/>
      <c r="G3815" s="5"/>
      <c r="H3815" s="5"/>
      <c r="K3815" s="5"/>
      <c r="L3815" s="5"/>
      <c r="M3815" s="17"/>
      <c r="N3815" s="17"/>
      <c r="T3815" s="79"/>
      <c r="U3815" s="79"/>
      <c r="W3815" s="79"/>
    </row>
    <row r="3816" spans="1:23" x14ac:dyDescent="0.25">
      <c r="A3816" s="17"/>
      <c r="B3816" s="17"/>
      <c r="C3816" s="86"/>
      <c r="D3816" s="86"/>
      <c r="E3816" s="87"/>
      <c r="F3816" s="5"/>
      <c r="G3816" s="5"/>
      <c r="H3816" s="5"/>
      <c r="K3816" s="5"/>
      <c r="L3816" s="5"/>
      <c r="M3816" s="17"/>
      <c r="N3816" s="17"/>
      <c r="T3816" s="79"/>
      <c r="U3816" s="79"/>
      <c r="W3816" s="79"/>
    </row>
    <row r="3817" spans="1:23" x14ac:dyDescent="0.25">
      <c r="A3817" s="17"/>
      <c r="B3817" s="17"/>
      <c r="C3817" s="86"/>
      <c r="D3817" s="86"/>
      <c r="E3817" s="87"/>
      <c r="F3817" s="5"/>
      <c r="G3817" s="5"/>
      <c r="H3817" s="5"/>
      <c r="K3817" s="5"/>
      <c r="L3817" s="5"/>
      <c r="M3817" s="17"/>
      <c r="N3817" s="17"/>
      <c r="T3817" s="79"/>
      <c r="U3817" s="79"/>
      <c r="W3817" s="79"/>
    </row>
    <row r="3818" spans="1:23" x14ac:dyDescent="0.25">
      <c r="A3818" s="17"/>
      <c r="B3818" s="17"/>
      <c r="C3818" s="86"/>
      <c r="D3818" s="86"/>
      <c r="E3818" s="87"/>
      <c r="F3818" s="5"/>
      <c r="G3818" s="5"/>
      <c r="H3818" s="5"/>
      <c r="K3818" s="5"/>
      <c r="L3818" s="5"/>
      <c r="M3818" s="17"/>
      <c r="N3818" s="17"/>
      <c r="T3818" s="79"/>
      <c r="U3818" s="79"/>
      <c r="W3818" s="79"/>
    </row>
    <row r="3819" spans="1:23" x14ac:dyDescent="0.25">
      <c r="A3819" s="17"/>
      <c r="B3819" s="17"/>
      <c r="C3819" s="86"/>
      <c r="D3819" s="86"/>
      <c r="E3819" s="87"/>
      <c r="F3819" s="5"/>
      <c r="G3819" s="5"/>
      <c r="H3819" s="5"/>
      <c r="K3819" s="5"/>
      <c r="L3819" s="5"/>
      <c r="M3819" s="17"/>
      <c r="N3819" s="17"/>
      <c r="T3819" s="79"/>
      <c r="U3819" s="79"/>
      <c r="W3819" s="79"/>
    </row>
    <row r="3820" spans="1:23" x14ac:dyDescent="0.25">
      <c r="A3820" s="17"/>
      <c r="B3820" s="17"/>
      <c r="C3820" s="86"/>
      <c r="D3820" s="86"/>
      <c r="E3820" s="87"/>
      <c r="F3820" s="5"/>
      <c r="G3820" s="5"/>
      <c r="H3820" s="5"/>
      <c r="K3820" s="5"/>
      <c r="L3820" s="5"/>
      <c r="M3820" s="17"/>
      <c r="N3820" s="17"/>
      <c r="T3820" s="79"/>
      <c r="U3820" s="79"/>
      <c r="W3820" s="79"/>
    </row>
    <row r="3821" spans="1:23" x14ac:dyDescent="0.25">
      <c r="A3821" s="17"/>
      <c r="B3821" s="17"/>
      <c r="C3821" s="86"/>
      <c r="D3821" s="86"/>
      <c r="E3821" s="87"/>
      <c r="F3821" s="5"/>
      <c r="G3821" s="5"/>
      <c r="H3821" s="5"/>
      <c r="K3821" s="5"/>
      <c r="L3821" s="5"/>
      <c r="M3821" s="17"/>
      <c r="N3821" s="17"/>
      <c r="T3821" s="79"/>
      <c r="U3821" s="79"/>
      <c r="W3821" s="79"/>
    </row>
    <row r="3822" spans="1:23" x14ac:dyDescent="0.25">
      <c r="A3822" s="17"/>
      <c r="B3822" s="17"/>
      <c r="C3822" s="86"/>
      <c r="D3822" s="86"/>
      <c r="E3822" s="87"/>
      <c r="F3822" s="5"/>
      <c r="G3822" s="5"/>
      <c r="H3822" s="5"/>
      <c r="K3822" s="5"/>
      <c r="L3822" s="5"/>
      <c r="M3822" s="17"/>
      <c r="N3822" s="17"/>
      <c r="T3822" s="79"/>
      <c r="U3822" s="79"/>
      <c r="W3822" s="79"/>
    </row>
    <row r="3823" spans="1:23" x14ac:dyDescent="0.25">
      <c r="A3823" s="17"/>
      <c r="B3823" s="17"/>
      <c r="C3823" s="86"/>
      <c r="D3823" s="86"/>
      <c r="E3823" s="87"/>
      <c r="F3823" s="5"/>
      <c r="G3823" s="5"/>
      <c r="H3823" s="5"/>
      <c r="K3823" s="5"/>
      <c r="L3823" s="5"/>
      <c r="M3823" s="17"/>
      <c r="N3823" s="17"/>
      <c r="T3823" s="79"/>
      <c r="U3823" s="79"/>
      <c r="W3823" s="79"/>
    </row>
    <row r="3824" spans="1:23" x14ac:dyDescent="0.25">
      <c r="A3824" s="17"/>
      <c r="B3824" s="17"/>
      <c r="C3824" s="86"/>
      <c r="D3824" s="86"/>
      <c r="E3824" s="87"/>
      <c r="F3824" s="5"/>
      <c r="G3824" s="5"/>
      <c r="H3824" s="5"/>
      <c r="K3824" s="5"/>
      <c r="L3824" s="5"/>
      <c r="M3824" s="17"/>
      <c r="N3824" s="17"/>
      <c r="T3824" s="79"/>
      <c r="U3824" s="79"/>
      <c r="W3824" s="79"/>
    </row>
    <row r="3825" spans="1:23" x14ac:dyDescent="0.25">
      <c r="A3825" s="17"/>
      <c r="B3825" s="17"/>
      <c r="C3825" s="86"/>
      <c r="D3825" s="86"/>
      <c r="E3825" s="87"/>
      <c r="F3825" s="5"/>
      <c r="G3825" s="5"/>
      <c r="H3825" s="5"/>
      <c r="K3825" s="5"/>
      <c r="L3825" s="5"/>
      <c r="M3825" s="17"/>
      <c r="N3825" s="17"/>
      <c r="T3825" s="79"/>
      <c r="U3825" s="79"/>
      <c r="W3825" s="79"/>
    </row>
    <row r="3826" spans="1:23" x14ac:dyDescent="0.25">
      <c r="A3826" s="17"/>
      <c r="B3826" s="17"/>
      <c r="C3826" s="86"/>
      <c r="D3826" s="86"/>
      <c r="E3826" s="87"/>
      <c r="F3826" s="5"/>
      <c r="G3826" s="5"/>
      <c r="H3826" s="5"/>
      <c r="K3826" s="5"/>
      <c r="L3826" s="5"/>
      <c r="M3826" s="17"/>
      <c r="N3826" s="17"/>
      <c r="T3826" s="79"/>
      <c r="U3826" s="79"/>
      <c r="W3826" s="79"/>
    </row>
    <row r="3827" spans="1:23" x14ac:dyDescent="0.25">
      <c r="A3827" s="17"/>
      <c r="B3827" s="17"/>
      <c r="C3827" s="86"/>
      <c r="D3827" s="86"/>
      <c r="E3827" s="87"/>
      <c r="F3827" s="5"/>
      <c r="G3827" s="5"/>
      <c r="H3827" s="5"/>
      <c r="K3827" s="5"/>
      <c r="L3827" s="5"/>
      <c r="M3827" s="17"/>
      <c r="N3827" s="17"/>
      <c r="T3827" s="79"/>
      <c r="U3827" s="79"/>
      <c r="W3827" s="79"/>
    </row>
    <row r="3828" spans="1:23" x14ac:dyDescent="0.25">
      <c r="A3828" s="17"/>
      <c r="B3828" s="17"/>
      <c r="C3828" s="86"/>
      <c r="D3828" s="86"/>
      <c r="E3828" s="87"/>
      <c r="F3828" s="5"/>
      <c r="G3828" s="5"/>
      <c r="H3828" s="5"/>
      <c r="K3828" s="5"/>
      <c r="L3828" s="5"/>
      <c r="M3828" s="17"/>
      <c r="N3828" s="17"/>
      <c r="T3828" s="79"/>
      <c r="U3828" s="79"/>
      <c r="W3828" s="79"/>
    </row>
    <row r="3829" spans="1:23" x14ac:dyDescent="0.25">
      <c r="A3829" s="17"/>
      <c r="B3829" s="17"/>
      <c r="C3829" s="86"/>
      <c r="D3829" s="86"/>
      <c r="E3829" s="87"/>
      <c r="F3829" s="5"/>
      <c r="G3829" s="5"/>
      <c r="H3829" s="5"/>
      <c r="K3829" s="5"/>
      <c r="L3829" s="5"/>
      <c r="M3829" s="17"/>
      <c r="N3829" s="17"/>
      <c r="T3829" s="79"/>
      <c r="U3829" s="79"/>
      <c r="W3829" s="79"/>
    </row>
    <row r="3830" spans="1:23" x14ac:dyDescent="0.25">
      <c r="A3830" s="17"/>
      <c r="B3830" s="17"/>
      <c r="C3830" s="86"/>
      <c r="D3830" s="86"/>
      <c r="E3830" s="87"/>
      <c r="F3830" s="5"/>
      <c r="G3830" s="5"/>
      <c r="H3830" s="5"/>
      <c r="K3830" s="5"/>
      <c r="L3830" s="5"/>
      <c r="M3830" s="17"/>
      <c r="N3830" s="17"/>
      <c r="T3830" s="79"/>
      <c r="U3830" s="79"/>
      <c r="W3830" s="79"/>
    </row>
    <row r="3831" spans="1:23" x14ac:dyDescent="0.25">
      <c r="A3831" s="17"/>
      <c r="B3831" s="17"/>
      <c r="C3831" s="86"/>
      <c r="D3831" s="86"/>
      <c r="E3831" s="87"/>
      <c r="F3831" s="5"/>
      <c r="G3831" s="5"/>
      <c r="H3831" s="5"/>
      <c r="K3831" s="5"/>
      <c r="L3831" s="5"/>
      <c r="M3831" s="17"/>
      <c r="N3831" s="17"/>
      <c r="T3831" s="79"/>
      <c r="U3831" s="79"/>
      <c r="W3831" s="79"/>
    </row>
    <row r="3832" spans="1:23" x14ac:dyDescent="0.25">
      <c r="A3832" s="17"/>
      <c r="B3832" s="17"/>
      <c r="C3832" s="86"/>
      <c r="D3832" s="86"/>
      <c r="E3832" s="87"/>
      <c r="F3832" s="5"/>
      <c r="G3832" s="5"/>
      <c r="H3832" s="5"/>
      <c r="K3832" s="5"/>
      <c r="L3832" s="5"/>
      <c r="M3832" s="17"/>
      <c r="N3832" s="17"/>
      <c r="T3832" s="79"/>
      <c r="U3832" s="79"/>
      <c r="W3832" s="79"/>
    </row>
    <row r="3833" spans="1:23" x14ac:dyDescent="0.25">
      <c r="A3833" s="17"/>
      <c r="B3833" s="17"/>
      <c r="C3833" s="86"/>
      <c r="D3833" s="86"/>
      <c r="E3833" s="87"/>
      <c r="F3833" s="5"/>
      <c r="G3833" s="5"/>
      <c r="H3833" s="5"/>
      <c r="K3833" s="5"/>
      <c r="L3833" s="5"/>
      <c r="M3833" s="17"/>
      <c r="N3833" s="17"/>
      <c r="T3833" s="79"/>
      <c r="U3833" s="79"/>
      <c r="W3833" s="79"/>
    </row>
    <row r="3834" spans="1:23" x14ac:dyDescent="0.25">
      <c r="A3834" s="17"/>
      <c r="B3834" s="17"/>
      <c r="C3834" s="86"/>
      <c r="D3834" s="86"/>
      <c r="E3834" s="87"/>
      <c r="F3834" s="5"/>
      <c r="G3834" s="5"/>
      <c r="H3834" s="5"/>
      <c r="K3834" s="5"/>
      <c r="L3834" s="5"/>
      <c r="M3834" s="17"/>
      <c r="N3834" s="17"/>
      <c r="T3834" s="79"/>
      <c r="U3834" s="79"/>
      <c r="W3834" s="79"/>
    </row>
    <row r="3835" spans="1:23" x14ac:dyDescent="0.25">
      <c r="A3835" s="17"/>
      <c r="B3835" s="17"/>
      <c r="C3835" s="86"/>
      <c r="D3835" s="86"/>
      <c r="E3835" s="87"/>
      <c r="F3835" s="5"/>
      <c r="G3835" s="5"/>
      <c r="H3835" s="5"/>
      <c r="K3835" s="5"/>
      <c r="L3835" s="5"/>
      <c r="M3835" s="17"/>
      <c r="N3835" s="17"/>
      <c r="T3835" s="79"/>
      <c r="U3835" s="79"/>
      <c r="W3835" s="79"/>
    </row>
    <row r="3836" spans="1:23" x14ac:dyDescent="0.25">
      <c r="A3836" s="17"/>
      <c r="B3836" s="17"/>
      <c r="C3836" s="86"/>
      <c r="D3836" s="86"/>
      <c r="E3836" s="87"/>
      <c r="F3836" s="5"/>
      <c r="G3836" s="5"/>
      <c r="H3836" s="5"/>
      <c r="K3836" s="5"/>
      <c r="L3836" s="5"/>
      <c r="M3836" s="17"/>
      <c r="N3836" s="17"/>
      <c r="T3836" s="79"/>
      <c r="U3836" s="79"/>
      <c r="W3836" s="79"/>
    </row>
    <row r="3837" spans="1:23" x14ac:dyDescent="0.25">
      <c r="A3837" s="17"/>
      <c r="B3837" s="17"/>
      <c r="C3837" s="86"/>
      <c r="D3837" s="86"/>
      <c r="E3837" s="87"/>
      <c r="F3837" s="5"/>
      <c r="G3837" s="5"/>
      <c r="H3837" s="5"/>
      <c r="K3837" s="5"/>
      <c r="L3837" s="5"/>
      <c r="M3837" s="17"/>
      <c r="N3837" s="17"/>
      <c r="T3837" s="79"/>
      <c r="U3837" s="79"/>
      <c r="W3837" s="79"/>
    </row>
    <row r="3838" spans="1:23" x14ac:dyDescent="0.25">
      <c r="A3838" s="17"/>
      <c r="B3838" s="17"/>
      <c r="C3838" s="86"/>
      <c r="D3838" s="86"/>
      <c r="E3838" s="87"/>
      <c r="F3838" s="5"/>
      <c r="G3838" s="5"/>
      <c r="H3838" s="5"/>
      <c r="K3838" s="5"/>
      <c r="L3838" s="5"/>
      <c r="M3838" s="17"/>
      <c r="N3838" s="17"/>
      <c r="T3838" s="79"/>
      <c r="U3838" s="79"/>
      <c r="W3838" s="79"/>
    </row>
    <row r="3839" spans="1:23" x14ac:dyDescent="0.25">
      <c r="A3839" s="17"/>
      <c r="B3839" s="17"/>
      <c r="C3839" s="86"/>
      <c r="D3839" s="86"/>
      <c r="E3839" s="87"/>
      <c r="F3839" s="5"/>
      <c r="G3839" s="5"/>
      <c r="H3839" s="5"/>
      <c r="K3839" s="5"/>
      <c r="L3839" s="5"/>
      <c r="M3839" s="17"/>
      <c r="N3839" s="17"/>
      <c r="T3839" s="79"/>
      <c r="U3839" s="79"/>
      <c r="W3839" s="79"/>
    </row>
    <row r="3840" spans="1:23" x14ac:dyDescent="0.25">
      <c r="A3840" s="17"/>
      <c r="B3840" s="17"/>
      <c r="C3840" s="86"/>
      <c r="D3840" s="86"/>
      <c r="E3840" s="87"/>
      <c r="F3840" s="5"/>
      <c r="G3840" s="5"/>
      <c r="H3840" s="5"/>
      <c r="K3840" s="5"/>
      <c r="L3840" s="5"/>
      <c r="M3840" s="17"/>
      <c r="N3840" s="17"/>
      <c r="T3840" s="79"/>
      <c r="U3840" s="79"/>
      <c r="W3840" s="79"/>
    </row>
    <row r="3841" spans="1:23" x14ac:dyDescent="0.25">
      <c r="A3841" s="17"/>
      <c r="B3841" s="17"/>
      <c r="C3841" s="86"/>
      <c r="D3841" s="86"/>
      <c r="E3841" s="87"/>
      <c r="F3841" s="5"/>
      <c r="G3841" s="5"/>
      <c r="H3841" s="5"/>
      <c r="K3841" s="5"/>
      <c r="L3841" s="5"/>
      <c r="M3841" s="17"/>
      <c r="N3841" s="17"/>
      <c r="T3841" s="79"/>
      <c r="U3841" s="79"/>
      <c r="W3841" s="79"/>
    </row>
    <row r="3842" spans="1:23" x14ac:dyDescent="0.25">
      <c r="A3842" s="17"/>
      <c r="B3842" s="17"/>
      <c r="C3842" s="86"/>
      <c r="D3842" s="86"/>
      <c r="E3842" s="87"/>
      <c r="F3842" s="5"/>
      <c r="G3842" s="5"/>
      <c r="H3842" s="5"/>
      <c r="K3842" s="5"/>
      <c r="L3842" s="5"/>
      <c r="M3842" s="17"/>
      <c r="N3842" s="17"/>
      <c r="T3842" s="79"/>
      <c r="U3842" s="79"/>
      <c r="W3842" s="79"/>
    </row>
    <row r="3843" spans="1:23" x14ac:dyDescent="0.25">
      <c r="A3843" s="17"/>
      <c r="B3843" s="17"/>
      <c r="C3843" s="86"/>
      <c r="D3843" s="86"/>
      <c r="E3843" s="87"/>
      <c r="F3843" s="5"/>
      <c r="G3843" s="5"/>
      <c r="H3843" s="5"/>
      <c r="K3843" s="5"/>
      <c r="L3843" s="5"/>
      <c r="M3843" s="17"/>
      <c r="N3843" s="17"/>
      <c r="T3843" s="79"/>
      <c r="U3843" s="79"/>
      <c r="W3843" s="79"/>
    </row>
    <row r="3844" spans="1:23" x14ac:dyDescent="0.25">
      <c r="A3844" s="17"/>
      <c r="B3844" s="17"/>
      <c r="C3844" s="86"/>
      <c r="D3844" s="86"/>
      <c r="E3844" s="87"/>
      <c r="F3844" s="5"/>
      <c r="G3844" s="5"/>
      <c r="H3844" s="5"/>
      <c r="K3844" s="5"/>
      <c r="L3844" s="5"/>
      <c r="M3844" s="17"/>
      <c r="N3844" s="17"/>
      <c r="T3844" s="79"/>
      <c r="U3844" s="79"/>
      <c r="W3844" s="79"/>
    </row>
    <row r="3845" spans="1:23" x14ac:dyDescent="0.25">
      <c r="A3845" s="17"/>
      <c r="B3845" s="17"/>
      <c r="C3845" s="86"/>
      <c r="D3845" s="86"/>
      <c r="E3845" s="87"/>
      <c r="F3845" s="5"/>
      <c r="G3845" s="5"/>
      <c r="H3845" s="5"/>
      <c r="K3845" s="5"/>
      <c r="L3845" s="5"/>
      <c r="M3845" s="17"/>
      <c r="N3845" s="17"/>
      <c r="T3845" s="79"/>
      <c r="U3845" s="79"/>
      <c r="W3845" s="79"/>
    </row>
    <row r="3846" spans="1:23" x14ac:dyDescent="0.25">
      <c r="A3846" s="17"/>
      <c r="B3846" s="17"/>
      <c r="C3846" s="86"/>
      <c r="D3846" s="86"/>
      <c r="E3846" s="87"/>
      <c r="F3846" s="5"/>
      <c r="G3846" s="5"/>
      <c r="H3846" s="5"/>
      <c r="K3846" s="5"/>
      <c r="L3846" s="5"/>
      <c r="M3846" s="17"/>
      <c r="N3846" s="17"/>
      <c r="T3846" s="79"/>
      <c r="U3846" s="79"/>
      <c r="W3846" s="79"/>
    </row>
    <row r="3847" spans="1:23" x14ac:dyDescent="0.25">
      <c r="A3847" s="17"/>
      <c r="B3847" s="17"/>
      <c r="C3847" s="86"/>
      <c r="D3847" s="86"/>
      <c r="E3847" s="87"/>
      <c r="F3847" s="5"/>
      <c r="G3847" s="5"/>
      <c r="H3847" s="5"/>
      <c r="K3847" s="5"/>
      <c r="L3847" s="5"/>
      <c r="M3847" s="17"/>
      <c r="N3847" s="17"/>
      <c r="T3847" s="79"/>
      <c r="U3847" s="79"/>
      <c r="W3847" s="79"/>
    </row>
    <row r="3848" spans="1:23" x14ac:dyDescent="0.25">
      <c r="A3848" s="17"/>
      <c r="B3848" s="17"/>
      <c r="C3848" s="86"/>
      <c r="D3848" s="86"/>
      <c r="E3848" s="87"/>
      <c r="F3848" s="5"/>
      <c r="G3848" s="5"/>
      <c r="H3848" s="5"/>
      <c r="K3848" s="5"/>
      <c r="L3848" s="5"/>
      <c r="M3848" s="17"/>
      <c r="N3848" s="17"/>
      <c r="T3848" s="79"/>
      <c r="U3848" s="79"/>
      <c r="W3848" s="79"/>
    </row>
    <row r="3849" spans="1:23" x14ac:dyDescent="0.25">
      <c r="A3849" s="17"/>
      <c r="B3849" s="17"/>
      <c r="C3849" s="86"/>
      <c r="D3849" s="86"/>
      <c r="E3849" s="87"/>
      <c r="F3849" s="5"/>
      <c r="G3849" s="5"/>
      <c r="H3849" s="5"/>
      <c r="K3849" s="5"/>
      <c r="L3849" s="5"/>
      <c r="M3849" s="17"/>
      <c r="N3849" s="17"/>
      <c r="T3849" s="79"/>
      <c r="U3849" s="79"/>
      <c r="W3849" s="79"/>
    </row>
    <row r="3850" spans="1:23" x14ac:dyDescent="0.25">
      <c r="A3850" s="17"/>
      <c r="B3850" s="17"/>
      <c r="C3850" s="86"/>
      <c r="D3850" s="86"/>
      <c r="E3850" s="87"/>
      <c r="F3850" s="5"/>
      <c r="G3850" s="5"/>
      <c r="H3850" s="5"/>
      <c r="K3850" s="5"/>
      <c r="L3850" s="5"/>
      <c r="M3850" s="17"/>
      <c r="N3850" s="17"/>
      <c r="T3850" s="79"/>
      <c r="U3850" s="79"/>
      <c r="W3850" s="79"/>
    </row>
    <row r="3851" spans="1:23" x14ac:dyDescent="0.25">
      <c r="A3851" s="17"/>
      <c r="B3851" s="17"/>
      <c r="C3851" s="86"/>
      <c r="D3851" s="86"/>
      <c r="E3851" s="87"/>
      <c r="F3851" s="5"/>
      <c r="G3851" s="5"/>
      <c r="H3851" s="5"/>
      <c r="K3851" s="5"/>
      <c r="L3851" s="5"/>
      <c r="M3851" s="17"/>
      <c r="N3851" s="17"/>
      <c r="T3851" s="79"/>
      <c r="U3851" s="79"/>
      <c r="W3851" s="79"/>
    </row>
    <row r="3852" spans="1:23" x14ac:dyDescent="0.25">
      <c r="A3852" s="17"/>
      <c r="B3852" s="17"/>
      <c r="C3852" s="86"/>
      <c r="D3852" s="86"/>
      <c r="E3852" s="87"/>
      <c r="F3852" s="5"/>
      <c r="G3852" s="5"/>
      <c r="H3852" s="5"/>
      <c r="K3852" s="5"/>
      <c r="L3852" s="5"/>
      <c r="M3852" s="17"/>
      <c r="N3852" s="17"/>
      <c r="T3852" s="79"/>
      <c r="U3852" s="79"/>
      <c r="W3852" s="79"/>
    </row>
    <row r="3853" spans="1:23" x14ac:dyDescent="0.25">
      <c r="A3853" s="17"/>
      <c r="B3853" s="17"/>
      <c r="C3853" s="86"/>
      <c r="D3853" s="86"/>
      <c r="E3853" s="87"/>
      <c r="F3853" s="5"/>
      <c r="G3853" s="5"/>
      <c r="H3853" s="5"/>
      <c r="K3853" s="5"/>
      <c r="L3853" s="5"/>
      <c r="M3853" s="17"/>
      <c r="N3853" s="17"/>
      <c r="T3853" s="79"/>
      <c r="U3853" s="79"/>
      <c r="W3853" s="79"/>
    </row>
    <row r="3854" spans="1:23" x14ac:dyDescent="0.25">
      <c r="A3854" s="17"/>
      <c r="B3854" s="17"/>
      <c r="C3854" s="86"/>
      <c r="D3854" s="86"/>
      <c r="E3854" s="87"/>
      <c r="F3854" s="5"/>
      <c r="G3854" s="5"/>
      <c r="H3854" s="5"/>
      <c r="K3854" s="5"/>
      <c r="L3854" s="5"/>
      <c r="M3854" s="17"/>
      <c r="N3854" s="17"/>
      <c r="T3854" s="79"/>
      <c r="U3854" s="79"/>
      <c r="W3854" s="79"/>
    </row>
    <row r="3855" spans="1:23" x14ac:dyDescent="0.25">
      <c r="A3855" s="17"/>
      <c r="B3855" s="17"/>
      <c r="C3855" s="86"/>
      <c r="D3855" s="86"/>
      <c r="E3855" s="87"/>
      <c r="F3855" s="5"/>
      <c r="G3855" s="5"/>
      <c r="H3855" s="5"/>
      <c r="K3855" s="5"/>
      <c r="L3855" s="5"/>
      <c r="M3855" s="17"/>
      <c r="N3855" s="17"/>
      <c r="T3855" s="79"/>
      <c r="U3855" s="79"/>
      <c r="W3855" s="79"/>
    </row>
    <row r="3856" spans="1:23" x14ac:dyDescent="0.25">
      <c r="A3856" s="17"/>
      <c r="B3856" s="17"/>
      <c r="C3856" s="86"/>
      <c r="D3856" s="86"/>
      <c r="E3856" s="87"/>
      <c r="F3856" s="5"/>
      <c r="G3856" s="5"/>
      <c r="H3856" s="5"/>
      <c r="K3856" s="5"/>
      <c r="L3856" s="5"/>
      <c r="M3856" s="17"/>
      <c r="N3856" s="17"/>
      <c r="T3856" s="79"/>
      <c r="U3856" s="79"/>
      <c r="W3856" s="79"/>
    </row>
    <row r="3857" spans="1:23" x14ac:dyDescent="0.25">
      <c r="A3857" s="17"/>
      <c r="B3857" s="17"/>
      <c r="C3857" s="86"/>
      <c r="D3857" s="86"/>
      <c r="E3857" s="87"/>
      <c r="F3857" s="5"/>
      <c r="G3857" s="5"/>
      <c r="H3857" s="5"/>
      <c r="K3857" s="5"/>
      <c r="L3857" s="5"/>
      <c r="M3857" s="17"/>
      <c r="N3857" s="17"/>
      <c r="T3857" s="79"/>
      <c r="U3857" s="79"/>
      <c r="W3857" s="79"/>
    </row>
    <row r="3858" spans="1:23" x14ac:dyDescent="0.25">
      <c r="A3858" s="17"/>
      <c r="B3858" s="17"/>
      <c r="C3858" s="86"/>
      <c r="D3858" s="86"/>
      <c r="E3858" s="87"/>
      <c r="F3858" s="5"/>
      <c r="G3858" s="5"/>
      <c r="H3858" s="5"/>
      <c r="K3858" s="5"/>
      <c r="L3858" s="5"/>
      <c r="M3858" s="17"/>
      <c r="N3858" s="17"/>
      <c r="T3858" s="79"/>
      <c r="U3858" s="79"/>
      <c r="W3858" s="79"/>
    </row>
    <row r="3859" spans="1:23" x14ac:dyDescent="0.25">
      <c r="A3859" s="17"/>
      <c r="B3859" s="17"/>
      <c r="C3859" s="86"/>
      <c r="D3859" s="86"/>
      <c r="E3859" s="87"/>
      <c r="F3859" s="5"/>
      <c r="G3859" s="5"/>
      <c r="H3859" s="5"/>
      <c r="K3859" s="5"/>
      <c r="L3859" s="5"/>
      <c r="M3859" s="17"/>
      <c r="N3859" s="17"/>
      <c r="T3859" s="79"/>
      <c r="U3859" s="79"/>
      <c r="W3859" s="79"/>
    </row>
    <row r="3860" spans="1:23" x14ac:dyDescent="0.25">
      <c r="A3860" s="17"/>
      <c r="B3860" s="17"/>
      <c r="C3860" s="86"/>
      <c r="D3860" s="86"/>
      <c r="E3860" s="87"/>
      <c r="F3860" s="5"/>
      <c r="G3860" s="5"/>
      <c r="H3860" s="5"/>
      <c r="K3860" s="5"/>
      <c r="L3860" s="5"/>
      <c r="M3860" s="17"/>
      <c r="N3860" s="17"/>
      <c r="T3860" s="79"/>
      <c r="U3860" s="79"/>
      <c r="W3860" s="79"/>
    </row>
    <row r="3861" spans="1:23" x14ac:dyDescent="0.25">
      <c r="A3861" s="17"/>
      <c r="B3861" s="17"/>
      <c r="C3861" s="86"/>
      <c r="D3861" s="86"/>
      <c r="E3861" s="87"/>
      <c r="F3861" s="5"/>
      <c r="G3861" s="5"/>
      <c r="H3861" s="5"/>
      <c r="K3861" s="5"/>
      <c r="L3861" s="5"/>
      <c r="M3861" s="17"/>
      <c r="N3861" s="17"/>
      <c r="T3861" s="79"/>
      <c r="U3861" s="79"/>
      <c r="W3861" s="79"/>
    </row>
    <row r="3862" spans="1:23" x14ac:dyDescent="0.25">
      <c r="A3862" s="17"/>
      <c r="B3862" s="17"/>
      <c r="C3862" s="86"/>
      <c r="D3862" s="86"/>
      <c r="E3862" s="87"/>
      <c r="F3862" s="5"/>
      <c r="G3862" s="5"/>
      <c r="H3862" s="5"/>
      <c r="K3862" s="5"/>
      <c r="L3862" s="5"/>
      <c r="M3862" s="17"/>
      <c r="N3862" s="17"/>
      <c r="T3862" s="79"/>
      <c r="U3862" s="79"/>
      <c r="W3862" s="79"/>
    </row>
    <row r="3863" spans="1:23" x14ac:dyDescent="0.25">
      <c r="A3863" s="17"/>
      <c r="B3863" s="17"/>
      <c r="C3863" s="86"/>
      <c r="D3863" s="86"/>
      <c r="E3863" s="87"/>
      <c r="F3863" s="5"/>
      <c r="G3863" s="5"/>
      <c r="H3863" s="5"/>
      <c r="K3863" s="5"/>
      <c r="L3863" s="5"/>
      <c r="M3863" s="17"/>
      <c r="N3863" s="17"/>
      <c r="T3863" s="79"/>
      <c r="U3863" s="79"/>
      <c r="W3863" s="79"/>
    </row>
    <row r="3864" spans="1:23" x14ac:dyDescent="0.25">
      <c r="A3864" s="17"/>
      <c r="B3864" s="17"/>
      <c r="C3864" s="86"/>
      <c r="D3864" s="86"/>
      <c r="E3864" s="87"/>
      <c r="F3864" s="5"/>
      <c r="G3864" s="5"/>
      <c r="H3864" s="5"/>
      <c r="K3864" s="5"/>
      <c r="L3864" s="5"/>
      <c r="M3864" s="17"/>
      <c r="N3864" s="17"/>
      <c r="T3864" s="79"/>
      <c r="U3864" s="79"/>
      <c r="W3864" s="79"/>
    </row>
    <row r="3865" spans="1:23" x14ac:dyDescent="0.25">
      <c r="A3865" s="17"/>
      <c r="B3865" s="17"/>
      <c r="C3865" s="86"/>
      <c r="D3865" s="86"/>
      <c r="E3865" s="87"/>
      <c r="F3865" s="5"/>
      <c r="G3865" s="5"/>
      <c r="H3865" s="5"/>
      <c r="K3865" s="5"/>
      <c r="L3865" s="5"/>
      <c r="M3865" s="17"/>
      <c r="N3865" s="17"/>
      <c r="T3865" s="79"/>
      <c r="U3865" s="79"/>
      <c r="W3865" s="79"/>
    </row>
    <row r="3866" spans="1:23" x14ac:dyDescent="0.25">
      <c r="A3866" s="17"/>
      <c r="B3866" s="17"/>
      <c r="C3866" s="86"/>
      <c r="D3866" s="86"/>
      <c r="E3866" s="87"/>
      <c r="F3866" s="5"/>
      <c r="G3866" s="5"/>
      <c r="H3866" s="5"/>
      <c r="K3866" s="5"/>
      <c r="L3866" s="5"/>
      <c r="M3866" s="17"/>
      <c r="N3866" s="17"/>
      <c r="T3866" s="79"/>
      <c r="U3866" s="79"/>
      <c r="W3866" s="79"/>
    </row>
    <row r="3867" spans="1:23" x14ac:dyDescent="0.25">
      <c r="A3867" s="17"/>
      <c r="B3867" s="17"/>
      <c r="C3867" s="86"/>
      <c r="D3867" s="86"/>
      <c r="E3867" s="87"/>
      <c r="F3867" s="5"/>
      <c r="G3867" s="5"/>
      <c r="H3867" s="5"/>
      <c r="K3867" s="5"/>
      <c r="L3867" s="5"/>
      <c r="M3867" s="17"/>
      <c r="N3867" s="17"/>
      <c r="T3867" s="79"/>
      <c r="U3867" s="79"/>
      <c r="W3867" s="79"/>
    </row>
    <row r="3868" spans="1:23" x14ac:dyDescent="0.25">
      <c r="A3868" s="17"/>
      <c r="B3868" s="17"/>
      <c r="C3868" s="86"/>
      <c r="D3868" s="86"/>
      <c r="E3868" s="87"/>
      <c r="F3868" s="5"/>
      <c r="G3868" s="5"/>
      <c r="H3868" s="5"/>
      <c r="K3868" s="5"/>
      <c r="L3868" s="5"/>
      <c r="M3868" s="17"/>
      <c r="N3868" s="17"/>
      <c r="T3868" s="79"/>
      <c r="U3868" s="79"/>
      <c r="V3868" s="19"/>
      <c r="W3868" s="79"/>
    </row>
    <row r="3869" spans="1:23" x14ac:dyDescent="0.25">
      <c r="A3869" s="17"/>
      <c r="B3869" s="17"/>
      <c r="C3869" s="86"/>
      <c r="D3869" s="86"/>
      <c r="E3869" s="87"/>
      <c r="F3869" s="5"/>
      <c r="G3869" s="5"/>
      <c r="H3869" s="5"/>
      <c r="K3869" s="5"/>
      <c r="L3869" s="5"/>
      <c r="M3869" s="17"/>
      <c r="N3869" s="17"/>
      <c r="T3869" s="79"/>
      <c r="U3869" s="79"/>
      <c r="V3869" s="19"/>
      <c r="W3869" s="79"/>
    </row>
    <row r="3870" spans="1:23" x14ac:dyDescent="0.25">
      <c r="A3870" s="17"/>
      <c r="B3870" s="17"/>
      <c r="C3870" s="86"/>
      <c r="D3870" s="86"/>
      <c r="E3870" s="87"/>
      <c r="F3870" s="5"/>
      <c r="G3870" s="5"/>
      <c r="H3870" s="5"/>
      <c r="K3870" s="5"/>
      <c r="L3870" s="5"/>
      <c r="M3870" s="17"/>
      <c r="N3870" s="17"/>
      <c r="T3870" s="79"/>
      <c r="U3870" s="79"/>
      <c r="V3870" s="19"/>
      <c r="W3870" s="79"/>
    </row>
    <row r="3871" spans="1:23" x14ac:dyDescent="0.25">
      <c r="A3871" s="17"/>
      <c r="B3871" s="17"/>
      <c r="C3871" s="86"/>
      <c r="D3871" s="86"/>
      <c r="E3871" s="87"/>
      <c r="F3871" s="5"/>
      <c r="G3871" s="5"/>
      <c r="H3871" s="5"/>
      <c r="K3871" s="5"/>
      <c r="L3871" s="5"/>
      <c r="M3871" s="17"/>
      <c r="N3871" s="17"/>
      <c r="T3871" s="79"/>
      <c r="U3871" s="79"/>
      <c r="V3871" s="19"/>
      <c r="W3871" s="79"/>
    </row>
    <row r="3872" spans="1:23" x14ac:dyDescent="0.25">
      <c r="A3872" s="17"/>
      <c r="B3872" s="17"/>
      <c r="C3872" s="86"/>
      <c r="D3872" s="86"/>
      <c r="E3872" s="87"/>
      <c r="F3872" s="5"/>
      <c r="G3872" s="5"/>
      <c r="H3872" s="5"/>
      <c r="K3872" s="5"/>
      <c r="L3872" s="5"/>
      <c r="M3872" s="17"/>
      <c r="N3872" s="17"/>
      <c r="T3872" s="79"/>
      <c r="U3872" s="79"/>
      <c r="V3872" s="19"/>
      <c r="W3872" s="79"/>
    </row>
    <row r="3873" spans="1:23" x14ac:dyDescent="0.25">
      <c r="A3873" s="17"/>
      <c r="B3873" s="17"/>
      <c r="C3873" s="86"/>
      <c r="D3873" s="86"/>
      <c r="E3873" s="87"/>
      <c r="F3873" s="5"/>
      <c r="G3873" s="5"/>
      <c r="H3873" s="5"/>
      <c r="K3873" s="5"/>
      <c r="L3873" s="5"/>
      <c r="M3873" s="17"/>
      <c r="N3873" s="17"/>
      <c r="T3873" s="79"/>
      <c r="U3873" s="79"/>
      <c r="V3873" s="19"/>
      <c r="W3873" s="79"/>
    </row>
    <row r="3874" spans="1:23" x14ac:dyDescent="0.25">
      <c r="A3874" s="17"/>
      <c r="B3874" s="17"/>
      <c r="C3874" s="86"/>
      <c r="D3874" s="86"/>
      <c r="E3874" s="87"/>
      <c r="F3874" s="5"/>
      <c r="G3874" s="5"/>
      <c r="H3874" s="5"/>
      <c r="K3874" s="5"/>
      <c r="L3874" s="5"/>
      <c r="M3874" s="17"/>
      <c r="N3874" s="17"/>
      <c r="T3874" s="79"/>
      <c r="U3874" s="79"/>
      <c r="V3874" s="19"/>
      <c r="W3874" s="79"/>
    </row>
    <row r="3875" spans="1:23" x14ac:dyDescent="0.25">
      <c r="A3875" s="17"/>
      <c r="B3875" s="17"/>
      <c r="C3875" s="86"/>
      <c r="D3875" s="86"/>
      <c r="E3875" s="87"/>
      <c r="F3875" s="5"/>
      <c r="G3875" s="5"/>
      <c r="H3875" s="5"/>
      <c r="K3875" s="5"/>
      <c r="L3875" s="5"/>
      <c r="M3875" s="17"/>
      <c r="N3875" s="17"/>
      <c r="T3875" s="79"/>
      <c r="U3875" s="79"/>
      <c r="V3875" s="19"/>
      <c r="W3875" s="79"/>
    </row>
    <row r="3876" spans="1:23" x14ac:dyDescent="0.25">
      <c r="A3876" s="17"/>
      <c r="B3876" s="17"/>
      <c r="C3876" s="86"/>
      <c r="D3876" s="86"/>
      <c r="E3876" s="87"/>
      <c r="F3876" s="5"/>
      <c r="G3876" s="5"/>
      <c r="H3876" s="5"/>
      <c r="K3876" s="5"/>
      <c r="L3876" s="5"/>
      <c r="M3876" s="17"/>
      <c r="N3876" s="17"/>
      <c r="T3876" s="79"/>
      <c r="U3876" s="79"/>
      <c r="V3876" s="19"/>
      <c r="W3876" s="79"/>
    </row>
    <row r="3877" spans="1:23" x14ac:dyDescent="0.25">
      <c r="A3877" s="17"/>
      <c r="B3877" s="17"/>
      <c r="C3877" s="86"/>
      <c r="D3877" s="86"/>
      <c r="E3877" s="87"/>
      <c r="F3877" s="5"/>
      <c r="G3877" s="5"/>
      <c r="H3877" s="5"/>
      <c r="K3877" s="5"/>
      <c r="L3877" s="5"/>
      <c r="M3877" s="17"/>
      <c r="N3877" s="17"/>
      <c r="T3877" s="79"/>
      <c r="U3877" s="79"/>
      <c r="V3877" s="19"/>
      <c r="W3877" s="79"/>
    </row>
    <row r="3878" spans="1:23" x14ac:dyDescent="0.25">
      <c r="A3878" s="17"/>
      <c r="B3878" s="17"/>
      <c r="C3878" s="86"/>
      <c r="D3878" s="86"/>
      <c r="E3878" s="87"/>
      <c r="F3878" s="5"/>
      <c r="G3878" s="5"/>
      <c r="H3878" s="5"/>
      <c r="K3878" s="5"/>
      <c r="L3878" s="5"/>
      <c r="M3878" s="17"/>
      <c r="N3878" s="17"/>
      <c r="T3878" s="79"/>
      <c r="U3878" s="79"/>
      <c r="V3878" s="19"/>
      <c r="W3878" s="79"/>
    </row>
    <row r="3879" spans="1:23" x14ac:dyDescent="0.25">
      <c r="A3879" s="17"/>
      <c r="B3879" s="17"/>
      <c r="C3879" s="86"/>
      <c r="D3879" s="86"/>
      <c r="E3879" s="87"/>
      <c r="F3879" s="5"/>
      <c r="G3879" s="5"/>
      <c r="H3879" s="5"/>
      <c r="K3879" s="5"/>
      <c r="L3879" s="5"/>
      <c r="M3879" s="17"/>
      <c r="N3879" s="17"/>
      <c r="T3879" s="79"/>
      <c r="U3879" s="79"/>
      <c r="V3879" s="19"/>
      <c r="W3879" s="79"/>
    </row>
    <row r="3880" spans="1:23" x14ac:dyDescent="0.25">
      <c r="A3880" s="17"/>
      <c r="B3880" s="17"/>
      <c r="C3880" s="86"/>
      <c r="D3880" s="86"/>
      <c r="E3880" s="87"/>
      <c r="F3880" s="5"/>
      <c r="G3880" s="5"/>
      <c r="H3880" s="5"/>
      <c r="K3880" s="5"/>
      <c r="L3880" s="5"/>
      <c r="M3880" s="17"/>
      <c r="N3880" s="17"/>
      <c r="T3880" s="79"/>
      <c r="U3880" s="79"/>
      <c r="V3880" s="19"/>
      <c r="W3880" s="79"/>
    </row>
    <row r="3881" spans="1:23" x14ac:dyDescent="0.25">
      <c r="A3881" s="17"/>
      <c r="B3881" s="17"/>
      <c r="C3881" s="86"/>
      <c r="D3881" s="86"/>
      <c r="E3881" s="87"/>
      <c r="F3881" s="5"/>
      <c r="G3881" s="5"/>
      <c r="H3881" s="5"/>
      <c r="K3881" s="5"/>
      <c r="L3881" s="5"/>
      <c r="M3881" s="17"/>
      <c r="N3881" s="17"/>
      <c r="T3881" s="79"/>
      <c r="U3881" s="79"/>
      <c r="V3881" s="19"/>
      <c r="W3881" s="79"/>
    </row>
    <row r="3882" spans="1:23" x14ac:dyDescent="0.25">
      <c r="A3882" s="17"/>
      <c r="B3882" s="17"/>
      <c r="C3882" s="86"/>
      <c r="D3882" s="86"/>
      <c r="E3882" s="87"/>
      <c r="F3882" s="5"/>
      <c r="G3882" s="5"/>
      <c r="H3882" s="5"/>
      <c r="K3882" s="5"/>
      <c r="L3882" s="5"/>
      <c r="M3882" s="17"/>
      <c r="N3882" s="17"/>
      <c r="T3882" s="79"/>
      <c r="U3882" s="79"/>
      <c r="V3882" s="19"/>
      <c r="W3882" s="79"/>
    </row>
    <row r="3883" spans="1:23" x14ac:dyDescent="0.25">
      <c r="A3883" s="17"/>
      <c r="B3883" s="17"/>
      <c r="C3883" s="86"/>
      <c r="D3883" s="86"/>
      <c r="E3883" s="87"/>
      <c r="F3883" s="5"/>
      <c r="G3883" s="5"/>
      <c r="H3883" s="5"/>
      <c r="K3883" s="5"/>
      <c r="L3883" s="5"/>
      <c r="M3883" s="17"/>
      <c r="N3883" s="17"/>
      <c r="T3883" s="79"/>
      <c r="U3883" s="79"/>
      <c r="V3883" s="19"/>
      <c r="W3883" s="79"/>
    </row>
    <row r="3884" spans="1:23" x14ac:dyDescent="0.25">
      <c r="A3884" s="17"/>
      <c r="B3884" s="17"/>
      <c r="C3884" s="86"/>
      <c r="D3884" s="86"/>
      <c r="E3884" s="87"/>
      <c r="F3884" s="5"/>
      <c r="G3884" s="5"/>
      <c r="H3884" s="5"/>
      <c r="K3884" s="5"/>
      <c r="L3884" s="5"/>
      <c r="M3884" s="17"/>
      <c r="N3884" s="17"/>
      <c r="T3884" s="79"/>
      <c r="U3884" s="79"/>
      <c r="V3884" s="19"/>
      <c r="W3884" s="79"/>
    </row>
    <row r="3885" spans="1:23" x14ac:dyDescent="0.25">
      <c r="A3885" s="17"/>
      <c r="B3885" s="17"/>
      <c r="C3885" s="86"/>
      <c r="D3885" s="86"/>
      <c r="E3885" s="87"/>
      <c r="F3885" s="5"/>
      <c r="G3885" s="5"/>
      <c r="H3885" s="5"/>
      <c r="K3885" s="5"/>
      <c r="L3885" s="5"/>
      <c r="M3885" s="17"/>
      <c r="N3885" s="17"/>
      <c r="T3885" s="79"/>
      <c r="U3885" s="79"/>
      <c r="V3885" s="19"/>
      <c r="W3885" s="79"/>
    </row>
    <row r="3886" spans="1:23" x14ac:dyDescent="0.25">
      <c r="A3886" s="17"/>
      <c r="B3886" s="17"/>
      <c r="C3886" s="86"/>
      <c r="D3886" s="86"/>
      <c r="E3886" s="87"/>
      <c r="F3886" s="5"/>
      <c r="G3886" s="5"/>
      <c r="H3886" s="5"/>
      <c r="K3886" s="5"/>
      <c r="L3886" s="5"/>
      <c r="M3886" s="17"/>
      <c r="N3886" s="17"/>
      <c r="T3886" s="79"/>
      <c r="U3886" s="79"/>
      <c r="V3886" s="19"/>
      <c r="W3886" s="79"/>
    </row>
    <row r="3887" spans="1:23" x14ac:dyDescent="0.25">
      <c r="A3887" s="17"/>
      <c r="B3887" s="17"/>
      <c r="C3887" s="86"/>
      <c r="D3887" s="86"/>
      <c r="E3887" s="87"/>
      <c r="F3887" s="5"/>
      <c r="G3887" s="5"/>
      <c r="H3887" s="5"/>
      <c r="K3887" s="5"/>
      <c r="L3887" s="5"/>
      <c r="M3887" s="17"/>
      <c r="N3887" s="17"/>
      <c r="T3887" s="79"/>
      <c r="U3887" s="79"/>
      <c r="V3887" s="19"/>
      <c r="W3887" s="79"/>
    </row>
    <row r="3888" spans="1:23" x14ac:dyDescent="0.25">
      <c r="A3888" s="17"/>
      <c r="B3888" s="17"/>
      <c r="C3888" s="86"/>
      <c r="D3888" s="86"/>
      <c r="E3888" s="87"/>
      <c r="F3888" s="5"/>
      <c r="G3888" s="5"/>
      <c r="H3888" s="5"/>
      <c r="K3888" s="5"/>
      <c r="L3888" s="5"/>
      <c r="M3888" s="17"/>
      <c r="N3888" s="17"/>
      <c r="T3888" s="79"/>
      <c r="U3888" s="79"/>
      <c r="V3888" s="19"/>
      <c r="W3888" s="79"/>
    </row>
    <row r="3889" spans="1:23" x14ac:dyDescent="0.25">
      <c r="A3889" s="17"/>
      <c r="B3889" s="17"/>
      <c r="C3889" s="86"/>
      <c r="D3889" s="86"/>
      <c r="E3889" s="87"/>
      <c r="F3889" s="5"/>
      <c r="G3889" s="5"/>
      <c r="H3889" s="5"/>
      <c r="K3889" s="5"/>
      <c r="L3889" s="5"/>
      <c r="M3889" s="17"/>
      <c r="N3889" s="17"/>
      <c r="T3889" s="79"/>
      <c r="U3889" s="79"/>
      <c r="V3889" s="19"/>
      <c r="W3889" s="79"/>
    </row>
    <row r="3890" spans="1:23" x14ac:dyDescent="0.25">
      <c r="A3890" s="17"/>
      <c r="B3890" s="17"/>
      <c r="C3890" s="86"/>
      <c r="D3890" s="86"/>
      <c r="E3890" s="87"/>
      <c r="F3890" s="5"/>
      <c r="G3890" s="5"/>
      <c r="H3890" s="5"/>
      <c r="K3890" s="5"/>
      <c r="L3890" s="5"/>
      <c r="M3890" s="17"/>
      <c r="N3890" s="17"/>
      <c r="T3890" s="79"/>
      <c r="U3890" s="79"/>
      <c r="V3890" s="19"/>
      <c r="W3890" s="79"/>
    </row>
    <row r="3891" spans="1:23" x14ac:dyDescent="0.25">
      <c r="A3891" s="17"/>
      <c r="B3891" s="17"/>
      <c r="C3891" s="86"/>
      <c r="D3891" s="86"/>
      <c r="E3891" s="87"/>
      <c r="F3891" s="5"/>
      <c r="G3891" s="5"/>
      <c r="H3891" s="5"/>
      <c r="K3891" s="5"/>
      <c r="L3891" s="5"/>
      <c r="M3891" s="17"/>
      <c r="N3891" s="17"/>
      <c r="T3891" s="79"/>
      <c r="U3891" s="79"/>
      <c r="V3891" s="19"/>
      <c r="W3891" s="79"/>
    </row>
    <row r="3892" spans="1:23" x14ac:dyDescent="0.25">
      <c r="A3892" s="17"/>
      <c r="B3892" s="17"/>
      <c r="C3892" s="86"/>
      <c r="D3892" s="86"/>
      <c r="E3892" s="87"/>
      <c r="F3892" s="5"/>
      <c r="G3892" s="5"/>
      <c r="H3892" s="5"/>
      <c r="K3892" s="5"/>
      <c r="L3892" s="5"/>
      <c r="M3892" s="17"/>
      <c r="N3892" s="17"/>
      <c r="T3892" s="79"/>
      <c r="U3892" s="79"/>
      <c r="V3892" s="19"/>
      <c r="W3892" s="79"/>
    </row>
    <row r="3893" spans="1:23" x14ac:dyDescent="0.25">
      <c r="A3893" s="17"/>
      <c r="B3893" s="17"/>
      <c r="C3893" s="86"/>
      <c r="D3893" s="86"/>
      <c r="E3893" s="87"/>
      <c r="F3893" s="5"/>
      <c r="G3893" s="5"/>
      <c r="H3893" s="5"/>
      <c r="K3893" s="5"/>
      <c r="L3893" s="5"/>
      <c r="M3893" s="17"/>
      <c r="N3893" s="17"/>
      <c r="T3893" s="79"/>
      <c r="U3893" s="79"/>
      <c r="V3893" s="19"/>
      <c r="W3893" s="79"/>
    </row>
    <row r="3894" spans="1:23" x14ac:dyDescent="0.25">
      <c r="A3894" s="17"/>
      <c r="B3894" s="17"/>
      <c r="C3894" s="86"/>
      <c r="D3894" s="86"/>
      <c r="E3894" s="87"/>
      <c r="F3894" s="5"/>
      <c r="G3894" s="5"/>
      <c r="H3894" s="5"/>
      <c r="K3894" s="5"/>
      <c r="L3894" s="5"/>
      <c r="M3894" s="17"/>
      <c r="N3894" s="17"/>
      <c r="T3894" s="79"/>
      <c r="U3894" s="79"/>
      <c r="V3894" s="19"/>
      <c r="W3894" s="79"/>
    </row>
    <row r="3895" spans="1:23" x14ac:dyDescent="0.25">
      <c r="A3895" s="17"/>
      <c r="B3895" s="17"/>
      <c r="C3895" s="86"/>
      <c r="D3895" s="86"/>
      <c r="E3895" s="87"/>
      <c r="F3895" s="5"/>
      <c r="G3895" s="5"/>
      <c r="H3895" s="5"/>
      <c r="K3895" s="5"/>
      <c r="L3895" s="5"/>
      <c r="M3895" s="17"/>
      <c r="N3895" s="17"/>
      <c r="T3895" s="79"/>
      <c r="U3895" s="79"/>
      <c r="V3895" s="19"/>
      <c r="W3895" s="79"/>
    </row>
    <row r="3896" spans="1:23" x14ac:dyDescent="0.25">
      <c r="A3896" s="17"/>
      <c r="B3896" s="17"/>
      <c r="C3896" s="86"/>
      <c r="D3896" s="86"/>
      <c r="E3896" s="87"/>
      <c r="F3896" s="5"/>
      <c r="G3896" s="5"/>
      <c r="H3896" s="5"/>
      <c r="K3896" s="5"/>
      <c r="L3896" s="5"/>
      <c r="M3896" s="17"/>
      <c r="N3896" s="17"/>
      <c r="T3896" s="79"/>
      <c r="U3896" s="79"/>
      <c r="V3896" s="19"/>
      <c r="W3896" s="79"/>
    </row>
    <row r="3897" spans="1:23" x14ac:dyDescent="0.25">
      <c r="A3897" s="17"/>
      <c r="B3897" s="17"/>
      <c r="C3897" s="86"/>
      <c r="D3897" s="86"/>
      <c r="E3897" s="87"/>
      <c r="F3897" s="5"/>
      <c r="G3897" s="5"/>
      <c r="H3897" s="5"/>
      <c r="K3897" s="5"/>
      <c r="L3897" s="5"/>
      <c r="M3897" s="17"/>
      <c r="N3897" s="17"/>
      <c r="T3897" s="79"/>
      <c r="U3897" s="79"/>
      <c r="V3897" s="19"/>
      <c r="W3897" s="79"/>
    </row>
    <row r="3898" spans="1:23" x14ac:dyDescent="0.25">
      <c r="A3898" s="17"/>
      <c r="B3898" s="17"/>
      <c r="C3898" s="86"/>
      <c r="D3898" s="86"/>
      <c r="E3898" s="87"/>
      <c r="F3898" s="5"/>
      <c r="G3898" s="5"/>
      <c r="H3898" s="5"/>
      <c r="K3898" s="5"/>
      <c r="L3898" s="5"/>
      <c r="M3898" s="17"/>
      <c r="N3898" s="17"/>
      <c r="T3898" s="79"/>
      <c r="U3898" s="79"/>
      <c r="V3898" s="19"/>
      <c r="W3898" s="79"/>
    </row>
    <row r="3899" spans="1:23" x14ac:dyDescent="0.25">
      <c r="A3899" s="17"/>
      <c r="B3899" s="17"/>
      <c r="C3899" s="86"/>
      <c r="D3899" s="86"/>
      <c r="E3899" s="87"/>
      <c r="F3899" s="5"/>
      <c r="G3899" s="5"/>
      <c r="H3899" s="5"/>
      <c r="K3899" s="5"/>
      <c r="L3899" s="5"/>
      <c r="M3899" s="17"/>
      <c r="N3899" s="17"/>
      <c r="T3899" s="79"/>
      <c r="U3899" s="79"/>
      <c r="V3899" s="19"/>
      <c r="W3899" s="79"/>
    </row>
    <row r="3900" spans="1:23" x14ac:dyDescent="0.25">
      <c r="A3900" s="17"/>
      <c r="B3900" s="17"/>
      <c r="C3900" s="86"/>
      <c r="D3900" s="86"/>
      <c r="E3900" s="87"/>
      <c r="F3900" s="5"/>
      <c r="G3900" s="5"/>
      <c r="H3900" s="5"/>
      <c r="K3900" s="5"/>
      <c r="L3900" s="5"/>
      <c r="M3900" s="17"/>
      <c r="N3900" s="17"/>
      <c r="T3900" s="79"/>
      <c r="U3900" s="79"/>
      <c r="V3900" s="19"/>
      <c r="W3900" s="79"/>
    </row>
    <row r="3901" spans="1:23" x14ac:dyDescent="0.25">
      <c r="A3901" s="17"/>
      <c r="B3901" s="17"/>
      <c r="C3901" s="86"/>
      <c r="D3901" s="86"/>
      <c r="E3901" s="87"/>
      <c r="F3901" s="5"/>
      <c r="G3901" s="5"/>
      <c r="H3901" s="5"/>
      <c r="K3901" s="5"/>
      <c r="L3901" s="5"/>
      <c r="M3901" s="17"/>
      <c r="N3901" s="17"/>
      <c r="T3901" s="79"/>
      <c r="U3901" s="79"/>
      <c r="V3901" s="19"/>
      <c r="W3901" s="79"/>
    </row>
    <row r="3902" spans="1:23" x14ac:dyDescent="0.25">
      <c r="A3902" s="17"/>
      <c r="B3902" s="17"/>
      <c r="C3902" s="86"/>
      <c r="D3902" s="86"/>
      <c r="E3902" s="87"/>
      <c r="F3902" s="5"/>
      <c r="G3902" s="5"/>
      <c r="H3902" s="5"/>
      <c r="K3902" s="5"/>
      <c r="L3902" s="5"/>
      <c r="M3902" s="17"/>
      <c r="N3902" s="17"/>
      <c r="T3902" s="79"/>
      <c r="U3902" s="79"/>
      <c r="V3902" s="19"/>
      <c r="W3902" s="79"/>
    </row>
    <row r="3903" spans="1:23" x14ac:dyDescent="0.25">
      <c r="A3903" s="17"/>
      <c r="B3903" s="17"/>
      <c r="C3903" s="86"/>
      <c r="D3903" s="86"/>
      <c r="E3903" s="87"/>
      <c r="F3903" s="5"/>
      <c r="G3903" s="5"/>
      <c r="H3903" s="5"/>
      <c r="K3903" s="5"/>
      <c r="L3903" s="5"/>
      <c r="M3903" s="17"/>
      <c r="N3903" s="17"/>
      <c r="T3903" s="79"/>
      <c r="U3903" s="79"/>
      <c r="V3903" s="19"/>
      <c r="W3903" s="79"/>
    </row>
    <row r="3904" spans="1:23" x14ac:dyDescent="0.25">
      <c r="A3904" s="17"/>
      <c r="B3904" s="17"/>
      <c r="C3904" s="86"/>
      <c r="D3904" s="86"/>
      <c r="E3904" s="87"/>
      <c r="F3904" s="5"/>
      <c r="G3904" s="5"/>
      <c r="H3904" s="5"/>
      <c r="K3904" s="5"/>
      <c r="L3904" s="5"/>
      <c r="M3904" s="17"/>
      <c r="N3904" s="17"/>
      <c r="T3904" s="79"/>
      <c r="U3904" s="79"/>
      <c r="V3904" s="19"/>
      <c r="W3904" s="79"/>
    </row>
    <row r="3905" spans="1:23" x14ac:dyDescent="0.25">
      <c r="A3905" s="17"/>
      <c r="B3905" s="17"/>
      <c r="C3905" s="86"/>
      <c r="D3905" s="86"/>
      <c r="E3905" s="87"/>
      <c r="F3905" s="5"/>
      <c r="G3905" s="5"/>
      <c r="H3905" s="5"/>
      <c r="K3905" s="5"/>
      <c r="L3905" s="5"/>
      <c r="M3905" s="17"/>
      <c r="N3905" s="17"/>
      <c r="T3905" s="79"/>
      <c r="U3905" s="79"/>
      <c r="V3905" s="19"/>
      <c r="W3905" s="79"/>
    </row>
    <row r="3906" spans="1:23" x14ac:dyDescent="0.25">
      <c r="A3906" s="17"/>
      <c r="B3906" s="17"/>
      <c r="C3906" s="86"/>
      <c r="D3906" s="86"/>
      <c r="E3906" s="87"/>
      <c r="F3906" s="5"/>
      <c r="G3906" s="5"/>
      <c r="H3906" s="5"/>
      <c r="K3906" s="5"/>
      <c r="L3906" s="5"/>
      <c r="M3906" s="17"/>
      <c r="N3906" s="17"/>
      <c r="T3906" s="79"/>
      <c r="U3906" s="79"/>
      <c r="V3906" s="19"/>
      <c r="W3906" s="79"/>
    </row>
    <row r="3907" spans="1:23" x14ac:dyDescent="0.25">
      <c r="A3907" s="17"/>
      <c r="B3907" s="17"/>
      <c r="C3907" s="86"/>
      <c r="D3907" s="86"/>
      <c r="E3907" s="87"/>
      <c r="F3907" s="5"/>
      <c r="G3907" s="5"/>
      <c r="H3907" s="5"/>
      <c r="K3907" s="5"/>
      <c r="L3907" s="5"/>
      <c r="M3907" s="17"/>
      <c r="N3907" s="17"/>
      <c r="T3907" s="79"/>
      <c r="U3907" s="79"/>
      <c r="V3907" s="19"/>
      <c r="W3907" s="79"/>
    </row>
    <row r="3908" spans="1:23" x14ac:dyDescent="0.25">
      <c r="A3908" s="17"/>
      <c r="B3908" s="17"/>
      <c r="C3908" s="86"/>
      <c r="D3908" s="86"/>
      <c r="E3908" s="87"/>
      <c r="F3908" s="5"/>
      <c r="G3908" s="5"/>
      <c r="H3908" s="5"/>
      <c r="K3908" s="5"/>
      <c r="L3908" s="5"/>
      <c r="M3908" s="17"/>
      <c r="N3908" s="17"/>
      <c r="T3908" s="79"/>
      <c r="U3908" s="79"/>
      <c r="V3908" s="19"/>
      <c r="W3908" s="79"/>
    </row>
    <row r="3909" spans="1:23" x14ac:dyDescent="0.25">
      <c r="A3909" s="17"/>
      <c r="B3909" s="17"/>
      <c r="C3909" s="86"/>
      <c r="D3909" s="86"/>
      <c r="E3909" s="87"/>
      <c r="F3909" s="5"/>
      <c r="G3909" s="5"/>
      <c r="H3909" s="5"/>
      <c r="K3909" s="5"/>
      <c r="L3909" s="5"/>
      <c r="M3909" s="17"/>
      <c r="N3909" s="17"/>
      <c r="T3909" s="79"/>
      <c r="U3909" s="79"/>
      <c r="V3909" s="19"/>
      <c r="W3909" s="79"/>
    </row>
    <row r="3910" spans="1:23" x14ac:dyDescent="0.25">
      <c r="A3910" s="17"/>
      <c r="B3910" s="17"/>
      <c r="C3910" s="86"/>
      <c r="D3910" s="86"/>
      <c r="E3910" s="87"/>
      <c r="F3910" s="5"/>
      <c r="G3910" s="5"/>
      <c r="H3910" s="5"/>
      <c r="K3910" s="5"/>
      <c r="L3910" s="5"/>
      <c r="M3910" s="17"/>
      <c r="N3910" s="17"/>
      <c r="T3910" s="79"/>
      <c r="U3910" s="79"/>
      <c r="V3910" s="19"/>
      <c r="W3910" s="79"/>
    </row>
    <row r="3911" spans="1:23" x14ac:dyDescent="0.25">
      <c r="A3911" s="17"/>
      <c r="B3911" s="17"/>
      <c r="C3911" s="86"/>
      <c r="D3911" s="86"/>
      <c r="E3911" s="87"/>
      <c r="F3911" s="5"/>
      <c r="G3911" s="5"/>
      <c r="H3911" s="5"/>
      <c r="K3911" s="5"/>
      <c r="L3911" s="5"/>
      <c r="M3911" s="17"/>
      <c r="N3911" s="17"/>
      <c r="T3911" s="79"/>
      <c r="U3911" s="79"/>
      <c r="V3911" s="19"/>
      <c r="W3911" s="79"/>
    </row>
    <row r="3912" spans="1:23" x14ac:dyDescent="0.25">
      <c r="A3912" s="17"/>
      <c r="B3912" s="17"/>
      <c r="C3912" s="86"/>
      <c r="D3912" s="86"/>
      <c r="E3912" s="87"/>
      <c r="F3912" s="5"/>
      <c r="G3912" s="5"/>
      <c r="H3912" s="5"/>
      <c r="K3912" s="5"/>
      <c r="L3912" s="5"/>
      <c r="M3912" s="17"/>
      <c r="N3912" s="17"/>
      <c r="T3912" s="79"/>
      <c r="U3912" s="79"/>
      <c r="V3912" s="19"/>
      <c r="W3912" s="79"/>
    </row>
    <row r="3913" spans="1:23" x14ac:dyDescent="0.25">
      <c r="A3913" s="17"/>
      <c r="B3913" s="17"/>
      <c r="C3913" s="86"/>
      <c r="D3913" s="86"/>
      <c r="E3913" s="87"/>
      <c r="F3913" s="5"/>
      <c r="G3913" s="5"/>
      <c r="H3913" s="5"/>
      <c r="K3913" s="5"/>
      <c r="L3913" s="5"/>
      <c r="M3913" s="17"/>
      <c r="N3913" s="17"/>
      <c r="T3913" s="79"/>
      <c r="U3913" s="79"/>
      <c r="V3913" s="19"/>
      <c r="W3913" s="79"/>
    </row>
    <row r="3914" spans="1:23" x14ac:dyDescent="0.25">
      <c r="A3914" s="17"/>
      <c r="B3914" s="17"/>
      <c r="C3914" s="86"/>
      <c r="D3914" s="86"/>
      <c r="E3914" s="87"/>
      <c r="F3914" s="5"/>
      <c r="G3914" s="5"/>
      <c r="H3914" s="5"/>
      <c r="K3914" s="5"/>
      <c r="L3914" s="5"/>
      <c r="M3914" s="17"/>
      <c r="N3914" s="17"/>
      <c r="T3914" s="79"/>
      <c r="U3914" s="79"/>
      <c r="V3914" s="19"/>
      <c r="W3914" s="79"/>
    </row>
    <row r="3915" spans="1:23" x14ac:dyDescent="0.25">
      <c r="A3915" s="17"/>
      <c r="B3915" s="17"/>
      <c r="C3915" s="86"/>
      <c r="D3915" s="86"/>
      <c r="E3915" s="87"/>
      <c r="F3915" s="5"/>
      <c r="G3915" s="5"/>
      <c r="H3915" s="5"/>
      <c r="K3915" s="5"/>
      <c r="L3915" s="5"/>
      <c r="M3915" s="17"/>
      <c r="N3915" s="17"/>
      <c r="T3915" s="79"/>
      <c r="U3915" s="79"/>
      <c r="V3915" s="19"/>
      <c r="W3915" s="79"/>
    </row>
    <row r="3916" spans="1:23" x14ac:dyDescent="0.25">
      <c r="A3916" s="17"/>
      <c r="B3916" s="17"/>
      <c r="C3916" s="86"/>
      <c r="D3916" s="86"/>
      <c r="E3916" s="87"/>
      <c r="F3916" s="5"/>
      <c r="G3916" s="5"/>
      <c r="H3916" s="5"/>
      <c r="K3916" s="5"/>
      <c r="L3916" s="5"/>
      <c r="M3916" s="17"/>
      <c r="N3916" s="17"/>
      <c r="T3916" s="79"/>
      <c r="U3916" s="79"/>
      <c r="V3916" s="19"/>
      <c r="W3916" s="79"/>
    </row>
    <row r="3917" spans="1:23" x14ac:dyDescent="0.25">
      <c r="A3917" s="17"/>
      <c r="B3917" s="17"/>
      <c r="C3917" s="86"/>
      <c r="D3917" s="86"/>
      <c r="E3917" s="87"/>
      <c r="F3917" s="5"/>
      <c r="G3917" s="5"/>
      <c r="H3917" s="5"/>
      <c r="K3917" s="5"/>
      <c r="L3917" s="5"/>
      <c r="M3917" s="17"/>
      <c r="N3917" s="17"/>
      <c r="T3917" s="79"/>
      <c r="U3917" s="79"/>
      <c r="V3917" s="19"/>
      <c r="W3917" s="79"/>
    </row>
    <row r="3918" spans="1:23" x14ac:dyDescent="0.25">
      <c r="A3918" s="17"/>
      <c r="B3918" s="17"/>
      <c r="C3918" s="86"/>
      <c r="D3918" s="86"/>
      <c r="E3918" s="87"/>
      <c r="F3918" s="5"/>
      <c r="G3918" s="5"/>
      <c r="H3918" s="5"/>
      <c r="K3918" s="5"/>
      <c r="L3918" s="5"/>
      <c r="M3918" s="17"/>
      <c r="N3918" s="17"/>
      <c r="T3918" s="79"/>
      <c r="U3918" s="79"/>
      <c r="V3918" s="19"/>
      <c r="W3918" s="79"/>
    </row>
    <row r="3919" spans="1:23" x14ac:dyDescent="0.25">
      <c r="A3919" s="17"/>
      <c r="B3919" s="17"/>
      <c r="C3919" s="86"/>
      <c r="D3919" s="86"/>
      <c r="E3919" s="87"/>
      <c r="F3919" s="5"/>
      <c r="G3919" s="5"/>
      <c r="H3919" s="5"/>
      <c r="K3919" s="5"/>
      <c r="L3919" s="5"/>
      <c r="M3919" s="17"/>
      <c r="N3919" s="17"/>
      <c r="T3919" s="79"/>
      <c r="U3919" s="79"/>
      <c r="V3919" s="19"/>
      <c r="W3919" s="79"/>
    </row>
    <row r="3920" spans="1:23" x14ac:dyDescent="0.25">
      <c r="A3920" s="17"/>
      <c r="B3920" s="17"/>
      <c r="C3920" s="86"/>
      <c r="D3920" s="86"/>
      <c r="E3920" s="87"/>
      <c r="F3920" s="5"/>
      <c r="G3920" s="5"/>
      <c r="H3920" s="5"/>
      <c r="K3920" s="5"/>
      <c r="L3920" s="5"/>
      <c r="M3920" s="17"/>
      <c r="N3920" s="17"/>
      <c r="T3920" s="79"/>
      <c r="U3920" s="79"/>
      <c r="V3920" s="19"/>
      <c r="W3920" s="79"/>
    </row>
    <row r="3921" spans="1:23" x14ac:dyDescent="0.25">
      <c r="A3921" s="17"/>
      <c r="B3921" s="17"/>
      <c r="C3921" s="86"/>
      <c r="D3921" s="86"/>
      <c r="E3921" s="87"/>
      <c r="F3921" s="5"/>
      <c r="G3921" s="5"/>
      <c r="H3921" s="5"/>
      <c r="K3921" s="5"/>
      <c r="L3921" s="5"/>
      <c r="M3921" s="17"/>
      <c r="N3921" s="17"/>
      <c r="T3921" s="79"/>
      <c r="U3921" s="79"/>
      <c r="V3921" s="19"/>
      <c r="W3921" s="79"/>
    </row>
    <row r="3922" spans="1:23" x14ac:dyDescent="0.25">
      <c r="A3922" s="17"/>
      <c r="B3922" s="17"/>
      <c r="C3922" s="86"/>
      <c r="D3922" s="86"/>
      <c r="E3922" s="87"/>
      <c r="F3922" s="5"/>
      <c r="G3922" s="5"/>
      <c r="H3922" s="5"/>
      <c r="K3922" s="5"/>
      <c r="L3922" s="5"/>
      <c r="M3922" s="17"/>
      <c r="N3922" s="17"/>
      <c r="T3922" s="79"/>
      <c r="U3922" s="79"/>
      <c r="V3922" s="19"/>
      <c r="W3922" s="79"/>
    </row>
    <row r="3923" spans="1:23" x14ac:dyDescent="0.25">
      <c r="A3923" s="17"/>
      <c r="B3923" s="17"/>
      <c r="C3923" s="86"/>
      <c r="D3923" s="86"/>
      <c r="E3923" s="87"/>
      <c r="F3923" s="5"/>
      <c r="G3923" s="5"/>
      <c r="H3923" s="5"/>
      <c r="K3923" s="5"/>
      <c r="L3923" s="5"/>
      <c r="M3923" s="17"/>
      <c r="N3923" s="17"/>
      <c r="T3923" s="79"/>
      <c r="U3923" s="79"/>
      <c r="V3923" s="19"/>
      <c r="W3923" s="79"/>
    </row>
    <row r="3924" spans="1:23" x14ac:dyDescent="0.25">
      <c r="A3924" s="17"/>
      <c r="B3924" s="17"/>
      <c r="C3924" s="86"/>
      <c r="D3924" s="86"/>
      <c r="E3924" s="87"/>
      <c r="F3924" s="5"/>
      <c r="G3924" s="5"/>
      <c r="H3924" s="5"/>
      <c r="K3924" s="5"/>
      <c r="L3924" s="5"/>
      <c r="M3924" s="17"/>
      <c r="N3924" s="17"/>
      <c r="T3924" s="79"/>
      <c r="U3924" s="79"/>
      <c r="V3924" s="19"/>
      <c r="W3924" s="79"/>
    </row>
    <row r="3925" spans="1:23" x14ac:dyDescent="0.25">
      <c r="A3925" s="17"/>
      <c r="B3925" s="17"/>
      <c r="C3925" s="86"/>
      <c r="D3925" s="86"/>
      <c r="E3925" s="87"/>
      <c r="F3925" s="5"/>
      <c r="G3925" s="5"/>
      <c r="H3925" s="5"/>
      <c r="K3925" s="5"/>
      <c r="L3925" s="5"/>
      <c r="M3925" s="17"/>
      <c r="N3925" s="17"/>
      <c r="T3925" s="79"/>
      <c r="U3925" s="79"/>
      <c r="V3925" s="19"/>
      <c r="W3925" s="79"/>
    </row>
    <row r="3926" spans="1:23" x14ac:dyDescent="0.25">
      <c r="A3926" s="17"/>
      <c r="B3926" s="17"/>
      <c r="C3926" s="86"/>
      <c r="D3926" s="86"/>
      <c r="E3926" s="87"/>
      <c r="F3926" s="5"/>
      <c r="G3926" s="5"/>
      <c r="H3926" s="5"/>
      <c r="K3926" s="5"/>
      <c r="L3926" s="5"/>
      <c r="M3926" s="17"/>
      <c r="N3926" s="17"/>
      <c r="T3926" s="79"/>
      <c r="U3926" s="79"/>
      <c r="V3926" s="19"/>
      <c r="W3926" s="79"/>
    </row>
    <row r="3927" spans="1:23" x14ac:dyDescent="0.25">
      <c r="A3927" s="17"/>
      <c r="B3927" s="17"/>
      <c r="C3927" s="86"/>
      <c r="D3927" s="86"/>
      <c r="E3927" s="87"/>
      <c r="F3927" s="5"/>
      <c r="G3927" s="5"/>
      <c r="H3927" s="5"/>
      <c r="K3927" s="5"/>
      <c r="L3927" s="5"/>
      <c r="M3927" s="17"/>
      <c r="N3927" s="17"/>
      <c r="T3927" s="79"/>
      <c r="U3927" s="79"/>
      <c r="V3927" s="19"/>
      <c r="W3927" s="79"/>
    </row>
    <row r="3928" spans="1:23" x14ac:dyDescent="0.25">
      <c r="A3928" s="17"/>
      <c r="B3928" s="17"/>
      <c r="C3928" s="86"/>
      <c r="D3928" s="86"/>
      <c r="E3928" s="87"/>
      <c r="F3928" s="5"/>
      <c r="G3928" s="5"/>
      <c r="H3928" s="5"/>
      <c r="K3928" s="5"/>
      <c r="L3928" s="5"/>
      <c r="M3928" s="17"/>
      <c r="N3928" s="17"/>
      <c r="T3928" s="79"/>
      <c r="U3928" s="79"/>
      <c r="V3928" s="19"/>
      <c r="W3928" s="79"/>
    </row>
    <row r="3929" spans="1:23" x14ac:dyDescent="0.25">
      <c r="A3929" s="17"/>
      <c r="B3929" s="17"/>
      <c r="C3929" s="86"/>
      <c r="D3929" s="86"/>
      <c r="E3929" s="87"/>
      <c r="F3929" s="5"/>
      <c r="G3929" s="5"/>
      <c r="H3929" s="5"/>
      <c r="K3929" s="5"/>
      <c r="L3929" s="5"/>
      <c r="M3929" s="17"/>
      <c r="N3929" s="17"/>
      <c r="T3929" s="79"/>
      <c r="U3929" s="79"/>
      <c r="V3929" s="19"/>
      <c r="W3929" s="79"/>
    </row>
    <row r="3930" spans="1:23" x14ac:dyDescent="0.25">
      <c r="A3930" s="17"/>
      <c r="B3930" s="17"/>
      <c r="C3930" s="86"/>
      <c r="D3930" s="86"/>
      <c r="E3930" s="87"/>
      <c r="F3930" s="5"/>
      <c r="G3930" s="5"/>
      <c r="H3930" s="5"/>
      <c r="K3930" s="5"/>
      <c r="L3930" s="5"/>
      <c r="M3930" s="17"/>
      <c r="N3930" s="17"/>
      <c r="T3930" s="79"/>
      <c r="U3930" s="79"/>
      <c r="V3930" s="19"/>
      <c r="W3930" s="79"/>
    </row>
    <row r="3931" spans="1:23" x14ac:dyDescent="0.25">
      <c r="A3931" s="17"/>
      <c r="B3931" s="17"/>
      <c r="C3931" s="86"/>
      <c r="D3931" s="86"/>
      <c r="E3931" s="87"/>
      <c r="F3931" s="5"/>
      <c r="G3931" s="5"/>
      <c r="H3931" s="5"/>
      <c r="K3931" s="5"/>
      <c r="L3931" s="5"/>
      <c r="M3931" s="17"/>
      <c r="N3931" s="17"/>
      <c r="T3931" s="79"/>
      <c r="U3931" s="79"/>
      <c r="V3931" s="19"/>
      <c r="W3931" s="79"/>
    </row>
    <row r="3932" spans="1:23" x14ac:dyDescent="0.25">
      <c r="A3932" s="17"/>
      <c r="B3932" s="17"/>
      <c r="C3932" s="86"/>
      <c r="D3932" s="86"/>
      <c r="E3932" s="87"/>
      <c r="F3932" s="5"/>
      <c r="G3932" s="5"/>
      <c r="H3932" s="5"/>
      <c r="K3932" s="5"/>
      <c r="L3932" s="5"/>
      <c r="M3932" s="17"/>
      <c r="N3932" s="17"/>
      <c r="T3932" s="79"/>
      <c r="U3932" s="79"/>
      <c r="V3932" s="19"/>
      <c r="W3932" s="79"/>
    </row>
    <row r="3933" spans="1:23" x14ac:dyDescent="0.25">
      <c r="A3933" s="17"/>
      <c r="B3933" s="17"/>
      <c r="C3933" s="86"/>
      <c r="D3933" s="86"/>
      <c r="E3933" s="87"/>
      <c r="F3933" s="5"/>
      <c r="G3933" s="5"/>
      <c r="H3933" s="5"/>
      <c r="K3933" s="5"/>
      <c r="L3933" s="5"/>
      <c r="M3933" s="17"/>
      <c r="N3933" s="17"/>
      <c r="T3933" s="79"/>
      <c r="U3933" s="79"/>
      <c r="V3933" s="19"/>
      <c r="W3933" s="79"/>
    </row>
    <row r="3934" spans="1:23" x14ac:dyDescent="0.25">
      <c r="A3934" s="17"/>
      <c r="B3934" s="17"/>
      <c r="C3934" s="86"/>
      <c r="D3934" s="86"/>
      <c r="E3934" s="87"/>
      <c r="F3934" s="5"/>
      <c r="G3934" s="5"/>
      <c r="H3934" s="5"/>
      <c r="K3934" s="5"/>
      <c r="L3934" s="5"/>
      <c r="M3934" s="17"/>
      <c r="N3934" s="17"/>
      <c r="T3934" s="79"/>
      <c r="U3934" s="79"/>
      <c r="V3934" s="19"/>
      <c r="W3934" s="79"/>
    </row>
    <row r="3935" spans="1:23" x14ac:dyDescent="0.25">
      <c r="A3935" s="17"/>
      <c r="B3935" s="17"/>
      <c r="C3935" s="86"/>
      <c r="D3935" s="86"/>
      <c r="E3935" s="87"/>
      <c r="F3935" s="5"/>
      <c r="G3935" s="5"/>
      <c r="H3935" s="5"/>
      <c r="K3935" s="5"/>
      <c r="L3935" s="5"/>
      <c r="M3935" s="17"/>
      <c r="N3935" s="17"/>
      <c r="T3935" s="79"/>
      <c r="U3935" s="79"/>
      <c r="V3935" s="19"/>
      <c r="W3935" s="79"/>
    </row>
    <row r="3936" spans="1:23" x14ac:dyDescent="0.25">
      <c r="A3936" s="17"/>
      <c r="B3936" s="17"/>
      <c r="C3936" s="86"/>
      <c r="D3936" s="86"/>
      <c r="E3936" s="87"/>
      <c r="F3936" s="5"/>
      <c r="G3936" s="5"/>
      <c r="H3936" s="5"/>
      <c r="K3936" s="5"/>
      <c r="L3936" s="5"/>
      <c r="M3936" s="17"/>
      <c r="N3936" s="17"/>
      <c r="T3936" s="79"/>
      <c r="U3936" s="79"/>
      <c r="V3936" s="19"/>
      <c r="W3936" s="79"/>
    </row>
    <row r="3937" spans="1:23" x14ac:dyDescent="0.25">
      <c r="A3937" s="17"/>
      <c r="B3937" s="17"/>
      <c r="C3937" s="86"/>
      <c r="D3937" s="86"/>
      <c r="E3937" s="87"/>
      <c r="F3937" s="5"/>
      <c r="G3937" s="5"/>
      <c r="H3937" s="5"/>
      <c r="K3937" s="5"/>
      <c r="L3937" s="5"/>
      <c r="M3937" s="17"/>
      <c r="N3937" s="17"/>
      <c r="T3937" s="79"/>
      <c r="U3937" s="79"/>
      <c r="V3937" s="19"/>
      <c r="W3937" s="79"/>
    </row>
    <row r="3938" spans="1:23" x14ac:dyDescent="0.25">
      <c r="A3938" s="17"/>
      <c r="B3938" s="17"/>
      <c r="C3938" s="86"/>
      <c r="D3938" s="86"/>
      <c r="E3938" s="87"/>
      <c r="F3938" s="5"/>
      <c r="G3938" s="5"/>
      <c r="H3938" s="5"/>
      <c r="K3938" s="5"/>
      <c r="L3938" s="5"/>
      <c r="M3938" s="17"/>
      <c r="N3938" s="17"/>
      <c r="T3938" s="79"/>
      <c r="U3938" s="79"/>
      <c r="V3938" s="19"/>
      <c r="W3938" s="79"/>
    </row>
    <row r="3939" spans="1:23" x14ac:dyDescent="0.25">
      <c r="A3939" s="17"/>
      <c r="B3939" s="17"/>
      <c r="C3939" s="86"/>
      <c r="D3939" s="86"/>
      <c r="E3939" s="87"/>
      <c r="F3939" s="5"/>
      <c r="G3939" s="5"/>
      <c r="H3939" s="5"/>
      <c r="K3939" s="5"/>
      <c r="L3939" s="5"/>
      <c r="M3939" s="17"/>
      <c r="N3939" s="17"/>
      <c r="T3939" s="79"/>
      <c r="U3939" s="79"/>
      <c r="V3939" s="19"/>
      <c r="W3939" s="79"/>
    </row>
    <row r="3940" spans="1:23" x14ac:dyDescent="0.25">
      <c r="A3940" s="17"/>
      <c r="B3940" s="17"/>
      <c r="C3940" s="86"/>
      <c r="D3940" s="86"/>
      <c r="E3940" s="87"/>
      <c r="F3940" s="5"/>
      <c r="G3940" s="5"/>
      <c r="H3940" s="5"/>
      <c r="K3940" s="5"/>
      <c r="L3940" s="5"/>
      <c r="M3940" s="17"/>
      <c r="N3940" s="17"/>
      <c r="T3940" s="79"/>
      <c r="U3940" s="79"/>
      <c r="V3940" s="19"/>
      <c r="W3940" s="79"/>
    </row>
    <row r="3941" spans="1:23" x14ac:dyDescent="0.25">
      <c r="A3941" s="17"/>
      <c r="B3941" s="17"/>
      <c r="C3941" s="86"/>
      <c r="D3941" s="86"/>
      <c r="E3941" s="87"/>
      <c r="F3941" s="5"/>
      <c r="G3941" s="5"/>
      <c r="H3941" s="5"/>
      <c r="K3941" s="5"/>
      <c r="L3941" s="5"/>
      <c r="M3941" s="17"/>
      <c r="N3941" s="17"/>
      <c r="T3941" s="79"/>
      <c r="U3941" s="79"/>
      <c r="V3941" s="19"/>
      <c r="W3941" s="79"/>
    </row>
    <row r="3942" spans="1:23" x14ac:dyDescent="0.25">
      <c r="A3942" s="17"/>
      <c r="B3942" s="17"/>
      <c r="C3942" s="86"/>
      <c r="D3942" s="86"/>
      <c r="E3942" s="87"/>
      <c r="F3942" s="5"/>
      <c r="G3942" s="5"/>
      <c r="H3942" s="5"/>
      <c r="K3942" s="5"/>
      <c r="L3942" s="5"/>
      <c r="M3942" s="17"/>
      <c r="N3942" s="17"/>
      <c r="T3942" s="79"/>
      <c r="U3942" s="79"/>
      <c r="V3942" s="19"/>
      <c r="W3942" s="79"/>
    </row>
    <row r="3943" spans="1:23" x14ac:dyDescent="0.25">
      <c r="A3943" s="17"/>
      <c r="B3943" s="17"/>
      <c r="C3943" s="86"/>
      <c r="D3943" s="86"/>
      <c r="E3943" s="87"/>
      <c r="F3943" s="5"/>
      <c r="G3943" s="5"/>
      <c r="H3943" s="5"/>
      <c r="K3943" s="5"/>
      <c r="L3943" s="5"/>
      <c r="M3943" s="17"/>
      <c r="N3943" s="17"/>
      <c r="T3943" s="79"/>
      <c r="U3943" s="79"/>
      <c r="V3943" s="19"/>
      <c r="W3943" s="79"/>
    </row>
    <row r="3944" spans="1:23" x14ac:dyDescent="0.25">
      <c r="A3944" s="17"/>
      <c r="B3944" s="17"/>
      <c r="C3944" s="86"/>
      <c r="D3944" s="86"/>
      <c r="E3944" s="87"/>
      <c r="F3944" s="5"/>
      <c r="G3944" s="5"/>
      <c r="H3944" s="5"/>
      <c r="K3944" s="5"/>
      <c r="L3944" s="5"/>
      <c r="M3944" s="17"/>
      <c r="N3944" s="17"/>
      <c r="T3944" s="79"/>
      <c r="U3944" s="79"/>
      <c r="V3944" s="19"/>
      <c r="W3944" s="79"/>
    </row>
    <row r="3945" spans="1:23" x14ac:dyDescent="0.25">
      <c r="A3945" s="17"/>
      <c r="B3945" s="17"/>
      <c r="C3945" s="86"/>
      <c r="D3945" s="86"/>
      <c r="E3945" s="87"/>
      <c r="F3945" s="5"/>
      <c r="G3945" s="5"/>
      <c r="H3945" s="5"/>
      <c r="K3945" s="5"/>
      <c r="L3945" s="5"/>
      <c r="M3945" s="17"/>
      <c r="N3945" s="17"/>
      <c r="T3945" s="79"/>
      <c r="U3945" s="79"/>
      <c r="V3945" s="19"/>
      <c r="W3945" s="79"/>
    </row>
    <row r="3946" spans="1:23" x14ac:dyDescent="0.25">
      <c r="A3946" s="17"/>
      <c r="B3946" s="17"/>
      <c r="C3946" s="86"/>
      <c r="D3946" s="86"/>
      <c r="E3946" s="87"/>
      <c r="F3946" s="5"/>
      <c r="G3946" s="5"/>
      <c r="H3946" s="5"/>
      <c r="K3946" s="5"/>
      <c r="L3946" s="5"/>
      <c r="M3946" s="17"/>
      <c r="N3946" s="17"/>
      <c r="T3946" s="79"/>
      <c r="U3946" s="79"/>
      <c r="V3946" s="19"/>
      <c r="W3946" s="79"/>
    </row>
    <row r="3947" spans="1:23" x14ac:dyDescent="0.25">
      <c r="A3947" s="17"/>
      <c r="B3947" s="17"/>
      <c r="C3947" s="86"/>
      <c r="D3947" s="86"/>
      <c r="E3947" s="87"/>
      <c r="F3947" s="5"/>
      <c r="G3947" s="5"/>
      <c r="H3947" s="5"/>
      <c r="K3947" s="5"/>
      <c r="L3947" s="5"/>
      <c r="M3947" s="17"/>
      <c r="N3947" s="17"/>
      <c r="T3947" s="79"/>
      <c r="U3947" s="79"/>
      <c r="V3947" s="19"/>
      <c r="W3947" s="79"/>
    </row>
    <row r="3948" spans="1:23" x14ac:dyDescent="0.25">
      <c r="A3948" s="17"/>
      <c r="B3948" s="17"/>
      <c r="C3948" s="86"/>
      <c r="D3948" s="86"/>
      <c r="E3948" s="87"/>
      <c r="F3948" s="5"/>
      <c r="G3948" s="5"/>
      <c r="H3948" s="5"/>
      <c r="K3948" s="5"/>
      <c r="L3948" s="5"/>
      <c r="M3948" s="17"/>
      <c r="N3948" s="17"/>
      <c r="T3948" s="79"/>
      <c r="U3948" s="79"/>
      <c r="V3948" s="19"/>
      <c r="W3948" s="79"/>
    </row>
    <row r="3949" spans="1:23" x14ac:dyDescent="0.25">
      <c r="A3949" s="17"/>
      <c r="B3949" s="17"/>
      <c r="C3949" s="86"/>
      <c r="D3949" s="86"/>
      <c r="E3949" s="87"/>
      <c r="F3949" s="5"/>
      <c r="G3949" s="5"/>
      <c r="H3949" s="5"/>
      <c r="K3949" s="5"/>
      <c r="L3949" s="5"/>
      <c r="M3949" s="17"/>
      <c r="N3949" s="17"/>
      <c r="T3949" s="79"/>
      <c r="U3949" s="79"/>
      <c r="V3949" s="19"/>
      <c r="W3949" s="79"/>
    </row>
    <row r="3950" spans="1:23" x14ac:dyDescent="0.25">
      <c r="A3950" s="17"/>
      <c r="B3950" s="17"/>
      <c r="C3950" s="86"/>
      <c r="D3950" s="86"/>
      <c r="E3950" s="87"/>
      <c r="F3950" s="5"/>
      <c r="G3950" s="5"/>
      <c r="H3950" s="5"/>
      <c r="K3950" s="5"/>
      <c r="L3950" s="5"/>
      <c r="M3950" s="17"/>
      <c r="N3950" s="17"/>
      <c r="T3950" s="79"/>
      <c r="U3950" s="79"/>
      <c r="V3950" s="19"/>
      <c r="W3950" s="79"/>
    </row>
    <row r="3951" spans="1:23" x14ac:dyDescent="0.25">
      <c r="A3951" s="17"/>
      <c r="B3951" s="17"/>
      <c r="C3951" s="86"/>
      <c r="D3951" s="86"/>
      <c r="E3951" s="87"/>
      <c r="F3951" s="5"/>
      <c r="G3951" s="5"/>
      <c r="H3951" s="5"/>
      <c r="K3951" s="5"/>
      <c r="L3951" s="5"/>
      <c r="M3951" s="17"/>
      <c r="N3951" s="17"/>
      <c r="T3951" s="79"/>
      <c r="U3951" s="79"/>
      <c r="V3951" s="19"/>
      <c r="W3951" s="79"/>
    </row>
    <row r="3952" spans="1:23" x14ac:dyDescent="0.25">
      <c r="A3952" s="17"/>
      <c r="B3952" s="17"/>
      <c r="C3952" s="86"/>
      <c r="D3952" s="86"/>
      <c r="E3952" s="87"/>
      <c r="F3952" s="5"/>
      <c r="G3952" s="5"/>
      <c r="H3952" s="5"/>
      <c r="K3952" s="5"/>
      <c r="L3952" s="5"/>
      <c r="M3952" s="17"/>
      <c r="N3952" s="17"/>
      <c r="T3952" s="79"/>
      <c r="U3952" s="79"/>
      <c r="V3952" s="19"/>
      <c r="W3952" s="79"/>
    </row>
    <row r="3953" spans="1:23" x14ac:dyDescent="0.25">
      <c r="A3953" s="17"/>
      <c r="B3953" s="17"/>
      <c r="C3953" s="86"/>
      <c r="D3953" s="86"/>
      <c r="E3953" s="87"/>
      <c r="F3953" s="5"/>
      <c r="G3953" s="5"/>
      <c r="H3953" s="5"/>
      <c r="K3953" s="5"/>
      <c r="L3953" s="5"/>
      <c r="M3953" s="17"/>
      <c r="N3953" s="17"/>
      <c r="T3953" s="79"/>
      <c r="U3953" s="79"/>
      <c r="V3953" s="19"/>
      <c r="W3953" s="79"/>
    </row>
    <row r="3954" spans="1:23" x14ac:dyDescent="0.25">
      <c r="A3954" s="17"/>
      <c r="B3954" s="17"/>
      <c r="C3954" s="86"/>
      <c r="D3954" s="86"/>
      <c r="E3954" s="87"/>
      <c r="F3954" s="5"/>
      <c r="G3954" s="5"/>
      <c r="H3954" s="5"/>
      <c r="K3954" s="5"/>
      <c r="L3954" s="5"/>
      <c r="M3954" s="17"/>
      <c r="N3954" s="17"/>
      <c r="T3954" s="79"/>
      <c r="U3954" s="79"/>
      <c r="V3954" s="19"/>
      <c r="W3954" s="79"/>
    </row>
    <row r="3955" spans="1:23" x14ac:dyDescent="0.25">
      <c r="A3955" s="17"/>
      <c r="B3955" s="17"/>
      <c r="C3955" s="86"/>
      <c r="D3955" s="86"/>
      <c r="E3955" s="87"/>
      <c r="F3955" s="5"/>
      <c r="G3955" s="5"/>
      <c r="H3955" s="5"/>
      <c r="K3955" s="5"/>
      <c r="L3955" s="5"/>
      <c r="M3955" s="17"/>
      <c r="N3955" s="17"/>
      <c r="T3955" s="79"/>
      <c r="U3955" s="79"/>
      <c r="V3955" s="19"/>
      <c r="W3955" s="79"/>
    </row>
    <row r="3956" spans="1:23" x14ac:dyDescent="0.25">
      <c r="A3956" s="17"/>
      <c r="B3956" s="17"/>
      <c r="C3956" s="86"/>
      <c r="D3956" s="86"/>
      <c r="E3956" s="87"/>
      <c r="F3956" s="5"/>
      <c r="G3956" s="5"/>
      <c r="H3956" s="5"/>
      <c r="K3956" s="5"/>
      <c r="L3956" s="5"/>
      <c r="M3956" s="17"/>
      <c r="N3956" s="17"/>
      <c r="T3956" s="79"/>
      <c r="U3956" s="79"/>
      <c r="V3956" s="19"/>
      <c r="W3956" s="79"/>
    </row>
    <row r="3957" spans="1:23" x14ac:dyDescent="0.25">
      <c r="A3957" s="17"/>
      <c r="B3957" s="17"/>
      <c r="C3957" s="86"/>
      <c r="D3957" s="86"/>
      <c r="E3957" s="87"/>
      <c r="F3957" s="5"/>
      <c r="G3957" s="5"/>
      <c r="H3957" s="5"/>
      <c r="K3957" s="5"/>
      <c r="L3957" s="5"/>
      <c r="M3957" s="17"/>
      <c r="N3957" s="17"/>
      <c r="T3957" s="79"/>
      <c r="U3957" s="79"/>
      <c r="V3957" s="19"/>
      <c r="W3957" s="79"/>
    </row>
    <row r="3958" spans="1:23" x14ac:dyDescent="0.25">
      <c r="A3958" s="17"/>
      <c r="B3958" s="17"/>
      <c r="C3958" s="86"/>
      <c r="D3958" s="86"/>
      <c r="E3958" s="87"/>
      <c r="F3958" s="5"/>
      <c r="G3958" s="5"/>
      <c r="H3958" s="5"/>
      <c r="K3958" s="5"/>
      <c r="L3958" s="5"/>
      <c r="M3958" s="17"/>
      <c r="N3958" s="17"/>
      <c r="T3958" s="79"/>
      <c r="U3958" s="79"/>
      <c r="V3958" s="19"/>
      <c r="W3958" s="79"/>
    </row>
    <row r="3959" spans="1:23" x14ac:dyDescent="0.25">
      <c r="A3959" s="17"/>
      <c r="B3959" s="17"/>
      <c r="C3959" s="86"/>
      <c r="D3959" s="86"/>
      <c r="E3959" s="87"/>
      <c r="F3959" s="5"/>
      <c r="G3959" s="5"/>
      <c r="H3959" s="5"/>
      <c r="K3959" s="5"/>
      <c r="L3959" s="5"/>
      <c r="M3959" s="17"/>
      <c r="N3959" s="17"/>
      <c r="T3959" s="79"/>
      <c r="U3959" s="79"/>
      <c r="V3959" s="19"/>
      <c r="W3959" s="79"/>
    </row>
    <row r="3960" spans="1:23" x14ac:dyDescent="0.25">
      <c r="A3960" s="17"/>
      <c r="B3960" s="17"/>
      <c r="C3960" s="86"/>
      <c r="D3960" s="86"/>
      <c r="E3960" s="87"/>
      <c r="F3960" s="5"/>
      <c r="G3960" s="5"/>
      <c r="H3960" s="5"/>
      <c r="K3960" s="5"/>
      <c r="L3960" s="5"/>
      <c r="M3960" s="17"/>
      <c r="N3960" s="17"/>
      <c r="T3960" s="79"/>
      <c r="U3960" s="79"/>
      <c r="V3960" s="19"/>
      <c r="W3960" s="79"/>
    </row>
    <row r="3961" spans="1:23" x14ac:dyDescent="0.25">
      <c r="A3961" s="17"/>
      <c r="B3961" s="17"/>
      <c r="C3961" s="86"/>
      <c r="D3961" s="86"/>
      <c r="E3961" s="87"/>
      <c r="F3961" s="5"/>
      <c r="G3961" s="5"/>
      <c r="H3961" s="5"/>
      <c r="K3961" s="5"/>
      <c r="L3961" s="5"/>
      <c r="M3961" s="17"/>
      <c r="N3961" s="17"/>
      <c r="T3961" s="79"/>
      <c r="U3961" s="79"/>
      <c r="V3961" s="19"/>
      <c r="W3961" s="79"/>
    </row>
    <row r="3962" spans="1:23" x14ac:dyDescent="0.25">
      <c r="A3962" s="17"/>
      <c r="B3962" s="17"/>
      <c r="C3962" s="86"/>
      <c r="D3962" s="86"/>
      <c r="E3962" s="87"/>
      <c r="F3962" s="5"/>
      <c r="G3962" s="5"/>
      <c r="H3962" s="5"/>
      <c r="K3962" s="5"/>
      <c r="L3962" s="5"/>
      <c r="M3962" s="17"/>
      <c r="N3962" s="17"/>
      <c r="T3962" s="79"/>
      <c r="U3962" s="79"/>
      <c r="V3962" s="19"/>
      <c r="W3962" s="79"/>
    </row>
    <row r="3963" spans="1:23" x14ac:dyDescent="0.25">
      <c r="A3963" s="17"/>
      <c r="B3963" s="17"/>
      <c r="C3963" s="86"/>
      <c r="D3963" s="86"/>
      <c r="E3963" s="87"/>
      <c r="F3963" s="5"/>
      <c r="G3963" s="5"/>
      <c r="H3963" s="5"/>
      <c r="K3963" s="5"/>
      <c r="L3963" s="5"/>
      <c r="M3963" s="17"/>
      <c r="N3963" s="17"/>
      <c r="T3963" s="79"/>
      <c r="U3963" s="79"/>
      <c r="V3963" s="19"/>
      <c r="W3963" s="79"/>
    </row>
    <row r="3964" spans="1:23" x14ac:dyDescent="0.25">
      <c r="A3964" s="17"/>
      <c r="B3964" s="17"/>
      <c r="C3964" s="86"/>
      <c r="D3964" s="86"/>
      <c r="E3964" s="87"/>
      <c r="F3964" s="5"/>
      <c r="G3964" s="5"/>
      <c r="H3964" s="5"/>
      <c r="K3964" s="5"/>
      <c r="L3964" s="5"/>
      <c r="M3964" s="17"/>
      <c r="N3964" s="17"/>
      <c r="T3964" s="79"/>
      <c r="U3964" s="79"/>
      <c r="V3964" s="19"/>
      <c r="W3964" s="79"/>
    </row>
    <row r="3965" spans="1:23" x14ac:dyDescent="0.25">
      <c r="A3965" s="17"/>
      <c r="B3965" s="17"/>
      <c r="C3965" s="86"/>
      <c r="D3965" s="86"/>
      <c r="E3965" s="87"/>
      <c r="F3965" s="5"/>
      <c r="G3965" s="5"/>
      <c r="H3965" s="5"/>
      <c r="K3965" s="5"/>
      <c r="L3965" s="5"/>
      <c r="M3965" s="17"/>
      <c r="N3965" s="17"/>
      <c r="T3965" s="79"/>
      <c r="U3965" s="79"/>
      <c r="V3965" s="19"/>
      <c r="W3965" s="79"/>
    </row>
    <row r="3966" spans="1:23" x14ac:dyDescent="0.25">
      <c r="A3966" s="17"/>
      <c r="B3966" s="17"/>
      <c r="C3966" s="86"/>
      <c r="D3966" s="86"/>
      <c r="E3966" s="87"/>
      <c r="F3966" s="5"/>
      <c r="G3966" s="5"/>
      <c r="H3966" s="5"/>
      <c r="K3966" s="5"/>
      <c r="L3966" s="5"/>
      <c r="M3966" s="17"/>
      <c r="N3966" s="17"/>
      <c r="T3966" s="79"/>
      <c r="U3966" s="79"/>
      <c r="V3966" s="19"/>
      <c r="W3966" s="79"/>
    </row>
    <row r="3967" spans="1:23" x14ac:dyDescent="0.25">
      <c r="A3967" s="17"/>
      <c r="B3967" s="17"/>
      <c r="C3967" s="86"/>
      <c r="D3967" s="86"/>
      <c r="E3967" s="87"/>
      <c r="F3967" s="5"/>
      <c r="G3967" s="5"/>
      <c r="H3967" s="5"/>
      <c r="K3967" s="5"/>
      <c r="L3967" s="5"/>
      <c r="M3967" s="17"/>
      <c r="N3967" s="17"/>
      <c r="T3967" s="79"/>
      <c r="U3967" s="79"/>
      <c r="V3967" s="19"/>
      <c r="W3967" s="79"/>
    </row>
    <row r="3968" spans="1:23" x14ac:dyDescent="0.25">
      <c r="A3968" s="17"/>
      <c r="B3968" s="17"/>
      <c r="C3968" s="86"/>
      <c r="D3968" s="86"/>
      <c r="E3968" s="87"/>
      <c r="F3968" s="5"/>
      <c r="G3968" s="5"/>
      <c r="H3968" s="5"/>
      <c r="K3968" s="5"/>
      <c r="L3968" s="5"/>
      <c r="M3968" s="17"/>
      <c r="N3968" s="17"/>
      <c r="T3968" s="79"/>
      <c r="U3968" s="79"/>
      <c r="V3968" s="19"/>
      <c r="W3968" s="79"/>
    </row>
    <row r="3969" spans="1:23" x14ac:dyDescent="0.25">
      <c r="A3969" s="17"/>
      <c r="B3969" s="17"/>
      <c r="C3969" s="86"/>
      <c r="D3969" s="86"/>
      <c r="E3969" s="87"/>
      <c r="F3969" s="5"/>
      <c r="G3969" s="5"/>
      <c r="H3969" s="5"/>
      <c r="K3969" s="5"/>
      <c r="L3969" s="5"/>
      <c r="M3969" s="17"/>
      <c r="N3969" s="17"/>
      <c r="T3969" s="79"/>
      <c r="U3969" s="79"/>
      <c r="V3969" s="19"/>
      <c r="W3969" s="79"/>
    </row>
    <row r="3970" spans="1:23" x14ac:dyDescent="0.25">
      <c r="A3970" s="17"/>
      <c r="B3970" s="17"/>
      <c r="C3970" s="86"/>
      <c r="D3970" s="86"/>
      <c r="E3970" s="87"/>
      <c r="F3970" s="5"/>
      <c r="G3970" s="5"/>
      <c r="H3970" s="5"/>
      <c r="K3970" s="5"/>
      <c r="L3970" s="5"/>
      <c r="M3970" s="17"/>
      <c r="N3970" s="17"/>
      <c r="T3970" s="79"/>
      <c r="U3970" s="79"/>
      <c r="V3970" s="19"/>
      <c r="W3970" s="79"/>
    </row>
    <row r="3971" spans="1:23" x14ac:dyDescent="0.25">
      <c r="A3971" s="17"/>
      <c r="B3971" s="17"/>
      <c r="C3971" s="86"/>
      <c r="D3971" s="86"/>
      <c r="E3971" s="87"/>
      <c r="F3971" s="5"/>
      <c r="G3971" s="5"/>
      <c r="H3971" s="5"/>
      <c r="K3971" s="5"/>
      <c r="L3971" s="5"/>
      <c r="M3971" s="17"/>
      <c r="N3971" s="17"/>
      <c r="T3971" s="79"/>
      <c r="U3971" s="79"/>
      <c r="V3971" s="19"/>
      <c r="W3971" s="79"/>
    </row>
    <row r="3972" spans="1:23" x14ac:dyDescent="0.25">
      <c r="A3972" s="17"/>
      <c r="B3972" s="17"/>
      <c r="C3972" s="86"/>
      <c r="D3972" s="86"/>
      <c r="E3972" s="87"/>
      <c r="F3972" s="5"/>
      <c r="G3972" s="5"/>
      <c r="H3972" s="5"/>
      <c r="K3972" s="5"/>
      <c r="L3972" s="5"/>
      <c r="M3972" s="17"/>
      <c r="N3972" s="17"/>
      <c r="T3972" s="79"/>
      <c r="U3972" s="79"/>
      <c r="V3972" s="19"/>
      <c r="W3972" s="79"/>
    </row>
    <row r="3973" spans="1:23" x14ac:dyDescent="0.25">
      <c r="A3973" s="17"/>
      <c r="B3973" s="17"/>
      <c r="C3973" s="86"/>
      <c r="D3973" s="86"/>
      <c r="E3973" s="87"/>
      <c r="F3973" s="5"/>
      <c r="G3973" s="5"/>
      <c r="H3973" s="5"/>
      <c r="K3973" s="5"/>
      <c r="L3973" s="5"/>
      <c r="M3973" s="17"/>
      <c r="N3973" s="17"/>
      <c r="T3973" s="79"/>
      <c r="U3973" s="79"/>
      <c r="V3973" s="19"/>
      <c r="W3973" s="79"/>
    </row>
    <row r="3974" spans="1:23" x14ac:dyDescent="0.25">
      <c r="A3974" s="17"/>
      <c r="B3974" s="17"/>
      <c r="C3974" s="86"/>
      <c r="D3974" s="86"/>
      <c r="E3974" s="87"/>
      <c r="F3974" s="5"/>
      <c r="G3974" s="5"/>
      <c r="H3974" s="5"/>
      <c r="K3974" s="5"/>
      <c r="L3974" s="5"/>
      <c r="M3974" s="17"/>
      <c r="N3974" s="17"/>
      <c r="T3974" s="79"/>
      <c r="U3974" s="79"/>
      <c r="V3974" s="19"/>
      <c r="W3974" s="79"/>
    </row>
    <row r="3975" spans="1:23" x14ac:dyDescent="0.25">
      <c r="A3975" s="17"/>
      <c r="B3975" s="17"/>
      <c r="C3975" s="86"/>
      <c r="D3975" s="86"/>
      <c r="E3975" s="87"/>
      <c r="F3975" s="5"/>
      <c r="G3975" s="5"/>
      <c r="H3975" s="5"/>
      <c r="K3975" s="5"/>
      <c r="L3975" s="5"/>
      <c r="M3975" s="17"/>
      <c r="N3975" s="17"/>
      <c r="T3975" s="79"/>
      <c r="U3975" s="79"/>
      <c r="V3975" s="19"/>
      <c r="W3975" s="79"/>
    </row>
    <row r="3976" spans="1:23" x14ac:dyDescent="0.25">
      <c r="A3976" s="17"/>
      <c r="B3976" s="17"/>
      <c r="C3976" s="86"/>
      <c r="D3976" s="86"/>
      <c r="E3976" s="87"/>
      <c r="F3976" s="5"/>
      <c r="G3976" s="5"/>
      <c r="H3976" s="5"/>
      <c r="K3976" s="5"/>
      <c r="L3976" s="5"/>
      <c r="M3976" s="17"/>
      <c r="N3976" s="17"/>
      <c r="T3976" s="79"/>
      <c r="U3976" s="79"/>
      <c r="V3976" s="19"/>
      <c r="W3976" s="79"/>
    </row>
    <row r="3977" spans="1:23" x14ac:dyDescent="0.25">
      <c r="A3977" s="17"/>
      <c r="B3977" s="17"/>
      <c r="C3977" s="86"/>
      <c r="D3977" s="86"/>
      <c r="E3977" s="87"/>
      <c r="F3977" s="5"/>
      <c r="G3977" s="5"/>
      <c r="H3977" s="5"/>
      <c r="K3977" s="5"/>
      <c r="L3977" s="5"/>
      <c r="M3977" s="17"/>
      <c r="N3977" s="17"/>
      <c r="T3977" s="79"/>
      <c r="U3977" s="79"/>
      <c r="V3977" s="19"/>
      <c r="W3977" s="79"/>
    </row>
    <row r="3978" spans="1:23" x14ac:dyDescent="0.25">
      <c r="A3978" s="17"/>
      <c r="B3978" s="17"/>
      <c r="C3978" s="86"/>
      <c r="D3978" s="86"/>
      <c r="E3978" s="87"/>
      <c r="F3978" s="5"/>
      <c r="G3978" s="5"/>
      <c r="H3978" s="5"/>
      <c r="K3978" s="5"/>
      <c r="L3978" s="5"/>
      <c r="M3978" s="17"/>
      <c r="N3978" s="17"/>
      <c r="T3978" s="79"/>
      <c r="U3978" s="79"/>
      <c r="V3978" s="19"/>
      <c r="W3978" s="79"/>
    </row>
    <row r="3979" spans="1:23" x14ac:dyDescent="0.25">
      <c r="A3979" s="17"/>
      <c r="B3979" s="17"/>
      <c r="C3979" s="86"/>
      <c r="D3979" s="86"/>
      <c r="E3979" s="87"/>
      <c r="F3979" s="5"/>
      <c r="G3979" s="5"/>
      <c r="H3979" s="5"/>
      <c r="K3979" s="5"/>
      <c r="L3979" s="5"/>
      <c r="M3979" s="17"/>
      <c r="N3979" s="17"/>
      <c r="T3979" s="79"/>
      <c r="U3979" s="79"/>
      <c r="V3979" s="19"/>
      <c r="W3979" s="79"/>
    </row>
    <row r="3980" spans="1:23" x14ac:dyDescent="0.25">
      <c r="A3980" s="17"/>
      <c r="B3980" s="17"/>
      <c r="C3980" s="86"/>
      <c r="D3980" s="86"/>
      <c r="E3980" s="87"/>
      <c r="F3980" s="5"/>
      <c r="G3980" s="5"/>
      <c r="H3980" s="5"/>
      <c r="K3980" s="5"/>
      <c r="L3980" s="5"/>
      <c r="M3980" s="17"/>
      <c r="N3980" s="17"/>
      <c r="T3980" s="79"/>
      <c r="U3980" s="79"/>
      <c r="V3980" s="19"/>
      <c r="W3980" s="79"/>
    </row>
    <row r="3981" spans="1:23" x14ac:dyDescent="0.25">
      <c r="A3981" s="17"/>
      <c r="B3981" s="17"/>
      <c r="C3981" s="86"/>
      <c r="D3981" s="86"/>
      <c r="E3981" s="87"/>
      <c r="F3981" s="5"/>
      <c r="G3981" s="5"/>
      <c r="H3981" s="5"/>
      <c r="K3981" s="5"/>
      <c r="L3981" s="5"/>
      <c r="M3981" s="17"/>
      <c r="N3981" s="17"/>
      <c r="T3981" s="79"/>
      <c r="U3981" s="79"/>
      <c r="V3981" s="19"/>
      <c r="W3981" s="79"/>
    </row>
    <row r="3982" spans="1:23" x14ac:dyDescent="0.25">
      <c r="A3982" s="17"/>
      <c r="B3982" s="17"/>
      <c r="C3982" s="86"/>
      <c r="D3982" s="86"/>
      <c r="E3982" s="87"/>
      <c r="F3982" s="5"/>
      <c r="G3982" s="5"/>
      <c r="H3982" s="5"/>
      <c r="K3982" s="5"/>
      <c r="L3982" s="5"/>
      <c r="M3982" s="17"/>
      <c r="N3982" s="17"/>
      <c r="T3982" s="79"/>
      <c r="U3982" s="79"/>
      <c r="V3982" s="19"/>
      <c r="W3982" s="79"/>
    </row>
    <row r="3983" spans="1:23" x14ac:dyDescent="0.25">
      <c r="A3983" s="17"/>
      <c r="B3983" s="17"/>
      <c r="C3983" s="86"/>
      <c r="D3983" s="86"/>
      <c r="E3983" s="87"/>
      <c r="F3983" s="5"/>
      <c r="G3983" s="5"/>
      <c r="H3983" s="5"/>
      <c r="K3983" s="5"/>
      <c r="L3983" s="5"/>
      <c r="M3983" s="17"/>
      <c r="N3983" s="17"/>
      <c r="T3983" s="79"/>
      <c r="U3983" s="79"/>
      <c r="V3983" s="19"/>
      <c r="W3983" s="79"/>
    </row>
    <row r="3984" spans="1:23" x14ac:dyDescent="0.25">
      <c r="A3984" s="17"/>
      <c r="B3984" s="17"/>
      <c r="C3984" s="86"/>
      <c r="D3984" s="86"/>
      <c r="E3984" s="87"/>
      <c r="F3984" s="5"/>
      <c r="G3984" s="5"/>
      <c r="H3984" s="5"/>
      <c r="K3984" s="5"/>
      <c r="L3984" s="5"/>
      <c r="M3984" s="17"/>
      <c r="N3984" s="17"/>
      <c r="T3984" s="79"/>
      <c r="U3984" s="79"/>
      <c r="V3984" s="19"/>
      <c r="W3984" s="79"/>
    </row>
    <row r="3985" spans="1:23" x14ac:dyDescent="0.25">
      <c r="A3985" s="17"/>
      <c r="B3985" s="17"/>
      <c r="C3985" s="86"/>
      <c r="D3985" s="86"/>
      <c r="E3985" s="87"/>
      <c r="F3985" s="5"/>
      <c r="G3985" s="5"/>
      <c r="H3985" s="5"/>
      <c r="K3985" s="5"/>
      <c r="L3985" s="5"/>
      <c r="M3985" s="17"/>
      <c r="N3985" s="17"/>
      <c r="T3985" s="79"/>
      <c r="U3985" s="79"/>
      <c r="V3985" s="19"/>
      <c r="W3985" s="79"/>
    </row>
    <row r="3986" spans="1:23" x14ac:dyDescent="0.25">
      <c r="A3986" s="17"/>
      <c r="B3986" s="17"/>
      <c r="C3986" s="86"/>
      <c r="D3986" s="86"/>
      <c r="E3986" s="87"/>
      <c r="F3986" s="5"/>
      <c r="G3986" s="5"/>
      <c r="H3986" s="5"/>
      <c r="K3986" s="5"/>
      <c r="L3986" s="5"/>
      <c r="M3986" s="17"/>
      <c r="N3986" s="17"/>
      <c r="T3986" s="79"/>
      <c r="U3986" s="79"/>
      <c r="V3986" s="19"/>
      <c r="W3986" s="79"/>
    </row>
    <row r="3987" spans="1:23" x14ac:dyDescent="0.25">
      <c r="A3987" s="17"/>
      <c r="B3987" s="17"/>
      <c r="C3987" s="86"/>
      <c r="D3987" s="86"/>
      <c r="E3987" s="87"/>
      <c r="F3987" s="5"/>
      <c r="G3987" s="5"/>
      <c r="H3987" s="5"/>
      <c r="K3987" s="5"/>
      <c r="L3987" s="5"/>
      <c r="M3987" s="17"/>
      <c r="N3987" s="17"/>
      <c r="T3987" s="79"/>
      <c r="U3987" s="79"/>
      <c r="V3987" s="19"/>
      <c r="W3987" s="79"/>
    </row>
    <row r="3988" spans="1:23" x14ac:dyDescent="0.25">
      <c r="A3988" s="17"/>
      <c r="B3988" s="17"/>
      <c r="C3988" s="86"/>
      <c r="D3988" s="86"/>
      <c r="E3988" s="87"/>
      <c r="F3988" s="5"/>
      <c r="G3988" s="5"/>
      <c r="H3988" s="5"/>
      <c r="K3988" s="5"/>
      <c r="L3988" s="5"/>
      <c r="M3988" s="17"/>
      <c r="N3988" s="17"/>
      <c r="T3988" s="79"/>
      <c r="U3988" s="79"/>
      <c r="V3988" s="19"/>
      <c r="W3988" s="79"/>
    </row>
    <row r="3989" spans="1:23" x14ac:dyDescent="0.25">
      <c r="A3989" s="17"/>
      <c r="B3989" s="17"/>
      <c r="C3989" s="86"/>
      <c r="D3989" s="86"/>
      <c r="E3989" s="87"/>
      <c r="F3989" s="5"/>
      <c r="G3989" s="5"/>
      <c r="H3989" s="5"/>
      <c r="K3989" s="5"/>
      <c r="L3989" s="5"/>
      <c r="M3989" s="17"/>
      <c r="N3989" s="17"/>
      <c r="T3989" s="79"/>
      <c r="U3989" s="79"/>
      <c r="V3989" s="19"/>
      <c r="W3989" s="79"/>
    </row>
    <row r="3990" spans="1:23" x14ac:dyDescent="0.25">
      <c r="A3990" s="17"/>
      <c r="B3990" s="17"/>
      <c r="C3990" s="86"/>
      <c r="D3990" s="86"/>
      <c r="E3990" s="87"/>
      <c r="F3990" s="5"/>
      <c r="G3990" s="5"/>
      <c r="H3990" s="5"/>
      <c r="K3990" s="5"/>
      <c r="L3990" s="5"/>
      <c r="M3990" s="17"/>
      <c r="N3990" s="17"/>
      <c r="T3990" s="79"/>
      <c r="U3990" s="79"/>
      <c r="V3990" s="19"/>
      <c r="W3990" s="79"/>
    </row>
    <row r="3991" spans="1:23" x14ac:dyDescent="0.25">
      <c r="A3991" s="17"/>
      <c r="B3991" s="17"/>
      <c r="C3991" s="86"/>
      <c r="D3991" s="86"/>
      <c r="E3991" s="87"/>
      <c r="F3991" s="5"/>
      <c r="G3991" s="5"/>
      <c r="H3991" s="5"/>
      <c r="K3991" s="5"/>
      <c r="L3991" s="5"/>
      <c r="M3991" s="17"/>
      <c r="N3991" s="17"/>
      <c r="T3991" s="79"/>
      <c r="U3991" s="79"/>
      <c r="V3991" s="19"/>
      <c r="W3991" s="79"/>
    </row>
    <row r="3992" spans="1:23" x14ac:dyDescent="0.25">
      <c r="A3992" s="17"/>
      <c r="B3992" s="17"/>
      <c r="C3992" s="86"/>
      <c r="D3992" s="86"/>
      <c r="E3992" s="87"/>
      <c r="F3992" s="5"/>
      <c r="G3992" s="5"/>
      <c r="H3992" s="5"/>
      <c r="K3992" s="5"/>
      <c r="L3992" s="5"/>
      <c r="M3992" s="17"/>
      <c r="N3992" s="17"/>
      <c r="T3992" s="79"/>
      <c r="U3992" s="79"/>
      <c r="V3992" s="19"/>
      <c r="W3992" s="79"/>
    </row>
    <row r="3993" spans="1:23" x14ac:dyDescent="0.25">
      <c r="A3993" s="17"/>
      <c r="B3993" s="17"/>
      <c r="C3993" s="86"/>
      <c r="D3993" s="86"/>
      <c r="E3993" s="87"/>
      <c r="F3993" s="5"/>
      <c r="G3993" s="5"/>
      <c r="H3993" s="5"/>
      <c r="K3993" s="5"/>
      <c r="L3993" s="5"/>
      <c r="M3993" s="17"/>
      <c r="N3993" s="17"/>
      <c r="T3993" s="79"/>
      <c r="U3993" s="79"/>
      <c r="V3993" s="19"/>
      <c r="W3993" s="79"/>
    </row>
    <row r="3994" spans="1:23" x14ac:dyDescent="0.25">
      <c r="A3994" s="17"/>
      <c r="B3994" s="17"/>
      <c r="C3994" s="86"/>
      <c r="D3994" s="86"/>
      <c r="E3994" s="87"/>
      <c r="F3994" s="5"/>
      <c r="G3994" s="5"/>
      <c r="H3994" s="5"/>
      <c r="K3994" s="5"/>
      <c r="L3994" s="5"/>
      <c r="M3994" s="17"/>
      <c r="N3994" s="17"/>
      <c r="T3994" s="79"/>
      <c r="U3994" s="79"/>
      <c r="V3994" s="19"/>
      <c r="W3994" s="79"/>
    </row>
    <row r="3995" spans="1:23" x14ac:dyDescent="0.25">
      <c r="A3995" s="17"/>
      <c r="B3995" s="17"/>
      <c r="C3995" s="86"/>
      <c r="D3995" s="86"/>
      <c r="E3995" s="87"/>
      <c r="F3995" s="5"/>
      <c r="G3995" s="5"/>
      <c r="H3995" s="5"/>
      <c r="K3995" s="5"/>
      <c r="L3995" s="5"/>
      <c r="M3995" s="17"/>
      <c r="N3995" s="17"/>
      <c r="T3995" s="79"/>
      <c r="U3995" s="79"/>
      <c r="V3995" s="19"/>
      <c r="W3995" s="79"/>
    </row>
    <row r="3996" spans="1:23" x14ac:dyDescent="0.25">
      <c r="A3996" s="17"/>
      <c r="B3996" s="17"/>
      <c r="C3996" s="86"/>
      <c r="D3996" s="86"/>
      <c r="E3996" s="87"/>
      <c r="F3996" s="5"/>
      <c r="G3996" s="5"/>
      <c r="H3996" s="5"/>
      <c r="K3996" s="5"/>
      <c r="L3996" s="5"/>
      <c r="M3996" s="17"/>
      <c r="N3996" s="17"/>
      <c r="T3996" s="79"/>
      <c r="U3996" s="79"/>
      <c r="V3996" s="19"/>
      <c r="W3996" s="79"/>
    </row>
    <row r="3997" spans="1:23" x14ac:dyDescent="0.25">
      <c r="A3997" s="17"/>
      <c r="B3997" s="17"/>
      <c r="C3997" s="86"/>
      <c r="D3997" s="86"/>
      <c r="E3997" s="87"/>
      <c r="F3997" s="5"/>
      <c r="G3997" s="5"/>
      <c r="H3997" s="5"/>
      <c r="K3997" s="5"/>
      <c r="L3997" s="5"/>
      <c r="M3997" s="17"/>
      <c r="N3997" s="17"/>
      <c r="T3997" s="79"/>
      <c r="U3997" s="79"/>
      <c r="V3997" s="19"/>
      <c r="W3997" s="79"/>
    </row>
    <row r="3998" spans="1:23" x14ac:dyDescent="0.25">
      <c r="A3998" s="17"/>
      <c r="B3998" s="17"/>
      <c r="C3998" s="86"/>
      <c r="D3998" s="86"/>
      <c r="E3998" s="87"/>
      <c r="F3998" s="5"/>
      <c r="G3998" s="5"/>
      <c r="H3998" s="5"/>
      <c r="K3998" s="5"/>
      <c r="L3998" s="5"/>
      <c r="M3998" s="17"/>
      <c r="N3998" s="17"/>
      <c r="T3998" s="79"/>
      <c r="U3998" s="79"/>
      <c r="V3998" s="19"/>
      <c r="W3998" s="79"/>
    </row>
    <row r="3999" spans="1:23" x14ac:dyDescent="0.25">
      <c r="A3999" s="17"/>
      <c r="B3999" s="17"/>
      <c r="C3999" s="86"/>
      <c r="D3999" s="86"/>
      <c r="E3999" s="87"/>
      <c r="F3999" s="5"/>
      <c r="G3999" s="5"/>
      <c r="H3999" s="5"/>
      <c r="K3999" s="5"/>
      <c r="L3999" s="5"/>
      <c r="M3999" s="17"/>
      <c r="N3999" s="17"/>
      <c r="T3999" s="79"/>
      <c r="U3999" s="79"/>
      <c r="V3999" s="19"/>
      <c r="W3999" s="79"/>
    </row>
    <row r="4000" spans="1:23" x14ac:dyDescent="0.25">
      <c r="A4000" s="17"/>
      <c r="B4000" s="17"/>
      <c r="C4000" s="86"/>
      <c r="D4000" s="86"/>
      <c r="E4000" s="87"/>
      <c r="F4000" s="5"/>
      <c r="G4000" s="5"/>
      <c r="H4000" s="5"/>
      <c r="K4000" s="5"/>
      <c r="L4000" s="5"/>
      <c r="M4000" s="17"/>
      <c r="N4000" s="17"/>
      <c r="T4000" s="79"/>
      <c r="U4000" s="79"/>
      <c r="V4000" s="19"/>
      <c r="W4000" s="79"/>
    </row>
    <row r="4001" spans="1:23" x14ac:dyDescent="0.25">
      <c r="A4001" s="17"/>
      <c r="B4001" s="17"/>
      <c r="C4001" s="86"/>
      <c r="D4001" s="86"/>
      <c r="E4001" s="87"/>
      <c r="F4001" s="5"/>
      <c r="G4001" s="5"/>
      <c r="H4001" s="5"/>
      <c r="K4001" s="5"/>
      <c r="L4001" s="5"/>
      <c r="M4001" s="17"/>
      <c r="N4001" s="17"/>
      <c r="T4001" s="79"/>
      <c r="U4001" s="79"/>
      <c r="V4001" s="19"/>
      <c r="W4001" s="79"/>
    </row>
    <row r="4002" spans="1:23" x14ac:dyDescent="0.25">
      <c r="A4002" s="17"/>
      <c r="B4002" s="17"/>
      <c r="C4002" s="86"/>
      <c r="D4002" s="86"/>
      <c r="E4002" s="87"/>
      <c r="F4002" s="5"/>
      <c r="G4002" s="5"/>
      <c r="H4002" s="5"/>
      <c r="K4002" s="5"/>
      <c r="L4002" s="5"/>
      <c r="M4002" s="17"/>
      <c r="N4002" s="17"/>
      <c r="T4002" s="79"/>
      <c r="U4002" s="79"/>
      <c r="V4002" s="19"/>
      <c r="W4002" s="79"/>
    </row>
    <row r="4003" spans="1:23" x14ac:dyDescent="0.25">
      <c r="A4003" s="17"/>
      <c r="B4003" s="17"/>
      <c r="C4003" s="86"/>
      <c r="D4003" s="86"/>
      <c r="E4003" s="87"/>
      <c r="F4003" s="5"/>
      <c r="G4003" s="5"/>
      <c r="H4003" s="5"/>
      <c r="K4003" s="5"/>
      <c r="L4003" s="5"/>
      <c r="M4003" s="17"/>
      <c r="N4003" s="17"/>
      <c r="T4003" s="79"/>
      <c r="U4003" s="79"/>
      <c r="V4003" s="19"/>
      <c r="W4003" s="79"/>
    </row>
    <row r="4004" spans="1:23" x14ac:dyDescent="0.25">
      <c r="A4004" s="17"/>
      <c r="B4004" s="17"/>
      <c r="C4004" s="86"/>
      <c r="D4004" s="86"/>
      <c r="E4004" s="87"/>
      <c r="F4004" s="5"/>
      <c r="G4004" s="5"/>
      <c r="H4004" s="5"/>
      <c r="K4004" s="5"/>
      <c r="L4004" s="5"/>
      <c r="M4004" s="17"/>
      <c r="N4004" s="17"/>
      <c r="T4004" s="79"/>
      <c r="U4004" s="79"/>
      <c r="V4004" s="19"/>
      <c r="W4004" s="79"/>
    </row>
    <row r="4005" spans="1:23" x14ac:dyDescent="0.25">
      <c r="A4005" s="17"/>
      <c r="B4005" s="17"/>
      <c r="C4005" s="86"/>
      <c r="D4005" s="86"/>
      <c r="E4005" s="87"/>
      <c r="F4005" s="5"/>
      <c r="G4005" s="5"/>
      <c r="H4005" s="5"/>
      <c r="K4005" s="5"/>
      <c r="L4005" s="5"/>
      <c r="M4005" s="17"/>
      <c r="N4005" s="17"/>
      <c r="T4005" s="79"/>
      <c r="U4005" s="79"/>
      <c r="V4005" s="19"/>
      <c r="W4005" s="79"/>
    </row>
    <row r="4006" spans="1:23" x14ac:dyDescent="0.25">
      <c r="A4006" s="17"/>
      <c r="B4006" s="17"/>
      <c r="C4006" s="86"/>
      <c r="D4006" s="86"/>
      <c r="E4006" s="87"/>
      <c r="F4006" s="5"/>
      <c r="G4006" s="5"/>
      <c r="H4006" s="5"/>
      <c r="K4006" s="5"/>
      <c r="L4006" s="5"/>
      <c r="M4006" s="17"/>
      <c r="N4006" s="17"/>
      <c r="T4006" s="79"/>
      <c r="U4006" s="79"/>
      <c r="V4006" s="19"/>
      <c r="W4006" s="79"/>
    </row>
    <row r="4007" spans="1:23" x14ac:dyDescent="0.25">
      <c r="A4007" s="17"/>
      <c r="B4007" s="17"/>
      <c r="C4007" s="86"/>
      <c r="D4007" s="86"/>
      <c r="E4007" s="87"/>
      <c r="F4007" s="5"/>
      <c r="G4007" s="5"/>
      <c r="H4007" s="5"/>
      <c r="K4007" s="5"/>
      <c r="L4007" s="5"/>
      <c r="M4007" s="17"/>
      <c r="N4007" s="17"/>
      <c r="T4007" s="79"/>
      <c r="U4007" s="79"/>
      <c r="V4007" s="19"/>
      <c r="W4007" s="79"/>
    </row>
    <row r="4008" spans="1:23" x14ac:dyDescent="0.25">
      <c r="A4008" s="17"/>
      <c r="B4008" s="17"/>
      <c r="C4008" s="86"/>
      <c r="D4008" s="86"/>
      <c r="E4008" s="87"/>
      <c r="F4008" s="5"/>
      <c r="G4008" s="5"/>
      <c r="H4008" s="5"/>
      <c r="K4008" s="5"/>
      <c r="L4008" s="5"/>
      <c r="M4008" s="17"/>
      <c r="N4008" s="17"/>
      <c r="T4008" s="79"/>
      <c r="U4008" s="79"/>
      <c r="V4008" s="19"/>
      <c r="W4008" s="79"/>
    </row>
    <row r="4009" spans="1:23" x14ac:dyDescent="0.25">
      <c r="A4009" s="17"/>
      <c r="B4009" s="17"/>
      <c r="C4009" s="86"/>
      <c r="D4009" s="86"/>
      <c r="E4009" s="87"/>
      <c r="F4009" s="5"/>
      <c r="G4009" s="5"/>
      <c r="H4009" s="5"/>
      <c r="K4009" s="5"/>
      <c r="L4009" s="5"/>
      <c r="M4009" s="17"/>
      <c r="N4009" s="17"/>
      <c r="T4009" s="79"/>
      <c r="U4009" s="79"/>
      <c r="V4009" s="19"/>
      <c r="W4009" s="79"/>
    </row>
    <row r="4010" spans="1:23" x14ac:dyDescent="0.25">
      <c r="A4010" s="17"/>
      <c r="B4010" s="17"/>
      <c r="C4010" s="86"/>
      <c r="D4010" s="86"/>
      <c r="E4010" s="87"/>
      <c r="F4010" s="5"/>
      <c r="G4010" s="5"/>
      <c r="H4010" s="5"/>
      <c r="K4010" s="5"/>
      <c r="L4010" s="5"/>
      <c r="M4010" s="17"/>
      <c r="N4010" s="17"/>
      <c r="T4010" s="79"/>
      <c r="U4010" s="79"/>
      <c r="V4010" s="19"/>
      <c r="W4010" s="79"/>
    </row>
    <row r="4011" spans="1:23" x14ac:dyDescent="0.25">
      <c r="A4011" s="17"/>
      <c r="B4011" s="17"/>
      <c r="C4011" s="86"/>
      <c r="D4011" s="86"/>
      <c r="E4011" s="87"/>
      <c r="F4011" s="5"/>
      <c r="G4011" s="5"/>
      <c r="H4011" s="5"/>
      <c r="K4011" s="5"/>
      <c r="L4011" s="5"/>
      <c r="M4011" s="17"/>
      <c r="N4011" s="17"/>
      <c r="T4011" s="79"/>
      <c r="U4011" s="79"/>
      <c r="W4011" s="79"/>
    </row>
    <row r="4012" spans="1:23" x14ac:dyDescent="0.25">
      <c r="A4012" s="17"/>
      <c r="B4012" s="17"/>
      <c r="C4012" s="86"/>
      <c r="D4012" s="86"/>
      <c r="E4012" s="87"/>
      <c r="F4012" s="5"/>
      <c r="G4012" s="5"/>
      <c r="H4012" s="5"/>
      <c r="K4012" s="5"/>
      <c r="L4012" s="5"/>
      <c r="M4012" s="17"/>
      <c r="N4012" s="17"/>
      <c r="T4012" s="79"/>
      <c r="U4012" s="79"/>
      <c r="W4012" s="79"/>
    </row>
    <row r="4013" spans="1:23" x14ac:dyDescent="0.25">
      <c r="A4013" s="17"/>
      <c r="B4013" s="17"/>
      <c r="C4013" s="86"/>
      <c r="D4013" s="86"/>
      <c r="E4013" s="87"/>
      <c r="F4013" s="5"/>
      <c r="G4013" s="5"/>
      <c r="H4013" s="5"/>
      <c r="K4013" s="5"/>
      <c r="L4013" s="5"/>
      <c r="M4013" s="17"/>
      <c r="N4013" s="17"/>
      <c r="T4013" s="79"/>
      <c r="U4013" s="79"/>
      <c r="W4013" s="79"/>
    </row>
    <row r="4014" spans="1:23" x14ac:dyDescent="0.25">
      <c r="A4014" s="17"/>
      <c r="B4014" s="17"/>
      <c r="C4014" s="86"/>
      <c r="D4014" s="86"/>
      <c r="E4014" s="87"/>
      <c r="F4014" s="5"/>
      <c r="G4014" s="5"/>
      <c r="H4014" s="5"/>
      <c r="K4014" s="5"/>
      <c r="L4014" s="5"/>
      <c r="M4014" s="17"/>
      <c r="N4014" s="17"/>
      <c r="T4014" s="79"/>
      <c r="U4014" s="79"/>
      <c r="W4014" s="79"/>
    </row>
    <row r="4015" spans="1:23" x14ac:dyDescent="0.25">
      <c r="A4015" s="17"/>
      <c r="B4015" s="17"/>
      <c r="C4015" s="86"/>
      <c r="D4015" s="86"/>
      <c r="E4015" s="87"/>
      <c r="F4015" s="5"/>
      <c r="G4015" s="5"/>
      <c r="H4015" s="5"/>
      <c r="K4015" s="5"/>
      <c r="L4015" s="5"/>
      <c r="M4015" s="17"/>
      <c r="N4015" s="17"/>
      <c r="T4015" s="79"/>
      <c r="U4015" s="79"/>
      <c r="W4015" s="79"/>
    </row>
    <row r="4016" spans="1:23" x14ac:dyDescent="0.25">
      <c r="A4016" s="17"/>
      <c r="B4016" s="17"/>
      <c r="C4016" s="86"/>
      <c r="D4016" s="86"/>
      <c r="E4016" s="87"/>
      <c r="F4016" s="5"/>
      <c r="G4016" s="5"/>
      <c r="H4016" s="5"/>
      <c r="K4016" s="5"/>
      <c r="L4016" s="5"/>
      <c r="M4016" s="17"/>
      <c r="N4016" s="17"/>
      <c r="T4016" s="79"/>
      <c r="U4016" s="79"/>
      <c r="W4016" s="79"/>
    </row>
    <row r="4017" spans="1:23" x14ac:dyDescent="0.25">
      <c r="A4017" s="17"/>
      <c r="B4017" s="17"/>
      <c r="C4017" s="86"/>
      <c r="D4017" s="86"/>
      <c r="E4017" s="87"/>
      <c r="F4017" s="5"/>
      <c r="G4017" s="5"/>
      <c r="H4017" s="5"/>
      <c r="K4017" s="5"/>
      <c r="L4017" s="5"/>
      <c r="M4017" s="17"/>
      <c r="N4017" s="17"/>
      <c r="T4017" s="79"/>
      <c r="U4017" s="79"/>
      <c r="W4017" s="79"/>
    </row>
    <row r="4018" spans="1:23" x14ac:dyDescent="0.25">
      <c r="A4018" s="17"/>
      <c r="B4018" s="17"/>
      <c r="C4018" s="86"/>
      <c r="D4018" s="86"/>
      <c r="E4018" s="87"/>
      <c r="F4018" s="5"/>
      <c r="G4018" s="5"/>
      <c r="H4018" s="5"/>
      <c r="K4018" s="5"/>
      <c r="L4018" s="5"/>
      <c r="M4018" s="17"/>
      <c r="N4018" s="17"/>
      <c r="T4018" s="79"/>
      <c r="U4018" s="79"/>
      <c r="W4018" s="79"/>
    </row>
    <row r="4019" spans="1:23" x14ac:dyDescent="0.25">
      <c r="A4019" s="17"/>
      <c r="B4019" s="17"/>
      <c r="C4019" s="86"/>
      <c r="D4019" s="86"/>
      <c r="E4019" s="87"/>
      <c r="F4019" s="5"/>
      <c r="G4019" s="5"/>
      <c r="H4019" s="5"/>
      <c r="K4019" s="5"/>
      <c r="L4019" s="5"/>
      <c r="M4019" s="17"/>
      <c r="N4019" s="17"/>
      <c r="T4019" s="79"/>
      <c r="U4019" s="79"/>
      <c r="W4019" s="79"/>
    </row>
    <row r="4020" spans="1:23" x14ac:dyDescent="0.25">
      <c r="A4020" s="17"/>
      <c r="B4020" s="17"/>
      <c r="C4020" s="86"/>
      <c r="D4020" s="86"/>
      <c r="E4020" s="87"/>
      <c r="F4020" s="5"/>
      <c r="G4020" s="5"/>
      <c r="H4020" s="5"/>
      <c r="K4020" s="5"/>
      <c r="L4020" s="5"/>
      <c r="M4020" s="17"/>
      <c r="N4020" s="17"/>
      <c r="T4020" s="79"/>
      <c r="U4020" s="79"/>
      <c r="W4020" s="79"/>
    </row>
    <row r="4021" spans="1:23" x14ac:dyDescent="0.25">
      <c r="A4021" s="17"/>
      <c r="B4021" s="17"/>
      <c r="C4021" s="86"/>
      <c r="D4021" s="86"/>
      <c r="E4021" s="87"/>
      <c r="F4021" s="5"/>
      <c r="G4021" s="5"/>
      <c r="H4021" s="5"/>
      <c r="K4021" s="5"/>
      <c r="L4021" s="5"/>
      <c r="M4021" s="17"/>
      <c r="N4021" s="17"/>
      <c r="T4021" s="79"/>
      <c r="U4021" s="79"/>
      <c r="W4021" s="79"/>
    </row>
    <row r="4022" spans="1:23" x14ac:dyDescent="0.25">
      <c r="A4022" s="17"/>
      <c r="B4022" s="17"/>
      <c r="C4022" s="86"/>
      <c r="D4022" s="86"/>
      <c r="E4022" s="87"/>
      <c r="F4022" s="5"/>
      <c r="G4022" s="5"/>
      <c r="H4022" s="5"/>
      <c r="K4022" s="5"/>
      <c r="L4022" s="5"/>
      <c r="M4022" s="17"/>
      <c r="N4022" s="17"/>
      <c r="T4022" s="79"/>
      <c r="U4022" s="79"/>
      <c r="W4022" s="79"/>
    </row>
    <row r="4023" spans="1:23" x14ac:dyDescent="0.25">
      <c r="A4023" s="17"/>
      <c r="B4023" s="17"/>
      <c r="C4023" s="86"/>
      <c r="D4023" s="86"/>
      <c r="E4023" s="87"/>
      <c r="F4023" s="5"/>
      <c r="G4023" s="5"/>
      <c r="H4023" s="5"/>
      <c r="K4023" s="5"/>
      <c r="L4023" s="5"/>
      <c r="M4023" s="17"/>
      <c r="N4023" s="17"/>
      <c r="T4023" s="79"/>
      <c r="U4023" s="79"/>
      <c r="W4023" s="79"/>
    </row>
    <row r="4024" spans="1:23" x14ac:dyDescent="0.25">
      <c r="A4024" s="17"/>
      <c r="B4024" s="17"/>
      <c r="C4024" s="86"/>
      <c r="D4024" s="86"/>
      <c r="E4024" s="87"/>
      <c r="F4024" s="5"/>
      <c r="G4024" s="5"/>
      <c r="H4024" s="5"/>
      <c r="K4024" s="5"/>
      <c r="L4024" s="5"/>
      <c r="M4024" s="17"/>
      <c r="N4024" s="17"/>
      <c r="T4024" s="79"/>
      <c r="U4024" s="79"/>
      <c r="W4024" s="79"/>
    </row>
    <row r="4025" spans="1:23" x14ac:dyDescent="0.25">
      <c r="A4025" s="17"/>
      <c r="B4025" s="17"/>
      <c r="C4025" s="86"/>
      <c r="D4025" s="86"/>
      <c r="E4025" s="87"/>
      <c r="F4025" s="5"/>
      <c r="G4025" s="5"/>
      <c r="H4025" s="5"/>
      <c r="K4025" s="5"/>
      <c r="L4025" s="5"/>
      <c r="M4025" s="17"/>
      <c r="N4025" s="17"/>
      <c r="T4025" s="79"/>
      <c r="U4025" s="79"/>
      <c r="V4025" s="19"/>
      <c r="W4025" s="79"/>
    </row>
    <row r="4026" spans="1:23" x14ac:dyDescent="0.25">
      <c r="A4026" s="17"/>
      <c r="B4026" s="17"/>
      <c r="C4026" s="86"/>
      <c r="D4026" s="86"/>
      <c r="E4026" s="87"/>
      <c r="F4026" s="5"/>
      <c r="G4026" s="5"/>
      <c r="H4026" s="5"/>
      <c r="K4026" s="5"/>
      <c r="L4026" s="5"/>
      <c r="M4026" s="17"/>
      <c r="N4026" s="17"/>
      <c r="T4026" s="79"/>
      <c r="U4026" s="79"/>
      <c r="V4026" s="19"/>
      <c r="W4026" s="79"/>
    </row>
    <row r="4027" spans="1:23" x14ac:dyDescent="0.25">
      <c r="A4027" s="17"/>
      <c r="B4027" s="17"/>
      <c r="C4027" s="86"/>
      <c r="D4027" s="86"/>
      <c r="E4027" s="87"/>
      <c r="F4027" s="5"/>
      <c r="G4027" s="5"/>
      <c r="H4027" s="5"/>
      <c r="K4027" s="5"/>
      <c r="L4027" s="5"/>
      <c r="M4027" s="17"/>
      <c r="N4027" s="17"/>
      <c r="T4027" s="79"/>
      <c r="U4027" s="79"/>
      <c r="V4027" s="19"/>
      <c r="W4027" s="79"/>
    </row>
    <row r="4028" spans="1:23" x14ac:dyDescent="0.25">
      <c r="A4028" s="17"/>
      <c r="B4028" s="17"/>
      <c r="C4028" s="86"/>
      <c r="D4028" s="86"/>
      <c r="E4028" s="87"/>
      <c r="F4028" s="5"/>
      <c r="G4028" s="5"/>
      <c r="H4028" s="5"/>
      <c r="K4028" s="5"/>
      <c r="L4028" s="5"/>
      <c r="M4028" s="17"/>
      <c r="N4028" s="17"/>
      <c r="T4028" s="79"/>
      <c r="U4028" s="79"/>
      <c r="V4028" s="19"/>
      <c r="W4028" s="79"/>
    </row>
    <row r="4029" spans="1:23" x14ac:dyDescent="0.25">
      <c r="A4029" s="17"/>
      <c r="B4029" s="17"/>
      <c r="C4029" s="86"/>
      <c r="D4029" s="86"/>
      <c r="E4029" s="87"/>
      <c r="F4029" s="5"/>
      <c r="G4029" s="5"/>
      <c r="H4029" s="5"/>
      <c r="K4029" s="5"/>
      <c r="L4029" s="5"/>
      <c r="M4029" s="17"/>
      <c r="N4029" s="17"/>
      <c r="T4029" s="79"/>
      <c r="U4029" s="79"/>
      <c r="V4029" s="19"/>
      <c r="W4029" s="79"/>
    </row>
    <row r="4030" spans="1:23" x14ac:dyDescent="0.25">
      <c r="A4030" s="17"/>
      <c r="B4030" s="17"/>
      <c r="C4030" s="86"/>
      <c r="D4030" s="86"/>
      <c r="E4030" s="87"/>
      <c r="F4030" s="5"/>
      <c r="G4030" s="5"/>
      <c r="H4030" s="5"/>
      <c r="K4030" s="5"/>
      <c r="L4030" s="5"/>
      <c r="M4030" s="17"/>
      <c r="N4030" s="17"/>
      <c r="T4030" s="79"/>
      <c r="U4030" s="79"/>
      <c r="V4030" s="19"/>
      <c r="W4030" s="79"/>
    </row>
    <row r="4031" spans="1:23" x14ac:dyDescent="0.25">
      <c r="A4031" s="17"/>
      <c r="B4031" s="17"/>
      <c r="C4031" s="86"/>
      <c r="D4031" s="86"/>
      <c r="E4031" s="87"/>
      <c r="F4031" s="5"/>
      <c r="G4031" s="5"/>
      <c r="H4031" s="5"/>
      <c r="K4031" s="5"/>
      <c r="L4031" s="5"/>
      <c r="M4031" s="17"/>
      <c r="N4031" s="17"/>
      <c r="T4031" s="79"/>
      <c r="U4031" s="79"/>
      <c r="V4031" s="19"/>
      <c r="W4031" s="79"/>
    </row>
    <row r="4032" spans="1:23" x14ac:dyDescent="0.25">
      <c r="A4032" s="17"/>
      <c r="B4032" s="17"/>
      <c r="C4032" s="86"/>
      <c r="D4032" s="86"/>
      <c r="E4032" s="87"/>
      <c r="F4032" s="5"/>
      <c r="G4032" s="5"/>
      <c r="H4032" s="5"/>
      <c r="K4032" s="5"/>
      <c r="L4032" s="5"/>
      <c r="M4032" s="17"/>
      <c r="N4032" s="17"/>
      <c r="T4032" s="79"/>
      <c r="U4032" s="79"/>
      <c r="V4032" s="19"/>
      <c r="W4032" s="79"/>
    </row>
    <row r="4033" spans="1:23" x14ac:dyDescent="0.25">
      <c r="A4033" s="17"/>
      <c r="B4033" s="17"/>
      <c r="C4033" s="86"/>
      <c r="D4033" s="86"/>
      <c r="E4033" s="87"/>
      <c r="F4033" s="5"/>
      <c r="G4033" s="5"/>
      <c r="H4033" s="5"/>
      <c r="K4033" s="5"/>
      <c r="L4033" s="5"/>
      <c r="M4033" s="17"/>
      <c r="N4033" s="17"/>
      <c r="T4033" s="79"/>
      <c r="U4033" s="79"/>
      <c r="V4033" s="19"/>
      <c r="W4033" s="79"/>
    </row>
    <row r="4034" spans="1:23" x14ac:dyDescent="0.25">
      <c r="A4034" s="17"/>
      <c r="B4034" s="17"/>
      <c r="C4034" s="86"/>
      <c r="D4034" s="86"/>
      <c r="E4034" s="87"/>
      <c r="F4034" s="5"/>
      <c r="G4034" s="5"/>
      <c r="H4034" s="5"/>
      <c r="K4034" s="5"/>
      <c r="L4034" s="5"/>
      <c r="M4034" s="17"/>
      <c r="N4034" s="17"/>
      <c r="T4034" s="79"/>
      <c r="U4034" s="79"/>
      <c r="V4034" s="19"/>
      <c r="W4034" s="79"/>
    </row>
    <row r="4035" spans="1:23" x14ac:dyDescent="0.25">
      <c r="A4035" s="17"/>
      <c r="B4035" s="17"/>
      <c r="C4035" s="86"/>
      <c r="D4035" s="86"/>
      <c r="E4035" s="87"/>
      <c r="F4035" s="5"/>
      <c r="G4035" s="5"/>
      <c r="H4035" s="5"/>
      <c r="K4035" s="5"/>
      <c r="L4035" s="5"/>
      <c r="M4035" s="17"/>
      <c r="N4035" s="17"/>
      <c r="T4035" s="79"/>
      <c r="U4035" s="79"/>
      <c r="V4035" s="19"/>
      <c r="W4035" s="79"/>
    </row>
    <row r="4036" spans="1:23" x14ac:dyDescent="0.25">
      <c r="A4036" s="17"/>
      <c r="B4036" s="17"/>
      <c r="C4036" s="86"/>
      <c r="D4036" s="86"/>
      <c r="E4036" s="87"/>
      <c r="F4036" s="5"/>
      <c r="G4036" s="5"/>
      <c r="H4036" s="5"/>
      <c r="K4036" s="5"/>
      <c r="L4036" s="5"/>
      <c r="M4036" s="17"/>
      <c r="N4036" s="17"/>
      <c r="T4036" s="79"/>
      <c r="U4036" s="79"/>
      <c r="V4036" s="19"/>
      <c r="W4036" s="79"/>
    </row>
    <row r="4037" spans="1:23" x14ac:dyDescent="0.25">
      <c r="A4037" s="17"/>
      <c r="B4037" s="17"/>
      <c r="C4037" s="86"/>
      <c r="D4037" s="86"/>
      <c r="E4037" s="87"/>
      <c r="F4037" s="5"/>
      <c r="G4037" s="5"/>
      <c r="H4037" s="5"/>
      <c r="K4037" s="5"/>
      <c r="L4037" s="5"/>
      <c r="M4037" s="17"/>
      <c r="N4037" s="17"/>
      <c r="T4037" s="79"/>
      <c r="U4037" s="79"/>
      <c r="V4037" s="19"/>
      <c r="W4037" s="79"/>
    </row>
    <row r="4038" spans="1:23" x14ac:dyDescent="0.25">
      <c r="A4038" s="17"/>
      <c r="B4038" s="17"/>
      <c r="C4038" s="86"/>
      <c r="D4038" s="86"/>
      <c r="E4038" s="87"/>
      <c r="F4038" s="5"/>
      <c r="G4038" s="5"/>
      <c r="H4038" s="5"/>
      <c r="K4038" s="5"/>
      <c r="L4038" s="5"/>
      <c r="M4038" s="17"/>
      <c r="N4038" s="17"/>
      <c r="T4038" s="79"/>
      <c r="U4038" s="79"/>
      <c r="V4038" s="19"/>
      <c r="W4038" s="79"/>
    </row>
    <row r="4039" spans="1:23" x14ac:dyDescent="0.25">
      <c r="A4039" s="17"/>
      <c r="B4039" s="17"/>
      <c r="C4039" s="86"/>
      <c r="D4039" s="86"/>
      <c r="E4039" s="87"/>
      <c r="F4039" s="5"/>
      <c r="G4039" s="5"/>
      <c r="H4039" s="5"/>
      <c r="K4039" s="5"/>
      <c r="L4039" s="5"/>
      <c r="M4039" s="17"/>
      <c r="N4039" s="17"/>
      <c r="T4039" s="79"/>
      <c r="U4039" s="79"/>
      <c r="V4039" s="19"/>
      <c r="W4039" s="79"/>
    </row>
    <row r="4040" spans="1:23" x14ac:dyDescent="0.25">
      <c r="A4040" s="17"/>
      <c r="B4040" s="17"/>
      <c r="C4040" s="86"/>
      <c r="D4040" s="86"/>
      <c r="E4040" s="87"/>
      <c r="F4040" s="5"/>
      <c r="G4040" s="5"/>
      <c r="H4040" s="5"/>
      <c r="K4040" s="5"/>
      <c r="L4040" s="5"/>
      <c r="M4040" s="17"/>
      <c r="N4040" s="17"/>
      <c r="T4040" s="79"/>
      <c r="U4040" s="79"/>
      <c r="V4040" s="19"/>
      <c r="W4040" s="79"/>
    </row>
    <row r="4041" spans="1:23" x14ac:dyDescent="0.25">
      <c r="A4041" s="17"/>
      <c r="B4041" s="17"/>
      <c r="C4041" s="86"/>
      <c r="D4041" s="86"/>
      <c r="E4041" s="87"/>
      <c r="F4041" s="5"/>
      <c r="G4041" s="5"/>
      <c r="H4041" s="5"/>
      <c r="K4041" s="5"/>
      <c r="L4041" s="5"/>
      <c r="M4041" s="17"/>
      <c r="N4041" s="17"/>
      <c r="T4041" s="79"/>
      <c r="U4041" s="79"/>
      <c r="V4041" s="19"/>
      <c r="W4041" s="79"/>
    </row>
    <row r="4042" spans="1:23" x14ac:dyDescent="0.25">
      <c r="A4042" s="17"/>
      <c r="B4042" s="17"/>
      <c r="C4042" s="86"/>
      <c r="D4042" s="86"/>
      <c r="E4042" s="87"/>
      <c r="F4042" s="5"/>
      <c r="G4042" s="5"/>
      <c r="H4042" s="5"/>
      <c r="K4042" s="5"/>
      <c r="L4042" s="5"/>
      <c r="M4042" s="17"/>
      <c r="N4042" s="17"/>
      <c r="T4042" s="79"/>
      <c r="U4042" s="79"/>
      <c r="V4042" s="19"/>
      <c r="W4042" s="79"/>
    </row>
    <row r="4043" spans="1:23" x14ac:dyDescent="0.25">
      <c r="A4043" s="17"/>
      <c r="B4043" s="17"/>
      <c r="C4043" s="86"/>
      <c r="D4043" s="86"/>
      <c r="E4043" s="87"/>
      <c r="F4043" s="5"/>
      <c r="G4043" s="5"/>
      <c r="H4043" s="5"/>
      <c r="K4043" s="5"/>
      <c r="L4043" s="5"/>
      <c r="M4043" s="17"/>
      <c r="N4043" s="17"/>
      <c r="T4043" s="79"/>
      <c r="U4043" s="79"/>
      <c r="V4043" s="19"/>
      <c r="W4043" s="79"/>
    </row>
    <row r="4044" spans="1:23" x14ac:dyDescent="0.25">
      <c r="A4044" s="17"/>
      <c r="B4044" s="17"/>
      <c r="C4044" s="86"/>
      <c r="D4044" s="86"/>
      <c r="E4044" s="87"/>
      <c r="F4044" s="5"/>
      <c r="G4044" s="5"/>
      <c r="H4044" s="5"/>
      <c r="K4044" s="5"/>
      <c r="L4044" s="5"/>
      <c r="M4044" s="17"/>
      <c r="N4044" s="17"/>
      <c r="T4044" s="79"/>
      <c r="U4044" s="79"/>
      <c r="V4044" s="19"/>
      <c r="W4044" s="79"/>
    </row>
    <row r="4045" spans="1:23" x14ac:dyDescent="0.25">
      <c r="A4045" s="17"/>
      <c r="B4045" s="17"/>
      <c r="C4045" s="86"/>
      <c r="D4045" s="86"/>
      <c r="E4045" s="87"/>
      <c r="F4045" s="5"/>
      <c r="G4045" s="5"/>
      <c r="H4045" s="5"/>
      <c r="K4045" s="5"/>
      <c r="L4045" s="5"/>
      <c r="M4045" s="17"/>
      <c r="N4045" s="17"/>
      <c r="T4045" s="79"/>
      <c r="U4045" s="79"/>
      <c r="V4045" s="19"/>
      <c r="W4045" s="79"/>
    </row>
    <row r="4046" spans="1:23" x14ac:dyDescent="0.25">
      <c r="A4046" s="17"/>
      <c r="B4046" s="17"/>
      <c r="C4046" s="86"/>
      <c r="D4046" s="86"/>
      <c r="E4046" s="87"/>
      <c r="F4046" s="5"/>
      <c r="G4046" s="5"/>
      <c r="H4046" s="5"/>
      <c r="K4046" s="5"/>
      <c r="L4046" s="5"/>
      <c r="M4046" s="17"/>
      <c r="N4046" s="17"/>
      <c r="T4046" s="79"/>
      <c r="U4046" s="79"/>
      <c r="V4046" s="19"/>
      <c r="W4046" s="79"/>
    </row>
    <row r="4047" spans="1:23" x14ac:dyDescent="0.25">
      <c r="A4047" s="17"/>
      <c r="B4047" s="17"/>
      <c r="C4047" s="86"/>
      <c r="D4047" s="86"/>
      <c r="E4047" s="87"/>
      <c r="F4047" s="5"/>
      <c r="G4047" s="5"/>
      <c r="H4047" s="5"/>
      <c r="K4047" s="5"/>
      <c r="L4047" s="5"/>
      <c r="M4047" s="17"/>
      <c r="N4047" s="17"/>
      <c r="T4047" s="79"/>
      <c r="U4047" s="79"/>
      <c r="V4047" s="19"/>
      <c r="W4047" s="79"/>
    </row>
    <row r="4048" spans="1:23" x14ac:dyDescent="0.25">
      <c r="A4048" s="17"/>
      <c r="B4048" s="17"/>
      <c r="C4048" s="86"/>
      <c r="D4048" s="86"/>
      <c r="E4048" s="87"/>
      <c r="F4048" s="5"/>
      <c r="G4048" s="5"/>
      <c r="H4048" s="5"/>
      <c r="K4048" s="5"/>
      <c r="L4048" s="5"/>
      <c r="M4048" s="17"/>
      <c r="N4048" s="17"/>
      <c r="T4048" s="79"/>
      <c r="U4048" s="79"/>
      <c r="V4048" s="19"/>
      <c r="W4048" s="79"/>
    </row>
    <row r="4049" spans="1:23" x14ac:dyDescent="0.25">
      <c r="A4049" s="17"/>
      <c r="B4049" s="17"/>
      <c r="C4049" s="86"/>
      <c r="D4049" s="86"/>
      <c r="E4049" s="87"/>
      <c r="F4049" s="5"/>
      <c r="G4049" s="5"/>
      <c r="H4049" s="5"/>
      <c r="K4049" s="5"/>
      <c r="L4049" s="5"/>
      <c r="M4049" s="17"/>
      <c r="N4049" s="17"/>
      <c r="T4049" s="79"/>
      <c r="U4049" s="79"/>
      <c r="V4049" s="19"/>
      <c r="W4049" s="79"/>
    </row>
    <row r="4050" spans="1:23" x14ac:dyDescent="0.25">
      <c r="A4050" s="17"/>
      <c r="B4050" s="17"/>
      <c r="C4050" s="86"/>
      <c r="D4050" s="86"/>
      <c r="E4050" s="87"/>
      <c r="F4050" s="5"/>
      <c r="G4050" s="5"/>
      <c r="H4050" s="5"/>
      <c r="K4050" s="5"/>
      <c r="L4050" s="5"/>
      <c r="M4050" s="17"/>
      <c r="N4050" s="17"/>
      <c r="T4050" s="79"/>
      <c r="U4050" s="79"/>
      <c r="V4050" s="19"/>
      <c r="W4050" s="79"/>
    </row>
    <row r="4051" spans="1:23" x14ac:dyDescent="0.25">
      <c r="A4051" s="17"/>
      <c r="B4051" s="17"/>
      <c r="C4051" s="86"/>
      <c r="D4051" s="86"/>
      <c r="E4051" s="87"/>
      <c r="F4051" s="5"/>
      <c r="G4051" s="5"/>
      <c r="H4051" s="5"/>
      <c r="K4051" s="5"/>
      <c r="L4051" s="5"/>
      <c r="M4051" s="17"/>
      <c r="N4051" s="17"/>
      <c r="T4051" s="79"/>
      <c r="U4051" s="79"/>
      <c r="V4051" s="19"/>
      <c r="W4051" s="79"/>
    </row>
    <row r="4052" spans="1:23" x14ac:dyDescent="0.25">
      <c r="A4052" s="17"/>
      <c r="B4052" s="17"/>
      <c r="C4052" s="86"/>
      <c r="D4052" s="86"/>
      <c r="E4052" s="87"/>
      <c r="F4052" s="5"/>
      <c r="G4052" s="5"/>
      <c r="H4052" s="5"/>
      <c r="K4052" s="5"/>
      <c r="L4052" s="5"/>
      <c r="M4052" s="17"/>
      <c r="N4052" s="17"/>
      <c r="T4052" s="79"/>
      <c r="U4052" s="79"/>
      <c r="V4052" s="19"/>
      <c r="W4052" s="79"/>
    </row>
    <row r="4053" spans="1:23" x14ac:dyDescent="0.25">
      <c r="A4053" s="17"/>
      <c r="B4053" s="17"/>
      <c r="C4053" s="86"/>
      <c r="D4053" s="86"/>
      <c r="E4053" s="87"/>
      <c r="F4053" s="5"/>
      <c r="G4053" s="5"/>
      <c r="H4053" s="5"/>
      <c r="K4053" s="5"/>
      <c r="L4053" s="5"/>
      <c r="M4053" s="17"/>
      <c r="N4053" s="17"/>
      <c r="T4053" s="79"/>
      <c r="U4053" s="79"/>
      <c r="V4053" s="19"/>
      <c r="W4053" s="79"/>
    </row>
    <row r="4054" spans="1:23" x14ac:dyDescent="0.25">
      <c r="A4054" s="17"/>
      <c r="B4054" s="17"/>
      <c r="C4054" s="86"/>
      <c r="D4054" s="86"/>
      <c r="E4054" s="87"/>
      <c r="F4054" s="5"/>
      <c r="G4054" s="5"/>
      <c r="H4054" s="5"/>
      <c r="K4054" s="5"/>
      <c r="L4054" s="5"/>
      <c r="M4054" s="17"/>
      <c r="N4054" s="17"/>
      <c r="T4054" s="79"/>
      <c r="U4054" s="79"/>
      <c r="V4054" s="19"/>
      <c r="W4054" s="79"/>
    </row>
    <row r="4055" spans="1:23" x14ac:dyDescent="0.25">
      <c r="A4055" s="17"/>
      <c r="B4055" s="17"/>
      <c r="C4055" s="86"/>
      <c r="D4055" s="86"/>
      <c r="E4055" s="87"/>
      <c r="F4055" s="5"/>
      <c r="G4055" s="5"/>
      <c r="H4055" s="5"/>
      <c r="K4055" s="5"/>
      <c r="L4055" s="5"/>
      <c r="M4055" s="17"/>
      <c r="N4055" s="17"/>
      <c r="T4055" s="79"/>
      <c r="U4055" s="79"/>
      <c r="V4055" s="19"/>
      <c r="W4055" s="79"/>
    </row>
    <row r="4056" spans="1:23" x14ac:dyDescent="0.25">
      <c r="A4056" s="17"/>
      <c r="B4056" s="17"/>
      <c r="C4056" s="86"/>
      <c r="D4056" s="86"/>
      <c r="E4056" s="87"/>
      <c r="F4056" s="5"/>
      <c r="G4056" s="5"/>
      <c r="H4056" s="5"/>
      <c r="K4056" s="5"/>
      <c r="L4056" s="5"/>
      <c r="M4056" s="17"/>
      <c r="N4056" s="17"/>
      <c r="T4056" s="79"/>
      <c r="U4056" s="79"/>
      <c r="V4056" s="19"/>
      <c r="W4056" s="79"/>
    </row>
    <row r="4057" spans="1:23" x14ac:dyDescent="0.25">
      <c r="A4057" s="17"/>
      <c r="B4057" s="17"/>
      <c r="C4057" s="86"/>
      <c r="D4057" s="86"/>
      <c r="E4057" s="87"/>
      <c r="F4057" s="5"/>
      <c r="G4057" s="5"/>
      <c r="H4057" s="5"/>
      <c r="K4057" s="5"/>
      <c r="L4057" s="5"/>
      <c r="M4057" s="17"/>
      <c r="N4057" s="17"/>
      <c r="T4057" s="79"/>
      <c r="U4057" s="79"/>
      <c r="V4057" s="19"/>
      <c r="W4057" s="79"/>
    </row>
    <row r="4058" spans="1:23" x14ac:dyDescent="0.25">
      <c r="A4058" s="17"/>
      <c r="B4058" s="17"/>
      <c r="C4058" s="86"/>
      <c r="D4058" s="86"/>
      <c r="E4058" s="87"/>
      <c r="F4058" s="5"/>
      <c r="G4058" s="5"/>
      <c r="H4058" s="5"/>
      <c r="K4058" s="5"/>
      <c r="L4058" s="5"/>
      <c r="M4058" s="17"/>
      <c r="N4058" s="17"/>
      <c r="T4058" s="79"/>
      <c r="U4058" s="79"/>
      <c r="V4058" s="19"/>
      <c r="W4058" s="79"/>
    </row>
    <row r="4059" spans="1:23" x14ac:dyDescent="0.25">
      <c r="A4059" s="17"/>
      <c r="B4059" s="17"/>
      <c r="C4059" s="86"/>
      <c r="D4059" s="86"/>
      <c r="E4059" s="87"/>
      <c r="F4059" s="5"/>
      <c r="G4059" s="5"/>
      <c r="H4059" s="5"/>
      <c r="K4059" s="5"/>
      <c r="L4059" s="5"/>
      <c r="M4059" s="17"/>
      <c r="N4059" s="17"/>
      <c r="T4059" s="79"/>
      <c r="U4059" s="79"/>
      <c r="V4059" s="19"/>
      <c r="W4059" s="79"/>
    </row>
    <row r="4060" spans="1:23" x14ac:dyDescent="0.25">
      <c r="A4060" s="17"/>
      <c r="B4060" s="17"/>
      <c r="C4060" s="86"/>
      <c r="D4060" s="86"/>
      <c r="E4060" s="87"/>
      <c r="F4060" s="5"/>
      <c r="G4060" s="5"/>
      <c r="H4060" s="5"/>
      <c r="K4060" s="5"/>
      <c r="L4060" s="5"/>
      <c r="M4060" s="17"/>
      <c r="N4060" s="17"/>
      <c r="T4060" s="79"/>
      <c r="U4060" s="79"/>
      <c r="V4060" s="19"/>
      <c r="W4060" s="79"/>
    </row>
    <row r="4061" spans="1:23" x14ac:dyDescent="0.25">
      <c r="A4061" s="17"/>
      <c r="B4061" s="17"/>
      <c r="C4061" s="86"/>
      <c r="D4061" s="86"/>
      <c r="E4061" s="87"/>
      <c r="F4061" s="5"/>
      <c r="G4061" s="5"/>
      <c r="H4061" s="5"/>
      <c r="K4061" s="5"/>
      <c r="L4061" s="5"/>
      <c r="M4061" s="17"/>
      <c r="N4061" s="17"/>
      <c r="T4061" s="79"/>
      <c r="U4061" s="79"/>
      <c r="V4061" s="19"/>
      <c r="W4061" s="79"/>
    </row>
    <row r="4062" spans="1:23" x14ac:dyDescent="0.25">
      <c r="A4062" s="17"/>
      <c r="B4062" s="17"/>
      <c r="C4062" s="86"/>
      <c r="D4062" s="86"/>
      <c r="E4062" s="87"/>
      <c r="F4062" s="5"/>
      <c r="G4062" s="5"/>
      <c r="H4062" s="5"/>
      <c r="K4062" s="5"/>
      <c r="L4062" s="5"/>
      <c r="M4062" s="17"/>
      <c r="N4062" s="17"/>
      <c r="T4062" s="79"/>
      <c r="U4062" s="79"/>
      <c r="V4062" s="19"/>
      <c r="W4062" s="79"/>
    </row>
    <row r="4063" spans="1:23" x14ac:dyDescent="0.25">
      <c r="A4063" s="17"/>
      <c r="B4063" s="17"/>
      <c r="C4063" s="86"/>
      <c r="D4063" s="86"/>
      <c r="E4063" s="87"/>
      <c r="F4063" s="5"/>
      <c r="G4063" s="5"/>
      <c r="H4063" s="5"/>
      <c r="K4063" s="5"/>
      <c r="L4063" s="5"/>
      <c r="M4063" s="17"/>
      <c r="N4063" s="17"/>
      <c r="T4063" s="79"/>
      <c r="U4063" s="79"/>
      <c r="V4063" s="19"/>
      <c r="W4063" s="79"/>
    </row>
    <row r="4064" spans="1:23" x14ac:dyDescent="0.25">
      <c r="A4064" s="17"/>
      <c r="B4064" s="17"/>
      <c r="C4064" s="86"/>
      <c r="D4064" s="86"/>
      <c r="E4064" s="87"/>
      <c r="F4064" s="5"/>
      <c r="G4064" s="5"/>
      <c r="H4064" s="5"/>
      <c r="K4064" s="5"/>
      <c r="L4064" s="5"/>
      <c r="M4064" s="17"/>
      <c r="N4064" s="17"/>
      <c r="T4064" s="79"/>
      <c r="U4064" s="79"/>
      <c r="V4064" s="19"/>
      <c r="W4064" s="79"/>
    </row>
    <row r="4065" spans="1:23" x14ac:dyDescent="0.25">
      <c r="A4065" s="17"/>
      <c r="B4065" s="17"/>
      <c r="C4065" s="86"/>
      <c r="D4065" s="86"/>
      <c r="E4065" s="87"/>
      <c r="F4065" s="5"/>
      <c r="G4065" s="5"/>
      <c r="H4065" s="5"/>
      <c r="K4065" s="5"/>
      <c r="L4065" s="5"/>
      <c r="M4065" s="17"/>
      <c r="N4065" s="17"/>
      <c r="T4065" s="79"/>
      <c r="U4065" s="79"/>
      <c r="V4065" s="19"/>
      <c r="W4065" s="79"/>
    </row>
    <row r="4066" spans="1:23" x14ac:dyDescent="0.25">
      <c r="A4066" s="17"/>
      <c r="B4066" s="17"/>
      <c r="C4066" s="86"/>
      <c r="D4066" s="86"/>
      <c r="E4066" s="87"/>
      <c r="F4066" s="5"/>
      <c r="G4066" s="5"/>
      <c r="H4066" s="5"/>
      <c r="K4066" s="5"/>
      <c r="L4066" s="5"/>
      <c r="M4066" s="17"/>
      <c r="N4066" s="17"/>
      <c r="T4066" s="79"/>
      <c r="U4066" s="79"/>
      <c r="V4066" s="19"/>
      <c r="W4066" s="79"/>
    </row>
    <row r="4067" spans="1:23" x14ac:dyDescent="0.25">
      <c r="A4067" s="17"/>
      <c r="B4067" s="17"/>
      <c r="C4067" s="86"/>
      <c r="D4067" s="86"/>
      <c r="E4067" s="87"/>
      <c r="F4067" s="5"/>
      <c r="G4067" s="5"/>
      <c r="H4067" s="5"/>
      <c r="K4067" s="5"/>
      <c r="L4067" s="5"/>
      <c r="M4067" s="17"/>
      <c r="N4067" s="17"/>
      <c r="T4067" s="79"/>
      <c r="U4067" s="79"/>
      <c r="V4067" s="19"/>
      <c r="W4067" s="79"/>
    </row>
    <row r="4068" spans="1:23" x14ac:dyDescent="0.25">
      <c r="A4068" s="17"/>
      <c r="B4068" s="17"/>
      <c r="C4068" s="86"/>
      <c r="D4068" s="86"/>
      <c r="E4068" s="87"/>
      <c r="F4068" s="5"/>
      <c r="G4068" s="5"/>
      <c r="H4068" s="5"/>
      <c r="K4068" s="5"/>
      <c r="L4068" s="5"/>
      <c r="M4068" s="17"/>
      <c r="N4068" s="17"/>
      <c r="T4068" s="79"/>
      <c r="U4068" s="79"/>
      <c r="V4068" s="19"/>
      <c r="W4068" s="79"/>
    </row>
    <row r="4069" spans="1:23" x14ac:dyDescent="0.25">
      <c r="A4069" s="17"/>
      <c r="B4069" s="17"/>
      <c r="C4069" s="86"/>
      <c r="D4069" s="86"/>
      <c r="E4069" s="87"/>
      <c r="F4069" s="5"/>
      <c r="G4069" s="5"/>
      <c r="H4069" s="5"/>
      <c r="K4069" s="5"/>
      <c r="L4069" s="5"/>
      <c r="M4069" s="17"/>
      <c r="N4069" s="17"/>
      <c r="T4069" s="79"/>
      <c r="U4069" s="79"/>
      <c r="V4069" s="19"/>
      <c r="W4069" s="79"/>
    </row>
    <row r="4070" spans="1:23" x14ac:dyDescent="0.25">
      <c r="A4070" s="17"/>
      <c r="B4070" s="17"/>
      <c r="C4070" s="86"/>
      <c r="D4070" s="86"/>
      <c r="E4070" s="87"/>
      <c r="F4070" s="5"/>
      <c r="G4070" s="5"/>
      <c r="H4070" s="5"/>
      <c r="K4070" s="5"/>
      <c r="L4070" s="5"/>
      <c r="M4070" s="17"/>
      <c r="N4070" s="17"/>
      <c r="T4070" s="79"/>
      <c r="U4070" s="79"/>
      <c r="V4070" s="19"/>
      <c r="W4070" s="79"/>
    </row>
    <row r="4071" spans="1:23" x14ac:dyDescent="0.25">
      <c r="A4071" s="17"/>
      <c r="B4071" s="17"/>
      <c r="C4071" s="86"/>
      <c r="D4071" s="86"/>
      <c r="E4071" s="87"/>
      <c r="F4071" s="5"/>
      <c r="G4071" s="5"/>
      <c r="H4071" s="5"/>
      <c r="K4071" s="5"/>
      <c r="L4071" s="5"/>
      <c r="M4071" s="17"/>
      <c r="N4071" s="17"/>
      <c r="T4071" s="79"/>
      <c r="U4071" s="79"/>
      <c r="V4071" s="19"/>
      <c r="W4071" s="79"/>
    </row>
    <row r="4072" spans="1:23" x14ac:dyDescent="0.25">
      <c r="A4072" s="17"/>
      <c r="B4072" s="17"/>
      <c r="C4072" s="86"/>
      <c r="D4072" s="86"/>
      <c r="E4072" s="87"/>
      <c r="F4072" s="5"/>
      <c r="G4072" s="5"/>
      <c r="H4072" s="5"/>
      <c r="K4072" s="5"/>
      <c r="L4072" s="5"/>
      <c r="M4072" s="17"/>
      <c r="N4072" s="17"/>
      <c r="T4072" s="79"/>
      <c r="U4072" s="79"/>
      <c r="V4072" s="19"/>
      <c r="W4072" s="79"/>
    </row>
    <row r="4073" spans="1:23" x14ac:dyDescent="0.25">
      <c r="A4073" s="17"/>
      <c r="B4073" s="17"/>
      <c r="C4073" s="86"/>
      <c r="D4073" s="86"/>
      <c r="E4073" s="87"/>
      <c r="F4073" s="5"/>
      <c r="G4073" s="5"/>
      <c r="H4073" s="5"/>
      <c r="K4073" s="5"/>
      <c r="L4073" s="5"/>
      <c r="M4073" s="17"/>
      <c r="N4073" s="17"/>
      <c r="T4073" s="79"/>
      <c r="U4073" s="79"/>
      <c r="V4073" s="19"/>
      <c r="W4073" s="79"/>
    </row>
    <row r="4074" spans="1:23" x14ac:dyDescent="0.25">
      <c r="A4074" s="17"/>
      <c r="B4074" s="17"/>
      <c r="C4074" s="86"/>
      <c r="D4074" s="86"/>
      <c r="E4074" s="87"/>
      <c r="F4074" s="5"/>
      <c r="G4074" s="5"/>
      <c r="H4074" s="5"/>
      <c r="K4074" s="5"/>
      <c r="L4074" s="5"/>
      <c r="M4074" s="17"/>
      <c r="N4074" s="17"/>
      <c r="T4074" s="79"/>
      <c r="U4074" s="79"/>
      <c r="V4074" s="19"/>
      <c r="W4074" s="79"/>
    </row>
    <row r="4075" spans="1:23" x14ac:dyDescent="0.25">
      <c r="A4075" s="17"/>
      <c r="B4075" s="17"/>
      <c r="C4075" s="86"/>
      <c r="D4075" s="86"/>
      <c r="E4075" s="87"/>
      <c r="F4075" s="5"/>
      <c r="G4075" s="5"/>
      <c r="H4075" s="5"/>
      <c r="K4075" s="5"/>
      <c r="L4075" s="5"/>
      <c r="M4075" s="17"/>
      <c r="N4075" s="17"/>
      <c r="T4075" s="79"/>
      <c r="U4075" s="79"/>
      <c r="V4075" s="19"/>
      <c r="W4075" s="79"/>
    </row>
    <row r="4076" spans="1:23" x14ac:dyDescent="0.25">
      <c r="A4076" s="17"/>
      <c r="B4076" s="17"/>
      <c r="C4076" s="86"/>
      <c r="D4076" s="86"/>
      <c r="E4076" s="87"/>
      <c r="F4076" s="5"/>
      <c r="G4076" s="5"/>
      <c r="H4076" s="5"/>
      <c r="K4076" s="5"/>
      <c r="L4076" s="5"/>
      <c r="M4076" s="17"/>
      <c r="N4076" s="17"/>
      <c r="T4076" s="79"/>
      <c r="U4076" s="79"/>
      <c r="V4076" s="19"/>
      <c r="W4076" s="79"/>
    </row>
    <row r="4077" spans="1:23" x14ac:dyDescent="0.25">
      <c r="A4077" s="17"/>
      <c r="B4077" s="17"/>
      <c r="C4077" s="86"/>
      <c r="D4077" s="86"/>
      <c r="E4077" s="87"/>
      <c r="F4077" s="5"/>
      <c r="G4077" s="5"/>
      <c r="H4077" s="5"/>
      <c r="K4077" s="5"/>
      <c r="L4077" s="5"/>
      <c r="M4077" s="17"/>
      <c r="N4077" s="17"/>
      <c r="T4077" s="79"/>
      <c r="U4077" s="79"/>
      <c r="V4077" s="19"/>
      <c r="W4077" s="79"/>
    </row>
    <row r="4078" spans="1:23" x14ac:dyDescent="0.25">
      <c r="A4078" s="17"/>
      <c r="B4078" s="17"/>
      <c r="C4078" s="86"/>
      <c r="D4078" s="86"/>
      <c r="E4078" s="87"/>
      <c r="F4078" s="5"/>
      <c r="G4078" s="5"/>
      <c r="H4078" s="5"/>
      <c r="K4078" s="5"/>
      <c r="L4078" s="5"/>
      <c r="M4078" s="17"/>
      <c r="N4078" s="17"/>
      <c r="T4078" s="79"/>
      <c r="U4078" s="79"/>
      <c r="V4078" s="19"/>
      <c r="W4078" s="79"/>
    </row>
    <row r="4079" spans="1:23" x14ac:dyDescent="0.25">
      <c r="A4079" s="17"/>
      <c r="B4079" s="17"/>
      <c r="C4079" s="86"/>
      <c r="D4079" s="86"/>
      <c r="E4079" s="87"/>
      <c r="F4079" s="5"/>
      <c r="G4079" s="5"/>
      <c r="H4079" s="5"/>
      <c r="K4079" s="5"/>
      <c r="L4079" s="5"/>
      <c r="M4079" s="17"/>
      <c r="N4079" s="17"/>
      <c r="T4079" s="79"/>
      <c r="U4079" s="79"/>
      <c r="V4079" s="19"/>
      <c r="W4079" s="79"/>
    </row>
    <row r="4080" spans="1:23" x14ac:dyDescent="0.25">
      <c r="A4080" s="17"/>
      <c r="B4080" s="17"/>
      <c r="C4080" s="86"/>
      <c r="D4080" s="86"/>
      <c r="E4080" s="87"/>
      <c r="F4080" s="5"/>
      <c r="G4080" s="5"/>
      <c r="H4080" s="5"/>
      <c r="K4080" s="5"/>
      <c r="L4080" s="5"/>
      <c r="M4080" s="17"/>
      <c r="N4080" s="17"/>
      <c r="T4080" s="79"/>
      <c r="U4080" s="79"/>
      <c r="V4080" s="19"/>
      <c r="W4080" s="79"/>
    </row>
    <row r="4081" spans="1:23" x14ac:dyDescent="0.25">
      <c r="A4081" s="17"/>
      <c r="B4081" s="17"/>
      <c r="C4081" s="86"/>
      <c r="D4081" s="86"/>
      <c r="E4081" s="87"/>
      <c r="F4081" s="5"/>
      <c r="G4081" s="5"/>
      <c r="H4081" s="5"/>
      <c r="K4081" s="5"/>
      <c r="L4081" s="5"/>
      <c r="M4081" s="17"/>
      <c r="N4081" s="17"/>
      <c r="T4081" s="79"/>
      <c r="U4081" s="79"/>
      <c r="V4081" s="19"/>
      <c r="W4081" s="79"/>
    </row>
    <row r="4082" spans="1:23" x14ac:dyDescent="0.25">
      <c r="A4082" s="17"/>
      <c r="B4082" s="17"/>
      <c r="C4082" s="86"/>
      <c r="D4082" s="86"/>
      <c r="E4082" s="87"/>
      <c r="F4082" s="5"/>
      <c r="G4082" s="5"/>
      <c r="H4082" s="5"/>
      <c r="K4082" s="5"/>
      <c r="L4082" s="5"/>
      <c r="M4082" s="17"/>
      <c r="N4082" s="17"/>
      <c r="T4082" s="79"/>
      <c r="U4082" s="79"/>
      <c r="V4082" s="19"/>
      <c r="W4082" s="79"/>
    </row>
    <row r="4083" spans="1:23" x14ac:dyDescent="0.25">
      <c r="A4083" s="17"/>
      <c r="B4083" s="17"/>
      <c r="C4083" s="86"/>
      <c r="D4083" s="86"/>
      <c r="E4083" s="87"/>
      <c r="F4083" s="5"/>
      <c r="G4083" s="5"/>
      <c r="H4083" s="5"/>
      <c r="K4083" s="5"/>
      <c r="L4083" s="5"/>
      <c r="M4083" s="17"/>
      <c r="N4083" s="17"/>
      <c r="T4083" s="79"/>
      <c r="U4083" s="79"/>
      <c r="V4083" s="19"/>
      <c r="W4083" s="79"/>
    </row>
    <row r="4084" spans="1:23" x14ac:dyDescent="0.25">
      <c r="A4084" s="17"/>
      <c r="B4084" s="17"/>
      <c r="C4084" s="86"/>
      <c r="D4084" s="86"/>
      <c r="E4084" s="87"/>
      <c r="F4084" s="5"/>
      <c r="G4084" s="5"/>
      <c r="H4084" s="5"/>
      <c r="K4084" s="5"/>
      <c r="L4084" s="5"/>
      <c r="M4084" s="17"/>
      <c r="N4084" s="17"/>
      <c r="T4084" s="79"/>
      <c r="U4084" s="79"/>
      <c r="V4084" s="19"/>
      <c r="W4084" s="79"/>
    </row>
    <row r="4085" spans="1:23" x14ac:dyDescent="0.25">
      <c r="A4085" s="17"/>
      <c r="B4085" s="17"/>
      <c r="C4085" s="86"/>
      <c r="D4085" s="86"/>
      <c r="E4085" s="87"/>
      <c r="F4085" s="5"/>
      <c r="G4085" s="5"/>
      <c r="H4085" s="5"/>
      <c r="K4085" s="5"/>
      <c r="L4085" s="5"/>
      <c r="M4085" s="17"/>
      <c r="N4085" s="17"/>
      <c r="T4085" s="79"/>
      <c r="U4085" s="79"/>
      <c r="V4085" s="19"/>
      <c r="W4085" s="79"/>
    </row>
    <row r="4086" spans="1:23" x14ac:dyDescent="0.25">
      <c r="A4086" s="17"/>
      <c r="B4086" s="17"/>
      <c r="C4086" s="86"/>
      <c r="D4086" s="86"/>
      <c r="E4086" s="87"/>
      <c r="F4086" s="5"/>
      <c r="G4086" s="5"/>
      <c r="H4086" s="5"/>
      <c r="K4086" s="5"/>
      <c r="L4086" s="5"/>
      <c r="M4086" s="17"/>
      <c r="N4086" s="17"/>
      <c r="T4086" s="79"/>
      <c r="U4086" s="79"/>
      <c r="V4086" s="19"/>
      <c r="W4086" s="79"/>
    </row>
    <row r="4087" spans="1:23" x14ac:dyDescent="0.25">
      <c r="A4087" s="17"/>
      <c r="B4087" s="17"/>
      <c r="C4087" s="86"/>
      <c r="D4087" s="86"/>
      <c r="E4087" s="87"/>
      <c r="F4087" s="5"/>
      <c r="G4087" s="5"/>
      <c r="H4087" s="5"/>
      <c r="K4087" s="5"/>
      <c r="L4087" s="5"/>
      <c r="M4087" s="17"/>
      <c r="N4087" s="17"/>
      <c r="T4087" s="79"/>
      <c r="U4087" s="79"/>
      <c r="V4087" s="19"/>
      <c r="W4087" s="79"/>
    </row>
    <row r="4088" spans="1:23" x14ac:dyDescent="0.25">
      <c r="A4088" s="17"/>
      <c r="B4088" s="17"/>
      <c r="C4088" s="86"/>
      <c r="D4088" s="86"/>
      <c r="E4088" s="87"/>
      <c r="F4088" s="5"/>
      <c r="G4088" s="5"/>
      <c r="H4088" s="5"/>
      <c r="K4088" s="5"/>
      <c r="L4088" s="5"/>
      <c r="M4088" s="17"/>
      <c r="N4088" s="17"/>
      <c r="T4088" s="79"/>
      <c r="U4088" s="79"/>
      <c r="V4088" s="19"/>
      <c r="W4088" s="79"/>
    </row>
    <row r="4089" spans="1:23" x14ac:dyDescent="0.25">
      <c r="A4089" s="17"/>
      <c r="B4089" s="17"/>
      <c r="C4089" s="86"/>
      <c r="D4089" s="86"/>
      <c r="E4089" s="87"/>
      <c r="F4089" s="5"/>
      <c r="G4089" s="5"/>
      <c r="H4089" s="5"/>
      <c r="K4089" s="5"/>
      <c r="L4089" s="5"/>
      <c r="M4089" s="17"/>
      <c r="N4089" s="17"/>
      <c r="T4089" s="79"/>
      <c r="U4089" s="79"/>
      <c r="V4089" s="19"/>
      <c r="W4089" s="79"/>
    </row>
    <row r="4090" spans="1:23" x14ac:dyDescent="0.25">
      <c r="A4090" s="17"/>
      <c r="B4090" s="17"/>
      <c r="C4090" s="86"/>
      <c r="D4090" s="86"/>
      <c r="E4090" s="87"/>
      <c r="F4090" s="5"/>
      <c r="G4090" s="5"/>
      <c r="H4090" s="5"/>
      <c r="K4090" s="5"/>
      <c r="L4090" s="5"/>
      <c r="M4090" s="17"/>
      <c r="N4090" s="17"/>
      <c r="T4090" s="79"/>
      <c r="U4090" s="79"/>
      <c r="V4090" s="19"/>
      <c r="W4090" s="79"/>
    </row>
    <row r="4091" spans="1:23" x14ac:dyDescent="0.25">
      <c r="A4091" s="17"/>
      <c r="B4091" s="17"/>
      <c r="C4091" s="86"/>
      <c r="D4091" s="86"/>
      <c r="E4091" s="87"/>
      <c r="F4091" s="5"/>
      <c r="G4091" s="5"/>
      <c r="H4091" s="5"/>
      <c r="K4091" s="5"/>
      <c r="L4091" s="5"/>
      <c r="M4091" s="17"/>
      <c r="N4091" s="17"/>
      <c r="T4091" s="79"/>
      <c r="U4091" s="79"/>
      <c r="V4091" s="19"/>
      <c r="W4091" s="79"/>
    </row>
    <row r="4092" spans="1:23" x14ac:dyDescent="0.25">
      <c r="A4092" s="17"/>
      <c r="B4092" s="17"/>
      <c r="C4092" s="86"/>
      <c r="D4092" s="86"/>
      <c r="E4092" s="87"/>
      <c r="F4092" s="5"/>
      <c r="G4092" s="5"/>
      <c r="H4092" s="5"/>
      <c r="K4092" s="5"/>
      <c r="L4092" s="5"/>
      <c r="M4092" s="17"/>
      <c r="N4092" s="17"/>
      <c r="T4092" s="79"/>
      <c r="U4092" s="79"/>
      <c r="V4092" s="19"/>
      <c r="W4092" s="79"/>
    </row>
    <row r="4093" spans="1:23" x14ac:dyDescent="0.25">
      <c r="A4093" s="17"/>
      <c r="B4093" s="17"/>
      <c r="C4093" s="86"/>
      <c r="D4093" s="86"/>
      <c r="E4093" s="87"/>
      <c r="F4093" s="5"/>
      <c r="G4093" s="5"/>
      <c r="H4093" s="5"/>
      <c r="K4093" s="5"/>
      <c r="L4093" s="5"/>
      <c r="M4093" s="17"/>
      <c r="N4093" s="17"/>
      <c r="T4093" s="79"/>
      <c r="U4093" s="79"/>
      <c r="V4093" s="19"/>
      <c r="W4093" s="79"/>
    </row>
    <row r="4094" spans="1:23" x14ac:dyDescent="0.25">
      <c r="A4094" s="17"/>
      <c r="B4094" s="17"/>
      <c r="C4094" s="86"/>
      <c r="D4094" s="86"/>
      <c r="E4094" s="87"/>
      <c r="F4094" s="5"/>
      <c r="G4094" s="5"/>
      <c r="H4094" s="5"/>
      <c r="K4094" s="5"/>
      <c r="L4094" s="5"/>
      <c r="M4094" s="17"/>
      <c r="N4094" s="17"/>
      <c r="T4094" s="79"/>
      <c r="U4094" s="79"/>
      <c r="V4094" s="19"/>
      <c r="W4094" s="79"/>
    </row>
    <row r="4095" spans="1:23" x14ac:dyDescent="0.25">
      <c r="A4095" s="17"/>
      <c r="B4095" s="17"/>
      <c r="C4095" s="86"/>
      <c r="D4095" s="86"/>
      <c r="E4095" s="87"/>
      <c r="F4095" s="5"/>
      <c r="G4095" s="5"/>
      <c r="H4095" s="5"/>
      <c r="K4095" s="5"/>
      <c r="L4095" s="5"/>
      <c r="M4095" s="17"/>
      <c r="N4095" s="17"/>
      <c r="T4095" s="79"/>
      <c r="U4095" s="79"/>
      <c r="V4095" s="19"/>
      <c r="W4095" s="79"/>
    </row>
    <row r="4096" spans="1:23" x14ac:dyDescent="0.25">
      <c r="A4096" s="17"/>
      <c r="B4096" s="17"/>
      <c r="C4096" s="86"/>
      <c r="D4096" s="86"/>
      <c r="E4096" s="87"/>
      <c r="F4096" s="5"/>
      <c r="G4096" s="5"/>
      <c r="H4096" s="5"/>
      <c r="K4096" s="5"/>
      <c r="L4096" s="5"/>
      <c r="M4096" s="17"/>
      <c r="N4096" s="17"/>
      <c r="T4096" s="79"/>
      <c r="U4096" s="79"/>
      <c r="V4096" s="19"/>
      <c r="W4096" s="79"/>
    </row>
    <row r="4097" spans="1:23" x14ac:dyDescent="0.25">
      <c r="A4097" s="17"/>
      <c r="B4097" s="17"/>
      <c r="C4097" s="86"/>
      <c r="D4097" s="86"/>
      <c r="E4097" s="87"/>
      <c r="F4097" s="5"/>
      <c r="G4097" s="5"/>
      <c r="H4097" s="5"/>
      <c r="K4097" s="5"/>
      <c r="L4097" s="5"/>
      <c r="M4097" s="17"/>
      <c r="N4097" s="17"/>
      <c r="T4097" s="79"/>
      <c r="U4097" s="79"/>
      <c r="V4097" s="19"/>
      <c r="W4097" s="79"/>
    </row>
    <row r="4098" spans="1:23" x14ac:dyDescent="0.25">
      <c r="A4098" s="17"/>
      <c r="B4098" s="17"/>
      <c r="C4098" s="86"/>
      <c r="D4098" s="86"/>
      <c r="E4098" s="87"/>
      <c r="F4098" s="5"/>
      <c r="G4098" s="5"/>
      <c r="H4098" s="5"/>
      <c r="K4098" s="5"/>
      <c r="L4098" s="5"/>
      <c r="M4098" s="17"/>
      <c r="N4098" s="17"/>
      <c r="T4098" s="79"/>
      <c r="U4098" s="79"/>
      <c r="V4098" s="19"/>
      <c r="W4098" s="79"/>
    </row>
    <row r="4099" spans="1:23" x14ac:dyDescent="0.25">
      <c r="A4099" s="17"/>
      <c r="B4099" s="17"/>
      <c r="C4099" s="86"/>
      <c r="D4099" s="86"/>
      <c r="E4099" s="87"/>
      <c r="F4099" s="5"/>
      <c r="G4099" s="5"/>
      <c r="H4099" s="5"/>
      <c r="K4099" s="5"/>
      <c r="L4099" s="5"/>
      <c r="M4099" s="17"/>
      <c r="N4099" s="17"/>
      <c r="T4099" s="79"/>
      <c r="U4099" s="79"/>
      <c r="V4099" s="19"/>
      <c r="W4099" s="79"/>
    </row>
    <row r="4100" spans="1:23" x14ac:dyDescent="0.25">
      <c r="A4100" s="17"/>
      <c r="B4100" s="17"/>
      <c r="C4100" s="86"/>
      <c r="D4100" s="86"/>
      <c r="E4100" s="87"/>
      <c r="F4100" s="5"/>
      <c r="G4100" s="5"/>
      <c r="H4100" s="5"/>
      <c r="K4100" s="5"/>
      <c r="L4100" s="5"/>
      <c r="M4100" s="17"/>
      <c r="N4100" s="17"/>
      <c r="T4100" s="79"/>
      <c r="U4100" s="79"/>
      <c r="V4100" s="19"/>
      <c r="W4100" s="79"/>
    </row>
    <row r="4101" spans="1:23" x14ac:dyDescent="0.25">
      <c r="A4101" s="17"/>
      <c r="B4101" s="17"/>
      <c r="C4101" s="86"/>
      <c r="D4101" s="86"/>
      <c r="E4101" s="87"/>
      <c r="F4101" s="5"/>
      <c r="G4101" s="5"/>
      <c r="H4101" s="5"/>
      <c r="K4101" s="5"/>
      <c r="L4101" s="5"/>
      <c r="M4101" s="17"/>
      <c r="N4101" s="17"/>
      <c r="T4101" s="79"/>
      <c r="U4101" s="79"/>
      <c r="V4101" s="19"/>
      <c r="W4101" s="79"/>
    </row>
    <row r="4102" spans="1:23" x14ac:dyDescent="0.25">
      <c r="A4102" s="17"/>
      <c r="B4102" s="17"/>
      <c r="C4102" s="86"/>
      <c r="D4102" s="86"/>
      <c r="E4102" s="87"/>
      <c r="F4102" s="5"/>
      <c r="G4102" s="5"/>
      <c r="H4102" s="5"/>
      <c r="K4102" s="5"/>
      <c r="L4102" s="5"/>
      <c r="M4102" s="17"/>
      <c r="N4102" s="17"/>
      <c r="T4102" s="79"/>
      <c r="U4102" s="79"/>
      <c r="V4102" s="19"/>
      <c r="W4102" s="79"/>
    </row>
    <row r="4103" spans="1:23" x14ac:dyDescent="0.25">
      <c r="A4103" s="17"/>
      <c r="B4103" s="17"/>
      <c r="C4103" s="86"/>
      <c r="D4103" s="86"/>
      <c r="E4103" s="87"/>
      <c r="F4103" s="5"/>
      <c r="G4103" s="5"/>
      <c r="H4103" s="5"/>
      <c r="K4103" s="5"/>
      <c r="L4103" s="5"/>
      <c r="M4103" s="17"/>
      <c r="N4103" s="17"/>
      <c r="T4103" s="79"/>
      <c r="U4103" s="79"/>
      <c r="V4103" s="19"/>
      <c r="W4103" s="79"/>
    </row>
    <row r="4104" spans="1:23" x14ac:dyDescent="0.25">
      <c r="A4104" s="17"/>
      <c r="B4104" s="17"/>
      <c r="C4104" s="86"/>
      <c r="D4104" s="86"/>
      <c r="E4104" s="87"/>
      <c r="F4104" s="5"/>
      <c r="G4104" s="5"/>
      <c r="H4104" s="5"/>
      <c r="K4104" s="5"/>
      <c r="L4104" s="5"/>
      <c r="M4104" s="17"/>
      <c r="N4104" s="17"/>
      <c r="T4104" s="79"/>
      <c r="U4104" s="79"/>
      <c r="V4104" s="19"/>
      <c r="W4104" s="79"/>
    </row>
    <row r="4105" spans="1:23" x14ac:dyDescent="0.25">
      <c r="A4105" s="17"/>
      <c r="B4105" s="17"/>
      <c r="C4105" s="86"/>
      <c r="D4105" s="86"/>
      <c r="E4105" s="87"/>
      <c r="F4105" s="5"/>
      <c r="G4105" s="5"/>
      <c r="H4105" s="5"/>
      <c r="K4105" s="5"/>
      <c r="L4105" s="5"/>
      <c r="M4105" s="17"/>
      <c r="N4105" s="17"/>
      <c r="T4105" s="79"/>
      <c r="U4105" s="79"/>
      <c r="V4105" s="19"/>
      <c r="W4105" s="79"/>
    </row>
    <row r="4106" spans="1:23" x14ac:dyDescent="0.25">
      <c r="A4106" s="17"/>
      <c r="B4106" s="17"/>
      <c r="C4106" s="86"/>
      <c r="D4106" s="86"/>
      <c r="E4106" s="87"/>
      <c r="F4106" s="5"/>
      <c r="G4106" s="5"/>
      <c r="H4106" s="5"/>
      <c r="K4106" s="5"/>
      <c r="L4106" s="5"/>
      <c r="M4106" s="17"/>
      <c r="N4106" s="17"/>
      <c r="T4106" s="79"/>
      <c r="U4106" s="79"/>
      <c r="V4106" s="19"/>
      <c r="W4106" s="79"/>
    </row>
    <row r="4107" spans="1:23" x14ac:dyDescent="0.25">
      <c r="A4107" s="17"/>
      <c r="B4107" s="17"/>
      <c r="C4107" s="86"/>
      <c r="D4107" s="86"/>
      <c r="E4107" s="87"/>
      <c r="F4107" s="5"/>
      <c r="G4107" s="5"/>
      <c r="H4107" s="5"/>
      <c r="K4107" s="5"/>
      <c r="L4107" s="5"/>
      <c r="M4107" s="17"/>
      <c r="N4107" s="17"/>
      <c r="T4107" s="79"/>
      <c r="U4107" s="79"/>
      <c r="V4107" s="19"/>
      <c r="W4107" s="79"/>
    </row>
    <row r="4108" spans="1:23" x14ac:dyDescent="0.25">
      <c r="A4108" s="17"/>
      <c r="B4108" s="17"/>
      <c r="C4108" s="86"/>
      <c r="D4108" s="86"/>
      <c r="E4108" s="87"/>
      <c r="F4108" s="5"/>
      <c r="G4108" s="5"/>
      <c r="H4108" s="5"/>
      <c r="K4108" s="5"/>
      <c r="L4108" s="5"/>
      <c r="M4108" s="17"/>
      <c r="N4108" s="17"/>
      <c r="T4108" s="79"/>
      <c r="U4108" s="79"/>
      <c r="V4108" s="19"/>
      <c r="W4108" s="79"/>
    </row>
    <row r="4109" spans="1:23" x14ac:dyDescent="0.25">
      <c r="A4109" s="17"/>
      <c r="B4109" s="17"/>
      <c r="C4109" s="86"/>
      <c r="D4109" s="86"/>
      <c r="E4109" s="87"/>
      <c r="F4109" s="5"/>
      <c r="G4109" s="5"/>
      <c r="H4109" s="5"/>
      <c r="K4109" s="5"/>
      <c r="L4109" s="5"/>
      <c r="M4109" s="17"/>
      <c r="N4109" s="17"/>
      <c r="T4109" s="79"/>
      <c r="U4109" s="79"/>
      <c r="V4109" s="19"/>
      <c r="W4109" s="79"/>
    </row>
    <row r="4110" spans="1:23" x14ac:dyDescent="0.25">
      <c r="A4110" s="17"/>
      <c r="B4110" s="17"/>
      <c r="C4110" s="86"/>
      <c r="D4110" s="86"/>
      <c r="E4110" s="87"/>
      <c r="F4110" s="5"/>
      <c r="G4110" s="5"/>
      <c r="H4110" s="5"/>
      <c r="K4110" s="5"/>
      <c r="L4110" s="5"/>
      <c r="M4110" s="17"/>
      <c r="N4110" s="17"/>
      <c r="T4110" s="79"/>
      <c r="U4110" s="79"/>
      <c r="V4110" s="19"/>
      <c r="W4110" s="79"/>
    </row>
    <row r="4111" spans="1:23" x14ac:dyDescent="0.25">
      <c r="A4111" s="17"/>
      <c r="B4111" s="17"/>
      <c r="C4111" s="86"/>
      <c r="D4111" s="86"/>
      <c r="E4111" s="87"/>
      <c r="F4111" s="5"/>
      <c r="G4111" s="5"/>
      <c r="H4111" s="5"/>
      <c r="K4111" s="5"/>
      <c r="L4111" s="5"/>
      <c r="M4111" s="17"/>
      <c r="N4111" s="17"/>
      <c r="T4111" s="79"/>
      <c r="U4111" s="79"/>
      <c r="V4111" s="19"/>
      <c r="W4111" s="79"/>
    </row>
    <row r="4112" spans="1:23" x14ac:dyDescent="0.25">
      <c r="A4112" s="17"/>
      <c r="B4112" s="17"/>
      <c r="C4112" s="86"/>
      <c r="D4112" s="86"/>
      <c r="E4112" s="87"/>
      <c r="F4112" s="5"/>
      <c r="G4112" s="5"/>
      <c r="H4112" s="5"/>
      <c r="K4112" s="5"/>
      <c r="L4112" s="5"/>
      <c r="M4112" s="17"/>
      <c r="N4112" s="17"/>
      <c r="T4112" s="79"/>
      <c r="U4112" s="79"/>
      <c r="V4112" s="19"/>
      <c r="W4112" s="79"/>
    </row>
    <row r="4113" spans="1:23" x14ac:dyDescent="0.25">
      <c r="A4113" s="17"/>
      <c r="B4113" s="17"/>
      <c r="C4113" s="86"/>
      <c r="D4113" s="86"/>
      <c r="E4113" s="87"/>
      <c r="F4113" s="5"/>
      <c r="G4113" s="5"/>
      <c r="H4113" s="5"/>
      <c r="K4113" s="5"/>
      <c r="L4113" s="5"/>
      <c r="M4113" s="17"/>
      <c r="N4113" s="17"/>
      <c r="T4113" s="79"/>
      <c r="U4113" s="79"/>
      <c r="V4113" s="19"/>
      <c r="W4113" s="79"/>
    </row>
    <row r="4114" spans="1:23" x14ac:dyDescent="0.25">
      <c r="A4114" s="17"/>
      <c r="B4114" s="17"/>
      <c r="C4114" s="86"/>
      <c r="D4114" s="86"/>
      <c r="E4114" s="87"/>
      <c r="F4114" s="5"/>
      <c r="G4114" s="5"/>
      <c r="H4114" s="5"/>
      <c r="K4114" s="5"/>
      <c r="L4114" s="5"/>
      <c r="M4114" s="17"/>
      <c r="N4114" s="17"/>
      <c r="T4114" s="79"/>
      <c r="U4114" s="79"/>
      <c r="V4114" s="19"/>
      <c r="W4114" s="79"/>
    </row>
    <row r="4115" spans="1:23" x14ac:dyDescent="0.25">
      <c r="A4115" s="17"/>
      <c r="B4115" s="17"/>
      <c r="C4115" s="86"/>
      <c r="D4115" s="86"/>
      <c r="E4115" s="87"/>
      <c r="F4115" s="5"/>
      <c r="G4115" s="5"/>
      <c r="H4115" s="5"/>
      <c r="K4115" s="5"/>
      <c r="L4115" s="5"/>
      <c r="M4115" s="17"/>
      <c r="N4115" s="17"/>
      <c r="T4115" s="79"/>
      <c r="U4115" s="79"/>
      <c r="V4115" s="19"/>
      <c r="W4115" s="79"/>
    </row>
    <row r="4116" spans="1:23" x14ac:dyDescent="0.25">
      <c r="A4116" s="17"/>
      <c r="B4116" s="17"/>
      <c r="C4116" s="86"/>
      <c r="D4116" s="86"/>
      <c r="E4116" s="87"/>
      <c r="F4116" s="5"/>
      <c r="G4116" s="5"/>
      <c r="H4116" s="5"/>
      <c r="K4116" s="5"/>
      <c r="L4116" s="5"/>
      <c r="M4116" s="17"/>
      <c r="N4116" s="17"/>
      <c r="T4116" s="79"/>
      <c r="U4116" s="79"/>
      <c r="V4116" s="19"/>
      <c r="W4116" s="79"/>
    </row>
    <row r="4117" spans="1:23" x14ac:dyDescent="0.25">
      <c r="A4117" s="17"/>
      <c r="B4117" s="17"/>
      <c r="C4117" s="86"/>
      <c r="D4117" s="86"/>
      <c r="E4117" s="87"/>
      <c r="F4117" s="5"/>
      <c r="G4117" s="5"/>
      <c r="H4117" s="5"/>
      <c r="K4117" s="5"/>
      <c r="L4117" s="5"/>
      <c r="M4117" s="17"/>
      <c r="N4117" s="17"/>
      <c r="T4117" s="79"/>
      <c r="U4117" s="79"/>
      <c r="V4117" s="19"/>
      <c r="W4117" s="79"/>
    </row>
    <row r="4118" spans="1:23" x14ac:dyDescent="0.25">
      <c r="A4118" s="17"/>
      <c r="B4118" s="17"/>
      <c r="C4118" s="86"/>
      <c r="D4118" s="86"/>
      <c r="E4118" s="87"/>
      <c r="F4118" s="5"/>
      <c r="G4118" s="5"/>
      <c r="H4118" s="5"/>
      <c r="K4118" s="5"/>
      <c r="L4118" s="5"/>
      <c r="M4118" s="17"/>
      <c r="N4118" s="17"/>
      <c r="T4118" s="79"/>
      <c r="U4118" s="79"/>
      <c r="V4118" s="19"/>
      <c r="W4118" s="79"/>
    </row>
    <row r="4119" spans="1:23" x14ac:dyDescent="0.25">
      <c r="A4119" s="17"/>
      <c r="B4119" s="17"/>
      <c r="C4119" s="86"/>
      <c r="D4119" s="86"/>
      <c r="E4119" s="87"/>
      <c r="F4119" s="5"/>
      <c r="G4119" s="5"/>
      <c r="H4119" s="5"/>
      <c r="K4119" s="5"/>
      <c r="L4119" s="5"/>
      <c r="M4119" s="17"/>
      <c r="N4119" s="17"/>
      <c r="T4119" s="79"/>
      <c r="U4119" s="79"/>
      <c r="V4119" s="19"/>
      <c r="W4119" s="79"/>
    </row>
    <row r="4120" spans="1:23" x14ac:dyDescent="0.25">
      <c r="A4120" s="17"/>
      <c r="B4120" s="17"/>
      <c r="C4120" s="86"/>
      <c r="D4120" s="86"/>
      <c r="E4120" s="87"/>
      <c r="F4120" s="5"/>
      <c r="G4120" s="5"/>
      <c r="H4120" s="5"/>
      <c r="K4120" s="5"/>
      <c r="L4120" s="5"/>
      <c r="M4120" s="17"/>
      <c r="N4120" s="17"/>
      <c r="T4120" s="79"/>
      <c r="U4120" s="79"/>
      <c r="V4120" s="19"/>
      <c r="W4120" s="79"/>
    </row>
    <row r="4121" spans="1:23" x14ac:dyDescent="0.25">
      <c r="A4121" s="17"/>
      <c r="B4121" s="17"/>
      <c r="C4121" s="86"/>
      <c r="D4121" s="86"/>
      <c r="E4121" s="87"/>
      <c r="F4121" s="5"/>
      <c r="G4121" s="5"/>
      <c r="H4121" s="5"/>
      <c r="K4121" s="5"/>
      <c r="L4121" s="5"/>
      <c r="M4121" s="17"/>
      <c r="N4121" s="17"/>
      <c r="T4121" s="79"/>
      <c r="U4121" s="79"/>
      <c r="V4121" s="19"/>
      <c r="W4121" s="79"/>
    </row>
    <row r="4122" spans="1:23" x14ac:dyDescent="0.25">
      <c r="A4122" s="17"/>
      <c r="B4122" s="17"/>
      <c r="C4122" s="86"/>
      <c r="D4122" s="86"/>
      <c r="E4122" s="87"/>
      <c r="F4122" s="5"/>
      <c r="G4122" s="5"/>
      <c r="H4122" s="5"/>
      <c r="K4122" s="5"/>
      <c r="L4122" s="5"/>
      <c r="M4122" s="17"/>
      <c r="N4122" s="17"/>
      <c r="T4122" s="79"/>
      <c r="U4122" s="79"/>
      <c r="V4122" s="19"/>
      <c r="W4122" s="79"/>
    </row>
    <row r="4123" spans="1:23" x14ac:dyDescent="0.25">
      <c r="A4123" s="17"/>
      <c r="B4123" s="17"/>
      <c r="C4123" s="86"/>
      <c r="D4123" s="86"/>
      <c r="E4123" s="87"/>
      <c r="F4123" s="5"/>
      <c r="G4123" s="5"/>
      <c r="H4123" s="5"/>
      <c r="K4123" s="5"/>
      <c r="L4123" s="5"/>
      <c r="M4123" s="17"/>
      <c r="N4123" s="17"/>
      <c r="T4123" s="79"/>
      <c r="U4123" s="79"/>
      <c r="V4123" s="19"/>
      <c r="W4123" s="79"/>
    </row>
    <row r="4124" spans="1:23" x14ac:dyDescent="0.25">
      <c r="A4124" s="17"/>
      <c r="B4124" s="17"/>
      <c r="C4124" s="86"/>
      <c r="D4124" s="86"/>
      <c r="E4124" s="87"/>
      <c r="F4124" s="5"/>
      <c r="G4124" s="5"/>
      <c r="H4124" s="5"/>
      <c r="K4124" s="5"/>
      <c r="L4124" s="5"/>
      <c r="M4124" s="17"/>
      <c r="N4124" s="17"/>
      <c r="T4124" s="79"/>
      <c r="U4124" s="79"/>
      <c r="V4124" s="19"/>
      <c r="W4124" s="79"/>
    </row>
    <row r="4125" spans="1:23" x14ac:dyDescent="0.25">
      <c r="A4125" s="17"/>
      <c r="B4125" s="17"/>
      <c r="C4125" s="86"/>
      <c r="D4125" s="86"/>
      <c r="E4125" s="87"/>
      <c r="F4125" s="5"/>
      <c r="G4125" s="5"/>
      <c r="H4125" s="5"/>
      <c r="K4125" s="5"/>
      <c r="L4125" s="5"/>
      <c r="M4125" s="17"/>
      <c r="N4125" s="17"/>
      <c r="T4125" s="79"/>
      <c r="U4125" s="79"/>
      <c r="V4125" s="19"/>
      <c r="W4125" s="79"/>
    </row>
    <row r="4126" spans="1:23" x14ac:dyDescent="0.25">
      <c r="A4126" s="17"/>
      <c r="B4126" s="17"/>
      <c r="C4126" s="86"/>
      <c r="D4126" s="86"/>
      <c r="E4126" s="87"/>
      <c r="F4126" s="5"/>
      <c r="G4126" s="5"/>
      <c r="H4126" s="5"/>
      <c r="K4126" s="5"/>
      <c r="L4126" s="5"/>
      <c r="M4126" s="17"/>
      <c r="N4126" s="17"/>
      <c r="T4126" s="79"/>
      <c r="U4126" s="79"/>
      <c r="V4126" s="19"/>
      <c r="W4126" s="79"/>
    </row>
    <row r="4127" spans="1:23" x14ac:dyDescent="0.25">
      <c r="A4127" s="17"/>
      <c r="B4127" s="17"/>
      <c r="C4127" s="86"/>
      <c r="D4127" s="86"/>
      <c r="E4127" s="87"/>
      <c r="F4127" s="5"/>
      <c r="G4127" s="5"/>
      <c r="H4127" s="5"/>
      <c r="K4127" s="5"/>
      <c r="L4127" s="5"/>
      <c r="M4127" s="17"/>
      <c r="N4127" s="17"/>
      <c r="T4127" s="79"/>
      <c r="U4127" s="79"/>
      <c r="V4127" s="19"/>
      <c r="W4127" s="79"/>
    </row>
    <row r="4128" spans="1:23" x14ac:dyDescent="0.25">
      <c r="A4128" s="17"/>
      <c r="B4128" s="17"/>
      <c r="C4128" s="86"/>
      <c r="D4128" s="86"/>
      <c r="E4128" s="87"/>
      <c r="F4128" s="5"/>
      <c r="G4128" s="5"/>
      <c r="H4128" s="5"/>
      <c r="K4128" s="5"/>
      <c r="L4128" s="5"/>
      <c r="M4128" s="17"/>
      <c r="N4128" s="17"/>
      <c r="T4128" s="79"/>
      <c r="U4128" s="79"/>
      <c r="V4128" s="19"/>
      <c r="W4128" s="79"/>
    </row>
    <row r="4129" spans="1:23" x14ac:dyDescent="0.25">
      <c r="A4129" s="17"/>
      <c r="B4129" s="17"/>
      <c r="C4129" s="86"/>
      <c r="D4129" s="86"/>
      <c r="E4129" s="87"/>
      <c r="F4129" s="5"/>
      <c r="G4129" s="5"/>
      <c r="H4129" s="5"/>
      <c r="K4129" s="5"/>
      <c r="L4129" s="5"/>
      <c r="M4129" s="17"/>
      <c r="N4129" s="17"/>
      <c r="T4129" s="79"/>
      <c r="U4129" s="79"/>
      <c r="V4129" s="19"/>
      <c r="W4129" s="79"/>
    </row>
    <row r="4130" spans="1:23" x14ac:dyDescent="0.25">
      <c r="A4130" s="17"/>
      <c r="B4130" s="17"/>
      <c r="C4130" s="86"/>
      <c r="D4130" s="86"/>
      <c r="E4130" s="87"/>
      <c r="F4130" s="5"/>
      <c r="G4130" s="5"/>
      <c r="H4130" s="5"/>
      <c r="K4130" s="5"/>
      <c r="L4130" s="5"/>
      <c r="M4130" s="17"/>
      <c r="N4130" s="17"/>
      <c r="T4130" s="79"/>
      <c r="U4130" s="79"/>
      <c r="V4130" s="19"/>
      <c r="W4130" s="79"/>
    </row>
    <row r="4131" spans="1:23" x14ac:dyDescent="0.25">
      <c r="A4131" s="17"/>
      <c r="B4131" s="17"/>
      <c r="C4131" s="86"/>
      <c r="D4131" s="86"/>
      <c r="E4131" s="87"/>
      <c r="F4131" s="5"/>
      <c r="G4131" s="5"/>
      <c r="H4131" s="5"/>
      <c r="K4131" s="5"/>
      <c r="L4131" s="5"/>
      <c r="M4131" s="17"/>
      <c r="N4131" s="17"/>
      <c r="T4131" s="79"/>
      <c r="U4131" s="79"/>
      <c r="V4131" s="19"/>
      <c r="W4131" s="79"/>
    </row>
    <row r="4132" spans="1:23" x14ac:dyDescent="0.25">
      <c r="A4132" s="17"/>
      <c r="B4132" s="17"/>
      <c r="C4132" s="86"/>
      <c r="D4132" s="86"/>
      <c r="E4132" s="87"/>
      <c r="F4132" s="5"/>
      <c r="G4132" s="5"/>
      <c r="H4132" s="5"/>
      <c r="K4132" s="5"/>
      <c r="L4132" s="5"/>
      <c r="M4132" s="17"/>
      <c r="N4132" s="17"/>
      <c r="T4132" s="79"/>
      <c r="U4132" s="79"/>
      <c r="V4132" s="19"/>
      <c r="W4132" s="79"/>
    </row>
    <row r="4133" spans="1:23" x14ac:dyDescent="0.25">
      <c r="A4133" s="17"/>
      <c r="B4133" s="17"/>
      <c r="C4133" s="86"/>
      <c r="D4133" s="86"/>
      <c r="E4133" s="87"/>
      <c r="F4133" s="5"/>
      <c r="G4133" s="5"/>
      <c r="H4133" s="5"/>
      <c r="K4133" s="5"/>
      <c r="L4133" s="5"/>
      <c r="M4133" s="17"/>
      <c r="N4133" s="17"/>
      <c r="T4133" s="79"/>
      <c r="U4133" s="79"/>
      <c r="V4133" s="19"/>
      <c r="W4133" s="79"/>
    </row>
    <row r="4134" spans="1:23" x14ac:dyDescent="0.25">
      <c r="A4134" s="17"/>
      <c r="B4134" s="17"/>
      <c r="C4134" s="86"/>
      <c r="D4134" s="86"/>
      <c r="E4134" s="87"/>
      <c r="F4134" s="5"/>
      <c r="G4134" s="5"/>
      <c r="H4134" s="5"/>
      <c r="K4134" s="5"/>
      <c r="L4134" s="5"/>
      <c r="M4134" s="17"/>
      <c r="N4134" s="17"/>
      <c r="T4134" s="79"/>
      <c r="U4134" s="79"/>
      <c r="V4134" s="19"/>
      <c r="W4134" s="79"/>
    </row>
    <row r="4135" spans="1:23" x14ac:dyDescent="0.25">
      <c r="A4135" s="17"/>
      <c r="B4135" s="17"/>
      <c r="C4135" s="86"/>
      <c r="D4135" s="86"/>
      <c r="E4135" s="87"/>
      <c r="F4135" s="5"/>
      <c r="G4135" s="5"/>
      <c r="H4135" s="5"/>
      <c r="K4135" s="5"/>
      <c r="L4135" s="5"/>
      <c r="M4135" s="17"/>
      <c r="N4135" s="17"/>
      <c r="T4135" s="79"/>
      <c r="U4135" s="79"/>
      <c r="V4135" s="19"/>
      <c r="W4135" s="79"/>
    </row>
    <row r="4136" spans="1:23" x14ac:dyDescent="0.25">
      <c r="A4136" s="17"/>
      <c r="B4136" s="17"/>
      <c r="C4136" s="86"/>
      <c r="D4136" s="86"/>
      <c r="E4136" s="87"/>
      <c r="F4136" s="5"/>
      <c r="G4136" s="5"/>
      <c r="H4136" s="5"/>
      <c r="K4136" s="5"/>
      <c r="L4136" s="5"/>
      <c r="M4136" s="17"/>
      <c r="N4136" s="17"/>
      <c r="T4136" s="79"/>
      <c r="U4136" s="79"/>
      <c r="V4136" s="19"/>
      <c r="W4136" s="79"/>
    </row>
    <row r="4137" spans="1:23" x14ac:dyDescent="0.25">
      <c r="A4137" s="17"/>
      <c r="B4137" s="17"/>
      <c r="C4137" s="86"/>
      <c r="D4137" s="86"/>
      <c r="E4137" s="87"/>
      <c r="F4137" s="5"/>
      <c r="G4137" s="5"/>
      <c r="H4137" s="5"/>
      <c r="K4137" s="5"/>
      <c r="L4137" s="5"/>
      <c r="M4137" s="17"/>
      <c r="N4137" s="17"/>
      <c r="T4137" s="79"/>
      <c r="U4137" s="79"/>
      <c r="V4137" s="19"/>
      <c r="W4137" s="79"/>
    </row>
    <row r="4138" spans="1:23" x14ac:dyDescent="0.25">
      <c r="A4138" s="17"/>
      <c r="B4138" s="17"/>
      <c r="C4138" s="86"/>
      <c r="D4138" s="86"/>
      <c r="E4138" s="87"/>
      <c r="F4138" s="5"/>
      <c r="G4138" s="5"/>
      <c r="H4138" s="5"/>
      <c r="K4138" s="5"/>
      <c r="L4138" s="5"/>
      <c r="M4138" s="17"/>
      <c r="N4138" s="17"/>
      <c r="T4138" s="79"/>
      <c r="U4138" s="79"/>
      <c r="V4138" s="19"/>
      <c r="W4138" s="79"/>
    </row>
    <row r="4139" spans="1:23" x14ac:dyDescent="0.25">
      <c r="A4139" s="17"/>
      <c r="B4139" s="17"/>
      <c r="C4139" s="86"/>
      <c r="D4139" s="86"/>
      <c r="E4139" s="87"/>
      <c r="F4139" s="5"/>
      <c r="G4139" s="5"/>
      <c r="H4139" s="5"/>
      <c r="K4139" s="5"/>
      <c r="L4139" s="5"/>
      <c r="M4139" s="17"/>
      <c r="N4139" s="17"/>
      <c r="T4139" s="79"/>
      <c r="U4139" s="79"/>
      <c r="V4139" s="19"/>
      <c r="W4139" s="79"/>
    </row>
    <row r="4140" spans="1:23" x14ac:dyDescent="0.25">
      <c r="A4140" s="17"/>
      <c r="B4140" s="17"/>
      <c r="C4140" s="86"/>
      <c r="D4140" s="86"/>
      <c r="E4140" s="87"/>
      <c r="F4140" s="5"/>
      <c r="G4140" s="5"/>
      <c r="H4140" s="5"/>
      <c r="K4140" s="5"/>
      <c r="L4140" s="5"/>
      <c r="M4140" s="17"/>
      <c r="N4140" s="17"/>
      <c r="T4140" s="79"/>
      <c r="U4140" s="79"/>
      <c r="V4140" s="19"/>
      <c r="W4140" s="79"/>
    </row>
    <row r="4141" spans="1:23" x14ac:dyDescent="0.25">
      <c r="A4141" s="17"/>
      <c r="B4141" s="17"/>
      <c r="C4141" s="86"/>
      <c r="D4141" s="86"/>
      <c r="E4141" s="87"/>
      <c r="F4141" s="5"/>
      <c r="G4141" s="5"/>
      <c r="H4141" s="5"/>
      <c r="K4141" s="5"/>
      <c r="L4141" s="5"/>
      <c r="M4141" s="17"/>
      <c r="N4141" s="17"/>
      <c r="T4141" s="79"/>
      <c r="U4141" s="79"/>
      <c r="V4141" s="19"/>
      <c r="W4141" s="79"/>
    </row>
    <row r="4142" spans="1:23" x14ac:dyDescent="0.25">
      <c r="A4142" s="17"/>
      <c r="B4142" s="17"/>
      <c r="C4142" s="86"/>
      <c r="D4142" s="86"/>
      <c r="E4142" s="87"/>
      <c r="F4142" s="5"/>
      <c r="G4142" s="5"/>
      <c r="H4142" s="5"/>
      <c r="K4142" s="5"/>
      <c r="L4142" s="5"/>
      <c r="M4142" s="17"/>
      <c r="N4142" s="17"/>
      <c r="T4142" s="79"/>
      <c r="U4142" s="79"/>
      <c r="V4142" s="19"/>
      <c r="W4142" s="79"/>
    </row>
    <row r="4143" spans="1:23" x14ac:dyDescent="0.25">
      <c r="A4143" s="17"/>
      <c r="B4143" s="17"/>
      <c r="C4143" s="86"/>
      <c r="D4143" s="86"/>
      <c r="E4143" s="87"/>
      <c r="F4143" s="5"/>
      <c r="G4143" s="5"/>
      <c r="H4143" s="5"/>
      <c r="K4143" s="5"/>
      <c r="L4143" s="5"/>
      <c r="M4143" s="17"/>
      <c r="N4143" s="17"/>
      <c r="T4143" s="79"/>
      <c r="U4143" s="79"/>
      <c r="V4143" s="19"/>
      <c r="W4143" s="79"/>
    </row>
    <row r="4144" spans="1:23" x14ac:dyDescent="0.25">
      <c r="A4144" s="17"/>
      <c r="B4144" s="17"/>
      <c r="C4144" s="86"/>
      <c r="D4144" s="86"/>
      <c r="E4144" s="87"/>
      <c r="F4144" s="5"/>
      <c r="G4144" s="5"/>
      <c r="H4144" s="5"/>
      <c r="K4144" s="5"/>
      <c r="L4144" s="5"/>
      <c r="M4144" s="17"/>
      <c r="N4144" s="17"/>
      <c r="T4144" s="79"/>
      <c r="U4144" s="79"/>
      <c r="V4144" s="19"/>
      <c r="W4144" s="79"/>
    </row>
    <row r="4145" spans="1:23" x14ac:dyDescent="0.25">
      <c r="A4145" s="17"/>
      <c r="B4145" s="17"/>
      <c r="C4145" s="86"/>
      <c r="D4145" s="86"/>
      <c r="E4145" s="87"/>
      <c r="F4145" s="5"/>
      <c r="G4145" s="5"/>
      <c r="H4145" s="5"/>
      <c r="K4145" s="5"/>
      <c r="L4145" s="5"/>
      <c r="M4145" s="17"/>
      <c r="N4145" s="17"/>
      <c r="T4145" s="79"/>
      <c r="U4145" s="79"/>
      <c r="V4145" s="19"/>
      <c r="W4145" s="79"/>
    </row>
    <row r="4146" spans="1:23" x14ac:dyDescent="0.25">
      <c r="A4146" s="17"/>
      <c r="B4146" s="17"/>
      <c r="C4146" s="86"/>
      <c r="D4146" s="86"/>
      <c r="E4146" s="87"/>
      <c r="F4146" s="5"/>
      <c r="G4146" s="5"/>
      <c r="H4146" s="5"/>
      <c r="K4146" s="5"/>
      <c r="L4146" s="5"/>
      <c r="M4146" s="17"/>
      <c r="N4146" s="17"/>
      <c r="T4146" s="79"/>
      <c r="U4146" s="79"/>
      <c r="V4146" s="19"/>
      <c r="W4146" s="79"/>
    </row>
    <row r="4147" spans="1:23" x14ac:dyDescent="0.25">
      <c r="A4147" s="17"/>
      <c r="B4147" s="17"/>
      <c r="C4147" s="86"/>
      <c r="D4147" s="86"/>
      <c r="E4147" s="87"/>
      <c r="F4147" s="5"/>
      <c r="G4147" s="5"/>
      <c r="H4147" s="5"/>
      <c r="K4147" s="5"/>
      <c r="L4147" s="5"/>
      <c r="M4147" s="17"/>
      <c r="N4147" s="17"/>
      <c r="T4147" s="79"/>
      <c r="U4147" s="79"/>
      <c r="V4147" s="19"/>
      <c r="W4147" s="79"/>
    </row>
    <row r="4148" spans="1:23" x14ac:dyDescent="0.25">
      <c r="A4148" s="17"/>
      <c r="B4148" s="17"/>
      <c r="C4148" s="86"/>
      <c r="D4148" s="86"/>
      <c r="E4148" s="87"/>
      <c r="F4148" s="5"/>
      <c r="G4148" s="5"/>
      <c r="H4148" s="5"/>
      <c r="K4148" s="5"/>
      <c r="L4148" s="5"/>
      <c r="M4148" s="17"/>
      <c r="N4148" s="17"/>
      <c r="T4148" s="79"/>
      <c r="U4148" s="79"/>
      <c r="V4148" s="19"/>
      <c r="W4148" s="79"/>
    </row>
    <row r="4149" spans="1:23" x14ac:dyDescent="0.25">
      <c r="A4149" s="17"/>
      <c r="B4149" s="17"/>
      <c r="C4149" s="86"/>
      <c r="D4149" s="86"/>
      <c r="E4149" s="87"/>
      <c r="F4149" s="5"/>
      <c r="G4149" s="5"/>
      <c r="H4149" s="5"/>
      <c r="K4149" s="5"/>
      <c r="L4149" s="5"/>
      <c r="M4149" s="17"/>
      <c r="N4149" s="17"/>
      <c r="T4149" s="79"/>
      <c r="U4149" s="79"/>
      <c r="V4149" s="19"/>
      <c r="W4149" s="79"/>
    </row>
    <row r="4150" spans="1:23" x14ac:dyDescent="0.25">
      <c r="A4150" s="17"/>
      <c r="B4150" s="17"/>
      <c r="C4150" s="86"/>
      <c r="D4150" s="86"/>
      <c r="E4150" s="87"/>
      <c r="F4150" s="5"/>
      <c r="G4150" s="5"/>
      <c r="H4150" s="5"/>
      <c r="K4150" s="5"/>
      <c r="L4150" s="5"/>
      <c r="M4150" s="17"/>
      <c r="N4150" s="17"/>
      <c r="T4150" s="79"/>
      <c r="U4150" s="79"/>
      <c r="V4150" s="19"/>
      <c r="W4150" s="79"/>
    </row>
    <row r="4151" spans="1:23" x14ac:dyDescent="0.25">
      <c r="A4151" s="17"/>
      <c r="B4151" s="17"/>
      <c r="C4151" s="86"/>
      <c r="D4151" s="86"/>
      <c r="E4151" s="87"/>
      <c r="F4151" s="5"/>
      <c r="G4151" s="5"/>
      <c r="H4151" s="5"/>
      <c r="K4151" s="5"/>
      <c r="L4151" s="5"/>
      <c r="M4151" s="17"/>
      <c r="N4151" s="17"/>
      <c r="T4151" s="79"/>
      <c r="U4151" s="79"/>
      <c r="V4151" s="19"/>
      <c r="W4151" s="79"/>
    </row>
    <row r="4152" spans="1:23" x14ac:dyDescent="0.25">
      <c r="A4152" s="17"/>
      <c r="B4152" s="17"/>
      <c r="C4152" s="86"/>
      <c r="D4152" s="86"/>
      <c r="E4152" s="87"/>
      <c r="F4152" s="5"/>
      <c r="G4152" s="5"/>
      <c r="H4152" s="5"/>
      <c r="K4152" s="5"/>
      <c r="L4152" s="5"/>
      <c r="M4152" s="17"/>
      <c r="N4152" s="17"/>
      <c r="T4152" s="79"/>
      <c r="U4152" s="79"/>
      <c r="V4152" s="19"/>
      <c r="W4152" s="79"/>
    </row>
    <row r="4153" spans="1:23" x14ac:dyDescent="0.25">
      <c r="A4153" s="17"/>
      <c r="B4153" s="17"/>
      <c r="C4153" s="86"/>
      <c r="D4153" s="86"/>
      <c r="E4153" s="87"/>
      <c r="F4153" s="5"/>
      <c r="G4153" s="5"/>
      <c r="H4153" s="5"/>
      <c r="K4153" s="5"/>
      <c r="L4153" s="5"/>
      <c r="M4153" s="17"/>
      <c r="N4153" s="17"/>
      <c r="T4153" s="79"/>
      <c r="U4153" s="79"/>
      <c r="V4153" s="19"/>
      <c r="W4153" s="79"/>
    </row>
    <row r="4154" spans="1:23" x14ac:dyDescent="0.25">
      <c r="A4154" s="17"/>
      <c r="B4154" s="17"/>
      <c r="C4154" s="86"/>
      <c r="D4154" s="86"/>
      <c r="E4154" s="87"/>
      <c r="F4154" s="5"/>
      <c r="G4154" s="5"/>
      <c r="H4154" s="5"/>
      <c r="K4154" s="5"/>
      <c r="L4154" s="5"/>
      <c r="M4154" s="17"/>
      <c r="N4154" s="17"/>
      <c r="T4154" s="79"/>
      <c r="U4154" s="79"/>
      <c r="V4154" s="19"/>
      <c r="W4154" s="79"/>
    </row>
    <row r="4155" spans="1:23" x14ac:dyDescent="0.25">
      <c r="A4155" s="17"/>
      <c r="B4155" s="17"/>
      <c r="C4155" s="86"/>
      <c r="D4155" s="86"/>
      <c r="E4155" s="87"/>
      <c r="F4155" s="5"/>
      <c r="G4155" s="5"/>
      <c r="H4155" s="5"/>
      <c r="K4155" s="5"/>
      <c r="L4155" s="5"/>
      <c r="M4155" s="17"/>
      <c r="N4155" s="17"/>
      <c r="T4155" s="79"/>
      <c r="U4155" s="79"/>
      <c r="V4155" s="19"/>
      <c r="W4155" s="79"/>
    </row>
    <row r="4156" spans="1:23" x14ac:dyDescent="0.25">
      <c r="A4156" s="17"/>
      <c r="B4156" s="17"/>
      <c r="C4156" s="86"/>
      <c r="D4156" s="86"/>
      <c r="E4156" s="87"/>
      <c r="F4156" s="5"/>
      <c r="G4156" s="5"/>
      <c r="H4156" s="5"/>
      <c r="K4156" s="5"/>
      <c r="L4156" s="5"/>
      <c r="M4156" s="17"/>
      <c r="N4156" s="17"/>
      <c r="T4156" s="79"/>
      <c r="U4156" s="79"/>
      <c r="V4156" s="19"/>
      <c r="W4156" s="79"/>
    </row>
    <row r="4157" spans="1:23" x14ac:dyDescent="0.25">
      <c r="A4157" s="17"/>
      <c r="B4157" s="17"/>
      <c r="C4157" s="86"/>
      <c r="D4157" s="86"/>
      <c r="E4157" s="87"/>
      <c r="F4157" s="5"/>
      <c r="G4157" s="5"/>
      <c r="H4157" s="5"/>
      <c r="K4157" s="5"/>
      <c r="L4157" s="5"/>
      <c r="M4157" s="17"/>
      <c r="N4157" s="17"/>
      <c r="T4157" s="79"/>
      <c r="U4157" s="79"/>
      <c r="V4157" s="19"/>
      <c r="W4157" s="79"/>
    </row>
    <row r="4158" spans="1:23" x14ac:dyDescent="0.25">
      <c r="A4158" s="17"/>
      <c r="B4158" s="17"/>
      <c r="C4158" s="86"/>
      <c r="D4158" s="86"/>
      <c r="E4158" s="87"/>
      <c r="F4158" s="5"/>
      <c r="G4158" s="5"/>
      <c r="H4158" s="5"/>
      <c r="K4158" s="5"/>
      <c r="L4158" s="5"/>
      <c r="M4158" s="17"/>
      <c r="N4158" s="17"/>
      <c r="T4158" s="79"/>
      <c r="U4158" s="79"/>
      <c r="V4158" s="19"/>
      <c r="W4158" s="79"/>
    </row>
    <row r="4159" spans="1:23" x14ac:dyDescent="0.25">
      <c r="A4159" s="17"/>
      <c r="B4159" s="17"/>
      <c r="C4159" s="86"/>
      <c r="D4159" s="86"/>
      <c r="E4159" s="87"/>
      <c r="F4159" s="5"/>
      <c r="G4159" s="5"/>
      <c r="H4159" s="5"/>
      <c r="K4159" s="5"/>
      <c r="L4159" s="5"/>
      <c r="M4159" s="17"/>
      <c r="N4159" s="17"/>
      <c r="T4159" s="79"/>
      <c r="U4159" s="79"/>
      <c r="V4159" s="19"/>
      <c r="W4159" s="79"/>
    </row>
    <row r="4160" spans="1:23" x14ac:dyDescent="0.25">
      <c r="A4160" s="17"/>
      <c r="B4160" s="17"/>
      <c r="C4160" s="86"/>
      <c r="D4160" s="86"/>
      <c r="E4160" s="87"/>
      <c r="F4160" s="5"/>
      <c r="G4160" s="5"/>
      <c r="H4160" s="5"/>
      <c r="K4160" s="5"/>
      <c r="L4160" s="5"/>
      <c r="M4160" s="17"/>
      <c r="N4160" s="17"/>
      <c r="T4160" s="79"/>
      <c r="U4160" s="79"/>
      <c r="V4160" s="19"/>
      <c r="W4160" s="79"/>
    </row>
    <row r="4161" spans="1:23" x14ac:dyDescent="0.25">
      <c r="A4161" s="17"/>
      <c r="B4161" s="17"/>
      <c r="C4161" s="86"/>
      <c r="D4161" s="86"/>
      <c r="E4161" s="87"/>
      <c r="F4161" s="5"/>
      <c r="G4161" s="5"/>
      <c r="H4161" s="5"/>
      <c r="K4161" s="5"/>
      <c r="L4161" s="5"/>
      <c r="M4161" s="17"/>
      <c r="N4161" s="17"/>
      <c r="T4161" s="79"/>
      <c r="U4161" s="79"/>
      <c r="V4161" s="19"/>
      <c r="W4161" s="79"/>
    </row>
    <row r="4162" spans="1:23" x14ac:dyDescent="0.25">
      <c r="A4162" s="17"/>
      <c r="B4162" s="17"/>
      <c r="C4162" s="86"/>
      <c r="D4162" s="86"/>
      <c r="E4162" s="87"/>
      <c r="F4162" s="5"/>
      <c r="G4162" s="5"/>
      <c r="H4162" s="5"/>
      <c r="K4162" s="5"/>
      <c r="L4162" s="5"/>
      <c r="M4162" s="17"/>
      <c r="N4162" s="17"/>
      <c r="T4162" s="79"/>
      <c r="U4162" s="79"/>
      <c r="V4162" s="19"/>
      <c r="W4162" s="79"/>
    </row>
    <row r="4163" spans="1:23" x14ac:dyDescent="0.25">
      <c r="A4163" s="17"/>
      <c r="B4163" s="17"/>
      <c r="C4163" s="86"/>
      <c r="D4163" s="86"/>
      <c r="E4163" s="87"/>
      <c r="F4163" s="5"/>
      <c r="G4163" s="5"/>
      <c r="H4163" s="5"/>
      <c r="K4163" s="5"/>
      <c r="L4163" s="5"/>
      <c r="M4163" s="17"/>
      <c r="N4163" s="17"/>
      <c r="T4163" s="79"/>
      <c r="U4163" s="79"/>
      <c r="V4163" s="19"/>
      <c r="W4163" s="79"/>
    </row>
    <row r="4164" spans="1:23" x14ac:dyDescent="0.25">
      <c r="A4164" s="17"/>
      <c r="B4164" s="17"/>
      <c r="C4164" s="86"/>
      <c r="D4164" s="86"/>
      <c r="E4164" s="87"/>
      <c r="F4164" s="5"/>
      <c r="G4164" s="5"/>
      <c r="H4164" s="5"/>
      <c r="K4164" s="5"/>
      <c r="L4164" s="5"/>
      <c r="M4164" s="17"/>
      <c r="N4164" s="17"/>
      <c r="T4164" s="79"/>
      <c r="U4164" s="79"/>
      <c r="V4164" s="19"/>
      <c r="W4164" s="79"/>
    </row>
    <row r="4165" spans="1:23" x14ac:dyDescent="0.25">
      <c r="A4165" s="17"/>
      <c r="B4165" s="17"/>
      <c r="C4165" s="86"/>
      <c r="D4165" s="86"/>
      <c r="E4165" s="87"/>
      <c r="F4165" s="5"/>
      <c r="G4165" s="5"/>
      <c r="H4165" s="5"/>
      <c r="K4165" s="5"/>
      <c r="L4165" s="5"/>
      <c r="M4165" s="17"/>
      <c r="N4165" s="17"/>
      <c r="T4165" s="79"/>
      <c r="U4165" s="79"/>
      <c r="V4165" s="19"/>
      <c r="W4165" s="79"/>
    </row>
    <row r="4166" spans="1:23" x14ac:dyDescent="0.25">
      <c r="A4166" s="17"/>
      <c r="B4166" s="17"/>
      <c r="C4166" s="86"/>
      <c r="D4166" s="86"/>
      <c r="E4166" s="87"/>
      <c r="F4166" s="5"/>
      <c r="G4166" s="5"/>
      <c r="H4166" s="5"/>
      <c r="K4166" s="5"/>
      <c r="L4166" s="5"/>
      <c r="M4166" s="17"/>
      <c r="N4166" s="17"/>
      <c r="T4166" s="79"/>
      <c r="U4166" s="79"/>
      <c r="V4166" s="19"/>
      <c r="W4166" s="79"/>
    </row>
    <row r="4167" spans="1:23" x14ac:dyDescent="0.25">
      <c r="A4167" s="17"/>
      <c r="B4167" s="17"/>
      <c r="C4167" s="86"/>
      <c r="D4167" s="86"/>
      <c r="E4167" s="87"/>
      <c r="F4167" s="5"/>
      <c r="G4167" s="5"/>
      <c r="H4167" s="5"/>
      <c r="K4167" s="5"/>
      <c r="L4167" s="5"/>
      <c r="M4167" s="17"/>
      <c r="N4167" s="17"/>
      <c r="T4167" s="79"/>
      <c r="U4167" s="79"/>
      <c r="V4167" s="19"/>
      <c r="W4167" s="79"/>
    </row>
    <row r="4168" spans="1:23" x14ac:dyDescent="0.25">
      <c r="A4168" s="17"/>
      <c r="B4168" s="17"/>
      <c r="C4168" s="86"/>
      <c r="D4168" s="86"/>
      <c r="E4168" s="87"/>
      <c r="F4168" s="5"/>
      <c r="G4168" s="5"/>
      <c r="H4168" s="5"/>
      <c r="K4168" s="5"/>
      <c r="L4168" s="5"/>
      <c r="M4168" s="17"/>
      <c r="N4168" s="17"/>
      <c r="T4168" s="79"/>
      <c r="U4168" s="79"/>
      <c r="V4168" s="19"/>
      <c r="W4168" s="79"/>
    </row>
    <row r="4169" spans="1:23" x14ac:dyDescent="0.25">
      <c r="A4169" s="17"/>
      <c r="B4169" s="17"/>
      <c r="C4169" s="86"/>
      <c r="D4169" s="86"/>
      <c r="E4169" s="87"/>
      <c r="F4169" s="5"/>
      <c r="G4169" s="5"/>
      <c r="H4169" s="5"/>
      <c r="K4169" s="5"/>
      <c r="L4169" s="5"/>
      <c r="M4169" s="17"/>
      <c r="N4169" s="17"/>
      <c r="T4169" s="79"/>
      <c r="U4169" s="79"/>
      <c r="V4169" s="19"/>
      <c r="W4169" s="79"/>
    </row>
    <row r="4170" spans="1:23" x14ac:dyDescent="0.25">
      <c r="A4170" s="17"/>
      <c r="B4170" s="17"/>
      <c r="C4170" s="86"/>
      <c r="D4170" s="86"/>
      <c r="E4170" s="87"/>
      <c r="F4170" s="5"/>
      <c r="G4170" s="5"/>
      <c r="H4170" s="5"/>
      <c r="K4170" s="5"/>
      <c r="L4170" s="5"/>
      <c r="M4170" s="17"/>
      <c r="N4170" s="17"/>
      <c r="T4170" s="79"/>
      <c r="U4170" s="79"/>
      <c r="V4170" s="19"/>
      <c r="W4170" s="79"/>
    </row>
    <row r="4171" spans="1:23" x14ac:dyDescent="0.25">
      <c r="A4171" s="17"/>
      <c r="B4171" s="17"/>
      <c r="C4171" s="86"/>
      <c r="D4171" s="86"/>
      <c r="E4171" s="87"/>
      <c r="F4171" s="5"/>
      <c r="G4171" s="5"/>
      <c r="H4171" s="5"/>
      <c r="K4171" s="5"/>
      <c r="L4171" s="5"/>
      <c r="M4171" s="17"/>
      <c r="N4171" s="17"/>
      <c r="T4171" s="79"/>
      <c r="U4171" s="79"/>
      <c r="V4171" s="19"/>
      <c r="W4171" s="79"/>
    </row>
    <row r="4172" spans="1:23" x14ac:dyDescent="0.25">
      <c r="A4172" s="17"/>
      <c r="B4172" s="17"/>
      <c r="C4172" s="86"/>
      <c r="D4172" s="86"/>
      <c r="E4172" s="87"/>
      <c r="F4172" s="5"/>
      <c r="G4172" s="5"/>
      <c r="H4172" s="5"/>
      <c r="K4172" s="5"/>
      <c r="L4172" s="5"/>
      <c r="M4172" s="17"/>
      <c r="N4172" s="17"/>
      <c r="T4172" s="79"/>
      <c r="U4172" s="79"/>
      <c r="V4172" s="19"/>
      <c r="W4172" s="79"/>
    </row>
    <row r="4173" spans="1:23" x14ac:dyDescent="0.25">
      <c r="A4173" s="17"/>
      <c r="B4173" s="17"/>
      <c r="C4173" s="86"/>
      <c r="D4173" s="86"/>
      <c r="E4173" s="87"/>
      <c r="F4173" s="5"/>
      <c r="G4173" s="5"/>
      <c r="H4173" s="5"/>
      <c r="K4173" s="5"/>
      <c r="L4173" s="5"/>
      <c r="M4173" s="17"/>
      <c r="N4173" s="17"/>
      <c r="T4173" s="79"/>
      <c r="U4173" s="79"/>
      <c r="V4173" s="19"/>
      <c r="W4173" s="79"/>
    </row>
    <row r="4174" spans="1:23" x14ac:dyDescent="0.25">
      <c r="A4174" s="17"/>
      <c r="B4174" s="17"/>
      <c r="C4174" s="86"/>
      <c r="D4174" s="86"/>
      <c r="E4174" s="87"/>
      <c r="F4174" s="5"/>
      <c r="G4174" s="5"/>
      <c r="H4174" s="5"/>
      <c r="K4174" s="5"/>
      <c r="L4174" s="5"/>
      <c r="M4174" s="17"/>
      <c r="N4174" s="17"/>
      <c r="T4174" s="79"/>
      <c r="U4174" s="79"/>
      <c r="V4174" s="19"/>
      <c r="W4174" s="79"/>
    </row>
    <row r="4175" spans="1:23" x14ac:dyDescent="0.25">
      <c r="A4175" s="17"/>
      <c r="B4175" s="17"/>
      <c r="C4175" s="86"/>
      <c r="D4175" s="86"/>
      <c r="E4175" s="87"/>
      <c r="F4175" s="5"/>
      <c r="G4175" s="5"/>
      <c r="H4175" s="5"/>
      <c r="K4175" s="5"/>
      <c r="L4175" s="5"/>
      <c r="M4175" s="17"/>
      <c r="N4175" s="17"/>
      <c r="T4175" s="79"/>
      <c r="U4175" s="79"/>
      <c r="V4175" s="19"/>
      <c r="W4175" s="79"/>
    </row>
    <row r="4176" spans="1:23" x14ac:dyDescent="0.25">
      <c r="A4176" s="17"/>
      <c r="B4176" s="17"/>
      <c r="C4176" s="86"/>
      <c r="D4176" s="86"/>
      <c r="E4176" s="87"/>
      <c r="F4176" s="5"/>
      <c r="G4176" s="5"/>
      <c r="H4176" s="5"/>
      <c r="K4176" s="5"/>
      <c r="L4176" s="5"/>
      <c r="M4176" s="17"/>
      <c r="N4176" s="17"/>
      <c r="T4176" s="79"/>
      <c r="U4176" s="79"/>
      <c r="V4176" s="19"/>
      <c r="W4176" s="79"/>
    </row>
    <row r="4177" spans="1:23" x14ac:dyDescent="0.25">
      <c r="A4177" s="17"/>
      <c r="B4177" s="17"/>
      <c r="C4177" s="86"/>
      <c r="D4177" s="86"/>
      <c r="E4177" s="87"/>
      <c r="F4177" s="5"/>
      <c r="G4177" s="5"/>
      <c r="H4177" s="5"/>
      <c r="K4177" s="5"/>
      <c r="L4177" s="5"/>
      <c r="M4177" s="17"/>
      <c r="N4177" s="17"/>
      <c r="T4177" s="79"/>
      <c r="U4177" s="79"/>
      <c r="V4177" s="19"/>
      <c r="W4177" s="79"/>
    </row>
    <row r="4178" spans="1:23" x14ac:dyDescent="0.25">
      <c r="A4178" s="17"/>
      <c r="B4178" s="17"/>
      <c r="C4178" s="86"/>
      <c r="D4178" s="86"/>
      <c r="E4178" s="87"/>
      <c r="F4178" s="5"/>
      <c r="G4178" s="5"/>
      <c r="H4178" s="5"/>
      <c r="K4178" s="5"/>
      <c r="L4178" s="5"/>
      <c r="M4178" s="17"/>
      <c r="N4178" s="17"/>
      <c r="T4178" s="79"/>
      <c r="U4178" s="79"/>
      <c r="V4178" s="19"/>
      <c r="W4178" s="79"/>
    </row>
    <row r="4179" spans="1:23" x14ac:dyDescent="0.25">
      <c r="A4179" s="17"/>
      <c r="B4179" s="17"/>
      <c r="C4179" s="86"/>
      <c r="D4179" s="86"/>
      <c r="E4179" s="87"/>
      <c r="F4179" s="5"/>
      <c r="G4179" s="5"/>
      <c r="H4179" s="5"/>
      <c r="K4179" s="5"/>
      <c r="L4179" s="5"/>
      <c r="M4179" s="17"/>
      <c r="N4179" s="17"/>
      <c r="T4179" s="79"/>
      <c r="U4179" s="79"/>
      <c r="V4179" s="19"/>
      <c r="W4179" s="79"/>
    </row>
    <row r="4180" spans="1:23" x14ac:dyDescent="0.25">
      <c r="A4180" s="17"/>
      <c r="B4180" s="17"/>
      <c r="C4180" s="86"/>
      <c r="D4180" s="86"/>
      <c r="E4180" s="87"/>
      <c r="F4180" s="5"/>
      <c r="G4180" s="5"/>
      <c r="H4180" s="5"/>
      <c r="K4180" s="5"/>
      <c r="L4180" s="5"/>
      <c r="M4180" s="17"/>
      <c r="N4180" s="17"/>
      <c r="T4180" s="79"/>
      <c r="U4180" s="79"/>
      <c r="V4180" s="19"/>
      <c r="W4180" s="79"/>
    </row>
    <row r="4181" spans="1:23" x14ac:dyDescent="0.25">
      <c r="A4181" s="17"/>
      <c r="B4181" s="17"/>
      <c r="C4181" s="86"/>
      <c r="D4181" s="86"/>
      <c r="E4181" s="87"/>
      <c r="F4181" s="5"/>
      <c r="G4181" s="5"/>
      <c r="H4181" s="5"/>
      <c r="K4181" s="5"/>
      <c r="L4181" s="5"/>
      <c r="M4181" s="17"/>
      <c r="N4181" s="17"/>
      <c r="T4181" s="79"/>
      <c r="U4181" s="79"/>
      <c r="V4181" s="19"/>
      <c r="W4181" s="79"/>
    </row>
    <row r="4182" spans="1:23" x14ac:dyDescent="0.25">
      <c r="A4182" s="17"/>
      <c r="B4182" s="17"/>
      <c r="C4182" s="86"/>
      <c r="D4182" s="86"/>
      <c r="E4182" s="87"/>
      <c r="F4182" s="5"/>
      <c r="G4182" s="5"/>
      <c r="H4182" s="5"/>
      <c r="K4182" s="5"/>
      <c r="L4182" s="5"/>
      <c r="M4182" s="17"/>
      <c r="N4182" s="17"/>
      <c r="T4182" s="79"/>
      <c r="U4182" s="79"/>
      <c r="V4182" s="19"/>
      <c r="W4182" s="79"/>
    </row>
    <row r="4183" spans="1:23" x14ac:dyDescent="0.25">
      <c r="A4183" s="17"/>
      <c r="B4183" s="17"/>
      <c r="C4183" s="86"/>
      <c r="D4183" s="86"/>
      <c r="E4183" s="87"/>
      <c r="F4183" s="5"/>
      <c r="G4183" s="5"/>
      <c r="H4183" s="5"/>
      <c r="K4183" s="5"/>
      <c r="L4183" s="5"/>
      <c r="M4183" s="17"/>
      <c r="N4183" s="17"/>
      <c r="T4183" s="79"/>
      <c r="U4183" s="79"/>
      <c r="V4183" s="19"/>
      <c r="W4183" s="79"/>
    </row>
    <row r="4184" spans="1:23" x14ac:dyDescent="0.25">
      <c r="A4184" s="17"/>
      <c r="B4184" s="17"/>
      <c r="C4184" s="86"/>
      <c r="D4184" s="86"/>
      <c r="E4184" s="87"/>
      <c r="F4184" s="5"/>
      <c r="G4184" s="5"/>
      <c r="H4184" s="5"/>
      <c r="K4184" s="5"/>
      <c r="L4184" s="5"/>
      <c r="M4184" s="17"/>
      <c r="N4184" s="17"/>
      <c r="T4184" s="79"/>
      <c r="U4184" s="79"/>
      <c r="V4184" s="19"/>
      <c r="W4184" s="79"/>
    </row>
    <row r="4185" spans="1:23" x14ac:dyDescent="0.25">
      <c r="A4185" s="17"/>
      <c r="B4185" s="17"/>
      <c r="C4185" s="86"/>
      <c r="D4185" s="86"/>
      <c r="E4185" s="87"/>
      <c r="F4185" s="5"/>
      <c r="G4185" s="5"/>
      <c r="H4185" s="5"/>
      <c r="K4185" s="5"/>
      <c r="L4185" s="5"/>
      <c r="M4185" s="17"/>
      <c r="N4185" s="17"/>
      <c r="T4185" s="79"/>
      <c r="U4185" s="79"/>
      <c r="V4185" s="19"/>
      <c r="W4185" s="79"/>
    </row>
    <row r="4186" spans="1:23" x14ac:dyDescent="0.25">
      <c r="A4186" s="17"/>
      <c r="B4186" s="17"/>
      <c r="C4186" s="86"/>
      <c r="D4186" s="86"/>
      <c r="E4186" s="87"/>
      <c r="F4186" s="5"/>
      <c r="G4186" s="5"/>
      <c r="H4186" s="5"/>
      <c r="K4186" s="5"/>
      <c r="L4186" s="5"/>
      <c r="M4186" s="17"/>
      <c r="N4186" s="17"/>
      <c r="T4186" s="79"/>
      <c r="U4186" s="79"/>
      <c r="V4186" s="19"/>
      <c r="W4186" s="79"/>
    </row>
    <row r="4187" spans="1:23" x14ac:dyDescent="0.25">
      <c r="A4187" s="17"/>
      <c r="B4187" s="17"/>
      <c r="C4187" s="86"/>
      <c r="D4187" s="86"/>
      <c r="E4187" s="87"/>
      <c r="F4187" s="5"/>
      <c r="G4187" s="5"/>
      <c r="H4187" s="5"/>
      <c r="K4187" s="5"/>
      <c r="L4187" s="5"/>
      <c r="M4187" s="17"/>
      <c r="N4187" s="17"/>
      <c r="T4187" s="79"/>
      <c r="U4187" s="79"/>
      <c r="V4187" s="19"/>
      <c r="W4187" s="79"/>
    </row>
    <row r="4188" spans="1:23" x14ac:dyDescent="0.25">
      <c r="A4188" s="17"/>
      <c r="B4188" s="17"/>
      <c r="C4188" s="86"/>
      <c r="D4188" s="86"/>
      <c r="E4188" s="87"/>
      <c r="F4188" s="5"/>
      <c r="G4188" s="5"/>
      <c r="H4188" s="5"/>
      <c r="K4188" s="5"/>
      <c r="L4188" s="5"/>
      <c r="M4188" s="17"/>
      <c r="N4188" s="17"/>
      <c r="T4188" s="79"/>
      <c r="U4188" s="79"/>
      <c r="V4188" s="19"/>
      <c r="W4188" s="79"/>
    </row>
    <row r="4189" spans="1:23" x14ac:dyDescent="0.25">
      <c r="A4189" s="17"/>
      <c r="B4189" s="17"/>
      <c r="C4189" s="86"/>
      <c r="D4189" s="86"/>
      <c r="E4189" s="87"/>
      <c r="F4189" s="5"/>
      <c r="G4189" s="5"/>
      <c r="H4189" s="5"/>
      <c r="K4189" s="5"/>
      <c r="L4189" s="5"/>
      <c r="M4189" s="17"/>
      <c r="N4189" s="17"/>
      <c r="T4189" s="79"/>
      <c r="U4189" s="79"/>
      <c r="V4189" s="19"/>
      <c r="W4189" s="79"/>
    </row>
    <row r="4190" spans="1:23" x14ac:dyDescent="0.25">
      <c r="A4190" s="17"/>
      <c r="B4190" s="17"/>
      <c r="C4190" s="86"/>
      <c r="D4190" s="86"/>
      <c r="E4190" s="87"/>
      <c r="F4190" s="5"/>
      <c r="G4190" s="5"/>
      <c r="H4190" s="5"/>
      <c r="K4190" s="5"/>
      <c r="L4190" s="5"/>
      <c r="M4190" s="17"/>
      <c r="N4190" s="17"/>
      <c r="T4190" s="79"/>
      <c r="U4190" s="79"/>
      <c r="V4190" s="19"/>
      <c r="W4190" s="79"/>
    </row>
    <row r="4191" spans="1:23" x14ac:dyDescent="0.25">
      <c r="A4191" s="17"/>
      <c r="B4191" s="17"/>
      <c r="C4191" s="86"/>
      <c r="D4191" s="86"/>
      <c r="E4191" s="87"/>
      <c r="F4191" s="5"/>
      <c r="G4191" s="5"/>
      <c r="H4191" s="5"/>
      <c r="K4191" s="5"/>
      <c r="L4191" s="5"/>
      <c r="M4191" s="17"/>
      <c r="N4191" s="17"/>
      <c r="T4191" s="79"/>
      <c r="U4191" s="79"/>
      <c r="V4191" s="19"/>
      <c r="W4191" s="79"/>
    </row>
    <row r="4192" spans="1:23" x14ac:dyDescent="0.25">
      <c r="A4192" s="17"/>
      <c r="B4192" s="17"/>
      <c r="C4192" s="86"/>
      <c r="D4192" s="86"/>
      <c r="E4192" s="87"/>
      <c r="F4192" s="5"/>
      <c r="G4192" s="5"/>
      <c r="H4192" s="5"/>
      <c r="K4192" s="5"/>
      <c r="L4192" s="5"/>
      <c r="M4192" s="17"/>
      <c r="N4192" s="17"/>
      <c r="T4192" s="79"/>
      <c r="U4192" s="79"/>
      <c r="V4192" s="19"/>
      <c r="W4192" s="79"/>
    </row>
    <row r="4193" spans="1:23" x14ac:dyDescent="0.25">
      <c r="A4193" s="17"/>
      <c r="B4193" s="17"/>
      <c r="C4193" s="86"/>
      <c r="D4193" s="86"/>
      <c r="E4193" s="87"/>
      <c r="F4193" s="5"/>
      <c r="G4193" s="5"/>
      <c r="H4193" s="5"/>
      <c r="K4193" s="5"/>
      <c r="L4193" s="5"/>
      <c r="M4193" s="17"/>
      <c r="N4193" s="17"/>
      <c r="T4193" s="79"/>
      <c r="U4193" s="79"/>
      <c r="V4193" s="19"/>
      <c r="W4193" s="79"/>
    </row>
    <row r="4194" spans="1:23" x14ac:dyDescent="0.25">
      <c r="A4194" s="17"/>
      <c r="B4194" s="17"/>
      <c r="C4194" s="86"/>
      <c r="D4194" s="86"/>
      <c r="E4194" s="87"/>
      <c r="F4194" s="5"/>
      <c r="G4194" s="5"/>
      <c r="H4194" s="5"/>
      <c r="K4194" s="5"/>
      <c r="L4194" s="5"/>
      <c r="M4194" s="17"/>
      <c r="N4194" s="17"/>
      <c r="T4194" s="79"/>
      <c r="U4194" s="79"/>
      <c r="V4194" s="19"/>
      <c r="W4194" s="79"/>
    </row>
    <row r="4195" spans="1:23" x14ac:dyDescent="0.25">
      <c r="A4195" s="17"/>
      <c r="B4195" s="17"/>
      <c r="C4195" s="86"/>
      <c r="D4195" s="86"/>
      <c r="E4195" s="87"/>
      <c r="F4195" s="5"/>
      <c r="G4195" s="5"/>
      <c r="H4195" s="5"/>
      <c r="K4195" s="5"/>
      <c r="L4195" s="5"/>
      <c r="M4195" s="17"/>
      <c r="N4195" s="17"/>
      <c r="T4195" s="79"/>
      <c r="U4195" s="79"/>
      <c r="V4195" s="19"/>
      <c r="W4195" s="79"/>
    </row>
    <row r="4196" spans="1:23" x14ac:dyDescent="0.25">
      <c r="A4196" s="17"/>
      <c r="B4196" s="17"/>
      <c r="C4196" s="86"/>
      <c r="D4196" s="86"/>
      <c r="E4196" s="87"/>
      <c r="F4196" s="5"/>
      <c r="G4196" s="5"/>
      <c r="H4196" s="5"/>
      <c r="K4196" s="5"/>
      <c r="L4196" s="5"/>
      <c r="M4196" s="17"/>
      <c r="N4196" s="17"/>
      <c r="T4196" s="79"/>
      <c r="U4196" s="79"/>
      <c r="V4196" s="19"/>
      <c r="W4196" s="79"/>
    </row>
    <row r="4197" spans="1:23" x14ac:dyDescent="0.25">
      <c r="A4197" s="17"/>
      <c r="B4197" s="17"/>
      <c r="C4197" s="86"/>
      <c r="D4197" s="86"/>
      <c r="E4197" s="87"/>
      <c r="F4197" s="5"/>
      <c r="G4197" s="5"/>
      <c r="H4197" s="5"/>
      <c r="K4197" s="5"/>
      <c r="L4197" s="5"/>
      <c r="M4197" s="17"/>
      <c r="N4197" s="17"/>
      <c r="T4197" s="79"/>
      <c r="U4197" s="79"/>
      <c r="V4197" s="19"/>
      <c r="W4197" s="79"/>
    </row>
    <row r="4198" spans="1:23" x14ac:dyDescent="0.25">
      <c r="A4198" s="17"/>
      <c r="B4198" s="17"/>
      <c r="C4198" s="86"/>
      <c r="D4198" s="86"/>
      <c r="E4198" s="87"/>
      <c r="F4198" s="5"/>
      <c r="G4198" s="5"/>
      <c r="H4198" s="5"/>
      <c r="K4198" s="5"/>
      <c r="L4198" s="5"/>
      <c r="M4198" s="17"/>
      <c r="N4198" s="17"/>
      <c r="T4198" s="79"/>
      <c r="U4198" s="79"/>
      <c r="V4198" s="19"/>
      <c r="W4198" s="79"/>
    </row>
    <row r="4199" spans="1:23" x14ac:dyDescent="0.25">
      <c r="A4199" s="17"/>
      <c r="B4199" s="17"/>
      <c r="C4199" s="86"/>
      <c r="D4199" s="86"/>
      <c r="E4199" s="87"/>
      <c r="F4199" s="5"/>
      <c r="G4199" s="5"/>
      <c r="H4199" s="5"/>
      <c r="K4199" s="5"/>
      <c r="L4199" s="5"/>
      <c r="M4199" s="17"/>
      <c r="N4199" s="17"/>
      <c r="T4199" s="79"/>
      <c r="U4199" s="79"/>
      <c r="V4199" s="19"/>
      <c r="W4199" s="79"/>
    </row>
    <row r="4200" spans="1:23" x14ac:dyDescent="0.25">
      <c r="A4200" s="17"/>
      <c r="B4200" s="17"/>
      <c r="C4200" s="86"/>
      <c r="D4200" s="86"/>
      <c r="E4200" s="87"/>
      <c r="F4200" s="5"/>
      <c r="G4200" s="5"/>
      <c r="H4200" s="5"/>
      <c r="K4200" s="5"/>
      <c r="L4200" s="5"/>
      <c r="M4200" s="17"/>
      <c r="N4200" s="17"/>
      <c r="T4200" s="79"/>
      <c r="U4200" s="79"/>
      <c r="V4200" s="19"/>
      <c r="W4200" s="79"/>
    </row>
    <row r="4201" spans="1:23" x14ac:dyDescent="0.25">
      <c r="A4201" s="17"/>
      <c r="B4201" s="17"/>
      <c r="C4201" s="86"/>
      <c r="D4201" s="86"/>
      <c r="E4201" s="87"/>
      <c r="F4201" s="5"/>
      <c r="G4201" s="5"/>
      <c r="H4201" s="5"/>
      <c r="K4201" s="5"/>
      <c r="L4201" s="5"/>
      <c r="M4201" s="17"/>
      <c r="N4201" s="17"/>
      <c r="T4201" s="79"/>
      <c r="U4201" s="79"/>
      <c r="V4201" s="19"/>
      <c r="W4201" s="79"/>
    </row>
    <row r="4202" spans="1:23" x14ac:dyDescent="0.25">
      <c r="A4202" s="17"/>
      <c r="B4202" s="17"/>
      <c r="C4202" s="86"/>
      <c r="D4202" s="86"/>
      <c r="E4202" s="87"/>
      <c r="F4202" s="5"/>
      <c r="G4202" s="5"/>
      <c r="H4202" s="5"/>
      <c r="K4202" s="5"/>
      <c r="L4202" s="5"/>
      <c r="M4202" s="17"/>
      <c r="N4202" s="17"/>
      <c r="T4202" s="79"/>
      <c r="U4202" s="79"/>
      <c r="V4202" s="19"/>
      <c r="W4202" s="79"/>
    </row>
    <row r="4203" spans="1:23" x14ac:dyDescent="0.25">
      <c r="A4203" s="17"/>
      <c r="B4203" s="17"/>
      <c r="C4203" s="86"/>
      <c r="D4203" s="86"/>
      <c r="E4203" s="87"/>
      <c r="F4203" s="5"/>
      <c r="G4203" s="5"/>
      <c r="H4203" s="5"/>
      <c r="K4203" s="5"/>
      <c r="L4203" s="5"/>
      <c r="M4203" s="17"/>
      <c r="N4203" s="17"/>
      <c r="T4203" s="79"/>
      <c r="U4203" s="79"/>
      <c r="V4203" s="19"/>
      <c r="W4203" s="79"/>
    </row>
    <row r="4204" spans="1:23" x14ac:dyDescent="0.25">
      <c r="A4204" s="17"/>
      <c r="B4204" s="17"/>
      <c r="C4204" s="86"/>
      <c r="D4204" s="86"/>
      <c r="E4204" s="87"/>
      <c r="F4204" s="5"/>
      <c r="G4204" s="5"/>
      <c r="H4204" s="5"/>
      <c r="K4204" s="5"/>
      <c r="L4204" s="5"/>
      <c r="M4204" s="17"/>
      <c r="N4204" s="17"/>
      <c r="T4204" s="79"/>
      <c r="U4204" s="79"/>
      <c r="V4204" s="19"/>
      <c r="W4204" s="79"/>
    </row>
    <row r="4205" spans="1:23" x14ac:dyDescent="0.25">
      <c r="A4205" s="17"/>
      <c r="B4205" s="17"/>
      <c r="C4205" s="86"/>
      <c r="D4205" s="86"/>
      <c r="E4205" s="87"/>
      <c r="F4205" s="5"/>
      <c r="G4205" s="5"/>
      <c r="H4205" s="5"/>
      <c r="K4205" s="5"/>
      <c r="L4205" s="5"/>
      <c r="M4205" s="17"/>
      <c r="N4205" s="17"/>
      <c r="T4205" s="79"/>
      <c r="U4205" s="79"/>
      <c r="V4205" s="19"/>
      <c r="W4205" s="79"/>
    </row>
    <row r="4206" spans="1:23" x14ac:dyDescent="0.25">
      <c r="A4206" s="17"/>
      <c r="B4206" s="17"/>
      <c r="C4206" s="86"/>
      <c r="D4206" s="86"/>
      <c r="E4206" s="87"/>
      <c r="F4206" s="5"/>
      <c r="G4206" s="5"/>
      <c r="H4206" s="5"/>
      <c r="K4206" s="5"/>
      <c r="L4206" s="5"/>
      <c r="M4206" s="17"/>
      <c r="N4206" s="17"/>
      <c r="T4206" s="79"/>
      <c r="U4206" s="79"/>
      <c r="V4206" s="19"/>
      <c r="W4206" s="79"/>
    </row>
    <row r="4207" spans="1:23" x14ac:dyDescent="0.25">
      <c r="A4207" s="17"/>
      <c r="B4207" s="17"/>
      <c r="C4207" s="86"/>
      <c r="D4207" s="86"/>
      <c r="E4207" s="87"/>
      <c r="F4207" s="5"/>
      <c r="G4207" s="5"/>
      <c r="H4207" s="5"/>
      <c r="K4207" s="5"/>
      <c r="L4207" s="5"/>
      <c r="M4207" s="17"/>
      <c r="N4207" s="17"/>
      <c r="T4207" s="79"/>
      <c r="U4207" s="79"/>
      <c r="V4207" s="19"/>
      <c r="W4207" s="79"/>
    </row>
    <row r="4208" spans="1:23" x14ac:dyDescent="0.25">
      <c r="A4208" s="17"/>
      <c r="B4208" s="17"/>
      <c r="C4208" s="86"/>
      <c r="D4208" s="86"/>
      <c r="E4208" s="87"/>
      <c r="F4208" s="5"/>
      <c r="G4208" s="5"/>
      <c r="H4208" s="5"/>
      <c r="K4208" s="5"/>
      <c r="L4208" s="5"/>
      <c r="M4208" s="17"/>
      <c r="N4208" s="17"/>
      <c r="T4208" s="79"/>
      <c r="U4208" s="79"/>
      <c r="V4208" s="19"/>
      <c r="W4208" s="79"/>
    </row>
    <row r="4209" spans="1:23" x14ac:dyDescent="0.25">
      <c r="A4209" s="17"/>
      <c r="B4209" s="17"/>
      <c r="C4209" s="86"/>
      <c r="D4209" s="86"/>
      <c r="E4209" s="87"/>
      <c r="F4209" s="5"/>
      <c r="G4209" s="5"/>
      <c r="H4209" s="5"/>
      <c r="K4209" s="5"/>
      <c r="L4209" s="5"/>
      <c r="M4209" s="17"/>
      <c r="N4209" s="17"/>
      <c r="T4209" s="79"/>
      <c r="U4209" s="79"/>
      <c r="V4209" s="19"/>
      <c r="W4209" s="79"/>
    </row>
    <row r="4210" spans="1:23" x14ac:dyDescent="0.25">
      <c r="A4210" s="17"/>
      <c r="B4210" s="17"/>
      <c r="C4210" s="86"/>
      <c r="D4210" s="86"/>
      <c r="E4210" s="87"/>
      <c r="F4210" s="5"/>
      <c r="G4210" s="5"/>
      <c r="H4210" s="5"/>
      <c r="K4210" s="5"/>
      <c r="L4210" s="5"/>
      <c r="M4210" s="17"/>
      <c r="N4210" s="17"/>
      <c r="T4210" s="79"/>
      <c r="U4210" s="79"/>
      <c r="V4210" s="19"/>
      <c r="W4210" s="79"/>
    </row>
    <row r="4211" spans="1:23" x14ac:dyDescent="0.25">
      <c r="A4211" s="17"/>
      <c r="B4211" s="17"/>
      <c r="C4211" s="86"/>
      <c r="D4211" s="86"/>
      <c r="E4211" s="87"/>
      <c r="F4211" s="5"/>
      <c r="G4211" s="5"/>
      <c r="H4211" s="5"/>
      <c r="K4211" s="5"/>
      <c r="L4211" s="5"/>
      <c r="M4211" s="17"/>
      <c r="N4211" s="17"/>
      <c r="T4211" s="79"/>
      <c r="U4211" s="79"/>
      <c r="V4211" s="19"/>
      <c r="W4211" s="79"/>
    </row>
    <row r="4212" spans="1:23" x14ac:dyDescent="0.25">
      <c r="A4212" s="17"/>
      <c r="B4212" s="17"/>
      <c r="C4212" s="86"/>
      <c r="D4212" s="86"/>
      <c r="E4212" s="87"/>
      <c r="F4212" s="5"/>
      <c r="G4212" s="5"/>
      <c r="H4212" s="5"/>
      <c r="K4212" s="5"/>
      <c r="L4212" s="5"/>
      <c r="M4212" s="17"/>
      <c r="N4212" s="17"/>
      <c r="T4212" s="79"/>
      <c r="U4212" s="79"/>
      <c r="V4212" s="19"/>
      <c r="W4212" s="79"/>
    </row>
    <row r="4213" spans="1:23" x14ac:dyDescent="0.25">
      <c r="A4213" s="17"/>
      <c r="B4213" s="17"/>
      <c r="C4213" s="86"/>
      <c r="D4213" s="86"/>
      <c r="E4213" s="87"/>
      <c r="F4213" s="5"/>
      <c r="G4213" s="5"/>
      <c r="H4213" s="5"/>
      <c r="K4213" s="5"/>
      <c r="L4213" s="5"/>
      <c r="M4213" s="17"/>
      <c r="N4213" s="17"/>
      <c r="T4213" s="79"/>
      <c r="U4213" s="79"/>
      <c r="V4213" s="19"/>
      <c r="W4213" s="79"/>
    </row>
    <row r="4214" spans="1:23" x14ac:dyDescent="0.25">
      <c r="A4214" s="17"/>
      <c r="B4214" s="17"/>
      <c r="C4214" s="86"/>
      <c r="D4214" s="86"/>
      <c r="E4214" s="87"/>
      <c r="F4214" s="5"/>
      <c r="G4214" s="5"/>
      <c r="H4214" s="5"/>
      <c r="K4214" s="5"/>
      <c r="L4214" s="5"/>
      <c r="M4214" s="17"/>
      <c r="N4214" s="17"/>
      <c r="T4214" s="79"/>
      <c r="U4214" s="79"/>
      <c r="V4214" s="19"/>
      <c r="W4214" s="79"/>
    </row>
    <row r="4215" spans="1:23" x14ac:dyDescent="0.25">
      <c r="A4215" s="17"/>
      <c r="B4215" s="17"/>
      <c r="C4215" s="86"/>
      <c r="D4215" s="86"/>
      <c r="E4215" s="87"/>
      <c r="F4215" s="5"/>
      <c r="G4215" s="5"/>
      <c r="H4215" s="5"/>
      <c r="K4215" s="5"/>
      <c r="L4215" s="5"/>
      <c r="M4215" s="17"/>
      <c r="N4215" s="17"/>
      <c r="T4215" s="79"/>
      <c r="U4215" s="79"/>
      <c r="V4215" s="19"/>
      <c r="W4215" s="79"/>
    </row>
    <row r="4216" spans="1:23" x14ac:dyDescent="0.25">
      <c r="A4216" s="17"/>
      <c r="B4216" s="17"/>
      <c r="C4216" s="86"/>
      <c r="D4216" s="86"/>
      <c r="E4216" s="87"/>
      <c r="F4216" s="5"/>
      <c r="G4216" s="5"/>
      <c r="H4216" s="5"/>
      <c r="K4216" s="5"/>
      <c r="L4216" s="5"/>
      <c r="M4216" s="17"/>
      <c r="N4216" s="17"/>
      <c r="T4216" s="79"/>
      <c r="U4216" s="79"/>
      <c r="V4216" s="19"/>
      <c r="W4216" s="79"/>
    </row>
    <row r="4217" spans="1:23" x14ac:dyDescent="0.25">
      <c r="A4217" s="17"/>
      <c r="B4217" s="17"/>
      <c r="C4217" s="86"/>
      <c r="D4217" s="86"/>
      <c r="E4217" s="87"/>
      <c r="F4217" s="5"/>
      <c r="G4217" s="5"/>
      <c r="H4217" s="5"/>
      <c r="K4217" s="5"/>
      <c r="L4217" s="5"/>
      <c r="M4217" s="17"/>
      <c r="N4217" s="17"/>
      <c r="T4217" s="79"/>
      <c r="U4217" s="79"/>
      <c r="V4217" s="19"/>
      <c r="W4217" s="79"/>
    </row>
    <row r="4218" spans="1:23" x14ac:dyDescent="0.25">
      <c r="A4218" s="17"/>
      <c r="B4218" s="17"/>
      <c r="C4218" s="86"/>
      <c r="D4218" s="86"/>
      <c r="E4218" s="87"/>
      <c r="F4218" s="5"/>
      <c r="G4218" s="5"/>
      <c r="H4218" s="5"/>
      <c r="K4218" s="5"/>
      <c r="L4218" s="5"/>
      <c r="M4218" s="17"/>
      <c r="N4218" s="17"/>
      <c r="T4218" s="79"/>
      <c r="U4218" s="79"/>
      <c r="V4218" s="19"/>
      <c r="W4218" s="79"/>
    </row>
    <row r="4219" spans="1:23" x14ac:dyDescent="0.25">
      <c r="A4219" s="17"/>
      <c r="B4219" s="17"/>
      <c r="C4219" s="86"/>
      <c r="D4219" s="86"/>
      <c r="E4219" s="87"/>
      <c r="F4219" s="5"/>
      <c r="G4219" s="5"/>
      <c r="H4219" s="5"/>
      <c r="K4219" s="5"/>
      <c r="L4219" s="5"/>
      <c r="M4219" s="17"/>
      <c r="N4219" s="17"/>
      <c r="T4219" s="79"/>
      <c r="U4219" s="79"/>
      <c r="V4219" s="19"/>
      <c r="W4219" s="79"/>
    </row>
    <row r="4220" spans="1:23" x14ac:dyDescent="0.25">
      <c r="A4220" s="17"/>
      <c r="B4220" s="17"/>
      <c r="C4220" s="86"/>
      <c r="D4220" s="86"/>
      <c r="E4220" s="87"/>
      <c r="F4220" s="5"/>
      <c r="G4220" s="5"/>
      <c r="H4220" s="5"/>
      <c r="K4220" s="5"/>
      <c r="L4220" s="5"/>
      <c r="M4220" s="17"/>
      <c r="N4220" s="17"/>
      <c r="T4220" s="79"/>
      <c r="U4220" s="79"/>
      <c r="V4220" s="19"/>
      <c r="W4220" s="79"/>
    </row>
    <row r="4221" spans="1:23" x14ac:dyDescent="0.25">
      <c r="A4221" s="17"/>
      <c r="B4221" s="17"/>
      <c r="C4221" s="86"/>
      <c r="D4221" s="86"/>
      <c r="E4221" s="87"/>
      <c r="F4221" s="5"/>
      <c r="G4221" s="5"/>
      <c r="H4221" s="5"/>
      <c r="K4221" s="5"/>
      <c r="L4221" s="5"/>
      <c r="M4221" s="17"/>
      <c r="N4221" s="17"/>
      <c r="T4221" s="79"/>
      <c r="U4221" s="79"/>
      <c r="V4221" s="19"/>
      <c r="W4221" s="79"/>
    </row>
    <row r="4222" spans="1:23" x14ac:dyDescent="0.25">
      <c r="A4222" s="17"/>
      <c r="B4222" s="17"/>
      <c r="C4222" s="86"/>
      <c r="D4222" s="86"/>
      <c r="E4222" s="87"/>
      <c r="F4222" s="5"/>
      <c r="G4222" s="5"/>
      <c r="H4222" s="5"/>
      <c r="K4222" s="5"/>
      <c r="L4222" s="5"/>
      <c r="M4222" s="17"/>
      <c r="N4222" s="17"/>
      <c r="T4222" s="79"/>
      <c r="U4222" s="79"/>
      <c r="V4222" s="19"/>
      <c r="W4222" s="79"/>
    </row>
    <row r="4223" spans="1:23" x14ac:dyDescent="0.25">
      <c r="A4223" s="17"/>
      <c r="B4223" s="17"/>
      <c r="C4223" s="86"/>
      <c r="D4223" s="86"/>
      <c r="E4223" s="87"/>
      <c r="F4223" s="5"/>
      <c r="G4223" s="5"/>
      <c r="H4223" s="5"/>
      <c r="K4223" s="5"/>
      <c r="L4223" s="5"/>
      <c r="M4223" s="17"/>
      <c r="N4223" s="17"/>
      <c r="T4223" s="79"/>
      <c r="U4223" s="79"/>
      <c r="V4223" s="19"/>
      <c r="W4223" s="79"/>
    </row>
    <row r="4224" spans="1:23" x14ac:dyDescent="0.25">
      <c r="A4224" s="17"/>
      <c r="B4224" s="17"/>
      <c r="C4224" s="86"/>
      <c r="D4224" s="86"/>
      <c r="E4224" s="87"/>
      <c r="F4224" s="5"/>
      <c r="G4224" s="5"/>
      <c r="H4224" s="5"/>
      <c r="K4224" s="5"/>
      <c r="L4224" s="5"/>
      <c r="M4224" s="17"/>
      <c r="N4224" s="17"/>
      <c r="T4224" s="79"/>
      <c r="U4224" s="79"/>
      <c r="V4224" s="19"/>
      <c r="W4224" s="79"/>
    </row>
    <row r="4225" spans="1:23" x14ac:dyDescent="0.25">
      <c r="A4225" s="17"/>
      <c r="B4225" s="17"/>
      <c r="C4225" s="86"/>
      <c r="D4225" s="86"/>
      <c r="E4225" s="87"/>
      <c r="F4225" s="5"/>
      <c r="G4225" s="5"/>
      <c r="H4225" s="5"/>
      <c r="K4225" s="5"/>
      <c r="L4225" s="5"/>
      <c r="M4225" s="17"/>
      <c r="N4225" s="17"/>
      <c r="T4225" s="79"/>
      <c r="U4225" s="79"/>
      <c r="V4225" s="19"/>
      <c r="W4225" s="79"/>
    </row>
    <row r="4226" spans="1:23" x14ac:dyDescent="0.25">
      <c r="A4226" s="17"/>
      <c r="B4226" s="17"/>
      <c r="C4226" s="86"/>
      <c r="D4226" s="86"/>
      <c r="E4226" s="87"/>
      <c r="F4226" s="5"/>
      <c r="G4226" s="5"/>
      <c r="H4226" s="5"/>
      <c r="K4226" s="5"/>
      <c r="L4226" s="5"/>
      <c r="M4226" s="17"/>
      <c r="N4226" s="17"/>
      <c r="T4226" s="79"/>
      <c r="U4226" s="79"/>
      <c r="V4226" s="19"/>
      <c r="W4226" s="79"/>
    </row>
    <row r="4227" spans="1:23" x14ac:dyDescent="0.25">
      <c r="A4227" s="17"/>
      <c r="B4227" s="17"/>
      <c r="C4227" s="86"/>
      <c r="D4227" s="86"/>
      <c r="E4227" s="87"/>
      <c r="F4227" s="5"/>
      <c r="G4227" s="5"/>
      <c r="H4227" s="5"/>
      <c r="K4227" s="5"/>
      <c r="L4227" s="5"/>
      <c r="M4227" s="17"/>
      <c r="N4227" s="17"/>
      <c r="T4227" s="79"/>
      <c r="U4227" s="79"/>
      <c r="V4227" s="19"/>
      <c r="W4227" s="79"/>
    </row>
    <row r="4228" spans="1:23" x14ac:dyDescent="0.25">
      <c r="A4228" s="17"/>
      <c r="B4228" s="17"/>
      <c r="C4228" s="86"/>
      <c r="D4228" s="86"/>
      <c r="E4228" s="87"/>
      <c r="F4228" s="5"/>
      <c r="G4228" s="5"/>
      <c r="H4228" s="5"/>
      <c r="K4228" s="5"/>
      <c r="L4228" s="5"/>
      <c r="M4228" s="17"/>
      <c r="N4228" s="17"/>
      <c r="T4228" s="79"/>
      <c r="U4228" s="79"/>
      <c r="V4228" s="19"/>
      <c r="W4228" s="79"/>
    </row>
    <row r="4229" spans="1:23" x14ac:dyDescent="0.25">
      <c r="A4229" s="17"/>
      <c r="B4229" s="17"/>
      <c r="C4229" s="86"/>
      <c r="D4229" s="86"/>
      <c r="E4229" s="87"/>
      <c r="F4229" s="5"/>
      <c r="G4229" s="5"/>
      <c r="H4229" s="5"/>
      <c r="K4229" s="5"/>
      <c r="L4229" s="5"/>
      <c r="M4229" s="17"/>
      <c r="N4229" s="17"/>
      <c r="T4229" s="79"/>
      <c r="U4229" s="79"/>
      <c r="V4229" s="19"/>
      <c r="W4229" s="79"/>
    </row>
    <row r="4230" spans="1:23" x14ac:dyDescent="0.25">
      <c r="A4230" s="17"/>
      <c r="B4230" s="17"/>
      <c r="C4230" s="86"/>
      <c r="D4230" s="86"/>
      <c r="E4230" s="87"/>
      <c r="F4230" s="5"/>
      <c r="G4230" s="5"/>
      <c r="H4230" s="5"/>
      <c r="K4230" s="5"/>
      <c r="L4230" s="5"/>
      <c r="M4230" s="17"/>
      <c r="N4230" s="17"/>
      <c r="T4230" s="79"/>
      <c r="U4230" s="79"/>
      <c r="V4230" s="19"/>
      <c r="W4230" s="79"/>
    </row>
    <row r="4231" spans="1:23" x14ac:dyDescent="0.25">
      <c r="A4231" s="17"/>
      <c r="B4231" s="17"/>
      <c r="C4231" s="86"/>
      <c r="D4231" s="86"/>
      <c r="E4231" s="87"/>
      <c r="F4231" s="5"/>
      <c r="G4231" s="5"/>
      <c r="H4231" s="5"/>
      <c r="K4231" s="5"/>
      <c r="L4231" s="5"/>
      <c r="M4231" s="17"/>
      <c r="N4231" s="17"/>
      <c r="T4231" s="79"/>
      <c r="U4231" s="79"/>
      <c r="V4231" s="19"/>
      <c r="W4231" s="79"/>
    </row>
    <row r="4232" spans="1:23" x14ac:dyDescent="0.25">
      <c r="A4232" s="17"/>
      <c r="B4232" s="17"/>
      <c r="C4232" s="86"/>
      <c r="D4232" s="86"/>
      <c r="E4232" s="87"/>
      <c r="F4232" s="5"/>
      <c r="G4232" s="5"/>
      <c r="H4232" s="5"/>
      <c r="K4232" s="5"/>
      <c r="L4232" s="5"/>
      <c r="M4232" s="17"/>
      <c r="N4232" s="17"/>
      <c r="T4232" s="79"/>
      <c r="U4232" s="79"/>
      <c r="V4232" s="19"/>
      <c r="W4232" s="79"/>
    </row>
    <row r="4233" spans="1:23" x14ac:dyDescent="0.25">
      <c r="A4233" s="17"/>
      <c r="B4233" s="17"/>
      <c r="C4233" s="86"/>
      <c r="D4233" s="86"/>
      <c r="E4233" s="87"/>
      <c r="F4233" s="5"/>
      <c r="G4233" s="5"/>
      <c r="H4233" s="5"/>
      <c r="K4233" s="5"/>
      <c r="L4233" s="5"/>
      <c r="M4233" s="17"/>
      <c r="N4233" s="17"/>
      <c r="T4233" s="79"/>
      <c r="U4233" s="79"/>
      <c r="V4233" s="19"/>
      <c r="W4233" s="79"/>
    </row>
    <row r="4234" spans="1:23" x14ac:dyDescent="0.25">
      <c r="A4234" s="17"/>
      <c r="B4234" s="17"/>
      <c r="C4234" s="86"/>
      <c r="D4234" s="86"/>
      <c r="E4234" s="87"/>
      <c r="F4234" s="5"/>
      <c r="G4234" s="5"/>
      <c r="H4234" s="5"/>
      <c r="K4234" s="5"/>
      <c r="L4234" s="5"/>
      <c r="M4234" s="17"/>
      <c r="N4234" s="17"/>
      <c r="T4234" s="79"/>
      <c r="U4234" s="79"/>
      <c r="V4234" s="19"/>
      <c r="W4234" s="79"/>
    </row>
    <row r="4235" spans="1:23" x14ac:dyDescent="0.25">
      <c r="A4235" s="17"/>
      <c r="B4235" s="17"/>
      <c r="C4235" s="86"/>
      <c r="D4235" s="86"/>
      <c r="E4235" s="87"/>
      <c r="F4235" s="5"/>
      <c r="G4235" s="5"/>
      <c r="H4235" s="5"/>
      <c r="K4235" s="5"/>
      <c r="L4235" s="5"/>
      <c r="M4235" s="17"/>
      <c r="N4235" s="17"/>
      <c r="T4235" s="79"/>
      <c r="U4235" s="79"/>
      <c r="V4235" s="19"/>
      <c r="W4235" s="79"/>
    </row>
    <row r="4236" spans="1:23" x14ac:dyDescent="0.25">
      <c r="A4236" s="17"/>
      <c r="B4236" s="17"/>
      <c r="C4236" s="86"/>
      <c r="D4236" s="86"/>
      <c r="E4236" s="87"/>
      <c r="F4236" s="5"/>
      <c r="G4236" s="5"/>
      <c r="H4236" s="5"/>
      <c r="K4236" s="5"/>
      <c r="L4236" s="5"/>
      <c r="M4236" s="17"/>
      <c r="N4236" s="17"/>
      <c r="T4236" s="79"/>
      <c r="U4236" s="79"/>
      <c r="V4236" s="19"/>
      <c r="W4236" s="79"/>
    </row>
    <row r="4237" spans="1:23" x14ac:dyDescent="0.25">
      <c r="A4237" s="17"/>
      <c r="B4237" s="17"/>
      <c r="C4237" s="86"/>
      <c r="D4237" s="86"/>
      <c r="E4237" s="87"/>
      <c r="F4237" s="5"/>
      <c r="G4237" s="5"/>
      <c r="H4237" s="5"/>
      <c r="K4237" s="5"/>
      <c r="L4237" s="5"/>
      <c r="M4237" s="17"/>
      <c r="N4237" s="17"/>
      <c r="T4237" s="79"/>
      <c r="U4237" s="79"/>
      <c r="V4237" s="19"/>
      <c r="W4237" s="79"/>
    </row>
    <row r="4238" spans="1:23" x14ac:dyDescent="0.25">
      <c r="A4238" s="17"/>
      <c r="B4238" s="17"/>
      <c r="C4238" s="86"/>
      <c r="D4238" s="86"/>
      <c r="E4238" s="87"/>
      <c r="F4238" s="5"/>
      <c r="G4238" s="5"/>
      <c r="H4238" s="5"/>
      <c r="K4238" s="5"/>
      <c r="L4238" s="5"/>
      <c r="M4238" s="17"/>
      <c r="N4238" s="17"/>
      <c r="T4238" s="79"/>
      <c r="U4238" s="79"/>
      <c r="V4238" s="19"/>
      <c r="W4238" s="79"/>
    </row>
    <row r="4239" spans="1:23" x14ac:dyDescent="0.25">
      <c r="A4239" s="17"/>
      <c r="B4239" s="17"/>
      <c r="C4239" s="86"/>
      <c r="D4239" s="86"/>
      <c r="E4239" s="87"/>
      <c r="F4239" s="5"/>
      <c r="G4239" s="5"/>
      <c r="H4239" s="5"/>
      <c r="K4239" s="5"/>
      <c r="L4239" s="5"/>
      <c r="M4239" s="17"/>
      <c r="N4239" s="17"/>
      <c r="T4239" s="79"/>
      <c r="U4239" s="79"/>
      <c r="V4239" s="19"/>
      <c r="W4239" s="79"/>
    </row>
    <row r="4240" spans="1:23" x14ac:dyDescent="0.25">
      <c r="A4240" s="17"/>
      <c r="B4240" s="17"/>
      <c r="C4240" s="86"/>
      <c r="D4240" s="86"/>
      <c r="E4240" s="87"/>
      <c r="F4240" s="5"/>
      <c r="G4240" s="5"/>
      <c r="H4240" s="5"/>
      <c r="K4240" s="5"/>
      <c r="L4240" s="5"/>
      <c r="M4240" s="17"/>
      <c r="N4240" s="17"/>
      <c r="T4240" s="79"/>
      <c r="U4240" s="79"/>
      <c r="V4240" s="19"/>
      <c r="W4240" s="79"/>
    </row>
    <row r="4241" spans="1:23" x14ac:dyDescent="0.25">
      <c r="A4241" s="17"/>
      <c r="B4241" s="17"/>
      <c r="C4241" s="86"/>
      <c r="D4241" s="86"/>
      <c r="E4241" s="87"/>
      <c r="F4241" s="5"/>
      <c r="G4241" s="5"/>
      <c r="H4241" s="5"/>
      <c r="K4241" s="5"/>
      <c r="L4241" s="5"/>
      <c r="M4241" s="17"/>
      <c r="N4241" s="17"/>
      <c r="T4241" s="79"/>
      <c r="U4241" s="79"/>
      <c r="V4241" s="19"/>
      <c r="W4241" s="79"/>
    </row>
    <row r="4242" spans="1:23" x14ac:dyDescent="0.25">
      <c r="A4242" s="17"/>
      <c r="B4242" s="17"/>
      <c r="C4242" s="86"/>
      <c r="D4242" s="86"/>
      <c r="E4242" s="87"/>
      <c r="F4242" s="5"/>
      <c r="G4242" s="5"/>
      <c r="H4242" s="5"/>
      <c r="K4242" s="5"/>
      <c r="L4242" s="5"/>
      <c r="M4242" s="17"/>
      <c r="N4242" s="17"/>
      <c r="T4242" s="79"/>
      <c r="U4242" s="79"/>
      <c r="V4242" s="19"/>
      <c r="W4242" s="79"/>
    </row>
    <row r="4243" spans="1:23" x14ac:dyDescent="0.25">
      <c r="A4243" s="17"/>
      <c r="B4243" s="17"/>
      <c r="C4243" s="86"/>
      <c r="D4243" s="86"/>
      <c r="E4243" s="87"/>
      <c r="F4243" s="5"/>
      <c r="G4243" s="5"/>
      <c r="H4243" s="5"/>
      <c r="K4243" s="5"/>
      <c r="L4243" s="5"/>
      <c r="M4243" s="17"/>
      <c r="N4243" s="17"/>
      <c r="T4243" s="79"/>
      <c r="U4243" s="79"/>
      <c r="V4243" s="19"/>
      <c r="W4243" s="79"/>
    </row>
    <row r="4244" spans="1:23" x14ac:dyDescent="0.25">
      <c r="A4244" s="17"/>
      <c r="B4244" s="17"/>
      <c r="C4244" s="86"/>
      <c r="D4244" s="86"/>
      <c r="E4244" s="87"/>
      <c r="F4244" s="5"/>
      <c r="G4244" s="5"/>
      <c r="H4244" s="5"/>
      <c r="K4244" s="5"/>
      <c r="L4244" s="5"/>
      <c r="M4244" s="17"/>
      <c r="N4244" s="17"/>
      <c r="T4244" s="79"/>
      <c r="U4244" s="79"/>
      <c r="V4244" s="19"/>
      <c r="W4244" s="79"/>
    </row>
    <row r="4245" spans="1:23" x14ac:dyDescent="0.25">
      <c r="A4245" s="17"/>
      <c r="B4245" s="17"/>
      <c r="C4245" s="86"/>
      <c r="D4245" s="86"/>
      <c r="E4245" s="87"/>
      <c r="F4245" s="5"/>
      <c r="G4245" s="5"/>
      <c r="H4245" s="5"/>
      <c r="K4245" s="5"/>
      <c r="L4245" s="5"/>
      <c r="M4245" s="17"/>
      <c r="N4245" s="17"/>
      <c r="T4245" s="79"/>
      <c r="U4245" s="79"/>
      <c r="V4245" s="19"/>
      <c r="W4245" s="79"/>
    </row>
    <row r="4246" spans="1:23" x14ac:dyDescent="0.25">
      <c r="A4246" s="17"/>
      <c r="B4246" s="17"/>
      <c r="C4246" s="86"/>
      <c r="D4246" s="86"/>
      <c r="E4246" s="87"/>
      <c r="F4246" s="5"/>
      <c r="G4246" s="5"/>
      <c r="H4246" s="5"/>
      <c r="K4246" s="5"/>
      <c r="L4246" s="5"/>
      <c r="M4246" s="17"/>
      <c r="N4246" s="17"/>
      <c r="T4246" s="79"/>
      <c r="U4246" s="79"/>
      <c r="V4246" s="19"/>
      <c r="W4246" s="79"/>
    </row>
    <row r="4247" spans="1:23" x14ac:dyDescent="0.25">
      <c r="A4247" s="17"/>
      <c r="B4247" s="17"/>
      <c r="C4247" s="86"/>
      <c r="D4247" s="86"/>
      <c r="E4247" s="87"/>
      <c r="F4247" s="5"/>
      <c r="G4247" s="5"/>
      <c r="H4247" s="5"/>
      <c r="K4247" s="5"/>
      <c r="L4247" s="5"/>
      <c r="M4247" s="17"/>
      <c r="N4247" s="17"/>
      <c r="T4247" s="79"/>
      <c r="U4247" s="79"/>
      <c r="V4247" s="19"/>
      <c r="W4247" s="79"/>
    </row>
    <row r="4248" spans="1:23" x14ac:dyDescent="0.25">
      <c r="A4248" s="17"/>
      <c r="B4248" s="17"/>
      <c r="C4248" s="86"/>
      <c r="D4248" s="86"/>
      <c r="E4248" s="87"/>
      <c r="F4248" s="5"/>
      <c r="G4248" s="5"/>
      <c r="H4248" s="5"/>
      <c r="K4248" s="5"/>
      <c r="L4248" s="5"/>
      <c r="M4248" s="17"/>
      <c r="N4248" s="17"/>
      <c r="T4248" s="79"/>
      <c r="U4248" s="79"/>
      <c r="V4248" s="19"/>
      <c r="W4248" s="79"/>
    </row>
    <row r="4249" spans="1:23" x14ac:dyDescent="0.25">
      <c r="A4249" s="17"/>
      <c r="B4249" s="17"/>
      <c r="C4249" s="86"/>
      <c r="D4249" s="86"/>
      <c r="E4249" s="87"/>
      <c r="F4249" s="5"/>
      <c r="G4249" s="5"/>
      <c r="H4249" s="5"/>
      <c r="K4249" s="5"/>
      <c r="L4249" s="5"/>
      <c r="M4249" s="17"/>
      <c r="N4249" s="17"/>
      <c r="T4249" s="79"/>
      <c r="U4249" s="79"/>
      <c r="V4249" s="19"/>
      <c r="W4249" s="79"/>
    </row>
    <row r="4250" spans="1:23" x14ac:dyDescent="0.25">
      <c r="A4250" s="17"/>
      <c r="B4250" s="17"/>
      <c r="C4250" s="86"/>
      <c r="D4250" s="86"/>
      <c r="E4250" s="87"/>
      <c r="F4250" s="5"/>
      <c r="G4250" s="5"/>
      <c r="H4250" s="5"/>
      <c r="K4250" s="5"/>
      <c r="L4250" s="5"/>
      <c r="M4250" s="17"/>
      <c r="N4250" s="17"/>
      <c r="T4250" s="79"/>
      <c r="U4250" s="79"/>
      <c r="V4250" s="19"/>
      <c r="W4250" s="79"/>
    </row>
    <row r="4251" spans="1:23" x14ac:dyDescent="0.25">
      <c r="A4251" s="17"/>
      <c r="B4251" s="17"/>
      <c r="C4251" s="86"/>
      <c r="D4251" s="86"/>
      <c r="E4251" s="87"/>
      <c r="F4251" s="5"/>
      <c r="G4251" s="5"/>
      <c r="H4251" s="5"/>
      <c r="K4251" s="5"/>
      <c r="L4251" s="5"/>
      <c r="M4251" s="17"/>
      <c r="N4251" s="17"/>
      <c r="T4251" s="79"/>
      <c r="U4251" s="79"/>
      <c r="V4251" s="19"/>
      <c r="W4251" s="79"/>
    </row>
    <row r="4252" spans="1:23" x14ac:dyDescent="0.25">
      <c r="A4252" s="17"/>
      <c r="B4252" s="17"/>
      <c r="C4252" s="86"/>
      <c r="D4252" s="86"/>
      <c r="E4252" s="87"/>
      <c r="F4252" s="5"/>
      <c r="G4252" s="5"/>
      <c r="H4252" s="5"/>
      <c r="K4252" s="5"/>
      <c r="L4252" s="5"/>
      <c r="M4252" s="17"/>
      <c r="N4252" s="17"/>
      <c r="T4252" s="79"/>
      <c r="U4252" s="79"/>
      <c r="V4252" s="19"/>
      <c r="W4252" s="79"/>
    </row>
    <row r="4253" spans="1:23" x14ac:dyDescent="0.25">
      <c r="A4253" s="17"/>
      <c r="B4253" s="17"/>
      <c r="C4253" s="86"/>
      <c r="D4253" s="86"/>
      <c r="E4253" s="87"/>
      <c r="F4253" s="5"/>
      <c r="G4253" s="5"/>
      <c r="H4253" s="5"/>
      <c r="K4253" s="5"/>
      <c r="L4253" s="5"/>
      <c r="M4253" s="17"/>
      <c r="N4253" s="17"/>
      <c r="T4253" s="79"/>
      <c r="U4253" s="79"/>
      <c r="V4253" s="19"/>
      <c r="W4253" s="79"/>
    </row>
    <row r="4254" spans="1:23" x14ac:dyDescent="0.25">
      <c r="A4254" s="17"/>
      <c r="B4254" s="17"/>
      <c r="C4254" s="86"/>
      <c r="D4254" s="86"/>
      <c r="E4254" s="87"/>
      <c r="F4254" s="5"/>
      <c r="G4254" s="5"/>
      <c r="H4254" s="5"/>
      <c r="K4254" s="5"/>
      <c r="L4254" s="5"/>
      <c r="M4254" s="17"/>
      <c r="N4254" s="17"/>
      <c r="T4254" s="79"/>
      <c r="U4254" s="79"/>
      <c r="V4254" s="19"/>
      <c r="W4254" s="79"/>
    </row>
    <row r="4255" spans="1:23" x14ac:dyDescent="0.25">
      <c r="A4255" s="17"/>
      <c r="B4255" s="17"/>
      <c r="C4255" s="86"/>
      <c r="D4255" s="86"/>
      <c r="E4255" s="87"/>
      <c r="F4255" s="5"/>
      <c r="G4255" s="5"/>
      <c r="H4255" s="5"/>
      <c r="K4255" s="5"/>
      <c r="L4255" s="5"/>
      <c r="M4255" s="17"/>
      <c r="N4255" s="17"/>
      <c r="T4255" s="79"/>
      <c r="U4255" s="79"/>
      <c r="V4255" s="19"/>
      <c r="W4255" s="79"/>
    </row>
    <row r="4256" spans="1:23" x14ac:dyDescent="0.25">
      <c r="A4256" s="17"/>
      <c r="B4256" s="17"/>
      <c r="C4256" s="86"/>
      <c r="D4256" s="86"/>
      <c r="E4256" s="87"/>
      <c r="F4256" s="5"/>
      <c r="G4256" s="5"/>
      <c r="H4256" s="5"/>
      <c r="K4256" s="5"/>
      <c r="L4256" s="5"/>
      <c r="M4256" s="17"/>
      <c r="N4256" s="17"/>
      <c r="T4256" s="79"/>
      <c r="U4256" s="79"/>
      <c r="V4256" s="19"/>
      <c r="W4256" s="79"/>
    </row>
    <row r="4257" spans="1:23" x14ac:dyDescent="0.25">
      <c r="A4257" s="17"/>
      <c r="B4257" s="17"/>
      <c r="C4257" s="86"/>
      <c r="D4257" s="86"/>
      <c r="E4257" s="87"/>
      <c r="F4257" s="5"/>
      <c r="G4257" s="5"/>
      <c r="H4257" s="5"/>
      <c r="K4257" s="5"/>
      <c r="L4257" s="5"/>
      <c r="M4257" s="17"/>
      <c r="N4257" s="17"/>
      <c r="T4257" s="79"/>
      <c r="U4257" s="79"/>
      <c r="V4257" s="19"/>
      <c r="W4257" s="79"/>
    </row>
    <row r="4258" spans="1:23" x14ac:dyDescent="0.25">
      <c r="A4258" s="17"/>
      <c r="B4258" s="17"/>
      <c r="C4258" s="86"/>
      <c r="D4258" s="86"/>
      <c r="E4258" s="87"/>
      <c r="F4258" s="5"/>
      <c r="G4258" s="5"/>
      <c r="H4258" s="5"/>
      <c r="K4258" s="5"/>
      <c r="L4258" s="5"/>
      <c r="M4258" s="17"/>
      <c r="N4258" s="17"/>
      <c r="T4258" s="79"/>
      <c r="U4258" s="79"/>
      <c r="V4258" s="19"/>
      <c r="W4258" s="79"/>
    </row>
    <row r="4259" spans="1:23" x14ac:dyDescent="0.25">
      <c r="A4259" s="17"/>
      <c r="B4259" s="17"/>
      <c r="C4259" s="86"/>
      <c r="D4259" s="86"/>
      <c r="E4259" s="87"/>
      <c r="F4259" s="5"/>
      <c r="G4259" s="5"/>
      <c r="H4259" s="5"/>
      <c r="K4259" s="5"/>
      <c r="L4259" s="5"/>
      <c r="M4259" s="17"/>
      <c r="N4259" s="17"/>
      <c r="T4259" s="79"/>
      <c r="U4259" s="79"/>
      <c r="V4259" s="19"/>
      <c r="W4259" s="79"/>
    </row>
    <row r="4260" spans="1:23" x14ac:dyDescent="0.25">
      <c r="A4260" s="17"/>
      <c r="B4260" s="17"/>
      <c r="C4260" s="86"/>
      <c r="D4260" s="86"/>
      <c r="E4260" s="87"/>
      <c r="F4260" s="5"/>
      <c r="G4260" s="5"/>
      <c r="H4260" s="5"/>
      <c r="K4260" s="5"/>
      <c r="L4260" s="5"/>
      <c r="M4260" s="17"/>
      <c r="N4260" s="17"/>
      <c r="T4260" s="79"/>
      <c r="U4260" s="79"/>
      <c r="V4260" s="19"/>
      <c r="W4260" s="79"/>
    </row>
    <row r="4261" spans="1:23" x14ac:dyDescent="0.25">
      <c r="A4261" s="17"/>
      <c r="B4261" s="17"/>
      <c r="C4261" s="86"/>
      <c r="D4261" s="86"/>
      <c r="E4261" s="87"/>
      <c r="F4261" s="5"/>
      <c r="G4261" s="5"/>
      <c r="H4261" s="5"/>
      <c r="K4261" s="5"/>
      <c r="L4261" s="5"/>
      <c r="M4261" s="17"/>
      <c r="N4261" s="17"/>
      <c r="T4261" s="79"/>
      <c r="U4261" s="79"/>
      <c r="V4261" s="19"/>
      <c r="W4261" s="79"/>
    </row>
    <row r="4262" spans="1:23" x14ac:dyDescent="0.25">
      <c r="A4262" s="17"/>
      <c r="B4262" s="17"/>
      <c r="C4262" s="86"/>
      <c r="D4262" s="86"/>
      <c r="E4262" s="87"/>
      <c r="F4262" s="5"/>
      <c r="G4262" s="5"/>
      <c r="H4262" s="5"/>
      <c r="K4262" s="5"/>
      <c r="L4262" s="5"/>
      <c r="M4262" s="17"/>
      <c r="N4262" s="17"/>
      <c r="T4262" s="79"/>
      <c r="U4262" s="79"/>
      <c r="V4262" s="19"/>
      <c r="W4262" s="79"/>
    </row>
    <row r="4263" spans="1:23" x14ac:dyDescent="0.25">
      <c r="A4263" s="17"/>
      <c r="B4263" s="17"/>
      <c r="C4263" s="86"/>
      <c r="D4263" s="86"/>
      <c r="E4263" s="87"/>
      <c r="F4263" s="5"/>
      <c r="G4263" s="5"/>
      <c r="H4263" s="5"/>
      <c r="K4263" s="5"/>
      <c r="L4263" s="5"/>
      <c r="M4263" s="17"/>
      <c r="N4263" s="17"/>
      <c r="T4263" s="79"/>
      <c r="U4263" s="79"/>
      <c r="V4263" s="19"/>
      <c r="W4263" s="79"/>
    </row>
    <row r="4264" spans="1:23" x14ac:dyDescent="0.25">
      <c r="A4264" s="17"/>
      <c r="B4264" s="17"/>
      <c r="C4264" s="86"/>
      <c r="D4264" s="86"/>
      <c r="E4264" s="87"/>
      <c r="F4264" s="5"/>
      <c r="G4264" s="5"/>
      <c r="H4264" s="5"/>
      <c r="K4264" s="5"/>
      <c r="L4264" s="5"/>
      <c r="M4264" s="17"/>
      <c r="N4264" s="17"/>
      <c r="T4264" s="79"/>
      <c r="U4264" s="79"/>
      <c r="V4264" s="19"/>
      <c r="W4264" s="79"/>
    </row>
    <row r="4265" spans="1:23" x14ac:dyDescent="0.25">
      <c r="A4265" s="17"/>
      <c r="B4265" s="17"/>
      <c r="C4265" s="86"/>
      <c r="D4265" s="86"/>
      <c r="E4265" s="87"/>
      <c r="F4265" s="5"/>
      <c r="G4265" s="5"/>
      <c r="H4265" s="5"/>
      <c r="K4265" s="5"/>
      <c r="L4265" s="5"/>
      <c r="M4265" s="17"/>
      <c r="N4265" s="17"/>
      <c r="T4265" s="79"/>
      <c r="U4265" s="79"/>
      <c r="V4265" s="19"/>
      <c r="W4265" s="79"/>
    </row>
    <row r="4266" spans="1:23" x14ac:dyDescent="0.25">
      <c r="A4266" s="17"/>
      <c r="B4266" s="17"/>
      <c r="C4266" s="86"/>
      <c r="D4266" s="86"/>
      <c r="E4266" s="87"/>
      <c r="F4266" s="5"/>
      <c r="G4266" s="5"/>
      <c r="H4266" s="5"/>
      <c r="K4266" s="5"/>
      <c r="L4266" s="5"/>
      <c r="M4266" s="17"/>
      <c r="N4266" s="17"/>
      <c r="T4266" s="79"/>
      <c r="U4266" s="79"/>
      <c r="V4266" s="19"/>
      <c r="W4266" s="79"/>
    </row>
    <row r="4267" spans="1:23" x14ac:dyDescent="0.25">
      <c r="A4267" s="17"/>
      <c r="B4267" s="17"/>
      <c r="C4267" s="86"/>
      <c r="D4267" s="86"/>
      <c r="E4267" s="87"/>
      <c r="F4267" s="5"/>
      <c r="G4267" s="5"/>
      <c r="H4267" s="5"/>
      <c r="K4267" s="5"/>
      <c r="L4267" s="5"/>
      <c r="M4267" s="17"/>
      <c r="N4267" s="17"/>
      <c r="T4267" s="79"/>
      <c r="U4267" s="79"/>
      <c r="V4267" s="19"/>
      <c r="W4267" s="79"/>
    </row>
    <row r="4268" spans="1:23" x14ac:dyDescent="0.25">
      <c r="A4268" s="17"/>
      <c r="B4268" s="17"/>
      <c r="C4268" s="86"/>
      <c r="D4268" s="86"/>
      <c r="E4268" s="87"/>
      <c r="F4268" s="5"/>
      <c r="G4268" s="5"/>
      <c r="H4268" s="5"/>
      <c r="K4268" s="5"/>
      <c r="L4268" s="5"/>
      <c r="M4268" s="17"/>
      <c r="N4268" s="17"/>
      <c r="T4268" s="79"/>
      <c r="U4268" s="79"/>
      <c r="V4268" s="19"/>
      <c r="W4268" s="79"/>
    </row>
    <row r="4269" spans="1:23" x14ac:dyDescent="0.25">
      <c r="A4269" s="17"/>
      <c r="B4269" s="17"/>
      <c r="C4269" s="86"/>
      <c r="D4269" s="86"/>
      <c r="E4269" s="87"/>
      <c r="F4269" s="5"/>
      <c r="G4269" s="5"/>
      <c r="H4269" s="5"/>
      <c r="K4269" s="5"/>
      <c r="L4269" s="5"/>
      <c r="M4269" s="17"/>
      <c r="N4269" s="17"/>
      <c r="T4269" s="79"/>
      <c r="U4269" s="79"/>
      <c r="V4269" s="19"/>
      <c r="W4269" s="79"/>
    </row>
    <row r="4270" spans="1:23" x14ac:dyDescent="0.25">
      <c r="A4270" s="17"/>
      <c r="B4270" s="17"/>
      <c r="C4270" s="86"/>
      <c r="D4270" s="86"/>
      <c r="E4270" s="87"/>
      <c r="F4270" s="5"/>
      <c r="G4270" s="5"/>
      <c r="H4270" s="5"/>
      <c r="K4270" s="5"/>
      <c r="L4270" s="5"/>
      <c r="M4270" s="17"/>
      <c r="N4270" s="17"/>
      <c r="T4270" s="79"/>
      <c r="U4270" s="79"/>
      <c r="V4270" s="19"/>
      <c r="W4270" s="79"/>
    </row>
    <row r="4271" spans="1:23" x14ac:dyDescent="0.25">
      <c r="A4271" s="17"/>
      <c r="B4271" s="17"/>
      <c r="C4271" s="86"/>
      <c r="D4271" s="86"/>
      <c r="E4271" s="87"/>
      <c r="F4271" s="5"/>
      <c r="G4271" s="5"/>
      <c r="H4271" s="5"/>
      <c r="K4271" s="5"/>
      <c r="L4271" s="5"/>
      <c r="M4271" s="17"/>
      <c r="N4271" s="17"/>
      <c r="T4271" s="79"/>
      <c r="U4271" s="79"/>
      <c r="V4271" s="19"/>
      <c r="W4271" s="79"/>
    </row>
    <row r="4272" spans="1:23" x14ac:dyDescent="0.25">
      <c r="A4272" s="17"/>
      <c r="B4272" s="17"/>
      <c r="C4272" s="86"/>
      <c r="D4272" s="86"/>
      <c r="E4272" s="87"/>
      <c r="F4272" s="5"/>
      <c r="G4272" s="5"/>
      <c r="H4272" s="5"/>
      <c r="K4272" s="5"/>
      <c r="L4272" s="5"/>
      <c r="M4272" s="17"/>
      <c r="N4272" s="17"/>
      <c r="T4272" s="79"/>
      <c r="U4272" s="79"/>
      <c r="V4272" s="19"/>
      <c r="W4272" s="79"/>
    </row>
    <row r="4273" spans="1:23" x14ac:dyDescent="0.25">
      <c r="A4273" s="17"/>
      <c r="B4273" s="17"/>
      <c r="C4273" s="86"/>
      <c r="D4273" s="86"/>
      <c r="E4273" s="87"/>
      <c r="F4273" s="5"/>
      <c r="G4273" s="5"/>
      <c r="H4273" s="5"/>
      <c r="K4273" s="5"/>
      <c r="L4273" s="5"/>
      <c r="M4273" s="17"/>
      <c r="N4273" s="17"/>
      <c r="T4273" s="79"/>
      <c r="U4273" s="79"/>
      <c r="V4273" s="19"/>
      <c r="W4273" s="79"/>
    </row>
    <row r="4274" spans="1:23" x14ac:dyDescent="0.25">
      <c r="A4274" s="17"/>
      <c r="B4274" s="17"/>
      <c r="C4274" s="86"/>
      <c r="D4274" s="86"/>
      <c r="E4274" s="87"/>
      <c r="F4274" s="5"/>
      <c r="G4274" s="5"/>
      <c r="H4274" s="5"/>
      <c r="K4274" s="5"/>
      <c r="L4274" s="5"/>
      <c r="M4274" s="17"/>
      <c r="N4274" s="17"/>
      <c r="T4274" s="79"/>
      <c r="U4274" s="79"/>
      <c r="V4274" s="19"/>
      <c r="W4274" s="79"/>
    </row>
    <row r="4275" spans="1:23" x14ac:dyDescent="0.25">
      <c r="A4275" s="17"/>
      <c r="B4275" s="17"/>
      <c r="C4275" s="86"/>
      <c r="D4275" s="86"/>
      <c r="E4275" s="87"/>
      <c r="F4275" s="5"/>
      <c r="G4275" s="5"/>
      <c r="H4275" s="5"/>
      <c r="K4275" s="5"/>
      <c r="L4275" s="5"/>
      <c r="M4275" s="17"/>
      <c r="N4275" s="17"/>
      <c r="T4275" s="79"/>
      <c r="U4275" s="79"/>
      <c r="V4275" s="19"/>
      <c r="W4275" s="79"/>
    </row>
    <row r="4276" spans="1:23" x14ac:dyDescent="0.25">
      <c r="A4276" s="17"/>
      <c r="B4276" s="17"/>
      <c r="C4276" s="86"/>
      <c r="D4276" s="86"/>
      <c r="E4276" s="87"/>
      <c r="F4276" s="5"/>
      <c r="G4276" s="5"/>
      <c r="H4276" s="5"/>
      <c r="K4276" s="5"/>
      <c r="L4276" s="5"/>
      <c r="M4276" s="17"/>
      <c r="N4276" s="17"/>
      <c r="T4276" s="79"/>
      <c r="U4276" s="79"/>
      <c r="V4276" s="19"/>
      <c r="W4276" s="79"/>
    </row>
    <row r="4277" spans="1:23" x14ac:dyDescent="0.25">
      <c r="A4277" s="17"/>
      <c r="B4277" s="17"/>
      <c r="C4277" s="86"/>
      <c r="D4277" s="86"/>
      <c r="E4277" s="87"/>
      <c r="F4277" s="5"/>
      <c r="G4277" s="5"/>
      <c r="H4277" s="5"/>
      <c r="K4277" s="5"/>
      <c r="L4277" s="5"/>
      <c r="M4277" s="17"/>
      <c r="N4277" s="17"/>
      <c r="T4277" s="79"/>
      <c r="U4277" s="79"/>
      <c r="V4277" s="19"/>
      <c r="W4277" s="79"/>
    </row>
    <row r="4278" spans="1:23" x14ac:dyDescent="0.25">
      <c r="A4278" s="17"/>
      <c r="B4278" s="17"/>
      <c r="C4278" s="86"/>
      <c r="D4278" s="86"/>
      <c r="E4278" s="87"/>
      <c r="F4278" s="5"/>
      <c r="G4278" s="5"/>
      <c r="H4278" s="5"/>
      <c r="K4278" s="5"/>
      <c r="L4278" s="5"/>
      <c r="M4278" s="17"/>
      <c r="N4278" s="17"/>
      <c r="T4278" s="79"/>
      <c r="U4278" s="79"/>
      <c r="V4278" s="19"/>
      <c r="W4278" s="79"/>
    </row>
    <row r="4279" spans="1:23" x14ac:dyDescent="0.25">
      <c r="A4279" s="17"/>
      <c r="B4279" s="17"/>
      <c r="C4279" s="86"/>
      <c r="D4279" s="86"/>
      <c r="E4279" s="87"/>
      <c r="F4279" s="5"/>
      <c r="G4279" s="5"/>
      <c r="H4279" s="5"/>
      <c r="K4279" s="5"/>
      <c r="L4279" s="5"/>
      <c r="M4279" s="17"/>
      <c r="N4279" s="17"/>
      <c r="T4279" s="79"/>
      <c r="U4279" s="79"/>
      <c r="V4279" s="19"/>
      <c r="W4279" s="79"/>
    </row>
    <row r="4280" spans="1:23" x14ac:dyDescent="0.25">
      <c r="A4280" s="17"/>
      <c r="B4280" s="17"/>
      <c r="C4280" s="86"/>
      <c r="D4280" s="86"/>
      <c r="E4280" s="87"/>
      <c r="F4280" s="5"/>
      <c r="G4280" s="5"/>
      <c r="H4280" s="5"/>
      <c r="K4280" s="5"/>
      <c r="L4280" s="5"/>
      <c r="M4280" s="17"/>
      <c r="N4280" s="17"/>
      <c r="T4280" s="79"/>
      <c r="U4280" s="79"/>
      <c r="V4280" s="19"/>
      <c r="W4280" s="79"/>
    </row>
    <row r="4281" spans="1:23" x14ac:dyDescent="0.25">
      <c r="A4281" s="17"/>
      <c r="B4281" s="17"/>
      <c r="C4281" s="86"/>
      <c r="D4281" s="86"/>
      <c r="E4281" s="87"/>
      <c r="F4281" s="5"/>
      <c r="G4281" s="5"/>
      <c r="H4281" s="5"/>
      <c r="K4281" s="5"/>
      <c r="L4281" s="5"/>
      <c r="M4281" s="17"/>
      <c r="N4281" s="17"/>
      <c r="T4281" s="79"/>
      <c r="U4281" s="79"/>
      <c r="V4281" s="19"/>
      <c r="W4281" s="79"/>
    </row>
    <row r="4282" spans="1:23" x14ac:dyDescent="0.25">
      <c r="A4282" s="17"/>
      <c r="B4282" s="17"/>
      <c r="C4282" s="86"/>
      <c r="D4282" s="86"/>
      <c r="E4282" s="87"/>
      <c r="F4282" s="5"/>
      <c r="G4282" s="5"/>
      <c r="H4282" s="5"/>
      <c r="K4282" s="5"/>
      <c r="L4282" s="5"/>
      <c r="M4282" s="17"/>
      <c r="N4282" s="17"/>
      <c r="T4282" s="79"/>
      <c r="U4282" s="79"/>
      <c r="W4282" s="79"/>
    </row>
    <row r="4283" spans="1:23" x14ac:dyDescent="0.25">
      <c r="A4283" s="17"/>
      <c r="B4283" s="17"/>
      <c r="C4283" s="86"/>
      <c r="D4283" s="86"/>
      <c r="E4283" s="87"/>
      <c r="F4283" s="5"/>
      <c r="G4283" s="5"/>
      <c r="H4283" s="5"/>
      <c r="K4283" s="5"/>
      <c r="L4283" s="5"/>
      <c r="M4283" s="17"/>
      <c r="N4283" s="17"/>
      <c r="T4283" s="79"/>
      <c r="U4283" s="79"/>
      <c r="W4283" s="79"/>
    </row>
    <row r="4284" spans="1:23" x14ac:dyDescent="0.25">
      <c r="A4284" s="17"/>
      <c r="B4284" s="17"/>
      <c r="C4284" s="86"/>
      <c r="D4284" s="86"/>
      <c r="E4284" s="87"/>
      <c r="F4284" s="5"/>
      <c r="G4284" s="5"/>
      <c r="H4284" s="5"/>
      <c r="K4284" s="5"/>
      <c r="L4284" s="5"/>
      <c r="M4284" s="17"/>
      <c r="N4284" s="17"/>
      <c r="T4284" s="79"/>
      <c r="U4284" s="79"/>
      <c r="W4284" s="79"/>
    </row>
    <row r="4285" spans="1:23" x14ac:dyDescent="0.25">
      <c r="A4285" s="17"/>
      <c r="B4285" s="17"/>
      <c r="C4285" s="86"/>
      <c r="D4285" s="86"/>
      <c r="E4285" s="87"/>
      <c r="F4285" s="5"/>
      <c r="G4285" s="5"/>
      <c r="H4285" s="5"/>
      <c r="K4285" s="5"/>
      <c r="L4285" s="5"/>
      <c r="M4285" s="17"/>
      <c r="N4285" s="17"/>
      <c r="T4285" s="79"/>
      <c r="U4285" s="79"/>
      <c r="W4285" s="79"/>
    </row>
    <row r="4286" spans="1:23" x14ac:dyDescent="0.25">
      <c r="A4286" s="17"/>
      <c r="B4286" s="17"/>
      <c r="C4286" s="86"/>
      <c r="D4286" s="86"/>
      <c r="E4286" s="87"/>
      <c r="F4286" s="5"/>
      <c r="G4286" s="5"/>
      <c r="H4286" s="5"/>
      <c r="K4286" s="5"/>
      <c r="L4286" s="5"/>
      <c r="M4286" s="17"/>
      <c r="N4286" s="17"/>
      <c r="T4286" s="79"/>
      <c r="U4286" s="79"/>
      <c r="W4286" s="79"/>
    </row>
    <row r="4287" spans="1:23" x14ac:dyDescent="0.25">
      <c r="A4287" s="17"/>
      <c r="B4287" s="17"/>
      <c r="C4287" s="86"/>
      <c r="D4287" s="86"/>
      <c r="E4287" s="87"/>
      <c r="F4287" s="5"/>
      <c r="G4287" s="5"/>
      <c r="H4287" s="5"/>
      <c r="K4287" s="5"/>
      <c r="L4287" s="5"/>
      <c r="M4287" s="17"/>
      <c r="N4287" s="17"/>
      <c r="T4287" s="79"/>
      <c r="U4287" s="79"/>
      <c r="W4287" s="79"/>
    </row>
    <row r="4288" spans="1:23" x14ac:dyDescent="0.25">
      <c r="A4288" s="17"/>
      <c r="B4288" s="17"/>
      <c r="C4288" s="86"/>
      <c r="D4288" s="86"/>
      <c r="E4288" s="87"/>
      <c r="F4288" s="5"/>
      <c r="G4288" s="5"/>
      <c r="H4288" s="5"/>
      <c r="K4288" s="5"/>
      <c r="L4288" s="5"/>
      <c r="M4288" s="17"/>
      <c r="N4288" s="17"/>
      <c r="T4288" s="79"/>
      <c r="U4288" s="79"/>
      <c r="W4288" s="79"/>
    </row>
    <row r="4289" spans="1:23" x14ac:dyDescent="0.25">
      <c r="A4289" s="17"/>
      <c r="B4289" s="17"/>
      <c r="C4289" s="86"/>
      <c r="D4289" s="86"/>
      <c r="E4289" s="87"/>
      <c r="F4289" s="5"/>
      <c r="G4289" s="5"/>
      <c r="H4289" s="5"/>
      <c r="K4289" s="5"/>
      <c r="L4289" s="5"/>
      <c r="M4289" s="17"/>
      <c r="N4289" s="17"/>
      <c r="T4289" s="79"/>
      <c r="U4289" s="79"/>
      <c r="W4289" s="79"/>
    </row>
    <row r="4290" spans="1:23" x14ac:dyDescent="0.25">
      <c r="A4290" s="17"/>
      <c r="B4290" s="17"/>
      <c r="C4290" s="86"/>
      <c r="D4290" s="86"/>
      <c r="E4290" s="87"/>
      <c r="F4290" s="5"/>
      <c r="G4290" s="5"/>
      <c r="H4290" s="5"/>
      <c r="K4290" s="5"/>
      <c r="L4290" s="5"/>
      <c r="M4290" s="17"/>
      <c r="N4290" s="17"/>
      <c r="T4290" s="79"/>
      <c r="U4290" s="79"/>
      <c r="W4290" s="79"/>
    </row>
    <row r="4291" spans="1:23" x14ac:dyDescent="0.25">
      <c r="A4291" s="17"/>
      <c r="B4291" s="17"/>
      <c r="C4291" s="86"/>
      <c r="D4291" s="86"/>
      <c r="E4291" s="87"/>
      <c r="F4291" s="5"/>
      <c r="G4291" s="5"/>
      <c r="H4291" s="5"/>
      <c r="K4291" s="5"/>
      <c r="L4291" s="5"/>
      <c r="M4291" s="17"/>
      <c r="N4291" s="17"/>
      <c r="T4291" s="79"/>
      <c r="U4291" s="79"/>
      <c r="W4291" s="79"/>
    </row>
    <row r="4292" spans="1:23" x14ac:dyDescent="0.25">
      <c r="A4292" s="17"/>
      <c r="B4292" s="17"/>
      <c r="C4292" s="86"/>
      <c r="D4292" s="86"/>
      <c r="E4292" s="87"/>
      <c r="F4292" s="5"/>
      <c r="G4292" s="5"/>
      <c r="H4292" s="5"/>
      <c r="K4292" s="5"/>
      <c r="L4292" s="5"/>
      <c r="M4292" s="17"/>
      <c r="N4292" s="17"/>
      <c r="T4292" s="79"/>
      <c r="U4292" s="79"/>
      <c r="W4292" s="79"/>
    </row>
    <row r="4293" spans="1:23" x14ac:dyDescent="0.25">
      <c r="A4293" s="17"/>
      <c r="B4293" s="17"/>
      <c r="C4293" s="86"/>
      <c r="D4293" s="86"/>
      <c r="E4293" s="87"/>
      <c r="F4293" s="5"/>
      <c r="G4293" s="5"/>
      <c r="H4293" s="5"/>
      <c r="K4293" s="5"/>
      <c r="L4293" s="5"/>
      <c r="M4293" s="17"/>
      <c r="N4293" s="17"/>
      <c r="T4293" s="79"/>
      <c r="U4293" s="79"/>
      <c r="W4293" s="79"/>
    </row>
    <row r="4294" spans="1:23" x14ac:dyDescent="0.25">
      <c r="A4294" s="17"/>
      <c r="B4294" s="17"/>
      <c r="C4294" s="86"/>
      <c r="D4294" s="86"/>
      <c r="E4294" s="87"/>
      <c r="F4294" s="5"/>
      <c r="G4294" s="5"/>
      <c r="H4294" s="5"/>
      <c r="K4294" s="5"/>
      <c r="L4294" s="5"/>
      <c r="M4294" s="17"/>
      <c r="N4294" s="17"/>
      <c r="T4294" s="79"/>
      <c r="U4294" s="79"/>
      <c r="W4294" s="79"/>
    </row>
    <row r="4295" spans="1:23" x14ac:dyDescent="0.25">
      <c r="A4295" s="17"/>
      <c r="B4295" s="17"/>
      <c r="C4295" s="86"/>
      <c r="D4295" s="86"/>
      <c r="E4295" s="87"/>
      <c r="F4295" s="5"/>
      <c r="G4295" s="5"/>
      <c r="H4295" s="5"/>
      <c r="K4295" s="5"/>
      <c r="L4295" s="5"/>
      <c r="M4295" s="17"/>
      <c r="N4295" s="17"/>
      <c r="T4295" s="79"/>
      <c r="U4295" s="79"/>
      <c r="W4295" s="79"/>
    </row>
    <row r="4296" spans="1:23" x14ac:dyDescent="0.25">
      <c r="A4296" s="17"/>
      <c r="B4296" s="17"/>
      <c r="C4296" s="86"/>
      <c r="D4296" s="86"/>
      <c r="E4296" s="87"/>
      <c r="F4296" s="5"/>
      <c r="G4296" s="5"/>
      <c r="H4296" s="5"/>
      <c r="K4296" s="5"/>
      <c r="L4296" s="5"/>
      <c r="M4296" s="17"/>
      <c r="N4296" s="17"/>
      <c r="T4296" s="79"/>
      <c r="U4296" s="79"/>
      <c r="W4296" s="79"/>
    </row>
    <row r="4297" spans="1:23" x14ac:dyDescent="0.25">
      <c r="A4297" s="17"/>
      <c r="B4297" s="17"/>
      <c r="C4297" s="86"/>
      <c r="D4297" s="86"/>
      <c r="E4297" s="87"/>
      <c r="F4297" s="5"/>
      <c r="G4297" s="5"/>
      <c r="H4297" s="5"/>
      <c r="K4297" s="5"/>
      <c r="L4297" s="5"/>
      <c r="M4297" s="17"/>
      <c r="N4297" s="17"/>
      <c r="T4297" s="79"/>
      <c r="U4297" s="79"/>
      <c r="W4297" s="79"/>
    </row>
    <row r="4298" spans="1:23" x14ac:dyDescent="0.25">
      <c r="A4298" s="17"/>
      <c r="B4298" s="17"/>
      <c r="C4298" s="86"/>
      <c r="D4298" s="86"/>
      <c r="E4298" s="87"/>
      <c r="F4298" s="5"/>
      <c r="G4298" s="5"/>
      <c r="H4298" s="5"/>
      <c r="K4298" s="5"/>
      <c r="L4298" s="5"/>
      <c r="M4298" s="17"/>
      <c r="N4298" s="17"/>
      <c r="T4298" s="79"/>
      <c r="U4298" s="79"/>
      <c r="W4298" s="79"/>
    </row>
    <row r="4299" spans="1:23" x14ac:dyDescent="0.25">
      <c r="A4299" s="17"/>
      <c r="B4299" s="17"/>
      <c r="C4299" s="86"/>
      <c r="D4299" s="86"/>
      <c r="E4299" s="87"/>
      <c r="F4299" s="5"/>
      <c r="G4299" s="5"/>
      <c r="H4299" s="5"/>
      <c r="K4299" s="5"/>
      <c r="L4299" s="5"/>
      <c r="M4299" s="17"/>
      <c r="N4299" s="17"/>
      <c r="T4299" s="79"/>
      <c r="U4299" s="79"/>
      <c r="W4299" s="79"/>
    </row>
    <row r="4300" spans="1:23" x14ac:dyDescent="0.25">
      <c r="A4300" s="17"/>
      <c r="B4300" s="17"/>
      <c r="C4300" s="86"/>
      <c r="D4300" s="86"/>
      <c r="E4300" s="87"/>
      <c r="F4300" s="5"/>
      <c r="G4300" s="5"/>
      <c r="H4300" s="5"/>
      <c r="K4300" s="5"/>
      <c r="L4300" s="5"/>
      <c r="M4300" s="17"/>
      <c r="N4300" s="17"/>
      <c r="T4300" s="79"/>
      <c r="U4300" s="79"/>
      <c r="W4300" s="79"/>
    </row>
    <row r="4301" spans="1:23" x14ac:dyDescent="0.25">
      <c r="A4301" s="17"/>
      <c r="B4301" s="17"/>
      <c r="C4301" s="86"/>
      <c r="D4301" s="86"/>
      <c r="E4301" s="87"/>
      <c r="F4301" s="5"/>
      <c r="G4301" s="5"/>
      <c r="H4301" s="5"/>
      <c r="K4301" s="5"/>
      <c r="L4301" s="5"/>
      <c r="M4301" s="17"/>
      <c r="N4301" s="17"/>
      <c r="T4301" s="79"/>
      <c r="U4301" s="79"/>
      <c r="W4301" s="79"/>
    </row>
    <row r="4302" spans="1:23" x14ac:dyDescent="0.25">
      <c r="A4302" s="17"/>
      <c r="B4302" s="17"/>
      <c r="C4302" s="86"/>
      <c r="D4302" s="86"/>
      <c r="E4302" s="87"/>
      <c r="F4302" s="5"/>
      <c r="G4302" s="5"/>
      <c r="H4302" s="5"/>
      <c r="K4302" s="5"/>
      <c r="L4302" s="5"/>
      <c r="M4302" s="17"/>
      <c r="N4302" s="17"/>
      <c r="T4302" s="79"/>
      <c r="U4302" s="79"/>
      <c r="W4302" s="79"/>
    </row>
    <row r="4303" spans="1:23" x14ac:dyDescent="0.25">
      <c r="A4303" s="17"/>
      <c r="B4303" s="17"/>
      <c r="C4303" s="86"/>
      <c r="D4303" s="86"/>
      <c r="E4303" s="87"/>
      <c r="F4303" s="5"/>
      <c r="G4303" s="5"/>
      <c r="H4303" s="5"/>
      <c r="K4303" s="5"/>
      <c r="L4303" s="5"/>
      <c r="M4303" s="17"/>
      <c r="N4303" s="17"/>
      <c r="T4303" s="79"/>
      <c r="U4303" s="79"/>
      <c r="W4303" s="79"/>
    </row>
    <row r="4304" spans="1:23" x14ac:dyDescent="0.25">
      <c r="A4304" s="17"/>
      <c r="B4304" s="17"/>
      <c r="C4304" s="86"/>
      <c r="D4304" s="86"/>
      <c r="E4304" s="87"/>
      <c r="F4304" s="5"/>
      <c r="G4304" s="5"/>
      <c r="H4304" s="5"/>
      <c r="K4304" s="5"/>
      <c r="L4304" s="5"/>
      <c r="M4304" s="17"/>
      <c r="N4304" s="17"/>
      <c r="T4304" s="79"/>
      <c r="U4304" s="79"/>
      <c r="W4304" s="79"/>
    </row>
    <row r="4305" spans="1:23" x14ac:dyDescent="0.25">
      <c r="A4305" s="17"/>
      <c r="B4305" s="17"/>
      <c r="C4305" s="86"/>
      <c r="D4305" s="86"/>
      <c r="E4305" s="87"/>
      <c r="F4305" s="5"/>
      <c r="G4305" s="5"/>
      <c r="H4305" s="5"/>
      <c r="K4305" s="5"/>
      <c r="L4305" s="5"/>
      <c r="M4305" s="17"/>
      <c r="N4305" s="17"/>
      <c r="T4305" s="79"/>
      <c r="U4305" s="79"/>
      <c r="W4305" s="79"/>
    </row>
    <row r="4306" spans="1:23" x14ac:dyDescent="0.25">
      <c r="A4306" s="17"/>
      <c r="B4306" s="17"/>
      <c r="C4306" s="86"/>
      <c r="D4306" s="86"/>
      <c r="E4306" s="87"/>
      <c r="F4306" s="5"/>
      <c r="G4306" s="5"/>
      <c r="H4306" s="5"/>
      <c r="K4306" s="5"/>
      <c r="L4306" s="5"/>
      <c r="M4306" s="17"/>
      <c r="N4306" s="17"/>
      <c r="T4306" s="79"/>
      <c r="U4306" s="79"/>
      <c r="W4306" s="79"/>
    </row>
    <row r="4307" spans="1:23" x14ac:dyDescent="0.25">
      <c r="A4307" s="17"/>
      <c r="B4307" s="17"/>
      <c r="C4307" s="86"/>
      <c r="D4307" s="86"/>
      <c r="E4307" s="87"/>
      <c r="F4307" s="5"/>
      <c r="G4307" s="5"/>
      <c r="H4307" s="5"/>
      <c r="K4307" s="5"/>
      <c r="L4307" s="5"/>
      <c r="M4307" s="17"/>
      <c r="N4307" s="17"/>
      <c r="T4307" s="79"/>
      <c r="U4307" s="79"/>
      <c r="W4307" s="79"/>
    </row>
    <row r="4308" spans="1:23" x14ac:dyDescent="0.25">
      <c r="A4308" s="17"/>
      <c r="B4308" s="17"/>
      <c r="C4308" s="86"/>
      <c r="D4308" s="86"/>
      <c r="E4308" s="87"/>
      <c r="F4308" s="5"/>
      <c r="G4308" s="5"/>
      <c r="H4308" s="5"/>
      <c r="K4308" s="5"/>
      <c r="L4308" s="5"/>
      <c r="M4308" s="17"/>
      <c r="N4308" s="17"/>
      <c r="T4308" s="79"/>
      <c r="U4308" s="79"/>
      <c r="W4308" s="79"/>
    </row>
    <row r="4309" spans="1:23" x14ac:dyDescent="0.25">
      <c r="A4309" s="17"/>
      <c r="B4309" s="17"/>
      <c r="C4309" s="86"/>
      <c r="D4309" s="86"/>
      <c r="E4309" s="87"/>
      <c r="F4309" s="5"/>
      <c r="G4309" s="5"/>
      <c r="H4309" s="5"/>
      <c r="K4309" s="5"/>
      <c r="L4309" s="5"/>
      <c r="M4309" s="17"/>
      <c r="N4309" s="17"/>
      <c r="T4309" s="79"/>
      <c r="U4309" s="79"/>
      <c r="W4309" s="79"/>
    </row>
    <row r="4310" spans="1:23" x14ac:dyDescent="0.25">
      <c r="A4310" s="17"/>
      <c r="B4310" s="17"/>
      <c r="C4310" s="86"/>
      <c r="D4310" s="86"/>
      <c r="E4310" s="87"/>
      <c r="F4310" s="5"/>
      <c r="G4310" s="5"/>
      <c r="H4310" s="5"/>
      <c r="K4310" s="5"/>
      <c r="L4310" s="5"/>
      <c r="M4310" s="17"/>
      <c r="N4310" s="17"/>
      <c r="T4310" s="79"/>
      <c r="U4310" s="79"/>
      <c r="W4310" s="79"/>
    </row>
    <row r="4311" spans="1:23" x14ac:dyDescent="0.25">
      <c r="A4311" s="17"/>
      <c r="B4311" s="17"/>
      <c r="C4311" s="86"/>
      <c r="D4311" s="86"/>
      <c r="E4311" s="87"/>
      <c r="F4311" s="5"/>
      <c r="G4311" s="5"/>
      <c r="H4311" s="5"/>
      <c r="K4311" s="5"/>
      <c r="L4311" s="5"/>
      <c r="M4311" s="17"/>
      <c r="N4311" s="17"/>
      <c r="T4311" s="79"/>
      <c r="U4311" s="79"/>
      <c r="W4311" s="79"/>
    </row>
    <row r="4312" spans="1:23" x14ac:dyDescent="0.25">
      <c r="A4312" s="17"/>
      <c r="B4312" s="17"/>
      <c r="C4312" s="86"/>
      <c r="D4312" s="86"/>
      <c r="E4312" s="87"/>
      <c r="F4312" s="5"/>
      <c r="G4312" s="5"/>
      <c r="H4312" s="5"/>
      <c r="K4312" s="5"/>
      <c r="L4312" s="5"/>
      <c r="M4312" s="17"/>
      <c r="N4312" s="17"/>
      <c r="T4312" s="79"/>
      <c r="U4312" s="79"/>
      <c r="W4312" s="79"/>
    </row>
    <row r="4313" spans="1:23" x14ac:dyDescent="0.25">
      <c r="A4313" s="17"/>
      <c r="B4313" s="17"/>
      <c r="C4313" s="86"/>
      <c r="D4313" s="86"/>
      <c r="E4313" s="87"/>
      <c r="F4313" s="5"/>
      <c r="G4313" s="5"/>
      <c r="H4313" s="5"/>
      <c r="K4313" s="5"/>
      <c r="L4313" s="5"/>
      <c r="M4313" s="17"/>
      <c r="N4313" s="17"/>
      <c r="T4313" s="79"/>
      <c r="U4313" s="79"/>
      <c r="W4313" s="79"/>
    </row>
    <row r="4314" spans="1:23" x14ac:dyDescent="0.25">
      <c r="A4314" s="17"/>
      <c r="B4314" s="17"/>
      <c r="C4314" s="86"/>
      <c r="D4314" s="86"/>
      <c r="E4314" s="87"/>
      <c r="F4314" s="5"/>
      <c r="G4314" s="5"/>
      <c r="H4314" s="5"/>
      <c r="K4314" s="5"/>
      <c r="L4314" s="5"/>
      <c r="M4314" s="17"/>
      <c r="N4314" s="17"/>
      <c r="T4314" s="79"/>
      <c r="U4314" s="79"/>
      <c r="W4314" s="79"/>
    </row>
    <row r="4315" spans="1:23" x14ac:dyDescent="0.25">
      <c r="A4315" s="17"/>
      <c r="B4315" s="17"/>
      <c r="C4315" s="86"/>
      <c r="D4315" s="86"/>
      <c r="E4315" s="87"/>
      <c r="F4315" s="5"/>
      <c r="G4315" s="5"/>
      <c r="H4315" s="5"/>
      <c r="K4315" s="5"/>
      <c r="L4315" s="5"/>
      <c r="M4315" s="17"/>
      <c r="N4315" s="17"/>
      <c r="T4315" s="79"/>
      <c r="U4315" s="79"/>
      <c r="W4315" s="79"/>
    </row>
    <row r="4316" spans="1:23" x14ac:dyDescent="0.25">
      <c r="A4316" s="17"/>
      <c r="B4316" s="17"/>
      <c r="C4316" s="86"/>
      <c r="D4316" s="86"/>
      <c r="E4316" s="87"/>
      <c r="F4316" s="5"/>
      <c r="G4316" s="5"/>
      <c r="H4316" s="5"/>
      <c r="K4316" s="5"/>
      <c r="L4316" s="5"/>
      <c r="M4316" s="17"/>
      <c r="N4316" s="17"/>
      <c r="T4316" s="79"/>
      <c r="U4316" s="79"/>
      <c r="W4316" s="79"/>
    </row>
    <row r="4317" spans="1:23" x14ac:dyDescent="0.25">
      <c r="A4317" s="17"/>
      <c r="B4317" s="17"/>
      <c r="C4317" s="86"/>
      <c r="D4317" s="86"/>
      <c r="E4317" s="87"/>
      <c r="F4317" s="5"/>
      <c r="G4317" s="5"/>
      <c r="H4317" s="5"/>
      <c r="K4317" s="5"/>
      <c r="L4317" s="5"/>
      <c r="M4317" s="17"/>
      <c r="N4317" s="17"/>
      <c r="T4317" s="79"/>
      <c r="U4317" s="79"/>
      <c r="W4317" s="79"/>
    </row>
    <row r="4318" spans="1:23" x14ac:dyDescent="0.25">
      <c r="A4318" s="17"/>
      <c r="B4318" s="17"/>
      <c r="C4318" s="86"/>
      <c r="D4318" s="86"/>
      <c r="E4318" s="87"/>
      <c r="F4318" s="5"/>
      <c r="G4318" s="5"/>
      <c r="H4318" s="5"/>
      <c r="K4318" s="5"/>
      <c r="L4318" s="5"/>
      <c r="M4318" s="17"/>
      <c r="N4318" s="17"/>
      <c r="T4318" s="79"/>
      <c r="U4318" s="79"/>
      <c r="W4318" s="79"/>
    </row>
    <row r="4319" spans="1:23" x14ac:dyDescent="0.25">
      <c r="A4319" s="17"/>
      <c r="B4319" s="17"/>
      <c r="C4319" s="86"/>
      <c r="D4319" s="86"/>
      <c r="E4319" s="87"/>
      <c r="F4319" s="5"/>
      <c r="G4319" s="5"/>
      <c r="H4319" s="5"/>
      <c r="K4319" s="5"/>
      <c r="L4319" s="5"/>
      <c r="M4319" s="17"/>
      <c r="N4319" s="17"/>
      <c r="T4319" s="79"/>
      <c r="U4319" s="79"/>
      <c r="W4319" s="79"/>
    </row>
    <row r="4320" spans="1:23" x14ac:dyDescent="0.25">
      <c r="A4320" s="17"/>
      <c r="B4320" s="17"/>
      <c r="C4320" s="86"/>
      <c r="D4320" s="86"/>
      <c r="E4320" s="87"/>
      <c r="F4320" s="5"/>
      <c r="G4320" s="5"/>
      <c r="H4320" s="5"/>
      <c r="K4320" s="5"/>
      <c r="L4320" s="5"/>
      <c r="M4320" s="17"/>
      <c r="N4320" s="17"/>
      <c r="T4320" s="79"/>
      <c r="U4320" s="79"/>
      <c r="W4320" s="79"/>
    </row>
    <row r="4321" spans="1:23" x14ac:dyDescent="0.25">
      <c r="A4321" s="17"/>
      <c r="B4321" s="17"/>
      <c r="C4321" s="86"/>
      <c r="D4321" s="86"/>
      <c r="E4321" s="87"/>
      <c r="F4321" s="5"/>
      <c r="G4321" s="5"/>
      <c r="H4321" s="5"/>
      <c r="K4321" s="5"/>
      <c r="L4321" s="5"/>
      <c r="M4321" s="17"/>
      <c r="N4321" s="17"/>
      <c r="T4321" s="79"/>
      <c r="U4321" s="79"/>
      <c r="W4321" s="79"/>
    </row>
    <row r="4322" spans="1:23" x14ac:dyDescent="0.25">
      <c r="A4322" s="17"/>
      <c r="B4322" s="17"/>
      <c r="C4322" s="86"/>
      <c r="D4322" s="86"/>
      <c r="E4322" s="87"/>
      <c r="F4322" s="5"/>
      <c r="G4322" s="5"/>
      <c r="H4322" s="5"/>
      <c r="K4322" s="5"/>
      <c r="L4322" s="5"/>
      <c r="M4322" s="17"/>
      <c r="N4322" s="17"/>
      <c r="T4322" s="79"/>
      <c r="U4322" s="79"/>
      <c r="W4322" s="79"/>
    </row>
    <row r="4323" spans="1:23" x14ac:dyDescent="0.25">
      <c r="A4323" s="17"/>
      <c r="B4323" s="17"/>
      <c r="C4323" s="86"/>
      <c r="D4323" s="86"/>
      <c r="E4323" s="87"/>
      <c r="F4323" s="5"/>
      <c r="G4323" s="5"/>
      <c r="H4323" s="5"/>
      <c r="K4323" s="5"/>
      <c r="L4323" s="5"/>
      <c r="M4323" s="17"/>
      <c r="N4323" s="17"/>
      <c r="T4323" s="79"/>
      <c r="U4323" s="79"/>
      <c r="W4323" s="79"/>
    </row>
    <row r="4324" spans="1:23" x14ac:dyDescent="0.25">
      <c r="A4324" s="17"/>
      <c r="B4324" s="17"/>
      <c r="C4324" s="86"/>
      <c r="D4324" s="86"/>
      <c r="E4324" s="87"/>
      <c r="F4324" s="5"/>
      <c r="G4324" s="5"/>
      <c r="H4324" s="5"/>
      <c r="K4324" s="5"/>
      <c r="L4324" s="5"/>
      <c r="M4324" s="17"/>
      <c r="N4324" s="17"/>
      <c r="T4324" s="79"/>
      <c r="U4324" s="79"/>
      <c r="W4324" s="79"/>
    </row>
    <row r="4325" spans="1:23" x14ac:dyDescent="0.25">
      <c r="A4325" s="17"/>
      <c r="B4325" s="17"/>
      <c r="C4325" s="86"/>
      <c r="D4325" s="86"/>
      <c r="E4325" s="87"/>
      <c r="F4325" s="5"/>
      <c r="G4325" s="5"/>
      <c r="H4325" s="5"/>
      <c r="K4325" s="5"/>
      <c r="L4325" s="5"/>
      <c r="M4325" s="17"/>
      <c r="N4325" s="17"/>
      <c r="T4325" s="79"/>
      <c r="U4325" s="79"/>
      <c r="W4325" s="79"/>
    </row>
    <row r="4326" spans="1:23" x14ac:dyDescent="0.25">
      <c r="A4326" s="17"/>
      <c r="B4326" s="17"/>
      <c r="C4326" s="86"/>
      <c r="D4326" s="86"/>
      <c r="E4326" s="87"/>
      <c r="F4326" s="5"/>
      <c r="G4326" s="5"/>
      <c r="H4326" s="5"/>
      <c r="K4326" s="5"/>
      <c r="L4326" s="5"/>
      <c r="M4326" s="17"/>
      <c r="N4326" s="17"/>
      <c r="T4326" s="79"/>
      <c r="U4326" s="79"/>
      <c r="W4326" s="79"/>
    </row>
    <row r="4327" spans="1:23" x14ac:dyDescent="0.25">
      <c r="A4327" s="17"/>
      <c r="B4327" s="17"/>
      <c r="C4327" s="86"/>
      <c r="D4327" s="86"/>
      <c r="E4327" s="87"/>
      <c r="F4327" s="5"/>
      <c r="G4327" s="5"/>
      <c r="H4327" s="5"/>
      <c r="K4327" s="5"/>
      <c r="L4327" s="5"/>
      <c r="M4327" s="17"/>
      <c r="N4327" s="17"/>
      <c r="T4327" s="79"/>
      <c r="U4327" s="79"/>
      <c r="W4327" s="79"/>
    </row>
    <row r="4328" spans="1:23" x14ac:dyDescent="0.25">
      <c r="A4328" s="17"/>
      <c r="B4328" s="17"/>
      <c r="C4328" s="86"/>
      <c r="D4328" s="86"/>
      <c r="E4328" s="87"/>
      <c r="F4328" s="5"/>
      <c r="G4328" s="5"/>
      <c r="H4328" s="5"/>
      <c r="K4328" s="5"/>
      <c r="L4328" s="5"/>
      <c r="M4328" s="17"/>
      <c r="N4328" s="17"/>
      <c r="T4328" s="79"/>
      <c r="U4328" s="79"/>
      <c r="W4328" s="79"/>
    </row>
    <row r="4329" spans="1:23" x14ac:dyDescent="0.25">
      <c r="A4329" s="17"/>
      <c r="B4329" s="17"/>
      <c r="C4329" s="86"/>
      <c r="D4329" s="86"/>
      <c r="E4329" s="87"/>
      <c r="F4329" s="5"/>
      <c r="G4329" s="5"/>
      <c r="H4329" s="5"/>
      <c r="K4329" s="5"/>
      <c r="L4329" s="5"/>
      <c r="M4329" s="17"/>
      <c r="N4329" s="17"/>
      <c r="T4329" s="79"/>
      <c r="U4329" s="79"/>
      <c r="W4329" s="79"/>
    </row>
    <row r="4330" spans="1:23" x14ac:dyDescent="0.25">
      <c r="A4330" s="17"/>
      <c r="B4330" s="17"/>
      <c r="C4330" s="86"/>
      <c r="D4330" s="86"/>
      <c r="E4330" s="87"/>
      <c r="F4330" s="5"/>
      <c r="G4330" s="5"/>
      <c r="H4330" s="5"/>
      <c r="K4330" s="5"/>
      <c r="L4330" s="5"/>
      <c r="M4330" s="17"/>
      <c r="N4330" s="17"/>
      <c r="T4330" s="79"/>
      <c r="U4330" s="79"/>
      <c r="W4330" s="79"/>
    </row>
    <row r="4331" spans="1:23" x14ac:dyDescent="0.25">
      <c r="A4331" s="17"/>
      <c r="B4331" s="17"/>
      <c r="C4331" s="86"/>
      <c r="D4331" s="86"/>
      <c r="E4331" s="87"/>
      <c r="F4331" s="5"/>
      <c r="G4331" s="5"/>
      <c r="H4331" s="5"/>
      <c r="K4331" s="5"/>
      <c r="L4331" s="5"/>
      <c r="M4331" s="17"/>
      <c r="N4331" s="17"/>
      <c r="T4331" s="79"/>
      <c r="U4331" s="79"/>
      <c r="W4331" s="79"/>
    </row>
    <row r="4332" spans="1:23" x14ac:dyDescent="0.25">
      <c r="A4332" s="17"/>
      <c r="B4332" s="17"/>
      <c r="C4332" s="86"/>
      <c r="D4332" s="86"/>
      <c r="E4332" s="87"/>
      <c r="F4332" s="5"/>
      <c r="G4332" s="5"/>
      <c r="H4332" s="5"/>
      <c r="K4332" s="5"/>
      <c r="L4332" s="5"/>
      <c r="M4332" s="17"/>
      <c r="N4332" s="17"/>
      <c r="T4332" s="79"/>
      <c r="U4332" s="79"/>
      <c r="W4332" s="79"/>
    </row>
    <row r="4333" spans="1:23" x14ac:dyDescent="0.25">
      <c r="A4333" s="17"/>
      <c r="B4333" s="17"/>
      <c r="C4333" s="86"/>
      <c r="D4333" s="86"/>
      <c r="E4333" s="87"/>
      <c r="F4333" s="5"/>
      <c r="G4333" s="5"/>
      <c r="H4333" s="5"/>
      <c r="K4333" s="5"/>
      <c r="L4333" s="5"/>
      <c r="M4333" s="17"/>
      <c r="N4333" s="17"/>
      <c r="T4333" s="79"/>
      <c r="U4333" s="79"/>
      <c r="W4333" s="79"/>
    </row>
    <row r="4334" spans="1:23" x14ac:dyDescent="0.25">
      <c r="A4334" s="17"/>
      <c r="B4334" s="17"/>
      <c r="C4334" s="86"/>
      <c r="D4334" s="86"/>
      <c r="E4334" s="87"/>
      <c r="F4334" s="5"/>
      <c r="G4334" s="5"/>
      <c r="H4334" s="5"/>
      <c r="K4334" s="5"/>
      <c r="L4334" s="5"/>
      <c r="M4334" s="17"/>
      <c r="N4334" s="17"/>
      <c r="T4334" s="79"/>
      <c r="U4334" s="79"/>
      <c r="W4334" s="79"/>
    </row>
    <row r="4335" spans="1:23" x14ac:dyDescent="0.25">
      <c r="A4335" s="17"/>
      <c r="B4335" s="17"/>
      <c r="C4335" s="86"/>
      <c r="D4335" s="86"/>
      <c r="E4335" s="87"/>
      <c r="F4335" s="5"/>
      <c r="G4335" s="5"/>
      <c r="H4335" s="5"/>
      <c r="K4335" s="5"/>
      <c r="L4335" s="5"/>
      <c r="M4335" s="17"/>
      <c r="N4335" s="17"/>
      <c r="T4335" s="79"/>
      <c r="U4335" s="79"/>
      <c r="W4335" s="79"/>
    </row>
    <row r="4336" spans="1:23" x14ac:dyDescent="0.25">
      <c r="A4336" s="17"/>
      <c r="B4336" s="17"/>
      <c r="C4336" s="86"/>
      <c r="D4336" s="86"/>
      <c r="E4336" s="87"/>
      <c r="F4336" s="5"/>
      <c r="G4336" s="5"/>
      <c r="H4336" s="5"/>
      <c r="K4336" s="5"/>
      <c r="L4336" s="5"/>
      <c r="M4336" s="17"/>
      <c r="N4336" s="17"/>
      <c r="T4336" s="79"/>
      <c r="U4336" s="79"/>
      <c r="W4336" s="79"/>
    </row>
    <row r="4337" spans="1:23" x14ac:dyDescent="0.25">
      <c r="A4337" s="17"/>
      <c r="B4337" s="17"/>
      <c r="C4337" s="86"/>
      <c r="D4337" s="86"/>
      <c r="E4337" s="87"/>
      <c r="F4337" s="5"/>
      <c r="G4337" s="5"/>
      <c r="H4337" s="5"/>
      <c r="K4337" s="5"/>
      <c r="L4337" s="5"/>
      <c r="M4337" s="17"/>
      <c r="N4337" s="17"/>
      <c r="T4337" s="79"/>
      <c r="U4337" s="79"/>
      <c r="W4337" s="79"/>
    </row>
    <row r="4338" spans="1:23" x14ac:dyDescent="0.25">
      <c r="A4338" s="17"/>
      <c r="B4338" s="17"/>
      <c r="C4338" s="86"/>
      <c r="D4338" s="86"/>
      <c r="E4338" s="87"/>
      <c r="F4338" s="5"/>
      <c r="G4338" s="5"/>
      <c r="H4338" s="5"/>
      <c r="K4338" s="5"/>
      <c r="L4338" s="5"/>
      <c r="M4338" s="17"/>
      <c r="N4338" s="17"/>
      <c r="T4338" s="79"/>
      <c r="U4338" s="79"/>
      <c r="W4338" s="79"/>
    </row>
    <row r="4339" spans="1:23" x14ac:dyDescent="0.25">
      <c r="A4339" s="17"/>
      <c r="B4339" s="17"/>
      <c r="C4339" s="86"/>
      <c r="D4339" s="86"/>
      <c r="E4339" s="87"/>
      <c r="F4339" s="5"/>
      <c r="G4339" s="5"/>
      <c r="H4339" s="5"/>
      <c r="K4339" s="5"/>
      <c r="L4339" s="5"/>
      <c r="M4339" s="17"/>
      <c r="N4339" s="17"/>
      <c r="T4339" s="79"/>
      <c r="U4339" s="79"/>
      <c r="W4339" s="79"/>
    </row>
    <row r="4340" spans="1:23" x14ac:dyDescent="0.25">
      <c r="A4340" s="17"/>
      <c r="B4340" s="17"/>
      <c r="C4340" s="86"/>
      <c r="D4340" s="86"/>
      <c r="E4340" s="87"/>
      <c r="F4340" s="5"/>
      <c r="G4340" s="5"/>
      <c r="H4340" s="5"/>
      <c r="K4340" s="5"/>
      <c r="L4340" s="5"/>
      <c r="M4340" s="17"/>
      <c r="N4340" s="17"/>
      <c r="T4340" s="79"/>
      <c r="U4340" s="79"/>
      <c r="W4340" s="79"/>
    </row>
    <row r="4341" spans="1:23" x14ac:dyDescent="0.25">
      <c r="A4341" s="17"/>
      <c r="B4341" s="17"/>
      <c r="C4341" s="86"/>
      <c r="D4341" s="86"/>
      <c r="E4341" s="87"/>
      <c r="F4341" s="5"/>
      <c r="G4341" s="5"/>
      <c r="H4341" s="5"/>
      <c r="K4341" s="5"/>
      <c r="L4341" s="5"/>
      <c r="M4341" s="17"/>
      <c r="N4341" s="17"/>
      <c r="T4341" s="79"/>
      <c r="U4341" s="79"/>
      <c r="W4341" s="79"/>
    </row>
    <row r="4342" spans="1:23" x14ac:dyDescent="0.25">
      <c r="A4342" s="17"/>
      <c r="B4342" s="17"/>
      <c r="C4342" s="86"/>
      <c r="D4342" s="86"/>
      <c r="E4342" s="87"/>
      <c r="F4342" s="5"/>
      <c r="G4342" s="5"/>
      <c r="H4342" s="5"/>
      <c r="K4342" s="5"/>
      <c r="L4342" s="5"/>
      <c r="M4342" s="17"/>
      <c r="N4342" s="17"/>
      <c r="T4342" s="79"/>
      <c r="U4342" s="79"/>
      <c r="W4342" s="79"/>
    </row>
    <row r="4343" spans="1:23" x14ac:dyDescent="0.25">
      <c r="A4343" s="17"/>
      <c r="B4343" s="17"/>
      <c r="C4343" s="86"/>
      <c r="D4343" s="86"/>
      <c r="E4343" s="87"/>
      <c r="F4343" s="5"/>
      <c r="G4343" s="5"/>
      <c r="H4343" s="5"/>
      <c r="K4343" s="5"/>
      <c r="L4343" s="5"/>
      <c r="M4343" s="17"/>
      <c r="N4343" s="17"/>
      <c r="T4343" s="79"/>
      <c r="U4343" s="79"/>
      <c r="W4343" s="79"/>
    </row>
    <row r="4344" spans="1:23" x14ac:dyDescent="0.25">
      <c r="A4344" s="17"/>
      <c r="B4344" s="17"/>
      <c r="C4344" s="86"/>
      <c r="D4344" s="86"/>
      <c r="E4344" s="87"/>
      <c r="F4344" s="5"/>
      <c r="G4344" s="5"/>
      <c r="H4344" s="5"/>
      <c r="K4344" s="5"/>
      <c r="L4344" s="5"/>
      <c r="M4344" s="17"/>
      <c r="N4344" s="17"/>
      <c r="T4344" s="79"/>
      <c r="U4344" s="79"/>
      <c r="W4344" s="79"/>
    </row>
    <row r="4345" spans="1:23" x14ac:dyDescent="0.25">
      <c r="A4345" s="17"/>
      <c r="B4345" s="17"/>
      <c r="C4345" s="86"/>
      <c r="D4345" s="86"/>
      <c r="E4345" s="87"/>
      <c r="F4345" s="5"/>
      <c r="G4345" s="5"/>
      <c r="H4345" s="5"/>
      <c r="K4345" s="5"/>
      <c r="L4345" s="5"/>
      <c r="M4345" s="17"/>
      <c r="N4345" s="17"/>
      <c r="T4345" s="79"/>
      <c r="U4345" s="79"/>
      <c r="W4345" s="79"/>
    </row>
    <row r="4346" spans="1:23" x14ac:dyDescent="0.25">
      <c r="A4346" s="17"/>
      <c r="B4346" s="17"/>
      <c r="C4346" s="86"/>
      <c r="D4346" s="86"/>
      <c r="E4346" s="87"/>
      <c r="F4346" s="5"/>
      <c r="G4346" s="5"/>
      <c r="H4346" s="5"/>
      <c r="K4346" s="5"/>
      <c r="L4346" s="5"/>
      <c r="M4346" s="17"/>
      <c r="N4346" s="17"/>
      <c r="T4346" s="79"/>
      <c r="U4346" s="79"/>
      <c r="W4346" s="79"/>
    </row>
    <row r="4347" spans="1:23" x14ac:dyDescent="0.25">
      <c r="A4347" s="17"/>
      <c r="B4347" s="17"/>
      <c r="C4347" s="86"/>
      <c r="D4347" s="86"/>
      <c r="E4347" s="87"/>
      <c r="F4347" s="5"/>
      <c r="G4347" s="5"/>
      <c r="H4347" s="5"/>
      <c r="K4347" s="5"/>
      <c r="L4347" s="5"/>
      <c r="M4347" s="17"/>
      <c r="N4347" s="17"/>
      <c r="T4347" s="79"/>
      <c r="U4347" s="79"/>
      <c r="W4347" s="79"/>
    </row>
    <row r="4348" spans="1:23" x14ac:dyDescent="0.25">
      <c r="A4348" s="17"/>
      <c r="B4348" s="17"/>
      <c r="C4348" s="86"/>
      <c r="D4348" s="86"/>
      <c r="E4348" s="87"/>
      <c r="F4348" s="5"/>
      <c r="G4348" s="5"/>
      <c r="H4348" s="5"/>
      <c r="K4348" s="5"/>
      <c r="L4348" s="5"/>
      <c r="M4348" s="17"/>
      <c r="N4348" s="17"/>
      <c r="T4348" s="79"/>
      <c r="U4348" s="79"/>
      <c r="W4348" s="79"/>
    </row>
    <row r="4349" spans="1:23" x14ac:dyDescent="0.25">
      <c r="A4349" s="17"/>
      <c r="B4349" s="17"/>
      <c r="C4349" s="86"/>
      <c r="D4349" s="86"/>
      <c r="E4349" s="87"/>
      <c r="F4349" s="5"/>
      <c r="G4349" s="5"/>
      <c r="H4349" s="5"/>
      <c r="K4349" s="5"/>
      <c r="L4349" s="5"/>
      <c r="M4349" s="17"/>
      <c r="N4349" s="17"/>
      <c r="T4349" s="79"/>
      <c r="U4349" s="79"/>
      <c r="W4349" s="79"/>
    </row>
    <row r="4350" spans="1:23" x14ac:dyDescent="0.25">
      <c r="A4350" s="17"/>
      <c r="B4350" s="17"/>
      <c r="C4350" s="86"/>
      <c r="D4350" s="86"/>
      <c r="E4350" s="87"/>
      <c r="F4350" s="5"/>
      <c r="G4350" s="5"/>
      <c r="H4350" s="5"/>
      <c r="K4350" s="5"/>
      <c r="L4350" s="5"/>
      <c r="M4350" s="17"/>
      <c r="N4350" s="17"/>
      <c r="T4350" s="79"/>
      <c r="U4350" s="79"/>
      <c r="W4350" s="79"/>
    </row>
    <row r="4351" spans="1:23" x14ac:dyDescent="0.25">
      <c r="A4351" s="17"/>
      <c r="B4351" s="17"/>
      <c r="C4351" s="86"/>
      <c r="D4351" s="86"/>
      <c r="E4351" s="87"/>
      <c r="F4351" s="5"/>
      <c r="G4351" s="5"/>
      <c r="H4351" s="5"/>
      <c r="K4351" s="5"/>
      <c r="L4351" s="5"/>
      <c r="M4351" s="17"/>
      <c r="N4351" s="17"/>
      <c r="T4351" s="79"/>
      <c r="U4351" s="79"/>
      <c r="W4351" s="79"/>
    </row>
    <row r="4352" spans="1:23" x14ac:dyDescent="0.25">
      <c r="A4352" s="17"/>
      <c r="B4352" s="17"/>
      <c r="C4352" s="86"/>
      <c r="D4352" s="86"/>
      <c r="E4352" s="87"/>
      <c r="F4352" s="5"/>
      <c r="G4352" s="5"/>
      <c r="H4352" s="5"/>
      <c r="K4352" s="5"/>
      <c r="L4352" s="5"/>
      <c r="M4352" s="17"/>
      <c r="N4352" s="17"/>
      <c r="T4352" s="79"/>
      <c r="U4352" s="79"/>
      <c r="W4352" s="79"/>
    </row>
    <row r="4353" spans="1:23" x14ac:dyDescent="0.25">
      <c r="A4353" s="17"/>
      <c r="B4353" s="17"/>
      <c r="C4353" s="86"/>
      <c r="D4353" s="86"/>
      <c r="E4353" s="87"/>
      <c r="F4353" s="5"/>
      <c r="G4353" s="5"/>
      <c r="H4353" s="5"/>
      <c r="K4353" s="5"/>
      <c r="L4353" s="5"/>
      <c r="M4353" s="17"/>
      <c r="N4353" s="17"/>
      <c r="T4353" s="79"/>
      <c r="U4353" s="79"/>
      <c r="W4353" s="79"/>
    </row>
    <row r="4354" spans="1:23" x14ac:dyDescent="0.25">
      <c r="A4354" s="17"/>
      <c r="B4354" s="17"/>
      <c r="C4354" s="86"/>
      <c r="D4354" s="86"/>
      <c r="E4354" s="87"/>
      <c r="F4354" s="5"/>
      <c r="G4354" s="5"/>
      <c r="H4354" s="5"/>
      <c r="K4354" s="5"/>
      <c r="L4354" s="5"/>
      <c r="M4354" s="17"/>
      <c r="N4354" s="17"/>
      <c r="T4354" s="79"/>
      <c r="U4354" s="79"/>
      <c r="W4354" s="79"/>
    </row>
    <row r="4355" spans="1:23" x14ac:dyDescent="0.25">
      <c r="A4355" s="17"/>
      <c r="B4355" s="17"/>
      <c r="C4355" s="86"/>
      <c r="D4355" s="86"/>
      <c r="E4355" s="87"/>
      <c r="F4355" s="5"/>
      <c r="G4355" s="5"/>
      <c r="H4355" s="5"/>
      <c r="K4355" s="5"/>
      <c r="L4355" s="5"/>
      <c r="M4355" s="17"/>
      <c r="N4355" s="17"/>
      <c r="T4355" s="79"/>
      <c r="U4355" s="79"/>
      <c r="W4355" s="79"/>
    </row>
    <row r="4356" spans="1:23" x14ac:dyDescent="0.25">
      <c r="A4356" s="17"/>
      <c r="B4356" s="17"/>
      <c r="C4356" s="86"/>
      <c r="D4356" s="86"/>
      <c r="E4356" s="87"/>
      <c r="F4356" s="5"/>
      <c r="G4356" s="5"/>
      <c r="H4356" s="5"/>
      <c r="K4356" s="5"/>
      <c r="L4356" s="5"/>
      <c r="M4356" s="17"/>
      <c r="N4356" s="17"/>
      <c r="T4356" s="79"/>
      <c r="U4356" s="79"/>
      <c r="W4356" s="79"/>
    </row>
    <row r="4357" spans="1:23" x14ac:dyDescent="0.25">
      <c r="A4357" s="17"/>
      <c r="B4357" s="17"/>
      <c r="C4357" s="86"/>
      <c r="D4357" s="86"/>
      <c r="E4357" s="87"/>
      <c r="F4357" s="5"/>
      <c r="G4357" s="5"/>
      <c r="H4357" s="5"/>
      <c r="K4357" s="5"/>
      <c r="L4357" s="5"/>
      <c r="M4357" s="17"/>
      <c r="N4357" s="17"/>
      <c r="T4357" s="79"/>
      <c r="U4357" s="79"/>
      <c r="W4357" s="79"/>
    </row>
    <row r="4358" spans="1:23" x14ac:dyDescent="0.25">
      <c r="A4358" s="17"/>
      <c r="B4358" s="17"/>
      <c r="C4358" s="86"/>
      <c r="D4358" s="86"/>
      <c r="E4358" s="87"/>
      <c r="F4358" s="5"/>
      <c r="G4358" s="5"/>
      <c r="H4358" s="5"/>
      <c r="K4358" s="5"/>
      <c r="L4358" s="5"/>
      <c r="M4358" s="17"/>
      <c r="N4358" s="17"/>
      <c r="T4358" s="79"/>
      <c r="U4358" s="79"/>
      <c r="W4358" s="79"/>
    </row>
    <row r="4359" spans="1:23" x14ac:dyDescent="0.25">
      <c r="A4359" s="17"/>
      <c r="B4359" s="17"/>
      <c r="C4359" s="86"/>
      <c r="D4359" s="86"/>
      <c r="E4359" s="87"/>
      <c r="F4359" s="5"/>
      <c r="G4359" s="5"/>
      <c r="H4359" s="5"/>
      <c r="K4359" s="5"/>
      <c r="L4359" s="5"/>
      <c r="M4359" s="17"/>
      <c r="N4359" s="17"/>
      <c r="T4359" s="79"/>
      <c r="U4359" s="79"/>
      <c r="W4359" s="79"/>
    </row>
    <row r="4360" spans="1:23" x14ac:dyDescent="0.25">
      <c r="A4360" s="17"/>
      <c r="B4360" s="17"/>
      <c r="C4360" s="86"/>
      <c r="D4360" s="86"/>
      <c r="E4360" s="87"/>
      <c r="F4360" s="5"/>
      <c r="G4360" s="5"/>
      <c r="H4360" s="5"/>
      <c r="K4360" s="5"/>
      <c r="L4360" s="5"/>
      <c r="M4360" s="17"/>
      <c r="N4360" s="17"/>
      <c r="T4360" s="79"/>
      <c r="U4360" s="79"/>
      <c r="W4360" s="79"/>
    </row>
    <row r="4361" spans="1:23" x14ac:dyDescent="0.25">
      <c r="A4361" s="17"/>
      <c r="B4361" s="17"/>
      <c r="C4361" s="86"/>
      <c r="D4361" s="86"/>
      <c r="E4361" s="87"/>
      <c r="F4361" s="5"/>
      <c r="G4361" s="5"/>
      <c r="H4361" s="5"/>
      <c r="K4361" s="5"/>
      <c r="L4361" s="5"/>
      <c r="M4361" s="17"/>
      <c r="N4361" s="17"/>
      <c r="T4361" s="79"/>
      <c r="U4361" s="79"/>
      <c r="W4361" s="79"/>
    </row>
    <row r="4362" spans="1:23" x14ac:dyDescent="0.25">
      <c r="A4362" s="17"/>
      <c r="B4362" s="17"/>
      <c r="C4362" s="86"/>
      <c r="D4362" s="86"/>
      <c r="E4362" s="87"/>
      <c r="F4362" s="5"/>
      <c r="G4362" s="5"/>
      <c r="H4362" s="5"/>
      <c r="K4362" s="5"/>
      <c r="L4362" s="5"/>
      <c r="M4362" s="17"/>
      <c r="N4362" s="17"/>
      <c r="T4362" s="79"/>
      <c r="U4362" s="79"/>
      <c r="W4362" s="79"/>
    </row>
    <row r="4363" spans="1:23" x14ac:dyDescent="0.25">
      <c r="A4363" s="17"/>
      <c r="B4363" s="17"/>
      <c r="C4363" s="86"/>
      <c r="D4363" s="86"/>
      <c r="E4363" s="87"/>
      <c r="F4363" s="5"/>
      <c r="G4363" s="5"/>
      <c r="H4363" s="5"/>
      <c r="K4363" s="5"/>
      <c r="L4363" s="5"/>
      <c r="M4363" s="17"/>
      <c r="N4363" s="17"/>
      <c r="T4363" s="79"/>
      <c r="U4363" s="79"/>
      <c r="W4363" s="79"/>
    </row>
    <row r="4364" spans="1:23" x14ac:dyDescent="0.25">
      <c r="A4364" s="17"/>
      <c r="B4364" s="17"/>
      <c r="C4364" s="86"/>
      <c r="D4364" s="86"/>
      <c r="E4364" s="87"/>
      <c r="F4364" s="5"/>
      <c r="G4364" s="5"/>
      <c r="H4364" s="5"/>
      <c r="K4364" s="5"/>
      <c r="L4364" s="5"/>
      <c r="M4364" s="17"/>
      <c r="N4364" s="17"/>
      <c r="T4364" s="79"/>
      <c r="U4364" s="79"/>
      <c r="W4364" s="79"/>
    </row>
    <row r="4365" spans="1:23" x14ac:dyDescent="0.25">
      <c r="A4365" s="17"/>
      <c r="B4365" s="17"/>
      <c r="C4365" s="86"/>
      <c r="D4365" s="86"/>
      <c r="E4365" s="87"/>
      <c r="F4365" s="5"/>
      <c r="G4365" s="5"/>
      <c r="H4365" s="5"/>
      <c r="K4365" s="5"/>
      <c r="L4365" s="5"/>
      <c r="M4365" s="17"/>
      <c r="N4365" s="17"/>
      <c r="T4365" s="79"/>
      <c r="U4365" s="79"/>
      <c r="W4365" s="79"/>
    </row>
    <row r="4366" spans="1:23" x14ac:dyDescent="0.25">
      <c r="A4366" s="17"/>
      <c r="B4366" s="17"/>
      <c r="C4366" s="86"/>
      <c r="D4366" s="86"/>
      <c r="E4366" s="87"/>
      <c r="F4366" s="5"/>
      <c r="G4366" s="5"/>
      <c r="H4366" s="5"/>
      <c r="K4366" s="5"/>
      <c r="L4366" s="5"/>
      <c r="M4366" s="17"/>
      <c r="N4366" s="17"/>
      <c r="T4366" s="79"/>
      <c r="U4366" s="79"/>
      <c r="W4366" s="79"/>
    </row>
    <row r="4367" spans="1:23" x14ac:dyDescent="0.25">
      <c r="A4367" s="17"/>
      <c r="B4367" s="17"/>
      <c r="C4367" s="86"/>
      <c r="D4367" s="86"/>
      <c r="E4367" s="87"/>
      <c r="F4367" s="5"/>
      <c r="G4367" s="5"/>
      <c r="H4367" s="5"/>
      <c r="K4367" s="5"/>
      <c r="L4367" s="5"/>
      <c r="M4367" s="17"/>
      <c r="N4367" s="17"/>
      <c r="T4367" s="79"/>
      <c r="U4367" s="79"/>
      <c r="W4367" s="79"/>
    </row>
    <row r="4368" spans="1:23" x14ac:dyDescent="0.25">
      <c r="A4368" s="17"/>
      <c r="B4368" s="17"/>
      <c r="C4368" s="86"/>
      <c r="D4368" s="86"/>
      <c r="E4368" s="87"/>
      <c r="F4368" s="5"/>
      <c r="G4368" s="5"/>
      <c r="H4368" s="5"/>
      <c r="K4368" s="5"/>
      <c r="L4368" s="5"/>
      <c r="M4368" s="17"/>
      <c r="N4368" s="17"/>
      <c r="T4368" s="79"/>
      <c r="U4368" s="79"/>
      <c r="W4368" s="79"/>
    </row>
    <row r="4369" spans="1:23" x14ac:dyDescent="0.25">
      <c r="A4369" s="17"/>
      <c r="B4369" s="17"/>
      <c r="C4369" s="86"/>
      <c r="D4369" s="86"/>
      <c r="E4369" s="87"/>
      <c r="F4369" s="5"/>
      <c r="G4369" s="5"/>
      <c r="H4369" s="5"/>
      <c r="K4369" s="5"/>
      <c r="L4369" s="5"/>
      <c r="M4369" s="17"/>
      <c r="N4369" s="17"/>
      <c r="T4369" s="79"/>
      <c r="U4369" s="79"/>
      <c r="W4369" s="79"/>
    </row>
    <row r="4370" spans="1:23" x14ac:dyDescent="0.25">
      <c r="A4370" s="17"/>
      <c r="B4370" s="17"/>
      <c r="C4370" s="86"/>
      <c r="D4370" s="86"/>
      <c r="E4370" s="87"/>
      <c r="F4370" s="5"/>
      <c r="G4370" s="5"/>
      <c r="H4370" s="5"/>
      <c r="K4370" s="5"/>
      <c r="L4370" s="5"/>
      <c r="M4370" s="17"/>
      <c r="N4370" s="17"/>
      <c r="T4370" s="79"/>
      <c r="U4370" s="79"/>
      <c r="W4370" s="79"/>
    </row>
    <row r="4371" spans="1:23" x14ac:dyDescent="0.25">
      <c r="A4371" s="17"/>
      <c r="B4371" s="17"/>
      <c r="C4371" s="86"/>
      <c r="D4371" s="86"/>
      <c r="E4371" s="87"/>
      <c r="F4371" s="5"/>
      <c r="G4371" s="5"/>
      <c r="H4371" s="5"/>
      <c r="K4371" s="5"/>
      <c r="L4371" s="5"/>
      <c r="M4371" s="17"/>
      <c r="N4371" s="17"/>
      <c r="T4371" s="79"/>
      <c r="U4371" s="79"/>
      <c r="W4371" s="79"/>
    </row>
    <row r="4372" spans="1:23" x14ac:dyDescent="0.25">
      <c r="A4372" s="17"/>
      <c r="B4372" s="17"/>
      <c r="C4372" s="86"/>
      <c r="D4372" s="86"/>
      <c r="E4372" s="87"/>
      <c r="F4372" s="5"/>
      <c r="G4372" s="5"/>
      <c r="H4372" s="5"/>
      <c r="K4372" s="5"/>
      <c r="L4372" s="5"/>
      <c r="M4372" s="17"/>
      <c r="N4372" s="17"/>
      <c r="T4372" s="79"/>
      <c r="U4372" s="79"/>
      <c r="W4372" s="79"/>
    </row>
    <row r="4373" spans="1:23" x14ac:dyDescent="0.25">
      <c r="A4373" s="17"/>
      <c r="B4373" s="17"/>
      <c r="C4373" s="86"/>
      <c r="D4373" s="86"/>
      <c r="E4373" s="87"/>
      <c r="F4373" s="5"/>
      <c r="G4373" s="5"/>
      <c r="H4373" s="5"/>
      <c r="K4373" s="5"/>
      <c r="L4373" s="5"/>
      <c r="M4373" s="17"/>
      <c r="N4373" s="17"/>
      <c r="T4373" s="79"/>
      <c r="U4373" s="79"/>
      <c r="W4373" s="79"/>
    </row>
    <row r="4374" spans="1:23" x14ac:dyDescent="0.25">
      <c r="A4374" s="17"/>
      <c r="B4374" s="17"/>
      <c r="C4374" s="86"/>
      <c r="D4374" s="86"/>
      <c r="E4374" s="87"/>
      <c r="F4374" s="5"/>
      <c r="G4374" s="5"/>
      <c r="H4374" s="5"/>
      <c r="K4374" s="5"/>
      <c r="L4374" s="5"/>
      <c r="M4374" s="17"/>
      <c r="N4374" s="17"/>
      <c r="T4374" s="79"/>
      <c r="U4374" s="79"/>
      <c r="W4374" s="79"/>
    </row>
    <row r="4375" spans="1:23" x14ac:dyDescent="0.25">
      <c r="A4375" s="17"/>
      <c r="B4375" s="17"/>
      <c r="C4375" s="86"/>
      <c r="D4375" s="86"/>
      <c r="E4375" s="87"/>
      <c r="F4375" s="5"/>
      <c r="G4375" s="5"/>
      <c r="H4375" s="5"/>
      <c r="K4375" s="5"/>
      <c r="L4375" s="5"/>
      <c r="M4375" s="17"/>
      <c r="N4375" s="17"/>
      <c r="T4375" s="79"/>
      <c r="U4375" s="79"/>
      <c r="W4375" s="79"/>
    </row>
    <row r="4376" spans="1:23" x14ac:dyDescent="0.25">
      <c r="A4376" s="17"/>
      <c r="B4376" s="17"/>
      <c r="C4376" s="86"/>
      <c r="D4376" s="86"/>
      <c r="E4376" s="87"/>
      <c r="F4376" s="5"/>
      <c r="G4376" s="5"/>
      <c r="H4376" s="5"/>
      <c r="K4376" s="5"/>
      <c r="L4376" s="5"/>
      <c r="M4376" s="17"/>
      <c r="N4376" s="17"/>
      <c r="T4376" s="79"/>
      <c r="U4376" s="79"/>
      <c r="W4376" s="79"/>
    </row>
    <row r="4377" spans="1:23" x14ac:dyDescent="0.25">
      <c r="A4377" s="17"/>
      <c r="B4377" s="17"/>
      <c r="C4377" s="86"/>
      <c r="D4377" s="86"/>
      <c r="E4377" s="87"/>
      <c r="F4377" s="5"/>
      <c r="G4377" s="5"/>
      <c r="H4377" s="5"/>
      <c r="K4377" s="5"/>
      <c r="L4377" s="5"/>
      <c r="M4377" s="17"/>
      <c r="N4377" s="17"/>
      <c r="T4377" s="79"/>
      <c r="U4377" s="79"/>
      <c r="W4377" s="79"/>
    </row>
    <row r="4378" spans="1:23" x14ac:dyDescent="0.25">
      <c r="A4378" s="17"/>
      <c r="B4378" s="17"/>
      <c r="C4378" s="86"/>
      <c r="D4378" s="86"/>
      <c r="E4378" s="87"/>
      <c r="F4378" s="5"/>
      <c r="G4378" s="5"/>
      <c r="H4378" s="5"/>
      <c r="K4378" s="5"/>
      <c r="L4378" s="5"/>
      <c r="M4378" s="17"/>
      <c r="N4378" s="17"/>
      <c r="T4378" s="79"/>
      <c r="U4378" s="79"/>
      <c r="W4378" s="79"/>
    </row>
    <row r="4379" spans="1:23" x14ac:dyDescent="0.25">
      <c r="A4379" s="17"/>
      <c r="B4379" s="17"/>
      <c r="C4379" s="86"/>
      <c r="D4379" s="86"/>
      <c r="E4379" s="87"/>
      <c r="F4379" s="5"/>
      <c r="G4379" s="5"/>
      <c r="H4379" s="5"/>
      <c r="K4379" s="5"/>
      <c r="L4379" s="5"/>
      <c r="M4379" s="17"/>
      <c r="N4379" s="17"/>
      <c r="T4379" s="79"/>
      <c r="U4379" s="79"/>
      <c r="W4379" s="79"/>
    </row>
    <row r="4380" spans="1:23" x14ac:dyDescent="0.25">
      <c r="A4380" s="17"/>
      <c r="B4380" s="17"/>
      <c r="C4380" s="86"/>
      <c r="D4380" s="86"/>
      <c r="E4380" s="87"/>
      <c r="F4380" s="5"/>
      <c r="G4380" s="5"/>
      <c r="H4380" s="5"/>
      <c r="K4380" s="5"/>
      <c r="L4380" s="5"/>
      <c r="M4380" s="17"/>
      <c r="N4380" s="17"/>
      <c r="T4380" s="79"/>
      <c r="U4380" s="79"/>
      <c r="W4380" s="79"/>
    </row>
    <row r="4381" spans="1:23" x14ac:dyDescent="0.25">
      <c r="A4381" s="17"/>
      <c r="B4381" s="17"/>
      <c r="C4381" s="86"/>
      <c r="D4381" s="86"/>
      <c r="E4381" s="87"/>
      <c r="F4381" s="5"/>
      <c r="G4381" s="5"/>
      <c r="H4381" s="5"/>
      <c r="K4381" s="5"/>
      <c r="L4381" s="5"/>
      <c r="M4381" s="17"/>
      <c r="N4381" s="17"/>
      <c r="T4381" s="79"/>
      <c r="U4381" s="79"/>
      <c r="W4381" s="79"/>
    </row>
    <row r="4382" spans="1:23" x14ac:dyDescent="0.25">
      <c r="A4382" s="17"/>
      <c r="B4382" s="17"/>
      <c r="C4382" s="86"/>
      <c r="D4382" s="86"/>
      <c r="E4382" s="87"/>
      <c r="F4382" s="5"/>
      <c r="G4382" s="5"/>
      <c r="H4382" s="5"/>
      <c r="K4382" s="5"/>
      <c r="L4382" s="5"/>
      <c r="M4382" s="17"/>
      <c r="N4382" s="17"/>
      <c r="T4382" s="79"/>
      <c r="U4382" s="79"/>
      <c r="W4382" s="79"/>
    </row>
    <row r="4383" spans="1:23" x14ac:dyDescent="0.25">
      <c r="A4383" s="17"/>
      <c r="B4383" s="17"/>
      <c r="C4383" s="86"/>
      <c r="D4383" s="86"/>
      <c r="E4383" s="87"/>
      <c r="F4383" s="5"/>
      <c r="G4383" s="5"/>
      <c r="H4383" s="5"/>
      <c r="K4383" s="5"/>
      <c r="L4383" s="5"/>
      <c r="M4383" s="17"/>
      <c r="N4383" s="17"/>
      <c r="T4383" s="79"/>
      <c r="U4383" s="79"/>
      <c r="W4383" s="79"/>
    </row>
    <row r="4384" spans="1:23" x14ac:dyDescent="0.25">
      <c r="A4384" s="17"/>
      <c r="B4384" s="17"/>
      <c r="C4384" s="86"/>
      <c r="D4384" s="86"/>
      <c r="E4384" s="87"/>
      <c r="F4384" s="5"/>
      <c r="G4384" s="5"/>
      <c r="H4384" s="5"/>
      <c r="K4384" s="5"/>
      <c r="L4384" s="5"/>
      <c r="M4384" s="17"/>
      <c r="N4384" s="17"/>
      <c r="T4384" s="79"/>
      <c r="U4384" s="79"/>
      <c r="W4384" s="79"/>
    </row>
    <row r="4385" spans="1:23" x14ac:dyDescent="0.25">
      <c r="A4385" s="17"/>
      <c r="B4385" s="17"/>
      <c r="C4385" s="86"/>
      <c r="D4385" s="86"/>
      <c r="E4385" s="87"/>
      <c r="F4385" s="5"/>
      <c r="G4385" s="5"/>
      <c r="H4385" s="5"/>
      <c r="K4385" s="5"/>
      <c r="L4385" s="5"/>
      <c r="M4385" s="17"/>
      <c r="N4385" s="17"/>
      <c r="T4385" s="79"/>
      <c r="U4385" s="79"/>
      <c r="W4385" s="79"/>
    </row>
    <row r="4386" spans="1:23" x14ac:dyDescent="0.25">
      <c r="A4386" s="17"/>
      <c r="B4386" s="17"/>
      <c r="C4386" s="86"/>
      <c r="D4386" s="86"/>
      <c r="E4386" s="87"/>
      <c r="F4386" s="5"/>
      <c r="G4386" s="5"/>
      <c r="H4386" s="5"/>
      <c r="K4386" s="5"/>
      <c r="L4386" s="5"/>
      <c r="M4386" s="17"/>
      <c r="N4386" s="17"/>
      <c r="T4386" s="79"/>
      <c r="U4386" s="79"/>
      <c r="W4386" s="79"/>
    </row>
    <row r="4387" spans="1:23" x14ac:dyDescent="0.25">
      <c r="A4387" s="17"/>
      <c r="B4387" s="17"/>
      <c r="C4387" s="86"/>
      <c r="D4387" s="86"/>
      <c r="E4387" s="87"/>
      <c r="F4387" s="5"/>
      <c r="G4387" s="5"/>
      <c r="H4387" s="5"/>
      <c r="K4387" s="5"/>
      <c r="L4387" s="5"/>
      <c r="M4387" s="17"/>
      <c r="N4387" s="17"/>
      <c r="T4387" s="79"/>
      <c r="U4387" s="79"/>
      <c r="W4387" s="79"/>
    </row>
    <row r="4388" spans="1:23" x14ac:dyDescent="0.25">
      <c r="A4388" s="17"/>
      <c r="B4388" s="17"/>
      <c r="C4388" s="86"/>
      <c r="D4388" s="86"/>
      <c r="E4388" s="87"/>
      <c r="F4388" s="5"/>
      <c r="G4388" s="5"/>
      <c r="H4388" s="5"/>
      <c r="K4388" s="5"/>
      <c r="L4388" s="5"/>
      <c r="M4388" s="17"/>
      <c r="N4388" s="17"/>
      <c r="T4388" s="79"/>
      <c r="U4388" s="79"/>
      <c r="W4388" s="79"/>
    </row>
    <row r="4389" spans="1:23" x14ac:dyDescent="0.25">
      <c r="A4389" s="17"/>
      <c r="B4389" s="17"/>
      <c r="C4389" s="86"/>
      <c r="D4389" s="86"/>
      <c r="E4389" s="87"/>
      <c r="F4389" s="5"/>
      <c r="G4389" s="5"/>
      <c r="H4389" s="5"/>
      <c r="K4389" s="5"/>
      <c r="L4389" s="5"/>
      <c r="M4389" s="17"/>
      <c r="N4389" s="17"/>
      <c r="T4389" s="79"/>
      <c r="U4389" s="79"/>
      <c r="W4389" s="79"/>
    </row>
    <row r="4390" spans="1:23" x14ac:dyDescent="0.25">
      <c r="A4390" s="17"/>
      <c r="B4390" s="17"/>
      <c r="C4390" s="86"/>
      <c r="D4390" s="86"/>
      <c r="E4390" s="87"/>
      <c r="F4390" s="5"/>
      <c r="G4390" s="5"/>
      <c r="H4390" s="5"/>
      <c r="K4390" s="5"/>
      <c r="L4390" s="5"/>
      <c r="M4390" s="17"/>
      <c r="N4390" s="17"/>
      <c r="T4390" s="79"/>
      <c r="U4390" s="79"/>
      <c r="W4390" s="79"/>
    </row>
    <row r="4391" spans="1:23" x14ac:dyDescent="0.25">
      <c r="A4391" s="17"/>
      <c r="B4391" s="17"/>
      <c r="C4391" s="86"/>
      <c r="D4391" s="86"/>
      <c r="E4391" s="87"/>
      <c r="F4391" s="5"/>
      <c r="G4391" s="5"/>
      <c r="H4391" s="5"/>
      <c r="K4391" s="5"/>
      <c r="L4391" s="5"/>
      <c r="M4391" s="17"/>
      <c r="N4391" s="17"/>
      <c r="T4391" s="79"/>
      <c r="U4391" s="79"/>
      <c r="W4391" s="79"/>
    </row>
    <row r="4392" spans="1:23" x14ac:dyDescent="0.25">
      <c r="A4392" s="17"/>
      <c r="B4392" s="17"/>
      <c r="C4392" s="86"/>
      <c r="D4392" s="86"/>
      <c r="E4392" s="87"/>
      <c r="F4392" s="5"/>
      <c r="G4392" s="5"/>
      <c r="H4392" s="5"/>
      <c r="K4392" s="5"/>
      <c r="L4392" s="5"/>
      <c r="M4392" s="17"/>
      <c r="N4392" s="17"/>
      <c r="T4392" s="79"/>
      <c r="U4392" s="79"/>
      <c r="W4392" s="79"/>
    </row>
    <row r="4393" spans="1:23" x14ac:dyDescent="0.25">
      <c r="A4393" s="17"/>
      <c r="B4393" s="17"/>
      <c r="C4393" s="86"/>
      <c r="D4393" s="86"/>
      <c r="E4393" s="87"/>
      <c r="F4393" s="5"/>
      <c r="G4393" s="5"/>
      <c r="H4393" s="5"/>
      <c r="K4393" s="5"/>
      <c r="L4393" s="5"/>
      <c r="M4393" s="17"/>
      <c r="N4393" s="17"/>
      <c r="T4393" s="79"/>
      <c r="U4393" s="79"/>
      <c r="W4393" s="79"/>
    </row>
    <row r="4394" spans="1:23" x14ac:dyDescent="0.25">
      <c r="A4394" s="17"/>
      <c r="B4394" s="17"/>
      <c r="C4394" s="86"/>
      <c r="D4394" s="86"/>
      <c r="E4394" s="87"/>
      <c r="F4394" s="5"/>
      <c r="G4394" s="5"/>
      <c r="H4394" s="5"/>
      <c r="K4394" s="5"/>
      <c r="L4394" s="5"/>
      <c r="M4394" s="17"/>
      <c r="N4394" s="17"/>
      <c r="T4394" s="79"/>
      <c r="U4394" s="79"/>
      <c r="W4394" s="79"/>
    </row>
    <row r="4395" spans="1:23" x14ac:dyDescent="0.25">
      <c r="A4395" s="17"/>
      <c r="B4395" s="17"/>
      <c r="C4395" s="86"/>
      <c r="D4395" s="86"/>
      <c r="E4395" s="87"/>
      <c r="F4395" s="5"/>
      <c r="G4395" s="5"/>
      <c r="H4395" s="5"/>
      <c r="K4395" s="5"/>
      <c r="L4395" s="5"/>
      <c r="M4395" s="17"/>
      <c r="N4395" s="17"/>
      <c r="T4395" s="79"/>
      <c r="U4395" s="79"/>
      <c r="W4395" s="79"/>
    </row>
    <row r="4396" spans="1:23" x14ac:dyDescent="0.25">
      <c r="A4396" s="17"/>
      <c r="B4396" s="17"/>
      <c r="C4396" s="86"/>
      <c r="D4396" s="86"/>
      <c r="E4396" s="87"/>
      <c r="F4396" s="5"/>
      <c r="G4396" s="5"/>
      <c r="H4396" s="5"/>
      <c r="K4396" s="5"/>
      <c r="L4396" s="5"/>
      <c r="M4396" s="17"/>
      <c r="N4396" s="17"/>
      <c r="T4396" s="79"/>
      <c r="U4396" s="79"/>
      <c r="W4396" s="79"/>
    </row>
    <row r="4397" spans="1:23" x14ac:dyDescent="0.25">
      <c r="A4397" s="17"/>
      <c r="B4397" s="17"/>
      <c r="C4397" s="86"/>
      <c r="D4397" s="86"/>
      <c r="E4397" s="87"/>
      <c r="F4397" s="5"/>
      <c r="G4397" s="5"/>
      <c r="H4397" s="5"/>
      <c r="K4397" s="5"/>
      <c r="L4397" s="5"/>
      <c r="M4397" s="17"/>
      <c r="N4397" s="17"/>
      <c r="T4397" s="79"/>
      <c r="U4397" s="79"/>
      <c r="W4397" s="79"/>
    </row>
    <row r="4398" spans="1:23" x14ac:dyDescent="0.25">
      <c r="A4398" s="17"/>
      <c r="B4398" s="17"/>
      <c r="C4398" s="86"/>
      <c r="D4398" s="86"/>
      <c r="E4398" s="87"/>
      <c r="F4398" s="5"/>
      <c r="G4398" s="5"/>
      <c r="H4398" s="5"/>
      <c r="K4398" s="5"/>
      <c r="L4398" s="5"/>
      <c r="M4398" s="17"/>
      <c r="N4398" s="17"/>
      <c r="T4398" s="79"/>
      <c r="U4398" s="79"/>
      <c r="W4398" s="79"/>
    </row>
    <row r="4399" spans="1:23" x14ac:dyDescent="0.25">
      <c r="A4399" s="17"/>
      <c r="B4399" s="17"/>
      <c r="C4399" s="86"/>
      <c r="D4399" s="86"/>
      <c r="E4399" s="87"/>
      <c r="F4399" s="5"/>
      <c r="G4399" s="5"/>
      <c r="H4399" s="5"/>
      <c r="K4399" s="5"/>
      <c r="L4399" s="5"/>
      <c r="M4399" s="17"/>
      <c r="N4399" s="17"/>
      <c r="T4399" s="79"/>
      <c r="U4399" s="79"/>
      <c r="W4399" s="79"/>
    </row>
    <row r="4400" spans="1:23" x14ac:dyDescent="0.25">
      <c r="A4400" s="17"/>
      <c r="B4400" s="17"/>
      <c r="C4400" s="86"/>
      <c r="D4400" s="86"/>
      <c r="E4400" s="87"/>
      <c r="F4400" s="5"/>
      <c r="G4400" s="5"/>
      <c r="H4400" s="5"/>
      <c r="K4400" s="5"/>
      <c r="L4400" s="5"/>
      <c r="M4400" s="17"/>
      <c r="N4400" s="17"/>
      <c r="T4400" s="79"/>
      <c r="U4400" s="79"/>
      <c r="W4400" s="79"/>
    </row>
    <row r="4401" spans="1:23" x14ac:dyDescent="0.25">
      <c r="A4401" s="17"/>
      <c r="B4401" s="17"/>
      <c r="C4401" s="86"/>
      <c r="D4401" s="86"/>
      <c r="E4401" s="87"/>
      <c r="F4401" s="5"/>
      <c r="G4401" s="5"/>
      <c r="H4401" s="5"/>
      <c r="K4401" s="5"/>
      <c r="L4401" s="5"/>
      <c r="M4401" s="17"/>
      <c r="N4401" s="17"/>
      <c r="T4401" s="79"/>
      <c r="U4401" s="79"/>
      <c r="W4401" s="79"/>
    </row>
    <row r="4402" spans="1:23" x14ac:dyDescent="0.25">
      <c r="A4402" s="17"/>
      <c r="B4402" s="17"/>
      <c r="C4402" s="86"/>
      <c r="D4402" s="86"/>
      <c r="E4402" s="87"/>
      <c r="F4402" s="5"/>
      <c r="G4402" s="5"/>
      <c r="H4402" s="5"/>
      <c r="K4402" s="5"/>
      <c r="L4402" s="5"/>
      <c r="M4402" s="17"/>
      <c r="N4402" s="17"/>
      <c r="T4402" s="79"/>
      <c r="U4402" s="79"/>
      <c r="W4402" s="79"/>
    </row>
    <row r="4403" spans="1:23" x14ac:dyDescent="0.25">
      <c r="A4403" s="17"/>
      <c r="B4403" s="17"/>
      <c r="C4403" s="86"/>
      <c r="D4403" s="86"/>
      <c r="E4403" s="87"/>
      <c r="F4403" s="5"/>
      <c r="G4403" s="5"/>
      <c r="H4403" s="5"/>
      <c r="K4403" s="5"/>
      <c r="L4403" s="5"/>
      <c r="M4403" s="17"/>
      <c r="N4403" s="17"/>
      <c r="T4403" s="79"/>
      <c r="U4403" s="79"/>
      <c r="W4403" s="79"/>
    </row>
    <row r="4404" spans="1:23" x14ac:dyDescent="0.25">
      <c r="A4404" s="17"/>
      <c r="B4404" s="17"/>
      <c r="C4404" s="86"/>
      <c r="D4404" s="86"/>
      <c r="E4404" s="87"/>
      <c r="F4404" s="5"/>
      <c r="G4404" s="5"/>
      <c r="H4404" s="5"/>
      <c r="K4404" s="5"/>
      <c r="L4404" s="5"/>
      <c r="M4404" s="17"/>
      <c r="N4404" s="17"/>
      <c r="T4404" s="79"/>
      <c r="U4404" s="79"/>
      <c r="W4404" s="79"/>
    </row>
    <row r="4405" spans="1:23" x14ac:dyDescent="0.25">
      <c r="A4405" s="17"/>
      <c r="B4405" s="17"/>
      <c r="C4405" s="86"/>
      <c r="D4405" s="86"/>
      <c r="E4405" s="87"/>
      <c r="F4405" s="5"/>
      <c r="G4405" s="5"/>
      <c r="H4405" s="5"/>
      <c r="K4405" s="5"/>
      <c r="L4405" s="5"/>
      <c r="M4405" s="17"/>
      <c r="N4405" s="17"/>
      <c r="T4405" s="79"/>
      <c r="U4405" s="79"/>
      <c r="W4405" s="79"/>
    </row>
    <row r="4406" spans="1:23" x14ac:dyDescent="0.25">
      <c r="A4406" s="17"/>
      <c r="B4406" s="17"/>
      <c r="C4406" s="86"/>
      <c r="D4406" s="86"/>
      <c r="E4406" s="87"/>
      <c r="F4406" s="5"/>
      <c r="G4406" s="5"/>
      <c r="H4406" s="5"/>
      <c r="K4406" s="5"/>
      <c r="L4406" s="5"/>
      <c r="M4406" s="17"/>
      <c r="N4406" s="17"/>
      <c r="T4406" s="79"/>
      <c r="U4406" s="79"/>
      <c r="W4406" s="79"/>
    </row>
    <row r="4407" spans="1:23" x14ac:dyDescent="0.25">
      <c r="A4407" s="17"/>
      <c r="B4407" s="17"/>
      <c r="C4407" s="86"/>
      <c r="D4407" s="86"/>
      <c r="E4407" s="87"/>
      <c r="F4407" s="5"/>
      <c r="G4407" s="5"/>
      <c r="H4407" s="5"/>
      <c r="K4407" s="5"/>
      <c r="L4407" s="5"/>
      <c r="M4407" s="17"/>
      <c r="N4407" s="17"/>
      <c r="T4407" s="79"/>
      <c r="U4407" s="79"/>
      <c r="W4407" s="79"/>
    </row>
    <row r="4408" spans="1:23" x14ac:dyDescent="0.25">
      <c r="A4408" s="17"/>
      <c r="B4408" s="17"/>
      <c r="C4408" s="86"/>
      <c r="D4408" s="86"/>
      <c r="E4408" s="87"/>
      <c r="F4408" s="5"/>
      <c r="G4408" s="5"/>
      <c r="H4408" s="5"/>
      <c r="K4408" s="5"/>
      <c r="L4408" s="5"/>
      <c r="M4408" s="17"/>
      <c r="N4408" s="17"/>
      <c r="T4408" s="79"/>
      <c r="U4408" s="79"/>
      <c r="W4408" s="79"/>
    </row>
    <row r="4409" spans="1:23" x14ac:dyDescent="0.25">
      <c r="A4409" s="17"/>
      <c r="B4409" s="17"/>
      <c r="C4409" s="86"/>
      <c r="D4409" s="86"/>
      <c r="E4409" s="87"/>
      <c r="F4409" s="5"/>
      <c r="G4409" s="5"/>
      <c r="H4409" s="5"/>
      <c r="K4409" s="5"/>
      <c r="L4409" s="5"/>
      <c r="M4409" s="17"/>
      <c r="N4409" s="17"/>
      <c r="T4409" s="79"/>
      <c r="U4409" s="79"/>
      <c r="W4409" s="79"/>
    </row>
    <row r="4410" spans="1:23" x14ac:dyDescent="0.25">
      <c r="A4410" s="17"/>
      <c r="B4410" s="17"/>
      <c r="C4410" s="86"/>
      <c r="D4410" s="86"/>
      <c r="E4410" s="87"/>
      <c r="F4410" s="5"/>
      <c r="G4410" s="5"/>
      <c r="H4410" s="5"/>
      <c r="K4410" s="5"/>
      <c r="L4410" s="5"/>
      <c r="M4410" s="17"/>
      <c r="N4410" s="17"/>
      <c r="T4410" s="79"/>
      <c r="U4410" s="79"/>
      <c r="W4410" s="79"/>
    </row>
    <row r="4411" spans="1:23" x14ac:dyDescent="0.25">
      <c r="A4411" s="17"/>
      <c r="B4411" s="17"/>
      <c r="C4411" s="86"/>
      <c r="D4411" s="86"/>
      <c r="E4411" s="87"/>
      <c r="F4411" s="5"/>
      <c r="G4411" s="5"/>
      <c r="H4411" s="5"/>
      <c r="K4411" s="5"/>
      <c r="L4411" s="5"/>
      <c r="M4411" s="17"/>
      <c r="N4411" s="17"/>
      <c r="T4411" s="79"/>
      <c r="U4411" s="79"/>
      <c r="W4411" s="79"/>
    </row>
    <row r="4412" spans="1:23" x14ac:dyDescent="0.25">
      <c r="A4412" s="17"/>
      <c r="B4412" s="17"/>
      <c r="C4412" s="86"/>
      <c r="D4412" s="86"/>
      <c r="E4412" s="87"/>
      <c r="F4412" s="5"/>
      <c r="G4412" s="5"/>
      <c r="H4412" s="5"/>
      <c r="K4412" s="5"/>
      <c r="L4412" s="5"/>
      <c r="M4412" s="17"/>
      <c r="N4412" s="17"/>
      <c r="T4412" s="79"/>
      <c r="U4412" s="79"/>
      <c r="W4412" s="79"/>
    </row>
    <row r="4413" spans="1:23" x14ac:dyDescent="0.25">
      <c r="A4413" s="17"/>
      <c r="B4413" s="17"/>
      <c r="C4413" s="86"/>
      <c r="D4413" s="86"/>
      <c r="E4413" s="87"/>
      <c r="F4413" s="5"/>
      <c r="G4413" s="5"/>
      <c r="H4413" s="5"/>
      <c r="K4413" s="5"/>
      <c r="L4413" s="5"/>
      <c r="M4413" s="17"/>
      <c r="N4413" s="17"/>
      <c r="T4413" s="79"/>
      <c r="U4413" s="79"/>
      <c r="W4413" s="79"/>
    </row>
    <row r="4414" spans="1:23" x14ac:dyDescent="0.25">
      <c r="A4414" s="17"/>
      <c r="B4414" s="17"/>
      <c r="C4414" s="86"/>
      <c r="D4414" s="86"/>
      <c r="E4414" s="87"/>
      <c r="F4414" s="5"/>
      <c r="G4414" s="5"/>
      <c r="H4414" s="5"/>
      <c r="K4414" s="5"/>
      <c r="L4414" s="5"/>
      <c r="M4414" s="17"/>
      <c r="N4414" s="17"/>
      <c r="T4414" s="79"/>
      <c r="U4414" s="79"/>
      <c r="W4414" s="79"/>
    </row>
    <row r="4415" spans="1:23" x14ac:dyDescent="0.25">
      <c r="A4415" s="17"/>
      <c r="B4415" s="17"/>
      <c r="C4415" s="86"/>
      <c r="D4415" s="86"/>
      <c r="E4415" s="87"/>
      <c r="F4415" s="5"/>
      <c r="G4415" s="5"/>
      <c r="H4415" s="5"/>
      <c r="K4415" s="5"/>
      <c r="L4415" s="5"/>
      <c r="M4415" s="17"/>
      <c r="N4415" s="17"/>
      <c r="T4415" s="79"/>
      <c r="U4415" s="79"/>
      <c r="W4415" s="79"/>
    </row>
    <row r="4416" spans="1:23" x14ac:dyDescent="0.25">
      <c r="A4416" s="17"/>
      <c r="B4416" s="17"/>
      <c r="C4416" s="86"/>
      <c r="D4416" s="86"/>
      <c r="E4416" s="87"/>
      <c r="F4416" s="5"/>
      <c r="G4416" s="5"/>
      <c r="H4416" s="5"/>
      <c r="K4416" s="5"/>
      <c r="L4416" s="5"/>
      <c r="M4416" s="17"/>
      <c r="N4416" s="17"/>
      <c r="T4416" s="79"/>
      <c r="U4416" s="79"/>
      <c r="W4416" s="79"/>
    </row>
    <row r="4417" spans="1:23" x14ac:dyDescent="0.25">
      <c r="A4417" s="17"/>
      <c r="B4417" s="17"/>
      <c r="C4417" s="86"/>
      <c r="D4417" s="86"/>
      <c r="E4417" s="87"/>
      <c r="F4417" s="5"/>
      <c r="G4417" s="5"/>
      <c r="H4417" s="5"/>
      <c r="K4417" s="5"/>
      <c r="L4417" s="5"/>
      <c r="M4417" s="17"/>
      <c r="N4417" s="17"/>
      <c r="T4417" s="79"/>
      <c r="U4417" s="79"/>
      <c r="W4417" s="79"/>
    </row>
    <row r="4418" spans="1:23" x14ac:dyDescent="0.25">
      <c r="A4418" s="17"/>
      <c r="B4418" s="17"/>
      <c r="C4418" s="86"/>
      <c r="D4418" s="86"/>
      <c r="E4418" s="87"/>
      <c r="F4418" s="5"/>
      <c r="G4418" s="5"/>
      <c r="H4418" s="5"/>
      <c r="K4418" s="5"/>
      <c r="L4418" s="5"/>
      <c r="M4418" s="17"/>
      <c r="N4418" s="17"/>
      <c r="T4418" s="79"/>
      <c r="U4418" s="79"/>
      <c r="W4418" s="79"/>
    </row>
    <row r="4419" spans="1:23" x14ac:dyDescent="0.25">
      <c r="A4419" s="17"/>
      <c r="B4419" s="17"/>
      <c r="C4419" s="86"/>
      <c r="D4419" s="86"/>
      <c r="E4419" s="87"/>
      <c r="F4419" s="5"/>
      <c r="G4419" s="5"/>
      <c r="H4419" s="5"/>
      <c r="K4419" s="5"/>
      <c r="L4419" s="5"/>
      <c r="M4419" s="17"/>
      <c r="N4419" s="17"/>
      <c r="T4419" s="79"/>
      <c r="U4419" s="79"/>
      <c r="W4419" s="79"/>
    </row>
    <row r="4420" spans="1:23" x14ac:dyDescent="0.25">
      <c r="A4420" s="17"/>
      <c r="B4420" s="17"/>
      <c r="C4420" s="86"/>
      <c r="D4420" s="86"/>
      <c r="E4420" s="87"/>
      <c r="F4420" s="5"/>
      <c r="G4420" s="5"/>
      <c r="H4420" s="5"/>
      <c r="K4420" s="5"/>
      <c r="L4420" s="5"/>
      <c r="M4420" s="17"/>
      <c r="N4420" s="17"/>
      <c r="T4420" s="79"/>
      <c r="U4420" s="79"/>
      <c r="W4420" s="79"/>
    </row>
    <row r="4421" spans="1:23" x14ac:dyDescent="0.25">
      <c r="A4421" s="17"/>
      <c r="B4421" s="17"/>
      <c r="C4421" s="86"/>
      <c r="D4421" s="86"/>
      <c r="E4421" s="87"/>
      <c r="F4421" s="5"/>
      <c r="G4421" s="5"/>
      <c r="H4421" s="5"/>
      <c r="K4421" s="5"/>
      <c r="L4421" s="5"/>
      <c r="M4421" s="17"/>
      <c r="N4421" s="17"/>
      <c r="T4421" s="79"/>
      <c r="U4421" s="79"/>
      <c r="W4421" s="79"/>
    </row>
    <row r="4422" spans="1:23" x14ac:dyDescent="0.25">
      <c r="A4422" s="17"/>
      <c r="B4422" s="17"/>
      <c r="C4422" s="86"/>
      <c r="D4422" s="86"/>
      <c r="E4422" s="87"/>
      <c r="F4422" s="5"/>
      <c r="G4422" s="5"/>
      <c r="H4422" s="5"/>
      <c r="K4422" s="5"/>
      <c r="L4422" s="5"/>
      <c r="M4422" s="17"/>
      <c r="N4422" s="17"/>
      <c r="T4422" s="79"/>
      <c r="U4422" s="79"/>
      <c r="W4422" s="79"/>
    </row>
    <row r="4423" spans="1:23" x14ac:dyDescent="0.25">
      <c r="A4423" s="17"/>
      <c r="B4423" s="17"/>
      <c r="C4423" s="86"/>
      <c r="D4423" s="86"/>
      <c r="E4423" s="87"/>
      <c r="F4423" s="5"/>
      <c r="G4423" s="5"/>
      <c r="H4423" s="5"/>
      <c r="K4423" s="5"/>
      <c r="L4423" s="5"/>
      <c r="M4423" s="17"/>
      <c r="N4423" s="17"/>
      <c r="T4423" s="79"/>
      <c r="U4423" s="79"/>
      <c r="W4423" s="79"/>
    </row>
    <row r="4424" spans="1:23" x14ac:dyDescent="0.25">
      <c r="A4424" s="17"/>
      <c r="B4424" s="17"/>
      <c r="C4424" s="86"/>
      <c r="D4424" s="86"/>
      <c r="E4424" s="87"/>
      <c r="F4424" s="5"/>
      <c r="G4424" s="5"/>
      <c r="H4424" s="5"/>
      <c r="K4424" s="5"/>
      <c r="L4424" s="5"/>
      <c r="M4424" s="17"/>
      <c r="N4424" s="17"/>
      <c r="T4424" s="79"/>
      <c r="U4424" s="79"/>
      <c r="W4424" s="79"/>
    </row>
    <row r="4425" spans="1:23" x14ac:dyDescent="0.25">
      <c r="A4425" s="17"/>
      <c r="B4425" s="17"/>
      <c r="C4425" s="86"/>
      <c r="D4425" s="86"/>
      <c r="E4425" s="87"/>
      <c r="F4425" s="5"/>
      <c r="G4425" s="5"/>
      <c r="H4425" s="5"/>
      <c r="K4425" s="5"/>
      <c r="L4425" s="5"/>
      <c r="M4425" s="17"/>
      <c r="N4425" s="17"/>
      <c r="T4425" s="79"/>
      <c r="U4425" s="79"/>
      <c r="V4425" s="19"/>
      <c r="W4425" s="79"/>
    </row>
    <row r="4426" spans="1:23" x14ac:dyDescent="0.25">
      <c r="A4426" s="17"/>
      <c r="B4426" s="17"/>
      <c r="C4426" s="86"/>
      <c r="D4426" s="86"/>
      <c r="E4426" s="87"/>
      <c r="F4426" s="5"/>
      <c r="G4426" s="5"/>
      <c r="H4426" s="5"/>
      <c r="K4426" s="5"/>
      <c r="L4426" s="5"/>
      <c r="M4426" s="17"/>
      <c r="N4426" s="17"/>
      <c r="T4426" s="79"/>
      <c r="U4426" s="79"/>
      <c r="V4426" s="19"/>
      <c r="W4426" s="79"/>
    </row>
    <row r="4427" spans="1:23" x14ac:dyDescent="0.25">
      <c r="A4427" s="17"/>
      <c r="B4427" s="17"/>
      <c r="C4427" s="86"/>
      <c r="D4427" s="86"/>
      <c r="E4427" s="87"/>
      <c r="F4427" s="5"/>
      <c r="G4427" s="5"/>
      <c r="H4427" s="5"/>
      <c r="K4427" s="5"/>
      <c r="L4427" s="5"/>
      <c r="M4427" s="17"/>
      <c r="N4427" s="17"/>
      <c r="T4427" s="79"/>
      <c r="U4427" s="79"/>
      <c r="V4427" s="19"/>
      <c r="W4427" s="79"/>
    </row>
    <row r="4428" spans="1:23" x14ac:dyDescent="0.25">
      <c r="A4428" s="17"/>
      <c r="B4428" s="17"/>
      <c r="C4428" s="86"/>
      <c r="D4428" s="86"/>
      <c r="E4428" s="87"/>
      <c r="F4428" s="5"/>
      <c r="G4428" s="5"/>
      <c r="H4428" s="5"/>
      <c r="K4428" s="5"/>
      <c r="L4428" s="5"/>
      <c r="M4428" s="17"/>
      <c r="N4428" s="17"/>
      <c r="T4428" s="79"/>
      <c r="U4428" s="79"/>
      <c r="V4428" s="19"/>
      <c r="W4428" s="79"/>
    </row>
    <row r="4429" spans="1:23" x14ac:dyDescent="0.25">
      <c r="A4429" s="17"/>
      <c r="B4429" s="17"/>
      <c r="C4429" s="86"/>
      <c r="D4429" s="86"/>
      <c r="E4429" s="87"/>
      <c r="F4429" s="5"/>
      <c r="G4429" s="5"/>
      <c r="H4429" s="5"/>
      <c r="K4429" s="5"/>
      <c r="L4429" s="5"/>
      <c r="M4429" s="17"/>
      <c r="N4429" s="17"/>
      <c r="T4429" s="79"/>
      <c r="U4429" s="79"/>
      <c r="V4429" s="19"/>
      <c r="W4429" s="79"/>
    </row>
    <row r="4430" spans="1:23" x14ac:dyDescent="0.25">
      <c r="A4430" s="17"/>
      <c r="B4430" s="17"/>
      <c r="C4430" s="86"/>
      <c r="D4430" s="86"/>
      <c r="E4430" s="87"/>
      <c r="F4430" s="5"/>
      <c r="G4430" s="5"/>
      <c r="H4430" s="5"/>
      <c r="K4430" s="5"/>
      <c r="L4430" s="5"/>
      <c r="M4430" s="17"/>
      <c r="N4430" s="17"/>
      <c r="T4430" s="79"/>
      <c r="U4430" s="79"/>
      <c r="V4430" s="19"/>
      <c r="W4430" s="79"/>
    </row>
    <row r="4431" spans="1:23" x14ac:dyDescent="0.25">
      <c r="A4431" s="17"/>
      <c r="B4431" s="17"/>
      <c r="C4431" s="86"/>
      <c r="D4431" s="86"/>
      <c r="E4431" s="87"/>
      <c r="F4431" s="5"/>
      <c r="G4431" s="5"/>
      <c r="H4431" s="5"/>
      <c r="K4431" s="5"/>
      <c r="L4431" s="5"/>
      <c r="M4431" s="17"/>
      <c r="N4431" s="17"/>
      <c r="T4431" s="79"/>
      <c r="U4431" s="79"/>
      <c r="V4431" s="19"/>
      <c r="W4431" s="79"/>
    </row>
    <row r="4432" spans="1:23" x14ac:dyDescent="0.25">
      <c r="A4432" s="17"/>
      <c r="B4432" s="17"/>
      <c r="C4432" s="86"/>
      <c r="D4432" s="86"/>
      <c r="E4432" s="87"/>
      <c r="F4432" s="5"/>
      <c r="G4432" s="5"/>
      <c r="H4432" s="5"/>
      <c r="K4432" s="5"/>
      <c r="L4432" s="5"/>
      <c r="M4432" s="17"/>
      <c r="N4432" s="17"/>
      <c r="T4432" s="79"/>
      <c r="U4432" s="79"/>
      <c r="V4432" s="19"/>
      <c r="W4432" s="79"/>
    </row>
    <row r="4433" spans="1:23" x14ac:dyDescent="0.25">
      <c r="A4433" s="17"/>
      <c r="B4433" s="17"/>
      <c r="C4433" s="86"/>
      <c r="D4433" s="86"/>
      <c r="E4433" s="87"/>
      <c r="F4433" s="5"/>
      <c r="G4433" s="5"/>
      <c r="H4433" s="5"/>
      <c r="K4433" s="5"/>
      <c r="L4433" s="5"/>
      <c r="M4433" s="17"/>
      <c r="N4433" s="17"/>
      <c r="T4433" s="79"/>
      <c r="U4433" s="79"/>
      <c r="V4433" s="19"/>
      <c r="W4433" s="79"/>
    </row>
    <row r="4434" spans="1:23" x14ac:dyDescent="0.25">
      <c r="A4434" s="17"/>
      <c r="B4434" s="17"/>
      <c r="C4434" s="86"/>
      <c r="D4434" s="86"/>
      <c r="E4434" s="87"/>
      <c r="F4434" s="5"/>
      <c r="G4434" s="5"/>
      <c r="H4434" s="5"/>
      <c r="K4434" s="5"/>
      <c r="L4434" s="5"/>
      <c r="M4434" s="17"/>
      <c r="N4434" s="17"/>
      <c r="T4434" s="79"/>
      <c r="U4434" s="79"/>
      <c r="V4434" s="19"/>
      <c r="W4434" s="79"/>
    </row>
    <row r="4435" spans="1:23" x14ac:dyDescent="0.25">
      <c r="A4435" s="17"/>
      <c r="B4435" s="17"/>
      <c r="C4435" s="86"/>
      <c r="D4435" s="86"/>
      <c r="E4435" s="87"/>
      <c r="F4435" s="5"/>
      <c r="G4435" s="5"/>
      <c r="H4435" s="5"/>
      <c r="K4435" s="5"/>
      <c r="L4435" s="5"/>
      <c r="M4435" s="17"/>
      <c r="N4435" s="17"/>
      <c r="T4435" s="79"/>
      <c r="U4435" s="79"/>
      <c r="V4435" s="19"/>
      <c r="W4435" s="79"/>
    </row>
    <row r="4436" spans="1:23" x14ac:dyDescent="0.25">
      <c r="A4436" s="17"/>
      <c r="B4436" s="17"/>
      <c r="C4436" s="86"/>
      <c r="D4436" s="86"/>
      <c r="E4436" s="87"/>
      <c r="F4436" s="5"/>
      <c r="G4436" s="5"/>
      <c r="H4436" s="5"/>
      <c r="K4436" s="5"/>
      <c r="L4436" s="5"/>
      <c r="M4436" s="17"/>
      <c r="N4436" s="17"/>
      <c r="T4436" s="79"/>
      <c r="U4436" s="79"/>
      <c r="V4436" s="19"/>
      <c r="W4436" s="79"/>
    </row>
    <row r="4437" spans="1:23" x14ac:dyDescent="0.25">
      <c r="A4437" s="17"/>
      <c r="B4437" s="17"/>
      <c r="C4437" s="86"/>
      <c r="D4437" s="86"/>
      <c r="E4437" s="87"/>
      <c r="F4437" s="5"/>
      <c r="G4437" s="5"/>
      <c r="H4437" s="5"/>
      <c r="K4437" s="5"/>
      <c r="L4437" s="5"/>
      <c r="M4437" s="17"/>
      <c r="N4437" s="17"/>
      <c r="T4437" s="79"/>
      <c r="U4437" s="79"/>
      <c r="V4437" s="19"/>
      <c r="W4437" s="79"/>
    </row>
    <row r="4438" spans="1:23" x14ac:dyDescent="0.25">
      <c r="A4438" s="17"/>
      <c r="B4438" s="17"/>
      <c r="C4438" s="86"/>
      <c r="D4438" s="86"/>
      <c r="E4438" s="87"/>
      <c r="F4438" s="5"/>
      <c r="G4438" s="5"/>
      <c r="H4438" s="5"/>
      <c r="K4438" s="5"/>
      <c r="L4438" s="5"/>
      <c r="M4438" s="17"/>
      <c r="N4438" s="17"/>
      <c r="T4438" s="79"/>
      <c r="U4438" s="79"/>
      <c r="V4438" s="19"/>
      <c r="W4438" s="79"/>
    </row>
    <row r="4439" spans="1:23" x14ac:dyDescent="0.25">
      <c r="A4439" s="17"/>
      <c r="B4439" s="17"/>
      <c r="C4439" s="86"/>
      <c r="D4439" s="86"/>
      <c r="E4439" s="87"/>
      <c r="F4439" s="5"/>
      <c r="G4439" s="5"/>
      <c r="H4439" s="5"/>
      <c r="K4439" s="5"/>
      <c r="L4439" s="5"/>
      <c r="M4439" s="17"/>
      <c r="N4439" s="17"/>
      <c r="T4439" s="79"/>
      <c r="U4439" s="79"/>
      <c r="V4439" s="19"/>
      <c r="W4439" s="79"/>
    </row>
    <row r="4440" spans="1:23" x14ac:dyDescent="0.25">
      <c r="A4440" s="17"/>
      <c r="B4440" s="17"/>
      <c r="C4440" s="86"/>
      <c r="D4440" s="86"/>
      <c r="E4440" s="87"/>
      <c r="F4440" s="5"/>
      <c r="G4440" s="5"/>
      <c r="H4440" s="5"/>
      <c r="K4440" s="5"/>
      <c r="L4440" s="5"/>
      <c r="M4440" s="17"/>
      <c r="N4440" s="17"/>
      <c r="T4440" s="79"/>
      <c r="U4440" s="79"/>
      <c r="V4440" s="19"/>
      <c r="W4440" s="79"/>
    </row>
    <row r="4441" spans="1:23" x14ac:dyDescent="0.25">
      <c r="A4441" s="17"/>
      <c r="B4441" s="17"/>
      <c r="C4441" s="86"/>
      <c r="D4441" s="86"/>
      <c r="E4441" s="87"/>
      <c r="F4441" s="5"/>
      <c r="G4441" s="5"/>
      <c r="H4441" s="5"/>
      <c r="K4441" s="5"/>
      <c r="L4441" s="5"/>
      <c r="M4441" s="17"/>
      <c r="N4441" s="17"/>
      <c r="T4441" s="79"/>
      <c r="U4441" s="79"/>
      <c r="V4441" s="19"/>
      <c r="W4441" s="79"/>
    </row>
    <row r="4442" spans="1:23" x14ac:dyDescent="0.25">
      <c r="A4442" s="17"/>
      <c r="B4442" s="17"/>
      <c r="C4442" s="86"/>
      <c r="D4442" s="86"/>
      <c r="E4442" s="87"/>
      <c r="F4442" s="5"/>
      <c r="G4442" s="5"/>
      <c r="H4442" s="5"/>
      <c r="K4442" s="5"/>
      <c r="L4442" s="5"/>
      <c r="M4442" s="17"/>
      <c r="N4442" s="17"/>
      <c r="T4442" s="79"/>
      <c r="U4442" s="79"/>
      <c r="V4442" s="19"/>
      <c r="W4442" s="79"/>
    </row>
    <row r="4443" spans="1:23" x14ac:dyDescent="0.25">
      <c r="A4443" s="17"/>
      <c r="B4443" s="17"/>
      <c r="C4443" s="86"/>
      <c r="D4443" s="86"/>
      <c r="E4443" s="87"/>
      <c r="F4443" s="5"/>
      <c r="G4443" s="5"/>
      <c r="H4443" s="5"/>
      <c r="K4443" s="5"/>
      <c r="L4443" s="5"/>
      <c r="M4443" s="17"/>
      <c r="N4443" s="17"/>
      <c r="T4443" s="79"/>
      <c r="U4443" s="79"/>
      <c r="V4443" s="19"/>
      <c r="W4443" s="79"/>
    </row>
    <row r="4444" spans="1:23" x14ac:dyDescent="0.25">
      <c r="A4444" s="17"/>
      <c r="B4444" s="17"/>
      <c r="C4444" s="86"/>
      <c r="D4444" s="86"/>
      <c r="E4444" s="87"/>
      <c r="F4444" s="5"/>
      <c r="G4444" s="5"/>
      <c r="H4444" s="5"/>
      <c r="K4444" s="5"/>
      <c r="L4444" s="5"/>
      <c r="M4444" s="17"/>
      <c r="N4444" s="17"/>
      <c r="T4444" s="79"/>
      <c r="U4444" s="79"/>
      <c r="V4444" s="19"/>
      <c r="W4444" s="79"/>
    </row>
    <row r="4445" spans="1:23" x14ac:dyDescent="0.25">
      <c r="A4445" s="17"/>
      <c r="B4445" s="17"/>
      <c r="C4445" s="86"/>
      <c r="D4445" s="86"/>
      <c r="E4445" s="87"/>
      <c r="F4445" s="5"/>
      <c r="G4445" s="5"/>
      <c r="H4445" s="5"/>
      <c r="K4445" s="5"/>
      <c r="L4445" s="5"/>
      <c r="M4445" s="17"/>
      <c r="N4445" s="17"/>
      <c r="T4445" s="79"/>
      <c r="U4445" s="79"/>
      <c r="V4445" s="19"/>
      <c r="W4445" s="79"/>
    </row>
    <row r="4446" spans="1:23" x14ac:dyDescent="0.25">
      <c r="A4446" s="17"/>
      <c r="B4446" s="17"/>
      <c r="C4446" s="86"/>
      <c r="D4446" s="86"/>
      <c r="E4446" s="87"/>
      <c r="F4446" s="5"/>
      <c r="G4446" s="5"/>
      <c r="H4446" s="5"/>
      <c r="K4446" s="5"/>
      <c r="L4446" s="5"/>
      <c r="M4446" s="17"/>
      <c r="N4446" s="17"/>
      <c r="T4446" s="79"/>
      <c r="U4446" s="79"/>
      <c r="V4446" s="19"/>
      <c r="W4446" s="79"/>
    </row>
    <row r="4447" spans="1:23" x14ac:dyDescent="0.25">
      <c r="A4447" s="17"/>
      <c r="B4447" s="17"/>
      <c r="C4447" s="86"/>
      <c r="D4447" s="86"/>
      <c r="E4447" s="87"/>
      <c r="F4447" s="5"/>
      <c r="G4447" s="5"/>
      <c r="H4447" s="5"/>
      <c r="K4447" s="5"/>
      <c r="L4447" s="5"/>
      <c r="M4447" s="17"/>
      <c r="N4447" s="17"/>
      <c r="T4447" s="79"/>
      <c r="U4447" s="79"/>
      <c r="V4447" s="19"/>
      <c r="W4447" s="79"/>
    </row>
    <row r="4448" spans="1:23" x14ac:dyDescent="0.25">
      <c r="A4448" s="17"/>
      <c r="B4448" s="17"/>
      <c r="C4448" s="86"/>
      <c r="D4448" s="86"/>
      <c r="E4448" s="87"/>
      <c r="F4448" s="5"/>
      <c r="G4448" s="5"/>
      <c r="H4448" s="5"/>
      <c r="K4448" s="5"/>
      <c r="L4448" s="5"/>
      <c r="M4448" s="17"/>
      <c r="N4448" s="17"/>
      <c r="T4448" s="79"/>
      <c r="U4448" s="79"/>
      <c r="V4448" s="19"/>
      <c r="W4448" s="79"/>
    </row>
    <row r="4449" spans="1:23" x14ac:dyDescent="0.25">
      <c r="A4449" s="17"/>
      <c r="B4449" s="17"/>
      <c r="C4449" s="86"/>
      <c r="D4449" s="86"/>
      <c r="E4449" s="87"/>
      <c r="F4449" s="5"/>
      <c r="G4449" s="5"/>
      <c r="H4449" s="5"/>
      <c r="K4449" s="5"/>
      <c r="L4449" s="5"/>
      <c r="M4449" s="17"/>
      <c r="N4449" s="17"/>
      <c r="T4449" s="79"/>
      <c r="U4449" s="79"/>
      <c r="V4449" s="19"/>
      <c r="W4449" s="79"/>
    </row>
    <row r="4450" spans="1:23" x14ac:dyDescent="0.25">
      <c r="A4450" s="17"/>
      <c r="B4450" s="17"/>
      <c r="C4450" s="86"/>
      <c r="D4450" s="86"/>
      <c r="E4450" s="87"/>
      <c r="F4450" s="5"/>
      <c r="G4450" s="5"/>
      <c r="H4450" s="5"/>
      <c r="K4450" s="5"/>
      <c r="L4450" s="5"/>
      <c r="M4450" s="17"/>
      <c r="N4450" s="17"/>
      <c r="T4450" s="79"/>
      <c r="U4450" s="79"/>
      <c r="V4450" s="19"/>
      <c r="W4450" s="79"/>
    </row>
    <row r="4451" spans="1:23" x14ac:dyDescent="0.25">
      <c r="A4451" s="17"/>
      <c r="B4451" s="17"/>
      <c r="C4451" s="86"/>
      <c r="D4451" s="86"/>
      <c r="E4451" s="87"/>
      <c r="F4451" s="5"/>
      <c r="G4451" s="5"/>
      <c r="H4451" s="5"/>
      <c r="K4451" s="5"/>
      <c r="L4451" s="5"/>
      <c r="M4451" s="17"/>
      <c r="N4451" s="17"/>
      <c r="T4451" s="79"/>
      <c r="U4451" s="79"/>
      <c r="V4451" s="19"/>
      <c r="W4451" s="79"/>
    </row>
    <row r="4452" spans="1:23" x14ac:dyDescent="0.25">
      <c r="A4452" s="17"/>
      <c r="B4452" s="17"/>
      <c r="C4452" s="86"/>
      <c r="D4452" s="86"/>
      <c r="E4452" s="87"/>
      <c r="F4452" s="5"/>
      <c r="G4452" s="5"/>
      <c r="H4452" s="5"/>
      <c r="K4452" s="5"/>
      <c r="L4452" s="5"/>
      <c r="M4452" s="17"/>
      <c r="N4452" s="17"/>
      <c r="T4452" s="79"/>
      <c r="U4452" s="79"/>
      <c r="V4452" s="19"/>
      <c r="W4452" s="79"/>
    </row>
    <row r="4453" spans="1:23" x14ac:dyDescent="0.25">
      <c r="A4453" s="17"/>
      <c r="B4453" s="17"/>
      <c r="C4453" s="86"/>
      <c r="D4453" s="86"/>
      <c r="E4453" s="87"/>
      <c r="F4453" s="5"/>
      <c r="G4453" s="5"/>
      <c r="H4453" s="5"/>
      <c r="K4453" s="5"/>
      <c r="L4453" s="5"/>
      <c r="M4453" s="17"/>
      <c r="N4453" s="17"/>
      <c r="T4453" s="79"/>
      <c r="U4453" s="79"/>
      <c r="V4453" s="19"/>
      <c r="W4453" s="79"/>
    </row>
    <row r="4454" spans="1:23" x14ac:dyDescent="0.25">
      <c r="A4454" s="17"/>
      <c r="B4454" s="17"/>
      <c r="C4454" s="86"/>
      <c r="D4454" s="86"/>
      <c r="E4454" s="87"/>
      <c r="F4454" s="5"/>
      <c r="G4454" s="5"/>
      <c r="H4454" s="5"/>
      <c r="K4454" s="5"/>
      <c r="L4454" s="5"/>
      <c r="M4454" s="17"/>
      <c r="N4454" s="17"/>
      <c r="T4454" s="79"/>
      <c r="U4454" s="79"/>
      <c r="V4454" s="19"/>
      <c r="W4454" s="79"/>
    </row>
    <row r="4455" spans="1:23" x14ac:dyDescent="0.25">
      <c r="A4455" s="17"/>
      <c r="B4455" s="17"/>
      <c r="C4455" s="86"/>
      <c r="D4455" s="86"/>
      <c r="E4455" s="87"/>
      <c r="F4455" s="5"/>
      <c r="G4455" s="5"/>
      <c r="H4455" s="5"/>
      <c r="K4455" s="5"/>
      <c r="L4455" s="5"/>
      <c r="M4455" s="17"/>
      <c r="N4455" s="17"/>
      <c r="T4455" s="79"/>
      <c r="U4455" s="79"/>
      <c r="V4455" s="19"/>
      <c r="W4455" s="79"/>
    </row>
    <row r="4456" spans="1:23" x14ac:dyDescent="0.25">
      <c r="A4456" s="17"/>
      <c r="B4456" s="17"/>
      <c r="C4456" s="86"/>
      <c r="D4456" s="86"/>
      <c r="E4456" s="87"/>
      <c r="F4456" s="5"/>
      <c r="G4456" s="5"/>
      <c r="H4456" s="5"/>
      <c r="K4456" s="5"/>
      <c r="L4456" s="5"/>
      <c r="M4456" s="17"/>
      <c r="N4456" s="17"/>
      <c r="T4456" s="79"/>
      <c r="U4456" s="79"/>
      <c r="V4456" s="19"/>
      <c r="W4456" s="79"/>
    </row>
    <row r="4457" spans="1:23" x14ac:dyDescent="0.25">
      <c r="A4457" s="17"/>
      <c r="B4457" s="17"/>
      <c r="C4457" s="86"/>
      <c r="D4457" s="86"/>
      <c r="E4457" s="87"/>
      <c r="F4457" s="5"/>
      <c r="G4457" s="5"/>
      <c r="H4457" s="5"/>
      <c r="K4457" s="5"/>
      <c r="L4457" s="5"/>
      <c r="M4457" s="17"/>
      <c r="N4457" s="17"/>
      <c r="T4457" s="79"/>
      <c r="U4457" s="79"/>
      <c r="V4457" s="19"/>
      <c r="W4457" s="79"/>
    </row>
    <row r="4458" spans="1:23" x14ac:dyDescent="0.25">
      <c r="A4458" s="17"/>
      <c r="B4458" s="17"/>
      <c r="C4458" s="86"/>
      <c r="D4458" s="86"/>
      <c r="E4458" s="87"/>
      <c r="F4458" s="5"/>
      <c r="G4458" s="5"/>
      <c r="H4458" s="5"/>
      <c r="K4458" s="5"/>
      <c r="L4458" s="5"/>
      <c r="M4458" s="17"/>
      <c r="N4458" s="17"/>
      <c r="T4458" s="79"/>
      <c r="U4458" s="79"/>
      <c r="V4458" s="19"/>
      <c r="W4458" s="79"/>
    </row>
    <row r="4459" spans="1:23" x14ac:dyDescent="0.25">
      <c r="A4459" s="17"/>
      <c r="B4459" s="17"/>
      <c r="C4459" s="86"/>
      <c r="D4459" s="86"/>
      <c r="E4459" s="87"/>
      <c r="F4459" s="5"/>
      <c r="G4459" s="5"/>
      <c r="H4459" s="5"/>
      <c r="K4459" s="5"/>
      <c r="L4459" s="5"/>
      <c r="M4459" s="17"/>
      <c r="N4459" s="17"/>
      <c r="T4459" s="79"/>
      <c r="U4459" s="79"/>
      <c r="V4459" s="19"/>
      <c r="W4459" s="79"/>
    </row>
    <row r="4460" spans="1:23" x14ac:dyDescent="0.25">
      <c r="A4460" s="17"/>
      <c r="B4460" s="17"/>
      <c r="C4460" s="86"/>
      <c r="D4460" s="86"/>
      <c r="E4460" s="87"/>
      <c r="F4460" s="5"/>
      <c r="G4460" s="5"/>
      <c r="H4460" s="5"/>
      <c r="K4460" s="5"/>
      <c r="L4460" s="5"/>
      <c r="M4460" s="17"/>
      <c r="N4460" s="17"/>
      <c r="T4460" s="79"/>
      <c r="U4460" s="79"/>
      <c r="V4460" s="19"/>
      <c r="W4460" s="79"/>
    </row>
    <row r="4461" spans="1:23" x14ac:dyDescent="0.25">
      <c r="A4461" s="17"/>
      <c r="B4461" s="17"/>
      <c r="C4461" s="86"/>
      <c r="D4461" s="86"/>
      <c r="E4461" s="87"/>
      <c r="F4461" s="5"/>
      <c r="G4461" s="5"/>
      <c r="H4461" s="5"/>
      <c r="K4461" s="5"/>
      <c r="L4461" s="5"/>
      <c r="M4461" s="17"/>
      <c r="N4461" s="17"/>
      <c r="T4461" s="79"/>
      <c r="U4461" s="79"/>
      <c r="W4461" s="79"/>
    </row>
    <row r="4462" spans="1:23" x14ac:dyDescent="0.25">
      <c r="A4462" s="17"/>
      <c r="B4462" s="17"/>
      <c r="C4462" s="86"/>
      <c r="D4462" s="86"/>
      <c r="E4462" s="87"/>
      <c r="F4462" s="5"/>
      <c r="G4462" s="5"/>
      <c r="H4462" s="5"/>
      <c r="K4462" s="5"/>
      <c r="L4462" s="5"/>
      <c r="M4462" s="17"/>
      <c r="N4462" s="17"/>
      <c r="T4462" s="79"/>
      <c r="U4462" s="79"/>
      <c r="W4462" s="79"/>
    </row>
    <row r="4463" spans="1:23" x14ac:dyDescent="0.25">
      <c r="A4463" s="17"/>
      <c r="B4463" s="17"/>
      <c r="C4463" s="86"/>
      <c r="D4463" s="86"/>
      <c r="E4463" s="87"/>
      <c r="F4463" s="5"/>
      <c r="G4463" s="5"/>
      <c r="H4463" s="5"/>
      <c r="K4463" s="5"/>
      <c r="L4463" s="5"/>
      <c r="M4463" s="17"/>
      <c r="N4463" s="17"/>
      <c r="T4463" s="79"/>
      <c r="U4463" s="79"/>
      <c r="W4463" s="79"/>
    </row>
    <row r="4464" spans="1:23" x14ac:dyDescent="0.25">
      <c r="A4464" s="17"/>
      <c r="B4464" s="17"/>
      <c r="C4464" s="86"/>
      <c r="D4464" s="86"/>
      <c r="E4464" s="87"/>
      <c r="F4464" s="5"/>
      <c r="G4464" s="5"/>
      <c r="H4464" s="5"/>
      <c r="K4464" s="5"/>
      <c r="L4464" s="5"/>
      <c r="M4464" s="17"/>
      <c r="N4464" s="17"/>
      <c r="T4464" s="79"/>
      <c r="U4464" s="79"/>
      <c r="W4464" s="79"/>
    </row>
    <row r="4465" spans="1:23" x14ac:dyDescent="0.25">
      <c r="A4465" s="17"/>
      <c r="B4465" s="17"/>
      <c r="C4465" s="86"/>
      <c r="D4465" s="86"/>
      <c r="E4465" s="87"/>
      <c r="F4465" s="5"/>
      <c r="G4465" s="5"/>
      <c r="H4465" s="5"/>
      <c r="K4465" s="5"/>
      <c r="L4465" s="5"/>
      <c r="M4465" s="17"/>
      <c r="N4465" s="17"/>
      <c r="T4465" s="79"/>
      <c r="U4465" s="79"/>
      <c r="W4465" s="79"/>
    </row>
    <row r="4466" spans="1:23" x14ac:dyDescent="0.25">
      <c r="A4466" s="17"/>
      <c r="B4466" s="17"/>
      <c r="C4466" s="86"/>
      <c r="D4466" s="86"/>
      <c r="E4466" s="87"/>
      <c r="F4466" s="5"/>
      <c r="G4466" s="5"/>
      <c r="H4466" s="5"/>
      <c r="K4466" s="5"/>
      <c r="L4466" s="5"/>
      <c r="M4466" s="17"/>
      <c r="N4466" s="17"/>
      <c r="T4466" s="79"/>
      <c r="U4466" s="79"/>
      <c r="W4466" s="79"/>
    </row>
    <row r="4467" spans="1:23" x14ac:dyDescent="0.25">
      <c r="A4467" s="17"/>
      <c r="B4467" s="17"/>
      <c r="C4467" s="86"/>
      <c r="D4467" s="86"/>
      <c r="E4467" s="87"/>
      <c r="F4467" s="5"/>
      <c r="G4467" s="5"/>
      <c r="H4467" s="5"/>
      <c r="K4467" s="5"/>
      <c r="L4467" s="5"/>
      <c r="M4467" s="17"/>
      <c r="N4467" s="17"/>
      <c r="T4467" s="79"/>
      <c r="U4467" s="79"/>
      <c r="W4467" s="79"/>
    </row>
    <row r="4468" spans="1:23" x14ac:dyDescent="0.25">
      <c r="A4468" s="17"/>
      <c r="B4468" s="17"/>
      <c r="C4468" s="86"/>
      <c r="D4468" s="86"/>
      <c r="E4468" s="87"/>
      <c r="F4468" s="5"/>
      <c r="G4468" s="5"/>
      <c r="H4468" s="5"/>
      <c r="K4468" s="5"/>
      <c r="L4468" s="5"/>
      <c r="M4468" s="17"/>
      <c r="N4468" s="17"/>
      <c r="T4468" s="79"/>
      <c r="U4468" s="79"/>
      <c r="W4468" s="79"/>
    </row>
    <row r="4469" spans="1:23" x14ac:dyDescent="0.25">
      <c r="A4469" s="17"/>
      <c r="B4469" s="17"/>
      <c r="C4469" s="86"/>
      <c r="D4469" s="86"/>
      <c r="E4469" s="87"/>
      <c r="F4469" s="5"/>
      <c r="G4469" s="5"/>
      <c r="H4469" s="5"/>
      <c r="K4469" s="5"/>
      <c r="L4469" s="5"/>
      <c r="M4469" s="17"/>
      <c r="N4469" s="17"/>
      <c r="T4469" s="79"/>
      <c r="U4469" s="79"/>
      <c r="W4469" s="79"/>
    </row>
    <row r="4470" spans="1:23" x14ac:dyDescent="0.25">
      <c r="A4470" s="17"/>
      <c r="B4470" s="17"/>
      <c r="C4470" s="86"/>
      <c r="D4470" s="86"/>
      <c r="E4470" s="87"/>
      <c r="F4470" s="5"/>
      <c r="G4470" s="5"/>
      <c r="H4470" s="5"/>
      <c r="K4470" s="5"/>
      <c r="L4470" s="5"/>
      <c r="M4470" s="17"/>
      <c r="N4470" s="17"/>
      <c r="T4470" s="79"/>
      <c r="U4470" s="79"/>
      <c r="W4470" s="79"/>
    </row>
    <row r="4471" spans="1:23" x14ac:dyDescent="0.25">
      <c r="A4471" s="17"/>
      <c r="B4471" s="17"/>
      <c r="C4471" s="86"/>
      <c r="D4471" s="86"/>
      <c r="E4471" s="87"/>
      <c r="F4471" s="5"/>
      <c r="G4471" s="5"/>
      <c r="H4471" s="5"/>
      <c r="K4471" s="5"/>
      <c r="L4471" s="5"/>
      <c r="M4471" s="17"/>
      <c r="N4471" s="17"/>
      <c r="T4471" s="79"/>
      <c r="U4471" s="79"/>
      <c r="W4471" s="79"/>
    </row>
    <row r="4472" spans="1:23" x14ac:dyDescent="0.25">
      <c r="A4472" s="17"/>
      <c r="B4472" s="17"/>
      <c r="C4472" s="86"/>
      <c r="D4472" s="86"/>
      <c r="E4472" s="87"/>
      <c r="F4472" s="5"/>
      <c r="G4472" s="5"/>
      <c r="H4472" s="5"/>
      <c r="K4472" s="5"/>
      <c r="L4472" s="5"/>
      <c r="M4472" s="17"/>
      <c r="N4472" s="17"/>
      <c r="T4472" s="79"/>
      <c r="U4472" s="79"/>
      <c r="W4472" s="79"/>
    </row>
    <row r="4473" spans="1:23" x14ac:dyDescent="0.25">
      <c r="A4473" s="17"/>
      <c r="B4473" s="17"/>
      <c r="C4473" s="86"/>
      <c r="D4473" s="86"/>
      <c r="E4473" s="87"/>
      <c r="F4473" s="5"/>
      <c r="G4473" s="5"/>
      <c r="H4473" s="5"/>
      <c r="K4473" s="5"/>
      <c r="L4473" s="5"/>
      <c r="M4473" s="17"/>
      <c r="N4473" s="17"/>
      <c r="T4473" s="79"/>
      <c r="U4473" s="79"/>
      <c r="W4473" s="79"/>
    </row>
    <row r="4474" spans="1:23" x14ac:dyDescent="0.25">
      <c r="A4474" s="17"/>
      <c r="B4474" s="17"/>
      <c r="C4474" s="86"/>
      <c r="D4474" s="86"/>
      <c r="E4474" s="87"/>
      <c r="F4474" s="5"/>
      <c r="G4474" s="5"/>
      <c r="H4474" s="5"/>
      <c r="K4474" s="5"/>
      <c r="L4474" s="5"/>
      <c r="M4474" s="17"/>
      <c r="N4474" s="17"/>
      <c r="T4474" s="79"/>
      <c r="U4474" s="79"/>
      <c r="W4474" s="79"/>
    </row>
    <row r="4475" spans="1:23" x14ac:dyDescent="0.25">
      <c r="A4475" s="17"/>
      <c r="B4475" s="17"/>
      <c r="C4475" s="86"/>
      <c r="D4475" s="86"/>
      <c r="E4475" s="87"/>
      <c r="F4475" s="5"/>
      <c r="G4475" s="5"/>
      <c r="H4475" s="5"/>
      <c r="K4475" s="5"/>
      <c r="L4475" s="5"/>
      <c r="M4475" s="17"/>
      <c r="N4475" s="17"/>
      <c r="T4475" s="79"/>
      <c r="U4475" s="79"/>
      <c r="W4475" s="79"/>
    </row>
    <row r="4476" spans="1:23" x14ac:dyDescent="0.25">
      <c r="A4476" s="17"/>
      <c r="B4476" s="17"/>
      <c r="C4476" s="86"/>
      <c r="D4476" s="86"/>
      <c r="E4476" s="87"/>
      <c r="F4476" s="5"/>
      <c r="G4476" s="5"/>
      <c r="H4476" s="5"/>
      <c r="K4476" s="5"/>
      <c r="L4476" s="5"/>
      <c r="M4476" s="17"/>
      <c r="N4476" s="17"/>
      <c r="T4476" s="79"/>
      <c r="U4476" s="79"/>
      <c r="W4476" s="79"/>
    </row>
    <row r="4477" spans="1:23" x14ac:dyDescent="0.25">
      <c r="A4477" s="17"/>
      <c r="B4477" s="17"/>
      <c r="C4477" s="86"/>
      <c r="D4477" s="86"/>
      <c r="E4477" s="87"/>
      <c r="F4477" s="5"/>
      <c r="G4477" s="5"/>
      <c r="H4477" s="5"/>
      <c r="K4477" s="5"/>
      <c r="L4477" s="5"/>
      <c r="M4477" s="17"/>
      <c r="N4477" s="17"/>
      <c r="T4477" s="79"/>
      <c r="U4477" s="79"/>
      <c r="W4477" s="79"/>
    </row>
    <row r="4478" spans="1:23" x14ac:dyDescent="0.25">
      <c r="A4478" s="17"/>
      <c r="B4478" s="17"/>
      <c r="C4478" s="86"/>
      <c r="D4478" s="86"/>
      <c r="E4478" s="87"/>
      <c r="F4478" s="5"/>
      <c r="G4478" s="5"/>
      <c r="H4478" s="5"/>
      <c r="K4478" s="5"/>
      <c r="L4478" s="5"/>
      <c r="M4478" s="17"/>
      <c r="N4478" s="17"/>
      <c r="T4478" s="79"/>
      <c r="U4478" s="79"/>
      <c r="W4478" s="79"/>
    </row>
    <row r="4479" spans="1:23" x14ac:dyDescent="0.25">
      <c r="A4479" s="17"/>
      <c r="B4479" s="17"/>
      <c r="C4479" s="86"/>
      <c r="D4479" s="86"/>
      <c r="E4479" s="87"/>
      <c r="F4479" s="5"/>
      <c r="G4479" s="5"/>
      <c r="H4479" s="5"/>
      <c r="K4479" s="5"/>
      <c r="L4479" s="5"/>
      <c r="M4479" s="17"/>
      <c r="N4479" s="17"/>
      <c r="T4479" s="79"/>
      <c r="U4479" s="79"/>
      <c r="W4479" s="79"/>
    </row>
    <row r="4480" spans="1:23" x14ac:dyDescent="0.25">
      <c r="A4480" s="17"/>
      <c r="B4480" s="17"/>
      <c r="C4480" s="86"/>
      <c r="D4480" s="86"/>
      <c r="E4480" s="87"/>
      <c r="F4480" s="5"/>
      <c r="G4480" s="5"/>
      <c r="H4480" s="5"/>
      <c r="K4480" s="5"/>
      <c r="L4480" s="5"/>
      <c r="M4480" s="17"/>
      <c r="N4480" s="17"/>
      <c r="T4480" s="79"/>
      <c r="U4480" s="79"/>
      <c r="W4480" s="79"/>
    </row>
    <row r="4481" spans="1:23" x14ac:dyDescent="0.25">
      <c r="A4481" s="17"/>
      <c r="B4481" s="17"/>
      <c r="C4481" s="86"/>
      <c r="D4481" s="86"/>
      <c r="E4481" s="87"/>
      <c r="F4481" s="5"/>
      <c r="G4481" s="5"/>
      <c r="H4481" s="5"/>
      <c r="K4481" s="5"/>
      <c r="L4481" s="5"/>
      <c r="M4481" s="17"/>
      <c r="N4481" s="17"/>
      <c r="T4481" s="79"/>
      <c r="U4481" s="79"/>
      <c r="W4481" s="79"/>
    </row>
    <row r="4482" spans="1:23" x14ac:dyDescent="0.25">
      <c r="A4482" s="17"/>
      <c r="B4482" s="17"/>
      <c r="C4482" s="86"/>
      <c r="D4482" s="86"/>
      <c r="E4482" s="87"/>
      <c r="F4482" s="5"/>
      <c r="G4482" s="5"/>
      <c r="H4482" s="5"/>
      <c r="K4482" s="5"/>
      <c r="L4482" s="5"/>
      <c r="M4482" s="17"/>
      <c r="N4482" s="17"/>
      <c r="T4482" s="79"/>
      <c r="U4482" s="79"/>
      <c r="W4482" s="79"/>
    </row>
    <row r="4483" spans="1:23" x14ac:dyDescent="0.25">
      <c r="A4483" s="17"/>
      <c r="B4483" s="17"/>
      <c r="C4483" s="86"/>
      <c r="D4483" s="86"/>
      <c r="E4483" s="87"/>
      <c r="F4483" s="5"/>
      <c r="G4483" s="5"/>
      <c r="H4483" s="5"/>
      <c r="K4483" s="5"/>
      <c r="L4483" s="5"/>
      <c r="M4483" s="17"/>
      <c r="N4483" s="17"/>
      <c r="T4483" s="79"/>
      <c r="U4483" s="79"/>
      <c r="W4483" s="79"/>
    </row>
    <row r="4484" spans="1:23" x14ac:dyDescent="0.25">
      <c r="A4484" s="17"/>
      <c r="B4484" s="17"/>
      <c r="C4484" s="86"/>
      <c r="D4484" s="86"/>
      <c r="E4484" s="87"/>
      <c r="F4484" s="5"/>
      <c r="G4484" s="5"/>
      <c r="H4484" s="5"/>
      <c r="K4484" s="5"/>
      <c r="L4484" s="5"/>
      <c r="M4484" s="17"/>
      <c r="N4484" s="17"/>
      <c r="T4484" s="79"/>
      <c r="U4484" s="79"/>
      <c r="W4484" s="79"/>
    </row>
    <row r="4485" spans="1:23" x14ac:dyDescent="0.25">
      <c r="A4485" s="17"/>
      <c r="B4485" s="17"/>
      <c r="C4485" s="86"/>
      <c r="D4485" s="86"/>
      <c r="E4485" s="87"/>
      <c r="F4485" s="5"/>
      <c r="G4485" s="5"/>
      <c r="H4485" s="5"/>
      <c r="K4485" s="5"/>
      <c r="L4485" s="5"/>
      <c r="M4485" s="17"/>
      <c r="N4485" s="17"/>
      <c r="T4485" s="79"/>
      <c r="U4485" s="79"/>
      <c r="W4485" s="79"/>
    </row>
    <row r="4486" spans="1:23" x14ac:dyDescent="0.25">
      <c r="A4486" s="17"/>
      <c r="B4486" s="17"/>
      <c r="C4486" s="86"/>
      <c r="D4486" s="86"/>
      <c r="E4486" s="87"/>
      <c r="F4486" s="5"/>
      <c r="G4486" s="5"/>
      <c r="H4486" s="5"/>
      <c r="K4486" s="5"/>
      <c r="L4486" s="5"/>
      <c r="M4486" s="17"/>
      <c r="N4486" s="17"/>
      <c r="T4486" s="79"/>
      <c r="U4486" s="79"/>
      <c r="W4486" s="79"/>
    </row>
    <row r="4487" spans="1:23" x14ac:dyDescent="0.25">
      <c r="A4487" s="17"/>
      <c r="B4487" s="17"/>
      <c r="C4487" s="86"/>
      <c r="D4487" s="86"/>
      <c r="E4487" s="87"/>
      <c r="F4487" s="5"/>
      <c r="G4487" s="5"/>
      <c r="H4487" s="5"/>
      <c r="K4487" s="5"/>
      <c r="L4487" s="5"/>
      <c r="M4487" s="17"/>
      <c r="N4487" s="17"/>
      <c r="T4487" s="79"/>
      <c r="U4487" s="79"/>
      <c r="W4487" s="79"/>
    </row>
    <row r="4488" spans="1:23" x14ac:dyDescent="0.25">
      <c r="A4488" s="17"/>
      <c r="B4488" s="17"/>
      <c r="C4488" s="86"/>
      <c r="D4488" s="86"/>
      <c r="E4488" s="87"/>
      <c r="F4488" s="5"/>
      <c r="G4488" s="5"/>
      <c r="H4488" s="5"/>
      <c r="K4488" s="5"/>
      <c r="L4488" s="5"/>
      <c r="M4488" s="17"/>
      <c r="N4488" s="17"/>
      <c r="T4488" s="79"/>
      <c r="U4488" s="79"/>
      <c r="W4488" s="79"/>
    </row>
    <row r="4489" spans="1:23" x14ac:dyDescent="0.25">
      <c r="A4489" s="17"/>
      <c r="B4489" s="17"/>
      <c r="C4489" s="86"/>
      <c r="D4489" s="86"/>
      <c r="E4489" s="87"/>
      <c r="F4489" s="5"/>
      <c r="G4489" s="5"/>
      <c r="H4489" s="5"/>
      <c r="K4489" s="5"/>
      <c r="L4489" s="5"/>
      <c r="M4489" s="17"/>
      <c r="N4489" s="17"/>
      <c r="T4489" s="79"/>
      <c r="U4489" s="79"/>
      <c r="W4489" s="79"/>
    </row>
    <row r="4490" spans="1:23" x14ac:dyDescent="0.25">
      <c r="A4490" s="17"/>
      <c r="B4490" s="17"/>
      <c r="C4490" s="86"/>
      <c r="D4490" s="86"/>
      <c r="E4490" s="87"/>
      <c r="F4490" s="5"/>
      <c r="G4490" s="5"/>
      <c r="H4490" s="5"/>
      <c r="K4490" s="5"/>
      <c r="L4490" s="5"/>
      <c r="M4490" s="17"/>
      <c r="N4490" s="17"/>
      <c r="T4490" s="79"/>
      <c r="U4490" s="79"/>
      <c r="W4490" s="79"/>
    </row>
    <row r="4491" spans="1:23" x14ac:dyDescent="0.25">
      <c r="A4491" s="17"/>
      <c r="B4491" s="17"/>
      <c r="C4491" s="86"/>
      <c r="D4491" s="86"/>
      <c r="E4491" s="87"/>
      <c r="F4491" s="5"/>
      <c r="G4491" s="5"/>
      <c r="H4491" s="5"/>
      <c r="K4491" s="5"/>
      <c r="L4491" s="5"/>
      <c r="M4491" s="17"/>
      <c r="N4491" s="17"/>
      <c r="T4491" s="79"/>
      <c r="U4491" s="79"/>
      <c r="W4491" s="79"/>
    </row>
    <row r="4492" spans="1:23" x14ac:dyDescent="0.25">
      <c r="A4492" s="17"/>
      <c r="B4492" s="17"/>
      <c r="C4492" s="86"/>
      <c r="D4492" s="86"/>
      <c r="E4492" s="87"/>
      <c r="F4492" s="5"/>
      <c r="G4492" s="5"/>
      <c r="H4492" s="5"/>
      <c r="K4492" s="5"/>
      <c r="L4492" s="5"/>
      <c r="M4492" s="17"/>
      <c r="N4492" s="17"/>
      <c r="T4492" s="79"/>
      <c r="U4492" s="79"/>
      <c r="W4492" s="79"/>
    </row>
    <row r="4493" spans="1:23" x14ac:dyDescent="0.25">
      <c r="A4493" s="17"/>
      <c r="B4493" s="17"/>
      <c r="C4493" s="86"/>
      <c r="D4493" s="86"/>
      <c r="E4493" s="87"/>
      <c r="F4493" s="5"/>
      <c r="G4493" s="5"/>
      <c r="H4493" s="5"/>
      <c r="K4493" s="5"/>
      <c r="L4493" s="5"/>
      <c r="M4493" s="17"/>
      <c r="N4493" s="17"/>
      <c r="T4493" s="79"/>
      <c r="U4493" s="79"/>
      <c r="W4493" s="79"/>
    </row>
    <row r="4494" spans="1:23" x14ac:dyDescent="0.25">
      <c r="A4494" s="17"/>
      <c r="B4494" s="17"/>
      <c r="C4494" s="86"/>
      <c r="D4494" s="86"/>
      <c r="E4494" s="87"/>
      <c r="F4494" s="5"/>
      <c r="G4494" s="5"/>
      <c r="H4494" s="5"/>
      <c r="K4494" s="5"/>
      <c r="L4494" s="5"/>
      <c r="M4494" s="17"/>
      <c r="N4494" s="17"/>
      <c r="T4494" s="79"/>
      <c r="U4494" s="79"/>
      <c r="W4494" s="79"/>
    </row>
    <row r="4495" spans="1:23" x14ac:dyDescent="0.25">
      <c r="A4495" s="17"/>
      <c r="B4495" s="17"/>
      <c r="C4495" s="86"/>
      <c r="D4495" s="86"/>
      <c r="E4495" s="87"/>
      <c r="F4495" s="5"/>
      <c r="G4495" s="5"/>
      <c r="H4495" s="5"/>
      <c r="K4495" s="5"/>
      <c r="L4495" s="5"/>
      <c r="M4495" s="17"/>
      <c r="N4495" s="17"/>
      <c r="T4495" s="79"/>
      <c r="U4495" s="79"/>
      <c r="W4495" s="79"/>
    </row>
    <row r="4496" spans="1:23" x14ac:dyDescent="0.25">
      <c r="A4496" s="17"/>
      <c r="B4496" s="17"/>
      <c r="C4496" s="86"/>
      <c r="D4496" s="86"/>
      <c r="E4496" s="87"/>
      <c r="F4496" s="5"/>
      <c r="G4496" s="5"/>
      <c r="H4496" s="5"/>
      <c r="K4496" s="5"/>
      <c r="L4496" s="5"/>
      <c r="M4496" s="17"/>
      <c r="N4496" s="17"/>
      <c r="T4496" s="79"/>
      <c r="U4496" s="79"/>
      <c r="W4496" s="79"/>
    </row>
    <row r="4497" spans="1:23" x14ac:dyDescent="0.25">
      <c r="A4497" s="17"/>
      <c r="B4497" s="17"/>
      <c r="C4497" s="86"/>
      <c r="D4497" s="86"/>
      <c r="E4497" s="87"/>
      <c r="F4497" s="5"/>
      <c r="G4497" s="5"/>
      <c r="H4497" s="5"/>
      <c r="K4497" s="5"/>
      <c r="L4497" s="5"/>
      <c r="M4497" s="17"/>
      <c r="N4497" s="17"/>
      <c r="T4497" s="79"/>
      <c r="U4497" s="79"/>
      <c r="W4497" s="79"/>
    </row>
    <row r="4498" spans="1:23" x14ac:dyDescent="0.25">
      <c r="A4498" s="17"/>
      <c r="B4498" s="17"/>
      <c r="C4498" s="86"/>
      <c r="D4498" s="86"/>
      <c r="E4498" s="87"/>
      <c r="F4498" s="5"/>
      <c r="G4498" s="5"/>
      <c r="H4498" s="5"/>
      <c r="K4498" s="5"/>
      <c r="L4498" s="5"/>
      <c r="M4498" s="17"/>
      <c r="N4498" s="17"/>
      <c r="T4498" s="79"/>
      <c r="U4498" s="79"/>
      <c r="W4498" s="79"/>
    </row>
    <row r="4499" spans="1:23" x14ac:dyDescent="0.25">
      <c r="A4499" s="17"/>
      <c r="B4499" s="17"/>
      <c r="C4499" s="86"/>
      <c r="D4499" s="86"/>
      <c r="E4499" s="87"/>
      <c r="F4499" s="5"/>
      <c r="G4499" s="5"/>
      <c r="H4499" s="5"/>
      <c r="K4499" s="5"/>
      <c r="L4499" s="5"/>
      <c r="M4499" s="17"/>
      <c r="N4499" s="17"/>
      <c r="T4499" s="79"/>
      <c r="U4499" s="79"/>
      <c r="W4499" s="79"/>
    </row>
    <row r="4500" spans="1:23" x14ac:dyDescent="0.25">
      <c r="A4500" s="17"/>
      <c r="B4500" s="17"/>
      <c r="C4500" s="86"/>
      <c r="D4500" s="86"/>
      <c r="E4500" s="87"/>
      <c r="F4500" s="5"/>
      <c r="G4500" s="5"/>
      <c r="H4500" s="5"/>
      <c r="K4500" s="5"/>
      <c r="L4500" s="5"/>
      <c r="M4500" s="17"/>
      <c r="N4500" s="17"/>
      <c r="T4500" s="79"/>
      <c r="U4500" s="79"/>
      <c r="W4500" s="79"/>
    </row>
    <row r="4501" spans="1:23" x14ac:dyDescent="0.25">
      <c r="A4501" s="17"/>
      <c r="B4501" s="17"/>
      <c r="C4501" s="86"/>
      <c r="D4501" s="86"/>
      <c r="E4501" s="87"/>
      <c r="F4501" s="5"/>
      <c r="G4501" s="5"/>
      <c r="H4501" s="5"/>
      <c r="K4501" s="5"/>
      <c r="L4501" s="5"/>
      <c r="M4501" s="17"/>
      <c r="N4501" s="17"/>
      <c r="T4501" s="79"/>
      <c r="U4501" s="79"/>
      <c r="W4501" s="79"/>
    </row>
    <row r="4502" spans="1:23" x14ac:dyDescent="0.25">
      <c r="A4502" s="17"/>
      <c r="B4502" s="17"/>
      <c r="C4502" s="86"/>
      <c r="D4502" s="86"/>
      <c r="E4502" s="87"/>
      <c r="F4502" s="5"/>
      <c r="G4502" s="5"/>
      <c r="H4502" s="5"/>
      <c r="K4502" s="5"/>
      <c r="L4502" s="5"/>
      <c r="M4502" s="17"/>
      <c r="N4502" s="17"/>
      <c r="T4502" s="79"/>
      <c r="U4502" s="79"/>
      <c r="W4502" s="79"/>
    </row>
    <row r="4503" spans="1:23" x14ac:dyDescent="0.25">
      <c r="A4503" s="17"/>
      <c r="B4503" s="17"/>
      <c r="C4503" s="86"/>
      <c r="D4503" s="86"/>
      <c r="E4503" s="87"/>
      <c r="F4503" s="5"/>
      <c r="G4503" s="5"/>
      <c r="H4503" s="5"/>
      <c r="K4503" s="5"/>
      <c r="L4503" s="5"/>
      <c r="M4503" s="17"/>
      <c r="N4503" s="17"/>
      <c r="T4503" s="79"/>
      <c r="U4503" s="79"/>
      <c r="W4503" s="79"/>
    </row>
    <row r="4504" spans="1:23" x14ac:dyDescent="0.25">
      <c r="A4504" s="17"/>
      <c r="B4504" s="17"/>
      <c r="C4504" s="86"/>
      <c r="D4504" s="86"/>
      <c r="E4504" s="87"/>
      <c r="F4504" s="5"/>
      <c r="G4504" s="5"/>
      <c r="H4504" s="5"/>
      <c r="K4504" s="5"/>
      <c r="L4504" s="5"/>
      <c r="M4504" s="17"/>
      <c r="N4504" s="17"/>
      <c r="T4504" s="79"/>
      <c r="U4504" s="79"/>
      <c r="W4504" s="79"/>
    </row>
    <row r="4505" spans="1:23" x14ac:dyDescent="0.25">
      <c r="A4505" s="17"/>
      <c r="B4505" s="17"/>
      <c r="C4505" s="86"/>
      <c r="D4505" s="86"/>
      <c r="E4505" s="87"/>
      <c r="F4505" s="5"/>
      <c r="G4505" s="5"/>
      <c r="H4505" s="5"/>
      <c r="K4505" s="5"/>
      <c r="L4505" s="5"/>
      <c r="M4505" s="17"/>
      <c r="N4505" s="17"/>
      <c r="T4505" s="79"/>
      <c r="U4505" s="79"/>
      <c r="W4505" s="79"/>
    </row>
    <row r="4506" spans="1:23" x14ac:dyDescent="0.25">
      <c r="A4506" s="17"/>
      <c r="B4506" s="17"/>
      <c r="C4506" s="86"/>
      <c r="D4506" s="86"/>
      <c r="E4506" s="87"/>
      <c r="F4506" s="5"/>
      <c r="G4506" s="5"/>
      <c r="H4506" s="5"/>
      <c r="K4506" s="5"/>
      <c r="L4506" s="5"/>
      <c r="M4506" s="17"/>
      <c r="N4506" s="17"/>
      <c r="T4506" s="79"/>
      <c r="U4506" s="79"/>
      <c r="W4506" s="79"/>
    </row>
    <row r="4507" spans="1:23" x14ac:dyDescent="0.25">
      <c r="A4507" s="17"/>
      <c r="B4507" s="17"/>
      <c r="C4507" s="86"/>
      <c r="D4507" s="86"/>
      <c r="E4507" s="87"/>
      <c r="F4507" s="5"/>
      <c r="G4507" s="5"/>
      <c r="H4507" s="5"/>
      <c r="K4507" s="5"/>
      <c r="L4507" s="5"/>
      <c r="M4507" s="17"/>
      <c r="N4507" s="17"/>
      <c r="T4507" s="79"/>
      <c r="U4507" s="79"/>
      <c r="W4507" s="79"/>
    </row>
    <row r="4508" spans="1:23" x14ac:dyDescent="0.25">
      <c r="A4508" s="17"/>
      <c r="B4508" s="17"/>
      <c r="C4508" s="86"/>
      <c r="D4508" s="86"/>
      <c r="E4508" s="87"/>
      <c r="F4508" s="5"/>
      <c r="G4508" s="5"/>
      <c r="H4508" s="5"/>
      <c r="K4508" s="5"/>
      <c r="L4508" s="5"/>
      <c r="M4508" s="17"/>
      <c r="N4508" s="17"/>
      <c r="T4508" s="79"/>
      <c r="U4508" s="79"/>
      <c r="W4508" s="79"/>
    </row>
    <row r="4509" spans="1:23" x14ac:dyDescent="0.25">
      <c r="A4509" s="17"/>
      <c r="B4509" s="17"/>
      <c r="C4509" s="86"/>
      <c r="D4509" s="86"/>
      <c r="E4509" s="87"/>
      <c r="F4509" s="5"/>
      <c r="G4509" s="5"/>
      <c r="H4509" s="5"/>
      <c r="K4509" s="5"/>
      <c r="L4509" s="5"/>
      <c r="M4509" s="17"/>
      <c r="N4509" s="17"/>
      <c r="T4509" s="79"/>
      <c r="U4509" s="79"/>
      <c r="W4509" s="79"/>
    </row>
    <row r="4510" spans="1:23" x14ac:dyDescent="0.25">
      <c r="A4510" s="17"/>
      <c r="B4510" s="17"/>
      <c r="C4510" s="86"/>
      <c r="D4510" s="86"/>
      <c r="E4510" s="87"/>
      <c r="F4510" s="5"/>
      <c r="G4510" s="5"/>
      <c r="H4510" s="5"/>
      <c r="K4510" s="5"/>
      <c r="L4510" s="5"/>
      <c r="M4510" s="17"/>
      <c r="N4510" s="17"/>
      <c r="T4510" s="79"/>
      <c r="U4510" s="79"/>
      <c r="W4510" s="79"/>
    </row>
    <row r="4511" spans="1:23" x14ac:dyDescent="0.25">
      <c r="A4511" s="17"/>
      <c r="B4511" s="17"/>
      <c r="C4511" s="86"/>
      <c r="D4511" s="86"/>
      <c r="E4511" s="87"/>
      <c r="F4511" s="5"/>
      <c r="G4511" s="5"/>
      <c r="H4511" s="5"/>
      <c r="K4511" s="5"/>
      <c r="L4511" s="5"/>
      <c r="M4511" s="17"/>
      <c r="N4511" s="17"/>
      <c r="T4511" s="79"/>
      <c r="U4511" s="79"/>
      <c r="W4511" s="79"/>
    </row>
    <row r="4512" spans="1:23" x14ac:dyDescent="0.25">
      <c r="A4512" s="17"/>
      <c r="B4512" s="17"/>
      <c r="C4512" s="86"/>
      <c r="D4512" s="86"/>
      <c r="E4512" s="87"/>
      <c r="F4512" s="5"/>
      <c r="G4512" s="5"/>
      <c r="H4512" s="5"/>
      <c r="K4512" s="5"/>
      <c r="L4512" s="5"/>
      <c r="M4512" s="17"/>
      <c r="N4512" s="17"/>
      <c r="T4512" s="79"/>
      <c r="U4512" s="79"/>
      <c r="W4512" s="79"/>
    </row>
    <row r="4513" spans="1:23" x14ac:dyDescent="0.25">
      <c r="A4513" s="17"/>
      <c r="B4513" s="17"/>
      <c r="C4513" s="86"/>
      <c r="D4513" s="86"/>
      <c r="E4513" s="87"/>
      <c r="F4513" s="5"/>
      <c r="G4513" s="5"/>
      <c r="H4513" s="5"/>
      <c r="K4513" s="5"/>
      <c r="L4513" s="5"/>
      <c r="M4513" s="17"/>
      <c r="N4513" s="17"/>
      <c r="T4513" s="79"/>
      <c r="U4513" s="79"/>
      <c r="W4513" s="79"/>
    </row>
    <row r="4514" spans="1:23" x14ac:dyDescent="0.25">
      <c r="A4514" s="17"/>
      <c r="B4514" s="17"/>
      <c r="C4514" s="86"/>
      <c r="D4514" s="86"/>
      <c r="E4514" s="87"/>
      <c r="F4514" s="5"/>
      <c r="G4514" s="5"/>
      <c r="H4514" s="5"/>
      <c r="K4514" s="5"/>
      <c r="L4514" s="5"/>
      <c r="M4514" s="17"/>
      <c r="N4514" s="17"/>
      <c r="T4514" s="79"/>
      <c r="U4514" s="79"/>
      <c r="W4514" s="79"/>
    </row>
    <row r="4515" spans="1:23" x14ac:dyDescent="0.25">
      <c r="A4515" s="17"/>
      <c r="B4515" s="17"/>
      <c r="C4515" s="86"/>
      <c r="D4515" s="86"/>
      <c r="E4515" s="87"/>
      <c r="F4515" s="5"/>
      <c r="G4515" s="5"/>
      <c r="H4515" s="5"/>
      <c r="K4515" s="5"/>
      <c r="L4515" s="5"/>
      <c r="M4515" s="17"/>
      <c r="N4515" s="17"/>
      <c r="T4515" s="79"/>
      <c r="U4515" s="79"/>
      <c r="W4515" s="79"/>
    </row>
    <row r="4516" spans="1:23" x14ac:dyDescent="0.25">
      <c r="A4516" s="17"/>
      <c r="B4516" s="17"/>
      <c r="C4516" s="86"/>
      <c r="D4516" s="86"/>
      <c r="E4516" s="87"/>
      <c r="F4516" s="5"/>
      <c r="G4516" s="5"/>
      <c r="H4516" s="5"/>
      <c r="K4516" s="5"/>
      <c r="L4516" s="5"/>
      <c r="M4516" s="17"/>
      <c r="N4516" s="17"/>
      <c r="T4516" s="79"/>
      <c r="U4516" s="79"/>
      <c r="W4516" s="79"/>
    </row>
    <row r="4517" spans="1:23" x14ac:dyDescent="0.25">
      <c r="A4517" s="17"/>
      <c r="B4517" s="17"/>
      <c r="C4517" s="86"/>
      <c r="D4517" s="86"/>
      <c r="E4517" s="87"/>
      <c r="F4517" s="5"/>
      <c r="G4517" s="5"/>
      <c r="H4517" s="5"/>
      <c r="K4517" s="5"/>
      <c r="L4517" s="5"/>
      <c r="M4517" s="17"/>
      <c r="N4517" s="17"/>
      <c r="T4517" s="79"/>
      <c r="U4517" s="79"/>
      <c r="W4517" s="79"/>
    </row>
    <row r="4518" spans="1:23" x14ac:dyDescent="0.25">
      <c r="A4518" s="17"/>
      <c r="B4518" s="17"/>
      <c r="C4518" s="86"/>
      <c r="D4518" s="86"/>
      <c r="E4518" s="87"/>
      <c r="F4518" s="5"/>
      <c r="G4518" s="5"/>
      <c r="H4518" s="5"/>
      <c r="K4518" s="5"/>
      <c r="L4518" s="5"/>
      <c r="M4518" s="17"/>
      <c r="N4518" s="17"/>
      <c r="T4518" s="79"/>
      <c r="U4518" s="79"/>
      <c r="W4518" s="79"/>
    </row>
    <row r="4519" spans="1:23" x14ac:dyDescent="0.25">
      <c r="A4519" s="17"/>
      <c r="B4519" s="17"/>
      <c r="C4519" s="86"/>
      <c r="D4519" s="86"/>
      <c r="E4519" s="87"/>
      <c r="F4519" s="5"/>
      <c r="G4519" s="5"/>
      <c r="H4519" s="5"/>
      <c r="K4519" s="5"/>
      <c r="L4519" s="5"/>
      <c r="M4519" s="17"/>
      <c r="N4519" s="17"/>
      <c r="T4519" s="79"/>
      <c r="U4519" s="79"/>
      <c r="W4519" s="79"/>
    </row>
    <row r="4520" spans="1:23" x14ac:dyDescent="0.25">
      <c r="A4520" s="17"/>
      <c r="B4520" s="17"/>
      <c r="C4520" s="86"/>
      <c r="D4520" s="86"/>
      <c r="E4520" s="87"/>
      <c r="F4520" s="5"/>
      <c r="G4520" s="5"/>
      <c r="H4520" s="5"/>
      <c r="K4520" s="5"/>
      <c r="L4520" s="5"/>
      <c r="M4520" s="17"/>
      <c r="N4520" s="17"/>
      <c r="T4520" s="79"/>
      <c r="U4520" s="79"/>
      <c r="W4520" s="79"/>
    </row>
    <row r="4521" spans="1:23" x14ac:dyDescent="0.25">
      <c r="A4521" s="17"/>
      <c r="B4521" s="17"/>
      <c r="C4521" s="86"/>
      <c r="D4521" s="86"/>
      <c r="E4521" s="87"/>
      <c r="F4521" s="5"/>
      <c r="G4521" s="5"/>
      <c r="H4521" s="5"/>
      <c r="K4521" s="5"/>
      <c r="L4521" s="5"/>
      <c r="M4521" s="17"/>
      <c r="N4521" s="17"/>
      <c r="T4521" s="79"/>
      <c r="U4521" s="79"/>
      <c r="W4521" s="79"/>
    </row>
    <row r="4522" spans="1:23" x14ac:dyDescent="0.25">
      <c r="A4522" s="17"/>
      <c r="B4522" s="17"/>
      <c r="C4522" s="86"/>
      <c r="D4522" s="86"/>
      <c r="E4522" s="87"/>
      <c r="F4522" s="5"/>
      <c r="G4522" s="5"/>
      <c r="H4522" s="5"/>
      <c r="K4522" s="5"/>
      <c r="L4522" s="5"/>
      <c r="M4522" s="17"/>
      <c r="N4522" s="17"/>
      <c r="T4522" s="79"/>
      <c r="U4522" s="79"/>
      <c r="W4522" s="79"/>
    </row>
    <row r="4523" spans="1:23" x14ac:dyDescent="0.25">
      <c r="A4523" s="17"/>
      <c r="B4523" s="17"/>
      <c r="C4523" s="86"/>
      <c r="D4523" s="86"/>
      <c r="E4523" s="87"/>
      <c r="F4523" s="5"/>
      <c r="G4523" s="5"/>
      <c r="H4523" s="5"/>
      <c r="K4523" s="5"/>
      <c r="L4523" s="5"/>
      <c r="M4523" s="17"/>
      <c r="N4523" s="17"/>
      <c r="T4523" s="79"/>
      <c r="U4523" s="79"/>
      <c r="W4523" s="79"/>
    </row>
    <row r="4524" spans="1:23" x14ac:dyDescent="0.25">
      <c r="A4524" s="17"/>
      <c r="B4524" s="17"/>
      <c r="C4524" s="86"/>
      <c r="D4524" s="86"/>
      <c r="E4524" s="87"/>
      <c r="F4524" s="5"/>
      <c r="G4524" s="5"/>
      <c r="H4524" s="5"/>
      <c r="K4524" s="5"/>
      <c r="L4524" s="5"/>
      <c r="M4524" s="17"/>
      <c r="N4524" s="17"/>
      <c r="T4524" s="79"/>
      <c r="U4524" s="79"/>
      <c r="W4524" s="79"/>
    </row>
    <row r="4525" spans="1:23" x14ac:dyDescent="0.25">
      <c r="A4525" s="17"/>
      <c r="B4525" s="17"/>
      <c r="C4525" s="86"/>
      <c r="D4525" s="86"/>
      <c r="E4525" s="87"/>
      <c r="F4525" s="5"/>
      <c r="G4525" s="5"/>
      <c r="H4525" s="5"/>
      <c r="K4525" s="5"/>
      <c r="L4525" s="5"/>
      <c r="M4525" s="17"/>
      <c r="N4525" s="17"/>
      <c r="T4525" s="79"/>
      <c r="U4525" s="79"/>
      <c r="W4525" s="79"/>
    </row>
    <row r="4526" spans="1:23" x14ac:dyDescent="0.25">
      <c r="A4526" s="17"/>
      <c r="B4526" s="17"/>
      <c r="C4526" s="86"/>
      <c r="D4526" s="86"/>
      <c r="E4526" s="87"/>
      <c r="F4526" s="5"/>
      <c r="G4526" s="5"/>
      <c r="H4526" s="5"/>
      <c r="K4526" s="5"/>
      <c r="L4526" s="5"/>
      <c r="M4526" s="17"/>
      <c r="N4526" s="17"/>
      <c r="T4526" s="79"/>
      <c r="U4526" s="79"/>
      <c r="W4526" s="79"/>
    </row>
    <row r="4527" spans="1:23" x14ac:dyDescent="0.25">
      <c r="A4527" s="17"/>
      <c r="B4527" s="17"/>
      <c r="C4527" s="86"/>
      <c r="D4527" s="86"/>
      <c r="E4527" s="87"/>
      <c r="F4527" s="5"/>
      <c r="G4527" s="5"/>
      <c r="H4527" s="5"/>
      <c r="K4527" s="5"/>
      <c r="L4527" s="5"/>
      <c r="M4527" s="17"/>
      <c r="N4527" s="17"/>
      <c r="T4527" s="79"/>
      <c r="U4527" s="79"/>
      <c r="W4527" s="79"/>
    </row>
    <row r="4528" spans="1:23" x14ac:dyDescent="0.25">
      <c r="A4528" s="17"/>
      <c r="B4528" s="17"/>
      <c r="C4528" s="86"/>
      <c r="D4528" s="86"/>
      <c r="E4528" s="87"/>
      <c r="F4528" s="5"/>
      <c r="G4528" s="5"/>
      <c r="H4528" s="5"/>
      <c r="K4528" s="5"/>
      <c r="L4528" s="5"/>
      <c r="M4528" s="17"/>
      <c r="N4528" s="17"/>
      <c r="T4528" s="79"/>
      <c r="U4528" s="79"/>
      <c r="W4528" s="79"/>
    </row>
    <row r="4529" spans="1:23" x14ac:dyDescent="0.25">
      <c r="A4529" s="17"/>
      <c r="B4529" s="17"/>
      <c r="C4529" s="86"/>
      <c r="D4529" s="86"/>
      <c r="E4529" s="87"/>
      <c r="F4529" s="5"/>
      <c r="G4529" s="5"/>
      <c r="H4529" s="5"/>
      <c r="K4529" s="5"/>
      <c r="L4529" s="5"/>
      <c r="M4529" s="17"/>
      <c r="N4529" s="17"/>
      <c r="T4529" s="79"/>
      <c r="U4529" s="79"/>
      <c r="W4529" s="79"/>
    </row>
    <row r="4530" spans="1:23" x14ac:dyDescent="0.25">
      <c r="A4530" s="17"/>
      <c r="B4530" s="17"/>
      <c r="C4530" s="86"/>
      <c r="D4530" s="86"/>
      <c r="E4530" s="87"/>
      <c r="F4530" s="5"/>
      <c r="G4530" s="5"/>
      <c r="H4530" s="5"/>
      <c r="K4530" s="5"/>
      <c r="L4530" s="5"/>
      <c r="M4530" s="17"/>
      <c r="N4530" s="17"/>
      <c r="T4530" s="79"/>
      <c r="U4530" s="79"/>
      <c r="W4530" s="79"/>
    </row>
    <row r="4531" spans="1:23" x14ac:dyDescent="0.25">
      <c r="A4531" s="17"/>
      <c r="B4531" s="17"/>
      <c r="C4531" s="86"/>
      <c r="D4531" s="86"/>
      <c r="E4531" s="87"/>
      <c r="F4531" s="5"/>
      <c r="G4531" s="5"/>
      <c r="H4531" s="5"/>
      <c r="K4531" s="5"/>
      <c r="L4531" s="5"/>
      <c r="M4531" s="17"/>
      <c r="N4531" s="17"/>
      <c r="T4531" s="79"/>
      <c r="U4531" s="79"/>
      <c r="W4531" s="79"/>
    </row>
    <row r="4532" spans="1:23" x14ac:dyDescent="0.25">
      <c r="A4532" s="17"/>
      <c r="B4532" s="17"/>
      <c r="C4532" s="86"/>
      <c r="D4532" s="86"/>
      <c r="E4532" s="87"/>
      <c r="F4532" s="5"/>
      <c r="G4532" s="5"/>
      <c r="H4532" s="5"/>
      <c r="K4532" s="5"/>
      <c r="L4532" s="5"/>
      <c r="M4532" s="17"/>
      <c r="N4532" s="17"/>
      <c r="T4532" s="79"/>
      <c r="U4532" s="79"/>
      <c r="W4532" s="79"/>
    </row>
    <row r="4533" spans="1:23" x14ac:dyDescent="0.25">
      <c r="A4533" s="17"/>
      <c r="B4533" s="17"/>
      <c r="C4533" s="86"/>
      <c r="D4533" s="86"/>
      <c r="E4533" s="87"/>
      <c r="F4533" s="5"/>
      <c r="G4533" s="5"/>
      <c r="H4533" s="5"/>
      <c r="K4533" s="5"/>
      <c r="L4533" s="5"/>
      <c r="M4533" s="17"/>
      <c r="N4533" s="17"/>
      <c r="T4533" s="79"/>
      <c r="U4533" s="79"/>
      <c r="W4533" s="79"/>
    </row>
    <row r="4534" spans="1:23" x14ac:dyDescent="0.25">
      <c r="A4534" s="17"/>
      <c r="B4534" s="17"/>
      <c r="C4534" s="86"/>
      <c r="D4534" s="86"/>
      <c r="E4534" s="87"/>
      <c r="F4534" s="5"/>
      <c r="G4534" s="5"/>
      <c r="H4534" s="5"/>
      <c r="K4534" s="5"/>
      <c r="L4534" s="5"/>
      <c r="M4534" s="17"/>
      <c r="N4534" s="17"/>
      <c r="T4534" s="79"/>
      <c r="U4534" s="79"/>
      <c r="W4534" s="79"/>
    </row>
    <row r="4535" spans="1:23" x14ac:dyDescent="0.25">
      <c r="A4535" s="17"/>
      <c r="B4535" s="17"/>
      <c r="C4535" s="86"/>
      <c r="D4535" s="86"/>
      <c r="E4535" s="87"/>
      <c r="F4535" s="5"/>
      <c r="G4535" s="5"/>
      <c r="H4535" s="5"/>
      <c r="K4535" s="5"/>
      <c r="L4535" s="5"/>
      <c r="M4535" s="17"/>
      <c r="N4535" s="17"/>
      <c r="T4535" s="79"/>
      <c r="U4535" s="79"/>
      <c r="W4535" s="79"/>
    </row>
    <row r="4536" spans="1:23" x14ac:dyDescent="0.25">
      <c r="A4536" s="17"/>
      <c r="B4536" s="17"/>
      <c r="C4536" s="86"/>
      <c r="D4536" s="86"/>
      <c r="E4536" s="87"/>
      <c r="F4536" s="5"/>
      <c r="G4536" s="5"/>
      <c r="H4536" s="5"/>
      <c r="K4536" s="5"/>
      <c r="L4536" s="5"/>
      <c r="M4536" s="17"/>
      <c r="N4536" s="17"/>
      <c r="T4536" s="79"/>
      <c r="U4536" s="79"/>
      <c r="W4536" s="79"/>
    </row>
    <row r="4537" spans="1:23" x14ac:dyDescent="0.25">
      <c r="A4537" s="17"/>
      <c r="B4537" s="17"/>
      <c r="C4537" s="86"/>
      <c r="D4537" s="86"/>
      <c r="E4537" s="87"/>
      <c r="F4537" s="5"/>
      <c r="G4537" s="5"/>
      <c r="H4537" s="5"/>
      <c r="K4537" s="5"/>
      <c r="L4537" s="5"/>
      <c r="M4537" s="17"/>
      <c r="N4537" s="17"/>
      <c r="T4537" s="79"/>
      <c r="U4537" s="79"/>
      <c r="W4537" s="79"/>
    </row>
    <row r="4538" spans="1:23" x14ac:dyDescent="0.25">
      <c r="A4538" s="17"/>
      <c r="B4538" s="17"/>
      <c r="C4538" s="86"/>
      <c r="D4538" s="86"/>
      <c r="E4538" s="87"/>
      <c r="F4538" s="5"/>
      <c r="G4538" s="5"/>
      <c r="H4538" s="5"/>
      <c r="K4538" s="5"/>
      <c r="L4538" s="5"/>
      <c r="M4538" s="17"/>
      <c r="N4538" s="17"/>
      <c r="T4538" s="79"/>
      <c r="U4538" s="79"/>
      <c r="W4538" s="79"/>
    </row>
    <row r="4539" spans="1:23" x14ac:dyDescent="0.25">
      <c r="A4539" s="17"/>
      <c r="B4539" s="17"/>
      <c r="C4539" s="86"/>
      <c r="D4539" s="86"/>
      <c r="E4539" s="87"/>
      <c r="F4539" s="5"/>
      <c r="G4539" s="5"/>
      <c r="H4539" s="5"/>
      <c r="K4539" s="5"/>
      <c r="L4539" s="5"/>
      <c r="M4539" s="17"/>
      <c r="N4539" s="17"/>
      <c r="T4539" s="79"/>
      <c r="U4539" s="79"/>
      <c r="W4539" s="79"/>
    </row>
    <row r="4540" spans="1:23" x14ac:dyDescent="0.25">
      <c r="A4540" s="17"/>
      <c r="B4540" s="17"/>
      <c r="C4540" s="86"/>
      <c r="D4540" s="86"/>
      <c r="E4540" s="87"/>
      <c r="F4540" s="5"/>
      <c r="G4540" s="5"/>
      <c r="H4540" s="5"/>
      <c r="K4540" s="5"/>
      <c r="L4540" s="5"/>
      <c r="M4540" s="17"/>
      <c r="N4540" s="17"/>
      <c r="T4540" s="79"/>
      <c r="U4540" s="79"/>
      <c r="W4540" s="79"/>
    </row>
    <row r="4541" spans="1:23" x14ac:dyDescent="0.25">
      <c r="A4541" s="17"/>
      <c r="B4541" s="17"/>
      <c r="C4541" s="86"/>
      <c r="D4541" s="86"/>
      <c r="E4541" s="87"/>
      <c r="F4541" s="5"/>
      <c r="G4541" s="5"/>
      <c r="H4541" s="5"/>
      <c r="K4541" s="5"/>
      <c r="L4541" s="5"/>
      <c r="M4541" s="17"/>
      <c r="N4541" s="17"/>
      <c r="T4541" s="79"/>
      <c r="U4541" s="79"/>
      <c r="W4541" s="79"/>
    </row>
    <row r="4542" spans="1:23" x14ac:dyDescent="0.25">
      <c r="A4542" s="17"/>
      <c r="B4542" s="17"/>
      <c r="C4542" s="86"/>
      <c r="D4542" s="86"/>
      <c r="E4542" s="87"/>
      <c r="F4542" s="5"/>
      <c r="G4542" s="5"/>
      <c r="H4542" s="5"/>
      <c r="K4542" s="5"/>
      <c r="L4542" s="5"/>
      <c r="M4542" s="17"/>
      <c r="N4542" s="17"/>
      <c r="T4542" s="79"/>
      <c r="U4542" s="79"/>
      <c r="W4542" s="79"/>
    </row>
    <row r="4543" spans="1:23" x14ac:dyDescent="0.25">
      <c r="A4543" s="17"/>
      <c r="B4543" s="17"/>
      <c r="C4543" s="86"/>
      <c r="D4543" s="86"/>
      <c r="E4543" s="87"/>
      <c r="F4543" s="5"/>
      <c r="G4543" s="5"/>
      <c r="H4543" s="5"/>
      <c r="K4543" s="5"/>
      <c r="L4543" s="5"/>
      <c r="M4543" s="17"/>
      <c r="N4543" s="17"/>
      <c r="T4543" s="79"/>
      <c r="U4543" s="79"/>
      <c r="W4543" s="79"/>
    </row>
    <row r="4544" spans="1:23" x14ac:dyDescent="0.25">
      <c r="A4544" s="17"/>
      <c r="B4544" s="17"/>
      <c r="C4544" s="86"/>
      <c r="D4544" s="86"/>
      <c r="E4544" s="87"/>
      <c r="F4544" s="5"/>
      <c r="G4544" s="5"/>
      <c r="H4544" s="5"/>
      <c r="K4544" s="5"/>
      <c r="L4544" s="5"/>
      <c r="M4544" s="17"/>
      <c r="N4544" s="17"/>
      <c r="T4544" s="79"/>
      <c r="U4544" s="79"/>
      <c r="W4544" s="79"/>
    </row>
    <row r="4545" spans="1:23" x14ac:dyDescent="0.25">
      <c r="A4545" s="17"/>
      <c r="B4545" s="17"/>
      <c r="C4545" s="86"/>
      <c r="D4545" s="86"/>
      <c r="E4545" s="87"/>
      <c r="F4545" s="5"/>
      <c r="G4545" s="5"/>
      <c r="H4545" s="5"/>
      <c r="K4545" s="5"/>
      <c r="L4545" s="5"/>
      <c r="M4545" s="17"/>
      <c r="N4545" s="17"/>
      <c r="T4545" s="79"/>
      <c r="U4545" s="79"/>
      <c r="W4545" s="79"/>
    </row>
    <row r="4546" spans="1:23" x14ac:dyDescent="0.25">
      <c r="A4546" s="17"/>
      <c r="B4546" s="17"/>
      <c r="C4546" s="86"/>
      <c r="D4546" s="86"/>
      <c r="E4546" s="87"/>
      <c r="F4546" s="5"/>
      <c r="G4546" s="5"/>
      <c r="H4546" s="5"/>
      <c r="K4546" s="5"/>
      <c r="L4546" s="5"/>
      <c r="M4546" s="17"/>
      <c r="N4546" s="17"/>
      <c r="T4546" s="79"/>
      <c r="U4546" s="79"/>
      <c r="W4546" s="79"/>
    </row>
    <row r="4547" spans="1:23" x14ac:dyDescent="0.25">
      <c r="A4547" s="17"/>
      <c r="B4547" s="17"/>
      <c r="C4547" s="86"/>
      <c r="D4547" s="86"/>
      <c r="E4547" s="87"/>
      <c r="F4547" s="5"/>
      <c r="G4547" s="5"/>
      <c r="H4547" s="5"/>
      <c r="K4547" s="5"/>
      <c r="L4547" s="5"/>
      <c r="M4547" s="17"/>
      <c r="N4547" s="17"/>
      <c r="T4547" s="79"/>
      <c r="U4547" s="79"/>
      <c r="W4547" s="79"/>
    </row>
    <row r="4548" spans="1:23" x14ac:dyDescent="0.25">
      <c r="A4548" s="17"/>
      <c r="B4548" s="17"/>
      <c r="C4548" s="86"/>
      <c r="D4548" s="86"/>
      <c r="E4548" s="87"/>
      <c r="F4548" s="5"/>
      <c r="G4548" s="5"/>
      <c r="H4548" s="5"/>
      <c r="K4548" s="5"/>
      <c r="L4548" s="5"/>
      <c r="M4548" s="17"/>
      <c r="N4548" s="17"/>
      <c r="T4548" s="79"/>
      <c r="U4548" s="79"/>
      <c r="W4548" s="79"/>
    </row>
    <row r="4549" spans="1:23" x14ac:dyDescent="0.25">
      <c r="A4549" s="17"/>
      <c r="B4549" s="17"/>
      <c r="C4549" s="86"/>
      <c r="D4549" s="86"/>
      <c r="E4549" s="87"/>
      <c r="F4549" s="5"/>
      <c r="G4549" s="5"/>
      <c r="H4549" s="5"/>
      <c r="K4549" s="5"/>
      <c r="L4549" s="5"/>
      <c r="M4549" s="17"/>
      <c r="N4549" s="17"/>
      <c r="T4549" s="79"/>
      <c r="U4549" s="79"/>
      <c r="W4549" s="79"/>
    </row>
    <row r="4550" spans="1:23" x14ac:dyDescent="0.25">
      <c r="A4550" s="17"/>
      <c r="B4550" s="17"/>
      <c r="C4550" s="86"/>
      <c r="D4550" s="86"/>
      <c r="E4550" s="87"/>
      <c r="F4550" s="5"/>
      <c r="G4550" s="5"/>
      <c r="H4550" s="5"/>
      <c r="K4550" s="5"/>
      <c r="L4550" s="5"/>
      <c r="M4550" s="17"/>
      <c r="N4550" s="17"/>
      <c r="T4550" s="79"/>
      <c r="U4550" s="79"/>
      <c r="W4550" s="79"/>
    </row>
    <row r="4551" spans="1:23" x14ac:dyDescent="0.25">
      <c r="A4551" s="17"/>
      <c r="B4551" s="17"/>
      <c r="C4551" s="86"/>
      <c r="D4551" s="86"/>
      <c r="E4551" s="87"/>
      <c r="F4551" s="5"/>
      <c r="G4551" s="5"/>
      <c r="H4551" s="5"/>
      <c r="K4551" s="5"/>
      <c r="L4551" s="5"/>
      <c r="M4551" s="17"/>
      <c r="N4551" s="17"/>
      <c r="T4551" s="79"/>
      <c r="U4551" s="79"/>
      <c r="W4551" s="79"/>
    </row>
    <row r="4552" spans="1:23" x14ac:dyDescent="0.25">
      <c r="A4552" s="17"/>
      <c r="B4552" s="17"/>
      <c r="C4552" s="86"/>
      <c r="D4552" s="86"/>
      <c r="E4552" s="87"/>
      <c r="F4552" s="5"/>
      <c r="G4552" s="5"/>
      <c r="H4552" s="5"/>
      <c r="K4552" s="5"/>
      <c r="L4552" s="5"/>
      <c r="M4552" s="17"/>
      <c r="N4552" s="17"/>
      <c r="T4552" s="79"/>
      <c r="U4552" s="79"/>
      <c r="W4552" s="79"/>
    </row>
    <row r="4553" spans="1:23" x14ac:dyDescent="0.25">
      <c r="A4553" s="17"/>
      <c r="B4553" s="17"/>
      <c r="C4553" s="86"/>
      <c r="D4553" s="86"/>
      <c r="E4553" s="87"/>
      <c r="F4553" s="5"/>
      <c r="G4553" s="5"/>
      <c r="H4553" s="5"/>
      <c r="K4553" s="5"/>
      <c r="L4553" s="5"/>
      <c r="M4553" s="17"/>
      <c r="N4553" s="17"/>
      <c r="T4553" s="79"/>
      <c r="U4553" s="79"/>
      <c r="W4553" s="79"/>
    </row>
    <row r="4554" spans="1:23" x14ac:dyDescent="0.25">
      <c r="A4554" s="17"/>
      <c r="B4554" s="17"/>
      <c r="C4554" s="86"/>
      <c r="D4554" s="86"/>
      <c r="E4554" s="87"/>
      <c r="F4554" s="5"/>
      <c r="G4554" s="5"/>
      <c r="H4554" s="5"/>
      <c r="K4554" s="5"/>
      <c r="L4554" s="5"/>
      <c r="M4554" s="17"/>
      <c r="N4554" s="17"/>
      <c r="T4554" s="79"/>
      <c r="U4554" s="79"/>
      <c r="W4554" s="79"/>
    </row>
    <row r="4555" spans="1:23" x14ac:dyDescent="0.25">
      <c r="A4555" s="17"/>
      <c r="B4555" s="17"/>
      <c r="C4555" s="86"/>
      <c r="D4555" s="86"/>
      <c r="E4555" s="87"/>
      <c r="F4555" s="5"/>
      <c r="G4555" s="5"/>
      <c r="H4555" s="5"/>
      <c r="K4555" s="5"/>
      <c r="L4555" s="5"/>
      <c r="M4555" s="17"/>
      <c r="N4555" s="17"/>
      <c r="T4555" s="79"/>
      <c r="U4555" s="79"/>
      <c r="W4555" s="79"/>
    </row>
    <row r="4556" spans="1:23" x14ac:dyDescent="0.25">
      <c r="A4556" s="17"/>
      <c r="B4556" s="17"/>
      <c r="C4556" s="86"/>
      <c r="D4556" s="86"/>
      <c r="E4556" s="87"/>
      <c r="F4556" s="5"/>
      <c r="G4556" s="5"/>
      <c r="H4556" s="5"/>
      <c r="K4556" s="5"/>
      <c r="L4556" s="5"/>
      <c r="M4556" s="17"/>
      <c r="N4556" s="17"/>
      <c r="T4556" s="79"/>
      <c r="U4556" s="79"/>
      <c r="W4556" s="79"/>
    </row>
    <row r="4557" spans="1:23" x14ac:dyDescent="0.25">
      <c r="A4557" s="17"/>
      <c r="B4557" s="17"/>
      <c r="C4557" s="86"/>
      <c r="D4557" s="86"/>
      <c r="E4557" s="87"/>
      <c r="F4557" s="5"/>
      <c r="G4557" s="5"/>
      <c r="H4557" s="5"/>
      <c r="K4557" s="5"/>
      <c r="L4557" s="5"/>
      <c r="M4557" s="17"/>
      <c r="N4557" s="17"/>
      <c r="T4557" s="79"/>
      <c r="U4557" s="79"/>
      <c r="W4557" s="79"/>
    </row>
    <row r="4558" spans="1:23" x14ac:dyDescent="0.25">
      <c r="A4558" s="17"/>
      <c r="B4558" s="17"/>
      <c r="C4558" s="86"/>
      <c r="D4558" s="86"/>
      <c r="E4558" s="87"/>
      <c r="F4558" s="5"/>
      <c r="G4558" s="5"/>
      <c r="H4558" s="5"/>
      <c r="K4558" s="5"/>
      <c r="L4558" s="5"/>
      <c r="M4558" s="17"/>
      <c r="N4558" s="17"/>
      <c r="T4558" s="79"/>
      <c r="U4558" s="79"/>
      <c r="W4558" s="79"/>
    </row>
    <row r="4559" spans="1:23" x14ac:dyDescent="0.25">
      <c r="A4559" s="17"/>
      <c r="B4559" s="17"/>
      <c r="C4559" s="86"/>
      <c r="D4559" s="86"/>
      <c r="E4559" s="87"/>
      <c r="F4559" s="5"/>
      <c r="G4559" s="5"/>
      <c r="H4559" s="5"/>
      <c r="K4559" s="5"/>
      <c r="L4559" s="5"/>
      <c r="M4559" s="17"/>
      <c r="N4559" s="17"/>
      <c r="T4559" s="79"/>
      <c r="U4559" s="79"/>
      <c r="W4559" s="79"/>
    </row>
    <row r="4560" spans="1:23" x14ac:dyDescent="0.25">
      <c r="A4560" s="17"/>
      <c r="B4560" s="17"/>
      <c r="C4560" s="86"/>
      <c r="D4560" s="86"/>
      <c r="E4560" s="87"/>
      <c r="F4560" s="5"/>
      <c r="G4560" s="5"/>
      <c r="H4560" s="5"/>
      <c r="K4560" s="5"/>
      <c r="L4560" s="5"/>
      <c r="M4560" s="17"/>
      <c r="N4560" s="17"/>
      <c r="T4560" s="79"/>
      <c r="U4560" s="79"/>
      <c r="W4560" s="79"/>
    </row>
    <row r="4561" spans="1:23" x14ac:dyDescent="0.25">
      <c r="A4561" s="17"/>
      <c r="B4561" s="17"/>
      <c r="C4561" s="86"/>
      <c r="D4561" s="86"/>
      <c r="E4561" s="87"/>
      <c r="F4561" s="5"/>
      <c r="G4561" s="5"/>
      <c r="H4561" s="5"/>
      <c r="K4561" s="5"/>
      <c r="L4561" s="5"/>
      <c r="M4561" s="17"/>
      <c r="N4561" s="17"/>
      <c r="T4561" s="79"/>
      <c r="U4561" s="79"/>
      <c r="W4561" s="79"/>
    </row>
    <row r="4562" spans="1:23" x14ac:dyDescent="0.25">
      <c r="A4562" s="17"/>
      <c r="B4562" s="17"/>
      <c r="C4562" s="86"/>
      <c r="D4562" s="86"/>
      <c r="E4562" s="87"/>
      <c r="F4562" s="5"/>
      <c r="G4562" s="5"/>
      <c r="H4562" s="5"/>
      <c r="K4562" s="5"/>
      <c r="L4562" s="5"/>
      <c r="M4562" s="17"/>
      <c r="N4562" s="17"/>
      <c r="T4562" s="79"/>
      <c r="U4562" s="79"/>
      <c r="W4562" s="79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opLeftCell="H1" zoomScale="80" zoomScaleNormal="80" workbookViewId="0">
      <pane ySplit="1" topLeftCell="A770" activePane="bottomLeft" state="frozen"/>
      <selection pane="bottomLeft" activeCell="AA793" sqref="AA793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8"/>
  </cols>
  <sheetData>
    <row r="1" spans="1:31" x14ac:dyDescent="0.25">
      <c r="A1" s="140" t="s">
        <v>3</v>
      </c>
      <c r="B1" s="148"/>
      <c r="C1" s="141"/>
      <c r="D1" s="142" t="s">
        <v>4</v>
      </c>
      <c r="E1" s="145"/>
      <c r="F1" s="145"/>
      <c r="G1" s="2" t="s">
        <v>1</v>
      </c>
      <c r="H1" s="2" t="s">
        <v>157</v>
      </c>
      <c r="I1" s="145" t="s">
        <v>2</v>
      </c>
      <c r="J1" s="145"/>
      <c r="K1" s="143"/>
      <c r="L1" s="142" t="s">
        <v>0</v>
      </c>
      <c r="M1" s="145"/>
      <c r="N1" s="143"/>
      <c r="O1" s="142" t="s">
        <v>177</v>
      </c>
      <c r="P1" s="145"/>
      <c r="Q1" s="143"/>
      <c r="R1" s="146" t="s">
        <v>5</v>
      </c>
      <c r="S1" s="147"/>
      <c r="T1" s="147"/>
      <c r="U1" s="144" t="s">
        <v>6</v>
      </c>
      <c r="V1" s="144"/>
      <c r="W1" s="144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3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9" t="s">
        <v>160</v>
      </c>
      <c r="AB3" s="125" t="s">
        <v>162</v>
      </c>
      <c r="AC3" t="s">
        <v>514</v>
      </c>
      <c r="AD3" s="25" t="s">
        <v>151</v>
      </c>
      <c r="AE3" s="78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9" t="s">
        <v>161</v>
      </c>
      <c r="AB4" s="125" t="s">
        <v>178</v>
      </c>
      <c r="AC4" t="s">
        <v>515</v>
      </c>
      <c r="AD4" s="25" t="s">
        <v>178</v>
      </c>
      <c r="AE4" s="78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9" t="s">
        <v>166</v>
      </c>
      <c r="AB5" s="125" t="s">
        <v>150</v>
      </c>
      <c r="AC5" t="s">
        <v>515</v>
      </c>
      <c r="AD5" s="25" t="s">
        <v>151</v>
      </c>
      <c r="AE5" s="78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9" t="s">
        <v>160</v>
      </c>
      <c r="AB6" s="125" t="s">
        <v>162</v>
      </c>
      <c r="AC6" t="s">
        <v>515</v>
      </c>
      <c r="AD6" s="25" t="s">
        <v>393</v>
      </c>
      <c r="AE6" s="78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9"/>
      <c r="AB7" s="125" t="e">
        <v>#N/A</v>
      </c>
      <c r="AC7" t="s">
        <v>515</v>
      </c>
      <c r="AD7" s="25" t="s">
        <v>170</v>
      </c>
      <c r="AE7" s="78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9" t="s">
        <v>160</v>
      </c>
      <c r="AB8" s="125" t="s">
        <v>162</v>
      </c>
      <c r="AC8" t="s">
        <v>515</v>
      </c>
      <c r="AD8" s="25" t="s">
        <v>163</v>
      </c>
      <c r="AE8" s="78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9" t="s">
        <v>160</v>
      </c>
      <c r="AB9" s="125" t="s">
        <v>162</v>
      </c>
      <c r="AC9" t="s">
        <v>515</v>
      </c>
      <c r="AD9" s="25" t="s">
        <v>153</v>
      </c>
      <c r="AE9" s="78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9"/>
      <c r="AB10" s="125" t="e">
        <v>#N/A</v>
      </c>
      <c r="AC10" t="s">
        <v>515</v>
      </c>
      <c r="AD10" s="25" t="s">
        <v>176</v>
      </c>
      <c r="AE10" s="78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9"/>
      <c r="AB11" s="125" t="e">
        <v>#N/A</v>
      </c>
      <c r="AC11" t="s">
        <v>515</v>
      </c>
      <c r="AD11" s="25" t="s">
        <v>178</v>
      </c>
      <c r="AE11" s="78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9" t="s">
        <v>166</v>
      </c>
      <c r="AB12" s="125" t="s">
        <v>151</v>
      </c>
      <c r="AC12" t="s">
        <v>515</v>
      </c>
      <c r="AD12" s="25" t="s">
        <v>149</v>
      </c>
      <c r="AE12" s="78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9" t="s">
        <v>161</v>
      </c>
      <c r="AB13" s="125" t="s">
        <v>155</v>
      </c>
      <c r="AC13" t="s">
        <v>515</v>
      </c>
      <c r="AD13" s="25" t="s">
        <v>151</v>
      </c>
      <c r="AE13" s="78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9"/>
      <c r="AB14" s="125" t="e">
        <v>#N/A</v>
      </c>
      <c r="AC14" t="s">
        <v>515</v>
      </c>
      <c r="AD14" s="25" t="s">
        <v>151</v>
      </c>
      <c r="AE14" s="78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9" t="s">
        <v>166</v>
      </c>
      <c r="AB15" s="125" t="s">
        <v>151</v>
      </c>
      <c r="AC15" t="s">
        <v>515</v>
      </c>
      <c r="AD15" s="25" t="s">
        <v>155</v>
      </c>
      <c r="AE15" s="78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9" t="s">
        <v>166</v>
      </c>
      <c r="AB16" s="125" t="s">
        <v>151</v>
      </c>
      <c r="AC16" t="s">
        <v>515</v>
      </c>
      <c r="AD16" s="25" t="s">
        <v>164</v>
      </c>
      <c r="AE16" s="78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9"/>
      <c r="AB17" s="125" t="e">
        <v>#N/A</v>
      </c>
      <c r="AC17" t="s">
        <v>515</v>
      </c>
      <c r="AD17" s="25" t="s">
        <v>151</v>
      </c>
      <c r="AE17" s="78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9" t="s">
        <v>166</v>
      </c>
      <c r="AB18" s="125" t="s">
        <v>151</v>
      </c>
      <c r="AC18" t="s">
        <v>515</v>
      </c>
      <c r="AD18" s="25" t="s">
        <v>179</v>
      </c>
      <c r="AE18" s="78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9" t="s">
        <v>166</v>
      </c>
      <c r="AB19" s="125" t="s">
        <v>151</v>
      </c>
      <c r="AC19" t="s">
        <v>515</v>
      </c>
      <c r="AD19" s="25" t="s">
        <v>149</v>
      </c>
      <c r="AE19" s="78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9" t="s">
        <v>166</v>
      </c>
      <c r="AB20" s="125" t="s">
        <v>151</v>
      </c>
      <c r="AC20" t="s">
        <v>515</v>
      </c>
      <c r="AD20" s="25" t="s">
        <v>162</v>
      </c>
      <c r="AE20" s="78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9" t="s">
        <v>160</v>
      </c>
      <c r="AB21" s="125" t="s">
        <v>162</v>
      </c>
      <c r="AC21" t="s">
        <v>515</v>
      </c>
      <c r="AD21" s="25" t="s">
        <v>150</v>
      </c>
      <c r="AE21" s="78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9" t="s">
        <v>160</v>
      </c>
      <c r="AB22" s="125" t="s">
        <v>162</v>
      </c>
      <c r="AC22" t="s">
        <v>522</v>
      </c>
      <c r="AD22" s="25" t="s">
        <v>149</v>
      </c>
      <c r="AE22" s="78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9" t="s">
        <v>161</v>
      </c>
      <c r="AB23" s="125" t="s">
        <v>155</v>
      </c>
      <c r="AC23" t="s">
        <v>522</v>
      </c>
      <c r="AD23" s="25" t="s">
        <v>168</v>
      </c>
      <c r="AE23" s="78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9" t="s">
        <v>160</v>
      </c>
      <c r="AB24" s="125" t="s">
        <v>162</v>
      </c>
      <c r="AC24" t="s">
        <v>522</v>
      </c>
      <c r="AD24" s="25" t="s">
        <v>150</v>
      </c>
      <c r="AE24" s="78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9"/>
      <c r="AB25" s="125" t="e">
        <v>#N/A</v>
      </c>
      <c r="AC25" t="s">
        <v>522</v>
      </c>
      <c r="AD25" s="25" t="s">
        <v>178</v>
      </c>
      <c r="AE25" s="78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9" t="s">
        <v>166</v>
      </c>
      <c r="AB26" s="125" t="s">
        <v>151</v>
      </c>
      <c r="AC26" t="s">
        <v>522</v>
      </c>
      <c r="AD26" s="25" t="s">
        <v>162</v>
      </c>
      <c r="AE26" s="78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9" t="s">
        <v>166</v>
      </c>
      <c r="AB27" s="125" t="s">
        <v>151</v>
      </c>
      <c r="AC27" t="s">
        <v>522</v>
      </c>
      <c r="AD27" s="25" t="s">
        <v>149</v>
      </c>
      <c r="AE27" s="78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9" t="s">
        <v>160</v>
      </c>
      <c r="AB28" s="125" t="s">
        <v>162</v>
      </c>
      <c r="AC28" t="s">
        <v>522</v>
      </c>
      <c r="AD28" s="25" t="s">
        <v>153</v>
      </c>
      <c r="AE28" s="78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9" t="s">
        <v>161</v>
      </c>
      <c r="AB29" s="125" t="s">
        <v>155</v>
      </c>
      <c r="AC29" t="s">
        <v>524</v>
      </c>
      <c r="AD29" s="25" t="s">
        <v>176</v>
      </c>
      <c r="AE29" s="78" t="str">
        <f>VLOOKUP(AD29,cs_lookup!$A$2:$B$55,2,FALSE)</f>
        <v>1</v>
      </c>
    </row>
    <row r="30" spans="1:31" x14ac:dyDescent="0.25">
      <c r="A30" s="137">
        <v>6.5359794183465422E-2</v>
      </c>
      <c r="B30" s="137">
        <v>0.28144328887156184</v>
      </c>
      <c r="C30" s="137">
        <v>0.57173421471023855</v>
      </c>
      <c r="D30" s="128">
        <f t="shared" si="10"/>
        <v>15.299925779952622</v>
      </c>
      <c r="E30" s="129">
        <f t="shared" si="10"/>
        <v>3.5531136805907475</v>
      </c>
      <c r="F30" s="129">
        <f t="shared" si="10"/>
        <v>1.7490644678433518</v>
      </c>
      <c r="G30" s="130">
        <v>3.8667946120766183E-2</v>
      </c>
      <c r="H30" s="131">
        <f t="shared" si="3"/>
        <v>1.0386679461207662</v>
      </c>
      <c r="I30" s="131">
        <f t="shared" si="0"/>
        <v>14.730334017811016</v>
      </c>
      <c r="J30" s="131">
        <f t="shared" si="1"/>
        <v>3.4208369420284641</v>
      </c>
      <c r="K30" s="131">
        <f t="shared" si="7"/>
        <v>1.6839495956102102</v>
      </c>
      <c r="L30" s="115">
        <v>2.2599999999999998</v>
      </c>
      <c r="M30" s="115">
        <v>3.39</v>
      </c>
      <c r="N30" s="115">
        <v>3.32</v>
      </c>
      <c r="O30" s="131">
        <f t="shared" si="4"/>
        <v>2.3473895582329312</v>
      </c>
      <c r="P30" s="131">
        <f t="shared" si="5"/>
        <v>3.5210843373493974</v>
      </c>
      <c r="Q30" s="131">
        <f t="shared" si="8"/>
        <v>3.4483775811209436</v>
      </c>
      <c r="R30" s="132">
        <f t="shared" si="11"/>
        <v>0.42600513259195905</v>
      </c>
      <c r="S30" s="132">
        <f t="shared" si="11"/>
        <v>0.28400342172797266</v>
      </c>
      <c r="T30" s="132">
        <f t="shared" si="11"/>
        <v>0.28999144568006846</v>
      </c>
      <c r="U30" s="115">
        <f t="shared" si="12"/>
        <v>0.15342489839452023</v>
      </c>
      <c r="V30" s="115">
        <f t="shared" si="12"/>
        <v>0.99098555629775842</v>
      </c>
      <c r="W30" s="115">
        <f t="shared" si="12"/>
        <v>1.9715554483665745</v>
      </c>
      <c r="X30" s="115" t="s">
        <v>84</v>
      </c>
      <c r="Y30" s="115" t="s">
        <v>15</v>
      </c>
      <c r="Z30" s="115" t="s">
        <v>139</v>
      </c>
      <c r="AA30" s="133" t="s">
        <v>161</v>
      </c>
      <c r="AB30" s="134" t="s">
        <v>152</v>
      </c>
      <c r="AC30" s="134" t="s">
        <v>467</v>
      </c>
      <c r="AD30" s="133" t="s">
        <v>178</v>
      </c>
      <c r="AE30" s="78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8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8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8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8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8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8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8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8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8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8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8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8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8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8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8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8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8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8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8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8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8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8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8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8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8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8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8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8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8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8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8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8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8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8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8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8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8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8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8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8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8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8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8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8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8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8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8" t="str">
        <f>VLOOKUP(AD77,cs_lookup!$A$2:$B$55,2,FALSE)</f>
        <v>1</v>
      </c>
    </row>
    <row r="78" spans="1:31" x14ac:dyDescent="0.25">
      <c r="A78" s="138">
        <v>0.25736337921243785</v>
      </c>
      <c r="B78" s="138">
        <v>0.22979475317136935</v>
      </c>
      <c r="C78" s="138">
        <v>0.46252505653294729</v>
      </c>
      <c r="D78" s="128">
        <f t="shared" si="15"/>
        <v>3.8855566905443868</v>
      </c>
      <c r="E78" s="129">
        <f t="shared" si="15"/>
        <v>4.3517094546290638</v>
      </c>
      <c r="F78" s="129">
        <f t="shared" si="15"/>
        <v>2.1620450305890975</v>
      </c>
      <c r="G78" s="130">
        <v>6.2406250337228908E-2</v>
      </c>
      <c r="H78" s="131">
        <f t="shared" si="18"/>
        <v>1.0624062503372289</v>
      </c>
      <c r="I78" s="131">
        <f t="shared" si="16"/>
        <v>3.6573172355782297</v>
      </c>
      <c r="J78" s="131">
        <f t="shared" si="17"/>
        <v>4.096087963759385</v>
      </c>
      <c r="K78" s="131">
        <f t="shared" si="21"/>
        <v>2.0350454733326555</v>
      </c>
      <c r="L78" s="115">
        <v>3.16</v>
      </c>
      <c r="M78" s="115">
        <v>3.91</v>
      </c>
      <c r="N78" s="115">
        <v>2.04</v>
      </c>
      <c r="O78" s="131">
        <f t="shared" si="19"/>
        <v>3.3572037510656436</v>
      </c>
      <c r="P78" s="131">
        <f t="shared" si="20"/>
        <v>4.1540084388185647</v>
      </c>
      <c r="Q78" s="131">
        <f t="shared" si="22"/>
        <v>2.1673087506879471</v>
      </c>
      <c r="R78" s="132">
        <f t="shared" si="13"/>
        <v>0.29786693753174198</v>
      </c>
      <c r="S78" s="132">
        <f t="shared" si="13"/>
        <v>0.24073133570340277</v>
      </c>
      <c r="T78" s="132">
        <f t="shared" si="13"/>
        <v>0.46140172676485525</v>
      </c>
      <c r="U78" s="115">
        <f t="shared" si="14"/>
        <v>0.86402130207892602</v>
      </c>
      <c r="V78" s="115">
        <f t="shared" si="14"/>
        <v>0.95456934387009762</v>
      </c>
      <c r="W78" s="115">
        <f t="shared" si="14"/>
        <v>1.0024346024362938</v>
      </c>
      <c r="X78" s="115" t="s">
        <v>344</v>
      </c>
      <c r="Y78" s="115" t="s">
        <v>345</v>
      </c>
      <c r="Z78" s="115" t="s">
        <v>145</v>
      </c>
      <c r="AA78" s="133" t="s">
        <v>161</v>
      </c>
      <c r="AB78" s="133" t="s">
        <v>155</v>
      </c>
      <c r="AC78" s="115" t="s">
        <v>526</v>
      </c>
      <c r="AD78" s="133" t="s">
        <v>152</v>
      </c>
      <c r="AE78" s="78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8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8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8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8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8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8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8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8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8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8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8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8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8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8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8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8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8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8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8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8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8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8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8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8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8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8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8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8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8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8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8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8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8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8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8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8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8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8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8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8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8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8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8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8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8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8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8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8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8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8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8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8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8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8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8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8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8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8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8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8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8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8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8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8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8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8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6" t="s">
        <v>160</v>
      </c>
      <c r="AB145" s="25" t="s">
        <v>154</v>
      </c>
      <c r="AC145" s="19">
        <v>44385</v>
      </c>
      <c r="AD145" s="25" t="s">
        <v>170</v>
      </c>
      <c r="AE145" s="78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8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8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8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8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8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8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8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8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8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8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8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8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8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8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8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8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8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8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8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8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8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8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8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8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8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8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8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6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6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6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6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6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6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6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6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6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6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6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6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6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6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6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6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6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6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6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6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6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6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6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6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6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6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6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6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6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6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6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6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6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6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6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6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6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6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6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6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6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6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6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6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6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6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6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6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6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6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6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6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6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6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6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6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6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6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6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6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6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6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6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6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6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6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6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6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6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6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6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6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6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6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6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6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6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6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6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6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6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6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6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6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6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6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6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6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6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6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6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6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6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6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6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6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6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6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6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6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6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6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6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6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6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6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6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6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6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6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6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6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6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6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6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6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6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6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6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6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6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6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6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6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6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6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6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6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6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6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6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6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6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6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6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6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6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6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6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6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6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6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6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6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6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6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6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6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6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6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6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6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6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6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6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6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6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6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6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6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6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6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6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6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6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6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6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6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6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6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6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6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6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6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6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6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6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6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6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6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6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6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6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6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6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6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6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6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6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6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6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6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6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6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6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6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6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6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6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6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6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6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6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6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6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6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6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6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6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6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6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6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6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6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6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6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6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6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6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6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6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6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6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6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6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6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6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6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6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6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6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6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6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6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6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6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6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6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6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6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6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6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6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6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6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6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6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6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6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6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6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6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6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6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6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6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6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6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6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6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6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6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6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6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6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6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6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6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6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6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6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6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6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6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6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6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6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6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6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6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6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6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6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6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6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6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6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6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6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6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6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6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6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6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6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6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6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6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6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6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6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6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6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6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6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6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6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6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6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6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6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6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6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6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6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6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6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6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6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6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6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6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6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6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6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6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6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6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6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6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6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6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6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6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6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6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6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6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6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6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6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6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6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6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6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6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6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6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6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6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6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6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6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6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6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6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6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6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6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6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6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6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6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6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6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6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6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6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6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6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6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6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6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6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6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6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6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6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6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6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6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6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6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6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6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6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6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6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6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6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6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6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6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6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6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6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6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6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6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6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6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6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6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6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6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6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6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6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6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6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6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6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6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6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6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6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6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6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6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6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6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6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6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6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6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6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6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6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6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6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6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6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6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6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6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6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6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6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6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6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6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6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6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6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6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6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6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6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6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6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6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6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6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6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6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6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6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6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6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6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6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6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6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6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6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6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6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6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6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6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6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6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6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6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6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6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6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6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6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6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6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6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6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6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6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6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6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6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6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6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6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6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6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6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6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6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6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6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6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6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6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6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6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6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6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6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6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6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6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6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6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6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6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6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6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6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6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6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6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6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6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6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6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6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6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6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6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6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6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6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6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6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6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6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6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6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6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6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6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6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6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6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6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6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6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6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6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6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6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6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6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6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6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6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6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6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6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6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6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6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6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6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6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6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9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9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9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9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9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9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9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9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9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9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9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9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9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9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9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9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9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9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9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9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9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9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9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9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9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9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9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9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9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9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9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9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9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9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9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9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9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9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9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9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9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9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9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9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9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9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9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9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9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9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9" t="str">
        <f>VLOOKUP(AD787,cs_lookup!$A$2:$B$55,2,FALSE)</f>
        <v>2</v>
      </c>
    </row>
    <row r="788" spans="1:31" x14ac:dyDescent="0.25">
      <c r="A788" s="39"/>
      <c r="B788" s="39"/>
      <c r="C788" s="39"/>
      <c r="D788" s="32"/>
      <c r="E788" s="33"/>
      <c r="F788" s="33"/>
      <c r="G788" s="26"/>
      <c r="H788" s="34"/>
      <c r="I788" s="34"/>
      <c r="J788" s="34"/>
      <c r="K788" s="34"/>
      <c r="L788" s="35"/>
      <c r="M788" s="35"/>
      <c r="N788" s="35"/>
      <c r="O788" s="34"/>
      <c r="P788" s="34"/>
      <c r="Q788" s="34"/>
      <c r="R788" s="36"/>
      <c r="S788" s="36"/>
      <c r="T788" s="36"/>
      <c r="U788" s="35"/>
      <c r="V788" s="35"/>
      <c r="W788" s="35"/>
      <c r="X788" s="35"/>
      <c r="Y788" s="35"/>
      <c r="Z788" s="35"/>
      <c r="AA788" s="37"/>
      <c r="AB788" s="37"/>
      <c r="AC788" s="55"/>
      <c r="AD788" s="37"/>
    </row>
    <row r="789" spans="1:31" x14ac:dyDescent="0.25">
      <c r="A789" s="39"/>
      <c r="B789" s="39"/>
      <c r="C789" s="39"/>
      <c r="D789" s="32"/>
      <c r="E789" s="33"/>
      <c r="F789" s="33"/>
      <c r="G789" s="26"/>
      <c r="H789" s="34"/>
      <c r="I789" s="34"/>
      <c r="J789" s="34"/>
      <c r="K789" s="34"/>
      <c r="L789" s="35"/>
      <c r="M789" s="35"/>
      <c r="N789" s="35"/>
      <c r="O789" s="34"/>
      <c r="P789" s="34"/>
      <c r="Q789" s="34"/>
      <c r="R789" s="36"/>
      <c r="S789" s="36"/>
      <c r="T789" s="36"/>
      <c r="U789" s="35"/>
      <c r="V789" s="35"/>
      <c r="W789" s="35"/>
      <c r="X789" s="35"/>
      <c r="Y789" s="35"/>
      <c r="Z789" s="35"/>
      <c r="AA789" s="37"/>
      <c r="AB789" s="37"/>
      <c r="AC789" s="55"/>
      <c r="AD789" s="37"/>
    </row>
    <row r="790" spans="1:31" x14ac:dyDescent="0.25">
      <c r="A790" s="39"/>
      <c r="B790" s="39"/>
      <c r="C790" s="39"/>
      <c r="D790" s="32"/>
      <c r="E790" s="33"/>
      <c r="F790" s="33"/>
      <c r="G790" s="26"/>
      <c r="H790" s="34"/>
      <c r="I790" s="34"/>
      <c r="J790" s="34"/>
      <c r="K790" s="34"/>
      <c r="L790" s="35"/>
      <c r="M790" s="35"/>
      <c r="N790" s="35"/>
      <c r="O790" s="34"/>
      <c r="P790" s="34"/>
      <c r="Q790" s="34"/>
      <c r="R790" s="36"/>
      <c r="S790" s="36"/>
      <c r="T790" s="36"/>
      <c r="U790" s="35"/>
      <c r="V790" s="35"/>
      <c r="W790" s="35"/>
      <c r="X790" s="35"/>
      <c r="Y790" s="35"/>
      <c r="Z790" s="35"/>
      <c r="AA790" s="37"/>
      <c r="AB790" s="37"/>
      <c r="AC790" s="55"/>
      <c r="AD790" s="37"/>
    </row>
    <row r="791" spans="1:31" x14ac:dyDescent="0.25">
      <c r="A791" s="39"/>
      <c r="B791" s="39"/>
      <c r="C791" s="39"/>
      <c r="D791" s="32"/>
      <c r="E791" s="33"/>
      <c r="F791" s="33"/>
      <c r="G791" s="26"/>
      <c r="H791" s="34"/>
      <c r="I791" s="34"/>
      <c r="J791" s="34"/>
      <c r="K791" s="34"/>
      <c r="L791" s="35"/>
      <c r="M791" s="35"/>
      <c r="N791" s="35"/>
      <c r="O791" s="34"/>
      <c r="P791" s="34"/>
      <c r="Q791" s="34"/>
      <c r="R791" s="36"/>
      <c r="S791" s="36"/>
      <c r="T791" s="36"/>
      <c r="U791" s="35"/>
      <c r="V791" s="35"/>
      <c r="W791" s="35"/>
      <c r="X791" s="35"/>
      <c r="Y791" s="35"/>
      <c r="Z791" s="35"/>
      <c r="AA791" s="37"/>
      <c r="AB791" s="37"/>
      <c r="AC791" s="55"/>
      <c r="AD791" s="37"/>
    </row>
    <row r="792" spans="1:31" x14ac:dyDescent="0.25">
      <c r="A792" s="39"/>
      <c r="B792" s="39"/>
      <c r="C792" s="39"/>
      <c r="D792" s="32"/>
      <c r="E792" s="33"/>
      <c r="F792" s="33"/>
      <c r="G792" s="26"/>
      <c r="H792" s="34"/>
      <c r="I792" s="34"/>
      <c r="J792" s="34"/>
      <c r="K792" s="34"/>
      <c r="L792" s="35"/>
      <c r="M792" s="35"/>
      <c r="N792" s="35"/>
      <c r="O792" s="34"/>
      <c r="P792" s="34"/>
      <c r="Q792" s="34"/>
      <c r="R792" s="36"/>
      <c r="S792" s="36"/>
      <c r="T792" s="36"/>
      <c r="U792" s="35"/>
      <c r="V792" s="35"/>
      <c r="W792" s="35"/>
      <c r="X792" s="35"/>
      <c r="Y792" s="35"/>
      <c r="Z792" s="35"/>
      <c r="AA792" s="37"/>
      <c r="AB792" s="37"/>
      <c r="AC792" s="55"/>
      <c r="AD792" s="37"/>
    </row>
    <row r="793" spans="1:31" x14ac:dyDescent="0.25">
      <c r="A793" s="39"/>
      <c r="B793" s="39"/>
      <c r="C793" s="39"/>
      <c r="D793" s="32"/>
      <c r="E793" s="33"/>
      <c r="F793" s="33"/>
      <c r="G793" s="26"/>
      <c r="H793" s="34"/>
      <c r="I793" s="34"/>
      <c r="J793" s="34"/>
      <c r="K793" s="34"/>
      <c r="L793" s="35"/>
      <c r="M793" s="35"/>
      <c r="N793" s="35"/>
      <c r="O793" s="34"/>
      <c r="P793" s="34"/>
      <c r="Q793" s="34"/>
      <c r="R793" s="36"/>
      <c r="S793" s="36"/>
      <c r="T793" s="36"/>
      <c r="U793" s="35"/>
      <c r="V793" s="35"/>
      <c r="W793" s="35"/>
      <c r="X793" s="35"/>
      <c r="Y793" s="35"/>
      <c r="Z793" s="35"/>
      <c r="AA793" s="37"/>
      <c r="AB793" s="37"/>
      <c r="AC793" s="55"/>
      <c r="AD793" s="37"/>
    </row>
    <row r="794" spans="1:31" x14ac:dyDescent="0.25">
      <c r="A794" s="39"/>
      <c r="B794" s="39"/>
      <c r="C794" s="39"/>
      <c r="D794" s="32"/>
      <c r="E794" s="33"/>
      <c r="F794" s="33"/>
      <c r="G794" s="26"/>
      <c r="H794" s="34"/>
      <c r="I794" s="34"/>
      <c r="J794" s="34"/>
      <c r="K794" s="34"/>
      <c r="L794" s="35"/>
      <c r="M794" s="35"/>
      <c r="N794" s="35"/>
      <c r="O794" s="34"/>
      <c r="P794" s="34"/>
      <c r="Q794" s="34"/>
      <c r="R794" s="36"/>
      <c r="S794" s="36"/>
      <c r="T794" s="36"/>
      <c r="U794" s="35"/>
      <c r="V794" s="35"/>
      <c r="W794" s="35"/>
      <c r="X794" s="35"/>
      <c r="Y794" s="35"/>
      <c r="Z794" s="35"/>
      <c r="AA794" s="37"/>
      <c r="AB794" s="37"/>
      <c r="AC794" s="55"/>
      <c r="AD794" s="37"/>
    </row>
    <row r="795" spans="1:31" x14ac:dyDescent="0.25">
      <c r="A795" s="39"/>
      <c r="B795" s="39"/>
      <c r="C795" s="39"/>
      <c r="D795" s="32"/>
      <c r="E795" s="33"/>
      <c r="F795" s="33"/>
      <c r="G795" s="26"/>
      <c r="H795" s="34"/>
      <c r="I795" s="34"/>
      <c r="J795" s="34"/>
      <c r="K795" s="34"/>
      <c r="L795" s="35"/>
      <c r="M795" s="35"/>
      <c r="N795" s="35"/>
      <c r="O795" s="34"/>
      <c r="P795" s="34"/>
      <c r="Q795" s="34"/>
      <c r="R795" s="36"/>
      <c r="S795" s="36"/>
      <c r="T795" s="36"/>
      <c r="U795" s="35"/>
      <c r="V795" s="35"/>
      <c r="W795" s="35"/>
      <c r="X795" s="35"/>
      <c r="Y795" s="35"/>
      <c r="Z795" s="35"/>
      <c r="AA795" s="37"/>
      <c r="AB795" s="37"/>
      <c r="AC795" s="55"/>
      <c r="AD795" s="37"/>
    </row>
    <row r="796" spans="1:31" x14ac:dyDescent="0.25">
      <c r="A796" s="39"/>
      <c r="B796" s="39"/>
      <c r="C796" s="39"/>
      <c r="D796" s="32"/>
      <c r="E796" s="33"/>
      <c r="F796" s="33"/>
      <c r="G796" s="26"/>
      <c r="H796" s="34"/>
      <c r="I796" s="34"/>
      <c r="J796" s="34"/>
      <c r="K796" s="34"/>
      <c r="L796" s="35"/>
      <c r="M796" s="35"/>
      <c r="N796" s="35"/>
      <c r="O796" s="34"/>
      <c r="P796" s="34"/>
      <c r="Q796" s="34"/>
      <c r="R796" s="36"/>
      <c r="S796" s="36"/>
      <c r="T796" s="36"/>
      <c r="U796" s="35"/>
      <c r="V796" s="35"/>
      <c r="W796" s="35"/>
      <c r="X796" s="35"/>
      <c r="Y796" s="35"/>
      <c r="Z796" s="35"/>
      <c r="AA796" s="37"/>
      <c r="AB796" s="37"/>
      <c r="AC796" s="55"/>
      <c r="AD796" s="37"/>
    </row>
    <row r="797" spans="1:31" x14ac:dyDescent="0.25">
      <c r="A797" s="39"/>
      <c r="B797" s="39"/>
      <c r="C797" s="39"/>
      <c r="D797" s="32"/>
      <c r="E797" s="33"/>
      <c r="F797" s="33"/>
      <c r="G797" s="26"/>
      <c r="H797" s="34"/>
      <c r="I797" s="34"/>
      <c r="J797" s="34"/>
      <c r="K797" s="34"/>
      <c r="L797" s="35"/>
      <c r="M797" s="35"/>
      <c r="N797" s="35"/>
      <c r="O797" s="34"/>
      <c r="P797" s="34"/>
      <c r="Q797" s="34"/>
      <c r="R797" s="36"/>
      <c r="S797" s="36"/>
      <c r="T797" s="36"/>
      <c r="U797" s="35"/>
      <c r="V797" s="35"/>
      <c r="W797" s="35"/>
      <c r="X797" s="35"/>
      <c r="Y797" s="35"/>
      <c r="Z797" s="35"/>
      <c r="AA797" s="37"/>
      <c r="AB797" s="37"/>
      <c r="AC797" s="55"/>
      <c r="AD797" s="37"/>
    </row>
    <row r="798" spans="1:31" x14ac:dyDescent="0.25">
      <c r="A798" s="39"/>
      <c r="B798" s="39"/>
      <c r="C798" s="39"/>
      <c r="D798" s="32"/>
      <c r="E798" s="33"/>
      <c r="F798" s="33"/>
      <c r="G798" s="26"/>
      <c r="H798" s="34"/>
      <c r="I798" s="34"/>
      <c r="J798" s="34"/>
      <c r="K798" s="34"/>
      <c r="L798" s="35"/>
      <c r="M798" s="35"/>
      <c r="N798" s="35"/>
      <c r="O798" s="34"/>
      <c r="P798" s="34"/>
      <c r="Q798" s="34"/>
      <c r="R798" s="36"/>
      <c r="S798" s="36"/>
      <c r="T798" s="36"/>
      <c r="U798" s="35"/>
      <c r="V798" s="35"/>
      <c r="W798" s="35"/>
      <c r="X798" s="35"/>
      <c r="Y798" s="35"/>
      <c r="Z798" s="35"/>
      <c r="AA798" s="37"/>
      <c r="AB798" s="37"/>
      <c r="AC798" s="55"/>
      <c r="AD798" s="37"/>
    </row>
    <row r="799" spans="1:31" x14ac:dyDescent="0.25">
      <c r="A799" s="39"/>
      <c r="B799" s="39"/>
      <c r="C799" s="39"/>
      <c r="D799" s="32"/>
      <c r="E799" s="33"/>
      <c r="F799" s="33"/>
      <c r="G799" s="26"/>
      <c r="H799" s="34"/>
      <c r="I799" s="34"/>
      <c r="J799" s="34"/>
      <c r="K799" s="34"/>
      <c r="L799" s="35"/>
      <c r="M799" s="35"/>
      <c r="N799" s="35"/>
      <c r="O799" s="34"/>
      <c r="P799" s="34"/>
      <c r="Q799" s="34"/>
      <c r="R799" s="36"/>
      <c r="S799" s="36"/>
      <c r="T799" s="36"/>
      <c r="U799" s="35"/>
      <c r="V799" s="35"/>
      <c r="W799" s="35"/>
      <c r="X799" s="35"/>
      <c r="Y799" s="35"/>
      <c r="Z799" s="35"/>
      <c r="AA799" s="37"/>
      <c r="AB799" s="37"/>
      <c r="AC799" s="55"/>
      <c r="AD799" s="37"/>
    </row>
    <row r="800" spans="1:31" x14ac:dyDescent="0.25">
      <c r="A800" s="39"/>
      <c r="B800" s="39"/>
      <c r="C800" s="39"/>
      <c r="D800" s="32"/>
      <c r="E800" s="33"/>
      <c r="F800" s="33"/>
      <c r="G800" s="26"/>
      <c r="H800" s="34"/>
      <c r="I800" s="34"/>
      <c r="J800" s="34"/>
      <c r="K800" s="34"/>
      <c r="L800" s="35"/>
      <c r="M800" s="35"/>
      <c r="N800" s="35"/>
      <c r="O800" s="34"/>
      <c r="P800" s="34"/>
      <c r="Q800" s="34"/>
      <c r="R800" s="36"/>
      <c r="S800" s="36"/>
      <c r="T800" s="36"/>
      <c r="U800" s="35"/>
      <c r="V800" s="35"/>
      <c r="W800" s="35"/>
      <c r="X800" s="35"/>
      <c r="Y800" s="35"/>
      <c r="Z800" s="35"/>
      <c r="AA800" s="37"/>
      <c r="AB800" s="37"/>
      <c r="AC800" s="55"/>
      <c r="AD800" s="37"/>
    </row>
    <row r="801" spans="1:30" x14ac:dyDescent="0.25">
      <c r="A801" s="39"/>
      <c r="B801" s="39"/>
      <c r="C801" s="39"/>
      <c r="D801" s="32"/>
      <c r="E801" s="33"/>
      <c r="F801" s="33"/>
      <c r="G801" s="26"/>
      <c r="H801" s="34"/>
      <c r="I801" s="34"/>
      <c r="J801" s="34"/>
      <c r="K801" s="34"/>
      <c r="L801" s="35"/>
      <c r="M801" s="35"/>
      <c r="N801" s="35"/>
      <c r="O801" s="34"/>
      <c r="P801" s="34"/>
      <c r="Q801" s="34"/>
      <c r="R801" s="36"/>
      <c r="S801" s="36"/>
      <c r="T801" s="36"/>
      <c r="U801" s="35"/>
      <c r="V801" s="35"/>
      <c r="W801" s="35"/>
      <c r="X801" s="35"/>
      <c r="Y801" s="35"/>
      <c r="Z801" s="35"/>
      <c r="AA801" s="37"/>
      <c r="AB801" s="37"/>
      <c r="AC801" s="55"/>
      <c r="AD801" s="37"/>
    </row>
    <row r="802" spans="1:30" x14ac:dyDescent="0.25">
      <c r="A802" s="39"/>
      <c r="B802" s="39"/>
      <c r="C802" s="39"/>
      <c r="D802" s="32"/>
      <c r="E802" s="33"/>
      <c r="F802" s="33"/>
      <c r="G802" s="26"/>
      <c r="H802" s="34"/>
      <c r="I802" s="34"/>
      <c r="J802" s="34"/>
      <c r="K802" s="34"/>
      <c r="L802" s="35"/>
      <c r="M802" s="35"/>
      <c r="N802" s="35"/>
      <c r="O802" s="34"/>
      <c r="P802" s="34"/>
      <c r="Q802" s="34"/>
      <c r="R802" s="36"/>
      <c r="S802" s="36"/>
      <c r="T802" s="36"/>
      <c r="U802" s="35"/>
      <c r="V802" s="35"/>
      <c r="W802" s="35"/>
      <c r="X802" s="35"/>
      <c r="Y802" s="35"/>
      <c r="Z802" s="35"/>
      <c r="AA802" s="37"/>
      <c r="AB802" s="37"/>
      <c r="AC802" s="55"/>
      <c r="AD802" s="37"/>
    </row>
    <row r="803" spans="1:30" x14ac:dyDescent="0.25">
      <c r="A803" s="39"/>
      <c r="B803" s="39"/>
      <c r="C803" s="39"/>
      <c r="D803" s="32"/>
      <c r="E803" s="33"/>
      <c r="F803" s="33"/>
      <c r="G803" s="26"/>
      <c r="H803" s="34"/>
      <c r="I803" s="34"/>
      <c r="J803" s="34"/>
      <c r="K803" s="34"/>
      <c r="L803" s="35"/>
      <c r="M803" s="35"/>
      <c r="N803" s="35"/>
      <c r="O803" s="34"/>
      <c r="P803" s="34"/>
      <c r="Q803" s="34"/>
      <c r="R803" s="36"/>
      <c r="S803" s="36"/>
      <c r="T803" s="36"/>
      <c r="U803" s="35"/>
      <c r="V803" s="35"/>
      <c r="W803" s="35"/>
      <c r="X803" s="35"/>
      <c r="Y803" s="35"/>
      <c r="Z803" s="35"/>
      <c r="AA803" s="37"/>
      <c r="AB803" s="37"/>
      <c r="AC803" s="55"/>
      <c r="AD803" s="37"/>
    </row>
    <row r="804" spans="1:30" x14ac:dyDescent="0.25">
      <c r="A804" s="39"/>
      <c r="B804" s="39"/>
      <c r="C804" s="39"/>
      <c r="D804" s="32"/>
      <c r="E804" s="33"/>
      <c r="F804" s="33"/>
      <c r="G804" s="26"/>
      <c r="H804" s="34"/>
      <c r="I804" s="34"/>
      <c r="J804" s="34"/>
      <c r="K804" s="34"/>
      <c r="L804" s="35"/>
      <c r="M804" s="35"/>
      <c r="N804" s="35"/>
      <c r="O804" s="34"/>
      <c r="P804" s="34"/>
      <c r="Q804" s="34"/>
      <c r="R804" s="36"/>
      <c r="S804" s="36"/>
      <c r="T804" s="36"/>
      <c r="U804" s="35"/>
      <c r="V804" s="35"/>
      <c r="W804" s="35"/>
      <c r="X804" s="35"/>
      <c r="Y804" s="35"/>
      <c r="Z804" s="35"/>
      <c r="AA804" s="37"/>
      <c r="AB804" s="37"/>
      <c r="AC804" s="55"/>
      <c r="AD804" s="37"/>
    </row>
    <row r="805" spans="1:30" x14ac:dyDescent="0.25">
      <c r="A805" s="39"/>
      <c r="B805" s="39"/>
      <c r="C805" s="39"/>
      <c r="D805" s="32"/>
      <c r="E805" s="33"/>
      <c r="F805" s="33"/>
      <c r="G805" s="26"/>
      <c r="H805" s="34"/>
      <c r="I805" s="34"/>
      <c r="J805" s="34"/>
      <c r="K805" s="34"/>
      <c r="L805" s="35"/>
      <c r="M805" s="35"/>
      <c r="N805" s="35"/>
      <c r="O805" s="34"/>
      <c r="P805" s="34"/>
      <c r="Q805" s="34"/>
      <c r="R805" s="36"/>
      <c r="S805" s="36"/>
      <c r="T805" s="36"/>
      <c r="U805" s="35"/>
      <c r="V805" s="35"/>
      <c r="W805" s="35"/>
      <c r="X805" s="35"/>
      <c r="Y805" s="35"/>
      <c r="Z805" s="35"/>
      <c r="AA805" s="37"/>
      <c r="AB805" s="37"/>
      <c r="AC805" s="55"/>
      <c r="AD805" s="37"/>
    </row>
    <row r="806" spans="1:30" x14ac:dyDescent="0.25">
      <c r="A806" s="39"/>
      <c r="B806" s="39"/>
      <c r="C806" s="39"/>
      <c r="D806" s="32"/>
      <c r="E806" s="33"/>
      <c r="F806" s="33"/>
      <c r="G806" s="26"/>
      <c r="H806" s="34"/>
      <c r="I806" s="34"/>
      <c r="J806" s="34"/>
      <c r="K806" s="34"/>
      <c r="L806" s="35"/>
      <c r="M806" s="35"/>
      <c r="N806" s="35"/>
      <c r="O806" s="34"/>
      <c r="P806" s="34"/>
      <c r="Q806" s="34"/>
      <c r="R806" s="36"/>
      <c r="S806" s="36"/>
      <c r="T806" s="36"/>
      <c r="U806" s="35"/>
      <c r="V806" s="35"/>
      <c r="W806" s="35"/>
      <c r="X806" s="35"/>
      <c r="Y806" s="35"/>
      <c r="Z806" s="35"/>
      <c r="AA806" s="37"/>
      <c r="AB806" s="37"/>
      <c r="AC806" s="55"/>
      <c r="AD806" s="37"/>
    </row>
    <row r="807" spans="1:30" x14ac:dyDescent="0.25">
      <c r="A807" s="39"/>
      <c r="B807" s="39"/>
      <c r="C807" s="39"/>
      <c r="D807" s="32"/>
      <c r="E807" s="33"/>
      <c r="F807" s="33"/>
      <c r="G807" s="26"/>
      <c r="H807" s="34"/>
      <c r="I807" s="34"/>
      <c r="J807" s="34"/>
      <c r="K807" s="34"/>
      <c r="L807" s="35"/>
      <c r="M807" s="35"/>
      <c r="N807" s="35"/>
      <c r="O807" s="34"/>
      <c r="P807" s="34"/>
      <c r="Q807" s="34"/>
      <c r="R807" s="36"/>
      <c r="S807" s="36"/>
      <c r="T807" s="36"/>
      <c r="U807" s="35"/>
      <c r="V807" s="35"/>
      <c r="W807" s="35"/>
      <c r="X807" s="35"/>
      <c r="Y807" s="35"/>
      <c r="Z807" s="35"/>
      <c r="AA807" s="37"/>
      <c r="AB807" s="37"/>
      <c r="AC807" s="55"/>
      <c r="AD807" s="37"/>
    </row>
    <row r="808" spans="1:30" x14ac:dyDescent="0.25">
      <c r="A808" s="39"/>
      <c r="B808" s="39"/>
      <c r="C808" s="39"/>
      <c r="D808" s="32"/>
      <c r="E808" s="33"/>
      <c r="F808" s="33"/>
      <c r="G808" s="26"/>
      <c r="H808" s="34"/>
      <c r="I808" s="34"/>
      <c r="J808" s="34"/>
      <c r="K808" s="34"/>
      <c r="L808" s="35"/>
      <c r="M808" s="35"/>
      <c r="N808" s="35"/>
      <c r="O808" s="34"/>
      <c r="P808" s="34"/>
      <c r="Q808" s="34"/>
      <c r="R808" s="36"/>
      <c r="S808" s="36"/>
      <c r="T808" s="36"/>
      <c r="U808" s="35"/>
      <c r="V808" s="35"/>
      <c r="W808" s="35"/>
      <c r="X808" s="35"/>
      <c r="Y808" s="35"/>
      <c r="Z808" s="35"/>
      <c r="AA808" s="37"/>
      <c r="AB808" s="37"/>
      <c r="AC808" s="55"/>
      <c r="AD808" s="37"/>
    </row>
    <row r="809" spans="1:30" x14ac:dyDescent="0.25">
      <c r="A809" s="39"/>
      <c r="B809" s="39"/>
      <c r="C809" s="39"/>
      <c r="D809" s="32"/>
      <c r="E809" s="33"/>
      <c r="F809" s="33"/>
      <c r="G809" s="26"/>
      <c r="H809" s="34"/>
      <c r="I809" s="34"/>
      <c r="J809" s="34"/>
      <c r="K809" s="34"/>
      <c r="L809" s="35"/>
      <c r="M809" s="35"/>
      <c r="N809" s="35"/>
      <c r="O809" s="34"/>
      <c r="P809" s="34"/>
      <c r="Q809" s="34"/>
      <c r="R809" s="36"/>
      <c r="S809" s="36"/>
      <c r="T809" s="36"/>
      <c r="U809" s="35"/>
      <c r="V809" s="35"/>
      <c r="W809" s="35"/>
      <c r="X809" s="35"/>
      <c r="Y809" s="35"/>
      <c r="Z809" s="35"/>
      <c r="AA809" s="37"/>
      <c r="AB809" s="37"/>
      <c r="AC809" s="55"/>
      <c r="AD809" s="37"/>
    </row>
    <row r="810" spans="1:30" x14ac:dyDescent="0.25">
      <c r="A810" s="39"/>
      <c r="B810" s="39"/>
      <c r="C810" s="39"/>
      <c r="D810" s="32"/>
      <c r="E810" s="33"/>
      <c r="F810" s="33"/>
      <c r="G810" s="26"/>
      <c r="H810" s="34"/>
      <c r="I810" s="34"/>
      <c r="J810" s="34"/>
      <c r="K810" s="34"/>
      <c r="L810" s="35"/>
      <c r="M810" s="35"/>
      <c r="N810" s="35"/>
      <c r="O810" s="34"/>
      <c r="P810" s="34"/>
      <c r="Q810" s="34"/>
      <c r="R810" s="36"/>
      <c r="S810" s="36"/>
      <c r="T810" s="36"/>
      <c r="U810" s="35"/>
      <c r="V810" s="35"/>
      <c r="W810" s="35"/>
      <c r="X810" s="35"/>
      <c r="Y810" s="35"/>
      <c r="Z810" s="35"/>
      <c r="AA810" s="37"/>
      <c r="AB810" s="37"/>
      <c r="AC810" s="55"/>
      <c r="AD810" s="37"/>
    </row>
    <row r="811" spans="1:30" x14ac:dyDescent="0.25">
      <c r="A811" s="39"/>
      <c r="B811" s="39"/>
      <c r="C811" s="39"/>
      <c r="D811" s="32"/>
      <c r="E811" s="33"/>
      <c r="F811" s="33"/>
      <c r="G811" s="26"/>
      <c r="H811" s="34"/>
      <c r="I811" s="34"/>
      <c r="J811" s="34"/>
      <c r="K811" s="34"/>
      <c r="L811" s="35"/>
      <c r="M811" s="35"/>
      <c r="N811" s="35"/>
      <c r="O811" s="34"/>
      <c r="P811" s="34"/>
      <c r="Q811" s="34"/>
      <c r="R811" s="36"/>
      <c r="S811" s="36"/>
      <c r="T811" s="36"/>
      <c r="U811" s="35"/>
      <c r="V811" s="35"/>
      <c r="W811" s="35"/>
      <c r="X811" s="35"/>
      <c r="Y811" s="35"/>
      <c r="Z811" s="35"/>
      <c r="AA811" s="37"/>
      <c r="AB811" s="37"/>
      <c r="AC811" s="55"/>
      <c r="AD811" s="37"/>
    </row>
    <row r="812" spans="1:30" x14ac:dyDescent="0.25">
      <c r="A812" s="39"/>
      <c r="B812" s="39"/>
      <c r="C812" s="39"/>
      <c r="D812" s="32"/>
      <c r="E812" s="33"/>
      <c r="F812" s="33"/>
      <c r="G812" s="26"/>
      <c r="H812" s="34"/>
      <c r="I812" s="34"/>
      <c r="J812" s="34"/>
      <c r="K812" s="34"/>
      <c r="L812" s="35"/>
      <c r="M812" s="35"/>
      <c r="N812" s="35"/>
      <c r="O812" s="34"/>
      <c r="P812" s="34"/>
      <c r="Q812" s="34"/>
      <c r="R812" s="36"/>
      <c r="S812" s="36"/>
      <c r="T812" s="36"/>
      <c r="U812" s="35"/>
      <c r="V812" s="35"/>
      <c r="W812" s="35"/>
      <c r="X812" s="35"/>
      <c r="Y812" s="35"/>
      <c r="Z812" s="35"/>
      <c r="AA812" s="37"/>
      <c r="AB812" s="37"/>
      <c r="AC812" s="55"/>
      <c r="AD812" s="37"/>
    </row>
    <row r="813" spans="1:30" x14ac:dyDescent="0.25">
      <c r="A813" s="39"/>
      <c r="B813" s="39"/>
      <c r="C813" s="39"/>
      <c r="D813" s="32"/>
      <c r="E813" s="33"/>
      <c r="F813" s="33"/>
      <c r="G813" s="26"/>
      <c r="H813" s="34"/>
      <c r="I813" s="34"/>
      <c r="J813" s="34"/>
      <c r="K813" s="34"/>
      <c r="L813" s="35"/>
      <c r="M813" s="35"/>
      <c r="N813" s="35"/>
      <c r="O813" s="34"/>
      <c r="P813" s="34"/>
      <c r="Q813" s="34"/>
      <c r="R813" s="36"/>
      <c r="S813" s="36"/>
      <c r="T813" s="36"/>
      <c r="U813" s="35"/>
      <c r="V813" s="35"/>
      <c r="W813" s="35"/>
      <c r="X813" s="35"/>
      <c r="Y813" s="35"/>
      <c r="Z813" s="35"/>
      <c r="AA813" s="37"/>
      <c r="AB813" s="37"/>
      <c r="AC813" s="55"/>
      <c r="AD813" s="37"/>
    </row>
    <row r="814" spans="1:30" x14ac:dyDescent="0.25">
      <c r="A814" s="39"/>
      <c r="B814" s="39"/>
      <c r="C814" s="39"/>
      <c r="D814" s="32"/>
      <c r="E814" s="33"/>
      <c r="F814" s="33"/>
      <c r="G814" s="26"/>
      <c r="H814" s="34"/>
      <c r="I814" s="34"/>
      <c r="J814" s="34"/>
      <c r="K814" s="34"/>
      <c r="L814" s="35"/>
      <c r="M814" s="35"/>
      <c r="N814" s="35"/>
      <c r="O814" s="34"/>
      <c r="P814" s="34"/>
      <c r="Q814" s="34"/>
      <c r="R814" s="36"/>
      <c r="S814" s="36"/>
      <c r="T814" s="36"/>
      <c r="U814" s="35"/>
      <c r="V814" s="35"/>
      <c r="W814" s="35"/>
      <c r="X814" s="35"/>
      <c r="Y814" s="35"/>
      <c r="Z814" s="35"/>
      <c r="AA814" s="37"/>
      <c r="AB814" s="37"/>
      <c r="AC814" s="55"/>
      <c r="AD814" s="37"/>
    </row>
    <row r="815" spans="1:30" x14ac:dyDescent="0.25">
      <c r="A815" s="39"/>
      <c r="B815" s="39"/>
      <c r="C815" s="39"/>
      <c r="D815" s="32"/>
      <c r="E815" s="33"/>
      <c r="F815" s="33"/>
      <c r="G815" s="26"/>
      <c r="H815" s="34"/>
      <c r="I815" s="34"/>
      <c r="J815" s="34"/>
      <c r="K815" s="34"/>
      <c r="L815" s="35"/>
      <c r="M815" s="35"/>
      <c r="N815" s="35"/>
      <c r="O815" s="34"/>
      <c r="P815" s="34"/>
      <c r="Q815" s="34"/>
      <c r="R815" s="36"/>
      <c r="S815" s="36"/>
      <c r="T815" s="36"/>
      <c r="U815" s="35"/>
      <c r="V815" s="35"/>
      <c r="W815" s="35"/>
      <c r="X815" s="35"/>
      <c r="Y815" s="35"/>
      <c r="Z815" s="35"/>
      <c r="AA815" s="37"/>
      <c r="AB815" s="37"/>
      <c r="AC815" s="55"/>
      <c r="AD815" s="37"/>
    </row>
    <row r="816" spans="1:30" x14ac:dyDescent="0.25">
      <c r="A816" s="39"/>
      <c r="B816" s="39"/>
      <c r="C816" s="39"/>
      <c r="D816" s="32"/>
      <c r="E816" s="33"/>
      <c r="F816" s="33"/>
      <c r="G816" s="26"/>
      <c r="H816" s="34"/>
      <c r="I816" s="34"/>
      <c r="J816" s="34"/>
      <c r="K816" s="34"/>
      <c r="L816" s="35"/>
      <c r="M816" s="35"/>
      <c r="N816" s="35"/>
      <c r="O816" s="34"/>
      <c r="P816" s="34"/>
      <c r="Q816" s="34"/>
      <c r="R816" s="36"/>
      <c r="S816" s="36"/>
      <c r="T816" s="36"/>
      <c r="U816" s="35"/>
      <c r="V816" s="35"/>
      <c r="W816" s="35"/>
      <c r="X816" s="35"/>
      <c r="Y816" s="35"/>
      <c r="Z816" s="35"/>
      <c r="AA816" s="37"/>
      <c r="AB816" s="37"/>
      <c r="AC816" s="55"/>
      <c r="AD816" s="37"/>
    </row>
    <row r="817" spans="1:30" x14ac:dyDescent="0.25">
      <c r="A817" s="39"/>
      <c r="B817" s="39"/>
      <c r="C817" s="39"/>
      <c r="D817" s="32"/>
      <c r="E817" s="33"/>
      <c r="F817" s="33"/>
      <c r="G817" s="26"/>
      <c r="H817" s="34"/>
      <c r="I817" s="34"/>
      <c r="J817" s="34"/>
      <c r="K817" s="34"/>
      <c r="L817" s="35"/>
      <c r="M817" s="35"/>
      <c r="N817" s="35"/>
      <c r="O817" s="34"/>
      <c r="P817" s="34"/>
      <c r="Q817" s="34"/>
      <c r="R817" s="36"/>
      <c r="S817" s="36"/>
      <c r="T817" s="36"/>
      <c r="U817" s="35"/>
      <c r="V817" s="35"/>
      <c r="W817" s="35"/>
      <c r="X817" s="35"/>
      <c r="Y817" s="35"/>
      <c r="Z817" s="35"/>
      <c r="AA817" s="37"/>
      <c r="AB817" s="37"/>
      <c r="AC817" s="55"/>
      <c r="AD817" s="37"/>
    </row>
    <row r="818" spans="1:30" x14ac:dyDescent="0.25">
      <c r="A818" s="39"/>
      <c r="B818" s="39"/>
      <c r="C818" s="39"/>
      <c r="D818" s="32"/>
      <c r="E818" s="33"/>
      <c r="F818" s="33"/>
      <c r="G818" s="26"/>
      <c r="H818" s="34"/>
      <c r="I818" s="34"/>
      <c r="J818" s="34"/>
      <c r="K818" s="34"/>
      <c r="L818" s="35"/>
      <c r="M818" s="35"/>
      <c r="N818" s="35"/>
      <c r="O818" s="34"/>
      <c r="P818" s="34"/>
      <c r="Q818" s="34"/>
      <c r="R818" s="36"/>
      <c r="S818" s="36"/>
      <c r="T818" s="36"/>
      <c r="U818" s="35"/>
      <c r="V818" s="35"/>
      <c r="W818" s="35"/>
      <c r="X818" s="35"/>
      <c r="Y818" s="35"/>
      <c r="Z818" s="35"/>
      <c r="AA818" s="37"/>
      <c r="AB818" s="37"/>
      <c r="AC818" s="55"/>
      <c r="AD818" s="37"/>
    </row>
    <row r="819" spans="1:30" x14ac:dyDescent="0.25">
      <c r="A819" s="39"/>
      <c r="B819" s="39"/>
      <c r="C819" s="39"/>
      <c r="D819" s="32"/>
      <c r="E819" s="33"/>
      <c r="F819" s="33"/>
      <c r="G819" s="26"/>
      <c r="H819" s="34"/>
      <c r="I819" s="34"/>
      <c r="J819" s="34"/>
      <c r="K819" s="34"/>
      <c r="L819" s="35"/>
      <c r="M819" s="35"/>
      <c r="N819" s="35"/>
      <c r="O819" s="34"/>
      <c r="P819" s="34"/>
      <c r="Q819" s="34"/>
      <c r="R819" s="36"/>
      <c r="S819" s="36"/>
      <c r="T819" s="36"/>
      <c r="U819" s="35"/>
      <c r="V819" s="35"/>
      <c r="W819" s="35"/>
      <c r="X819" s="35"/>
      <c r="Y819" s="35"/>
      <c r="Z819" s="35"/>
      <c r="AA819" s="37"/>
      <c r="AB819" s="37"/>
      <c r="AC819" s="55"/>
      <c r="AD819" s="37"/>
    </row>
    <row r="820" spans="1:30" x14ac:dyDescent="0.25">
      <c r="A820" s="39"/>
      <c r="B820" s="39"/>
      <c r="C820" s="39"/>
      <c r="D820" s="32"/>
      <c r="E820" s="33"/>
      <c r="F820" s="33"/>
      <c r="G820" s="26"/>
      <c r="H820" s="34"/>
      <c r="I820" s="34"/>
      <c r="J820" s="34"/>
      <c r="K820" s="34"/>
      <c r="L820" s="35"/>
      <c r="M820" s="35"/>
      <c r="N820" s="35"/>
      <c r="O820" s="34"/>
      <c r="P820" s="34"/>
      <c r="Q820" s="34"/>
      <c r="R820" s="36"/>
      <c r="S820" s="36"/>
      <c r="T820" s="36"/>
      <c r="U820" s="35"/>
      <c r="V820" s="35"/>
      <c r="W820" s="35"/>
      <c r="X820" s="35"/>
      <c r="Y820" s="35"/>
      <c r="Z820" s="35"/>
      <c r="AA820" s="37"/>
      <c r="AB820" s="37"/>
      <c r="AC820" s="55"/>
      <c r="AD820" s="37"/>
    </row>
    <row r="821" spans="1:30" x14ac:dyDescent="0.25">
      <c r="A821" s="39"/>
      <c r="B821" s="39"/>
      <c r="C821" s="39"/>
      <c r="D821" s="32"/>
      <c r="E821" s="33"/>
      <c r="F821" s="33"/>
      <c r="G821" s="26"/>
      <c r="H821" s="34"/>
      <c r="I821" s="34"/>
      <c r="J821" s="34"/>
      <c r="K821" s="34"/>
      <c r="L821" s="35"/>
      <c r="M821" s="35"/>
      <c r="N821" s="35"/>
      <c r="O821" s="34"/>
      <c r="P821" s="34"/>
      <c r="Q821" s="34"/>
      <c r="R821" s="36"/>
      <c r="S821" s="36"/>
      <c r="T821" s="36"/>
      <c r="U821" s="35"/>
      <c r="V821" s="35"/>
      <c r="W821" s="35"/>
      <c r="X821" s="35"/>
      <c r="Y821" s="35"/>
      <c r="Z821" s="35"/>
      <c r="AA821" s="37"/>
      <c r="AB821" s="37"/>
      <c r="AC821" s="55"/>
      <c r="AD821" s="37"/>
    </row>
    <row r="822" spans="1:30" x14ac:dyDescent="0.25">
      <c r="A822" s="39"/>
      <c r="B822" s="39"/>
      <c r="C822" s="39"/>
      <c r="D822" s="32"/>
      <c r="E822" s="33"/>
      <c r="F822" s="33"/>
      <c r="G822" s="26"/>
      <c r="H822" s="34"/>
      <c r="I822" s="34"/>
      <c r="J822" s="34"/>
      <c r="K822" s="34"/>
      <c r="L822" s="35"/>
      <c r="M822" s="35"/>
      <c r="N822" s="35"/>
      <c r="O822" s="34"/>
      <c r="P822" s="34"/>
      <c r="Q822" s="34"/>
      <c r="R822" s="36"/>
      <c r="S822" s="36"/>
      <c r="T822" s="36"/>
      <c r="U822" s="35"/>
      <c r="V822" s="35"/>
      <c r="W822" s="35"/>
      <c r="X822" s="35"/>
      <c r="Y822" s="35"/>
      <c r="Z822" s="35"/>
      <c r="AA822" s="37"/>
      <c r="AB822" s="37"/>
      <c r="AC822" s="55"/>
      <c r="AD822" s="37"/>
    </row>
    <row r="823" spans="1:30" x14ac:dyDescent="0.25">
      <c r="A823" s="39"/>
      <c r="B823" s="39"/>
      <c r="C823" s="39"/>
      <c r="D823" s="32"/>
      <c r="E823" s="33"/>
      <c r="F823" s="33"/>
      <c r="G823" s="26"/>
      <c r="H823" s="34"/>
      <c r="I823" s="34"/>
      <c r="J823" s="34"/>
      <c r="K823" s="34"/>
      <c r="L823" s="35"/>
      <c r="M823" s="35"/>
      <c r="N823" s="35"/>
      <c r="O823" s="34"/>
      <c r="P823" s="34"/>
      <c r="Q823" s="34"/>
      <c r="R823" s="36"/>
      <c r="S823" s="36"/>
      <c r="T823" s="36"/>
      <c r="U823" s="35"/>
      <c r="V823" s="35"/>
      <c r="W823" s="35"/>
      <c r="X823" s="35"/>
      <c r="Y823" s="35"/>
      <c r="Z823" s="35"/>
      <c r="AA823" s="37"/>
      <c r="AB823" s="37"/>
      <c r="AC823" s="55"/>
      <c r="AD823" s="37"/>
    </row>
    <row r="824" spans="1:30" x14ac:dyDescent="0.25">
      <c r="A824" s="39"/>
      <c r="B824" s="39"/>
      <c r="C824" s="39"/>
      <c r="D824" s="32"/>
      <c r="E824" s="33"/>
      <c r="F824" s="33"/>
      <c r="G824" s="26"/>
      <c r="H824" s="34"/>
      <c r="I824" s="34"/>
      <c r="J824" s="34"/>
      <c r="K824" s="34"/>
      <c r="L824" s="35"/>
      <c r="M824" s="35"/>
      <c r="N824" s="35"/>
      <c r="O824" s="34"/>
      <c r="P824" s="34"/>
      <c r="Q824" s="34"/>
      <c r="R824" s="36"/>
      <c r="S824" s="36"/>
      <c r="T824" s="36"/>
      <c r="U824" s="35"/>
      <c r="V824" s="35"/>
      <c r="W824" s="35"/>
      <c r="X824" s="35"/>
      <c r="Y824" s="35"/>
      <c r="Z824" s="35"/>
      <c r="AA824" s="37"/>
      <c r="AB824" s="37"/>
      <c r="AC824" s="55"/>
      <c r="AD824" s="37"/>
    </row>
    <row r="825" spans="1:30" x14ac:dyDescent="0.25">
      <c r="A825" s="39"/>
      <c r="B825" s="39"/>
      <c r="C825" s="39"/>
      <c r="D825" s="32"/>
      <c r="E825" s="33"/>
      <c r="F825" s="33"/>
      <c r="G825" s="26"/>
      <c r="H825" s="34"/>
      <c r="I825" s="34"/>
      <c r="J825" s="34"/>
      <c r="K825" s="34"/>
      <c r="L825" s="35"/>
      <c r="M825" s="35"/>
      <c r="N825" s="35"/>
      <c r="O825" s="34"/>
      <c r="P825" s="34"/>
      <c r="Q825" s="34"/>
      <c r="R825" s="36"/>
      <c r="S825" s="36"/>
      <c r="T825" s="36"/>
      <c r="U825" s="35"/>
      <c r="V825" s="35"/>
      <c r="W825" s="35"/>
      <c r="X825" s="35"/>
      <c r="Y825" s="35"/>
      <c r="Z825" s="35"/>
      <c r="AA825" s="37"/>
      <c r="AB825" s="37"/>
      <c r="AC825" s="55"/>
      <c r="AD825" s="37"/>
    </row>
    <row r="826" spans="1:30" x14ac:dyDescent="0.25">
      <c r="A826" s="39"/>
      <c r="B826" s="39"/>
      <c r="C826" s="39"/>
      <c r="D826" s="32"/>
      <c r="E826" s="33"/>
      <c r="F826" s="33"/>
      <c r="G826" s="26"/>
      <c r="H826" s="34"/>
      <c r="I826" s="34"/>
      <c r="J826" s="34"/>
      <c r="K826" s="34"/>
      <c r="L826" s="35"/>
      <c r="M826" s="35"/>
      <c r="N826" s="35"/>
      <c r="O826" s="34"/>
      <c r="P826" s="34"/>
      <c r="Q826" s="34"/>
      <c r="R826" s="36"/>
      <c r="S826" s="36"/>
      <c r="T826" s="36"/>
      <c r="U826" s="35"/>
      <c r="V826" s="35"/>
      <c r="W826" s="35"/>
      <c r="X826" s="35"/>
      <c r="Y826" s="35"/>
      <c r="Z826" s="35"/>
      <c r="AA826" s="37"/>
      <c r="AB826" s="37"/>
      <c r="AC826" s="55"/>
      <c r="AD826" s="37"/>
    </row>
    <row r="827" spans="1:30" x14ac:dyDescent="0.25">
      <c r="A827" s="39"/>
      <c r="B827" s="39"/>
      <c r="C827" s="39"/>
      <c r="D827" s="32"/>
      <c r="E827" s="33"/>
      <c r="F827" s="33"/>
      <c r="G827" s="26"/>
      <c r="H827" s="34"/>
      <c r="I827" s="34"/>
      <c r="J827" s="34"/>
      <c r="K827" s="34"/>
      <c r="L827" s="35"/>
      <c r="M827" s="35"/>
      <c r="N827" s="35"/>
      <c r="O827" s="34"/>
      <c r="P827" s="34"/>
      <c r="Q827" s="34"/>
      <c r="R827" s="36"/>
      <c r="S827" s="36"/>
      <c r="T827" s="36"/>
      <c r="U827" s="35"/>
      <c r="V827" s="35"/>
      <c r="W827" s="35"/>
      <c r="X827" s="35"/>
      <c r="Y827" s="35"/>
      <c r="Z827" s="35"/>
      <c r="AA827" s="37"/>
      <c r="AB827" s="37"/>
      <c r="AC827" s="55"/>
      <c r="AD827" s="37"/>
    </row>
    <row r="828" spans="1:30" x14ac:dyDescent="0.25">
      <c r="A828" s="39"/>
      <c r="B828" s="39"/>
      <c r="C828" s="39"/>
      <c r="D828" s="32"/>
      <c r="E828" s="33"/>
      <c r="F828" s="33"/>
      <c r="G828" s="26"/>
      <c r="H828" s="34"/>
      <c r="I828" s="34"/>
      <c r="J828" s="34"/>
      <c r="K828" s="34"/>
      <c r="L828" s="35"/>
      <c r="M828" s="35"/>
      <c r="N828" s="35"/>
      <c r="O828" s="34"/>
      <c r="P828" s="34"/>
      <c r="Q828" s="34"/>
      <c r="R828" s="36"/>
      <c r="S828" s="36"/>
      <c r="T828" s="36"/>
      <c r="U828" s="35"/>
      <c r="V828" s="35"/>
      <c r="W828" s="35"/>
      <c r="X828" s="35"/>
      <c r="Y828" s="35"/>
      <c r="Z828" s="35"/>
      <c r="AA828" s="37"/>
      <c r="AB828" s="37"/>
      <c r="AC828" s="55"/>
      <c r="AD828" s="37"/>
    </row>
    <row r="829" spans="1:30" x14ac:dyDescent="0.25">
      <c r="A829" s="39"/>
      <c r="B829" s="39"/>
      <c r="C829" s="39"/>
      <c r="D829" s="32"/>
      <c r="E829" s="33"/>
      <c r="F829" s="33"/>
      <c r="G829" s="26"/>
      <c r="H829" s="34"/>
      <c r="I829" s="34"/>
      <c r="J829" s="34"/>
      <c r="K829" s="34"/>
      <c r="L829" s="35"/>
      <c r="M829" s="35"/>
      <c r="N829" s="35"/>
      <c r="O829" s="34"/>
      <c r="P829" s="34"/>
      <c r="Q829" s="34"/>
      <c r="R829" s="36"/>
      <c r="S829" s="36"/>
      <c r="T829" s="36"/>
      <c r="U829" s="35"/>
      <c r="V829" s="35"/>
      <c r="W829" s="35"/>
      <c r="X829" s="35"/>
      <c r="Y829" s="35"/>
      <c r="Z829" s="35"/>
      <c r="AA829" s="37"/>
      <c r="AB829" s="37"/>
      <c r="AC829" s="55"/>
      <c r="AD829" s="37"/>
    </row>
    <row r="830" spans="1:30" x14ac:dyDescent="0.25">
      <c r="A830" s="39"/>
      <c r="B830" s="39"/>
      <c r="C830" s="39"/>
      <c r="D830" s="32"/>
      <c r="E830" s="33"/>
      <c r="F830" s="33"/>
      <c r="G830" s="26"/>
      <c r="H830" s="34"/>
      <c r="I830" s="34"/>
      <c r="J830" s="34"/>
      <c r="K830" s="34"/>
      <c r="L830" s="35"/>
      <c r="M830" s="35"/>
      <c r="N830" s="35"/>
      <c r="O830" s="34"/>
      <c r="P830" s="34"/>
      <c r="Q830" s="34"/>
      <c r="R830" s="36"/>
      <c r="S830" s="36"/>
      <c r="T830" s="36"/>
      <c r="U830" s="35"/>
      <c r="V830" s="35"/>
      <c r="W830" s="35"/>
      <c r="X830" s="35"/>
      <c r="Y830" s="35"/>
      <c r="Z830" s="35"/>
      <c r="AA830" s="37"/>
      <c r="AB830" s="37"/>
      <c r="AC830" s="55"/>
      <c r="AD830" s="37"/>
    </row>
    <row r="831" spans="1:30" x14ac:dyDescent="0.25">
      <c r="A831" s="39"/>
      <c r="B831" s="39"/>
      <c r="C831" s="39"/>
      <c r="D831" s="32"/>
      <c r="E831" s="33"/>
      <c r="F831" s="33"/>
      <c r="G831" s="26"/>
      <c r="H831" s="34"/>
      <c r="I831" s="34"/>
      <c r="J831" s="34"/>
      <c r="K831" s="34"/>
      <c r="L831" s="35"/>
      <c r="M831" s="35"/>
      <c r="N831" s="35"/>
      <c r="O831" s="34"/>
      <c r="P831" s="34"/>
      <c r="Q831" s="34"/>
      <c r="R831" s="36"/>
      <c r="S831" s="36"/>
      <c r="T831" s="36"/>
      <c r="U831" s="35"/>
      <c r="V831" s="35"/>
      <c r="W831" s="35"/>
      <c r="X831" s="35"/>
      <c r="Y831" s="35"/>
      <c r="Z831" s="35"/>
      <c r="AA831" s="37"/>
      <c r="AB831" s="37"/>
      <c r="AC831" s="55"/>
      <c r="AD831" s="37"/>
    </row>
    <row r="832" spans="1:30" x14ac:dyDescent="0.25">
      <c r="A832" s="39"/>
      <c r="B832" s="39"/>
      <c r="C832" s="39"/>
      <c r="D832" s="32"/>
      <c r="E832" s="33"/>
      <c r="F832" s="33"/>
      <c r="G832" s="26"/>
      <c r="H832" s="34"/>
      <c r="I832" s="34"/>
      <c r="J832" s="34"/>
      <c r="K832" s="34"/>
      <c r="L832" s="35"/>
      <c r="M832" s="35"/>
      <c r="N832" s="35"/>
      <c r="O832" s="34"/>
      <c r="P832" s="34"/>
      <c r="Q832" s="34"/>
      <c r="R832" s="36"/>
      <c r="S832" s="36"/>
      <c r="T832" s="36"/>
      <c r="U832" s="35"/>
      <c r="V832" s="35"/>
      <c r="W832" s="35"/>
      <c r="X832" s="35"/>
      <c r="Y832" s="35"/>
      <c r="Z832" s="35"/>
      <c r="AA832" s="37"/>
      <c r="AB832" s="37"/>
      <c r="AC832" s="55"/>
      <c r="AD832" s="37"/>
    </row>
    <row r="833" spans="1:30" x14ac:dyDescent="0.25">
      <c r="A833" s="39"/>
      <c r="B833" s="39"/>
      <c r="C833" s="39"/>
      <c r="D833" s="32"/>
      <c r="E833" s="33"/>
      <c r="F833" s="33"/>
      <c r="G833" s="26"/>
      <c r="H833" s="34"/>
      <c r="I833" s="34"/>
      <c r="J833" s="34"/>
      <c r="K833" s="34"/>
      <c r="L833" s="35"/>
      <c r="M833" s="35"/>
      <c r="N833" s="35"/>
      <c r="O833" s="34"/>
      <c r="P833" s="34"/>
      <c r="Q833" s="34"/>
      <c r="R833" s="36"/>
      <c r="S833" s="36"/>
      <c r="T833" s="36"/>
      <c r="U833" s="35"/>
      <c r="V833" s="35"/>
      <c r="W833" s="35"/>
      <c r="X833" s="35"/>
      <c r="Y833" s="35"/>
      <c r="Z833" s="35"/>
      <c r="AA833" s="37"/>
      <c r="AB833" s="37"/>
      <c r="AC833" s="55"/>
      <c r="AD833" s="37"/>
    </row>
    <row r="834" spans="1:30" x14ac:dyDescent="0.25">
      <c r="A834" s="39"/>
      <c r="B834" s="39"/>
      <c r="C834" s="39"/>
      <c r="D834" s="32"/>
      <c r="E834" s="33"/>
      <c r="F834" s="33"/>
      <c r="G834" s="26"/>
      <c r="H834" s="34"/>
      <c r="I834" s="34"/>
      <c r="J834" s="34"/>
      <c r="K834" s="34"/>
      <c r="L834" s="35"/>
      <c r="M834" s="35"/>
      <c r="N834" s="35"/>
      <c r="O834" s="34"/>
      <c r="P834" s="34"/>
      <c r="Q834" s="34"/>
      <c r="R834" s="36"/>
      <c r="S834" s="36"/>
      <c r="T834" s="36"/>
      <c r="U834" s="35"/>
      <c r="V834" s="35"/>
      <c r="W834" s="35"/>
      <c r="X834" s="35"/>
      <c r="Y834" s="35"/>
      <c r="Z834" s="35"/>
      <c r="AA834" s="37"/>
      <c r="AB834" s="37"/>
      <c r="AC834" s="55"/>
      <c r="AD834" s="37"/>
    </row>
    <row r="835" spans="1:30" x14ac:dyDescent="0.25">
      <c r="A835" s="39"/>
      <c r="B835" s="39"/>
      <c r="C835" s="39"/>
      <c r="D835" s="32"/>
      <c r="E835" s="33"/>
      <c r="F835" s="33"/>
      <c r="G835" s="26"/>
      <c r="H835" s="34"/>
      <c r="I835" s="34"/>
      <c r="J835" s="34"/>
      <c r="K835" s="34"/>
      <c r="L835" s="35"/>
      <c r="M835" s="35"/>
      <c r="N835" s="35"/>
      <c r="O835" s="34"/>
      <c r="P835" s="34"/>
      <c r="Q835" s="34"/>
      <c r="R835" s="36"/>
      <c r="S835" s="36"/>
      <c r="T835" s="36"/>
      <c r="U835" s="35"/>
      <c r="V835" s="35"/>
      <c r="W835" s="35"/>
      <c r="X835" s="35"/>
      <c r="Y835" s="35"/>
      <c r="Z835" s="35"/>
      <c r="AA835" s="37"/>
      <c r="AB835" s="37"/>
      <c r="AC835" s="55"/>
      <c r="AD835" s="37"/>
    </row>
    <row r="836" spans="1:30" x14ac:dyDescent="0.25">
      <c r="A836" s="39"/>
      <c r="B836" s="39"/>
      <c r="C836" s="39"/>
      <c r="D836" s="32"/>
      <c r="E836" s="33"/>
      <c r="F836" s="33"/>
      <c r="G836" s="26"/>
      <c r="H836" s="34"/>
      <c r="I836" s="34"/>
      <c r="J836" s="34"/>
      <c r="K836" s="34"/>
      <c r="L836" s="35"/>
      <c r="M836" s="35"/>
      <c r="N836" s="35"/>
      <c r="O836" s="34"/>
      <c r="P836" s="34"/>
      <c r="Q836" s="34"/>
      <c r="R836" s="36"/>
      <c r="S836" s="36"/>
      <c r="T836" s="36"/>
      <c r="U836" s="35"/>
      <c r="V836" s="35"/>
      <c r="W836" s="35"/>
      <c r="X836" s="35"/>
      <c r="Y836" s="35"/>
      <c r="Z836" s="35"/>
      <c r="AA836" s="37"/>
      <c r="AB836" s="37"/>
      <c r="AC836" s="55"/>
      <c r="AD836" s="37"/>
    </row>
    <row r="837" spans="1:30" x14ac:dyDescent="0.25">
      <c r="A837" s="39"/>
      <c r="B837" s="39"/>
      <c r="C837" s="39"/>
      <c r="D837" s="32"/>
      <c r="E837" s="33"/>
      <c r="F837" s="33"/>
      <c r="G837" s="26"/>
      <c r="H837" s="34"/>
      <c r="I837" s="34"/>
      <c r="J837" s="34"/>
      <c r="K837" s="34"/>
      <c r="L837" s="35"/>
      <c r="M837" s="35"/>
      <c r="N837" s="35"/>
      <c r="O837" s="34"/>
      <c r="P837" s="34"/>
      <c r="Q837" s="34"/>
      <c r="R837" s="36"/>
      <c r="S837" s="36"/>
      <c r="T837" s="36"/>
      <c r="U837" s="35"/>
      <c r="V837" s="35"/>
      <c r="W837" s="35"/>
      <c r="X837" s="35"/>
      <c r="Y837" s="35"/>
      <c r="Z837" s="35"/>
      <c r="AA837" s="37"/>
      <c r="AB837" s="37"/>
      <c r="AC837" s="55"/>
      <c r="AD837" s="37"/>
    </row>
    <row r="838" spans="1:30" x14ac:dyDescent="0.25">
      <c r="A838" s="39"/>
      <c r="B838" s="39"/>
      <c r="C838" s="39"/>
      <c r="D838" s="32"/>
      <c r="E838" s="33"/>
      <c r="F838" s="33"/>
      <c r="G838" s="26"/>
      <c r="H838" s="34"/>
      <c r="I838" s="34"/>
      <c r="J838" s="34"/>
      <c r="K838" s="34"/>
      <c r="L838" s="35"/>
      <c r="M838" s="35"/>
      <c r="N838" s="35"/>
      <c r="O838" s="34"/>
      <c r="P838" s="34"/>
      <c r="Q838" s="34"/>
      <c r="R838" s="36"/>
      <c r="S838" s="36"/>
      <c r="T838" s="36"/>
      <c r="U838" s="35"/>
      <c r="V838" s="35"/>
      <c r="W838" s="35"/>
      <c r="X838" s="35"/>
      <c r="Y838" s="35"/>
      <c r="Z838" s="35"/>
      <c r="AA838" s="37"/>
      <c r="AB838" s="37"/>
      <c r="AC838" s="55"/>
      <c r="AD838" s="37"/>
    </row>
    <row r="839" spans="1:30" x14ac:dyDescent="0.25">
      <c r="A839" s="39"/>
      <c r="B839" s="39"/>
      <c r="C839" s="39"/>
      <c r="D839" s="32"/>
      <c r="E839" s="33"/>
      <c r="F839" s="33"/>
      <c r="G839" s="26"/>
      <c r="H839" s="34"/>
      <c r="I839" s="34"/>
      <c r="J839" s="34"/>
      <c r="K839" s="34"/>
      <c r="L839" s="35"/>
      <c r="M839" s="35"/>
      <c r="N839" s="35"/>
      <c r="O839" s="34"/>
      <c r="P839" s="34"/>
      <c r="Q839" s="34"/>
      <c r="R839" s="36"/>
      <c r="S839" s="36"/>
      <c r="T839" s="36"/>
      <c r="U839" s="35"/>
      <c r="V839" s="35"/>
      <c r="W839" s="35"/>
      <c r="X839" s="35"/>
      <c r="Y839" s="35"/>
      <c r="Z839" s="35"/>
      <c r="AA839" s="37"/>
      <c r="AB839" s="37"/>
      <c r="AC839" s="55"/>
      <c r="AD839" s="37"/>
    </row>
    <row r="840" spans="1:30" x14ac:dyDescent="0.25">
      <c r="A840" s="39"/>
      <c r="B840" s="39"/>
      <c r="C840" s="39"/>
      <c r="D840" s="32"/>
      <c r="E840" s="33"/>
      <c r="F840" s="33"/>
      <c r="G840" s="26"/>
      <c r="H840" s="34"/>
      <c r="I840" s="34"/>
      <c r="J840" s="34"/>
      <c r="K840" s="34"/>
      <c r="L840" s="35"/>
      <c r="M840" s="35"/>
      <c r="N840" s="35"/>
      <c r="O840" s="34"/>
      <c r="P840" s="34"/>
      <c r="Q840" s="34"/>
      <c r="R840" s="36"/>
      <c r="S840" s="36"/>
      <c r="T840" s="36"/>
      <c r="U840" s="35"/>
      <c r="V840" s="35"/>
      <c r="W840" s="35"/>
      <c r="X840" s="35"/>
      <c r="Y840" s="35"/>
      <c r="Z840" s="35"/>
      <c r="AA840" s="37"/>
      <c r="AB840" s="37"/>
      <c r="AC840" s="55"/>
      <c r="AD840" s="37"/>
    </row>
    <row r="841" spans="1:30" x14ac:dyDescent="0.25">
      <c r="A841" s="39"/>
      <c r="B841" s="39"/>
      <c r="C841" s="39"/>
      <c r="D841" s="32"/>
      <c r="E841" s="33"/>
      <c r="F841" s="33"/>
      <c r="G841" s="26"/>
      <c r="H841" s="34"/>
      <c r="I841" s="34"/>
      <c r="J841" s="34"/>
      <c r="K841" s="34"/>
      <c r="L841" s="35"/>
      <c r="M841" s="35"/>
      <c r="N841" s="35"/>
      <c r="O841" s="34"/>
      <c r="P841" s="34"/>
      <c r="Q841" s="34"/>
      <c r="R841" s="36"/>
      <c r="S841" s="36"/>
      <c r="T841" s="36"/>
      <c r="U841" s="35"/>
      <c r="V841" s="35"/>
      <c r="W841" s="35"/>
      <c r="X841" s="35"/>
      <c r="Y841" s="35"/>
      <c r="Z841" s="35"/>
      <c r="AA841" s="37"/>
      <c r="AB841" s="37"/>
      <c r="AC841" s="55"/>
      <c r="AD841" s="37"/>
    </row>
    <row r="842" spans="1:30" x14ac:dyDescent="0.25">
      <c r="A842" s="39"/>
      <c r="B842" s="39"/>
      <c r="C842" s="39"/>
      <c r="D842" s="32"/>
      <c r="E842" s="33"/>
      <c r="F842" s="33"/>
      <c r="G842" s="26"/>
      <c r="H842" s="34"/>
      <c r="I842" s="34"/>
      <c r="J842" s="34"/>
      <c r="K842" s="34"/>
      <c r="L842" s="35"/>
      <c r="M842" s="35"/>
      <c r="N842" s="35"/>
      <c r="O842" s="34"/>
      <c r="P842" s="34"/>
      <c r="Q842" s="34"/>
      <c r="R842" s="36"/>
      <c r="S842" s="36"/>
      <c r="T842" s="36"/>
      <c r="U842" s="35"/>
      <c r="V842" s="35"/>
      <c r="W842" s="35"/>
      <c r="X842" s="35"/>
      <c r="Y842" s="35"/>
      <c r="Z842" s="35"/>
      <c r="AA842" s="37"/>
      <c r="AB842" s="37"/>
      <c r="AC842" s="55"/>
      <c r="AD842" s="37"/>
    </row>
    <row r="843" spans="1:30" x14ac:dyDescent="0.25">
      <c r="A843" s="39"/>
      <c r="B843" s="39"/>
      <c r="C843" s="39"/>
      <c r="D843" s="32"/>
      <c r="E843" s="33"/>
      <c r="F843" s="33"/>
      <c r="G843" s="26"/>
      <c r="H843" s="34"/>
      <c r="I843" s="34"/>
      <c r="J843" s="34"/>
      <c r="K843" s="34"/>
      <c r="L843" s="35"/>
      <c r="M843" s="35"/>
      <c r="N843" s="35"/>
      <c r="O843" s="34"/>
      <c r="P843" s="34"/>
      <c r="Q843" s="34"/>
      <c r="R843" s="36"/>
      <c r="S843" s="36"/>
      <c r="T843" s="36"/>
      <c r="U843" s="35"/>
      <c r="V843" s="35"/>
      <c r="W843" s="35"/>
      <c r="X843" s="35"/>
      <c r="Y843" s="35"/>
      <c r="Z843" s="35"/>
      <c r="AA843" s="37"/>
      <c r="AB843" s="37"/>
      <c r="AC843" s="55"/>
      <c r="AD843" s="37"/>
    </row>
    <row r="844" spans="1:30" x14ac:dyDescent="0.25">
      <c r="A844" s="39"/>
      <c r="B844" s="39"/>
      <c r="C844" s="39"/>
      <c r="D844" s="32"/>
      <c r="E844" s="33"/>
      <c r="F844" s="33"/>
      <c r="G844" s="26"/>
      <c r="H844" s="34"/>
      <c r="I844" s="34"/>
      <c r="J844" s="34"/>
      <c r="K844" s="34"/>
      <c r="L844" s="35"/>
      <c r="M844" s="35"/>
      <c r="N844" s="35"/>
      <c r="O844" s="34"/>
      <c r="P844" s="34"/>
      <c r="Q844" s="34"/>
      <c r="R844" s="36"/>
      <c r="S844" s="36"/>
      <c r="T844" s="36"/>
      <c r="U844" s="35"/>
      <c r="V844" s="35"/>
      <c r="W844" s="35"/>
      <c r="X844" s="35"/>
      <c r="Y844" s="35"/>
      <c r="Z844" s="35"/>
      <c r="AA844" s="37"/>
      <c r="AB844" s="37"/>
      <c r="AC844" s="55"/>
      <c r="AD844" s="37"/>
    </row>
    <row r="845" spans="1:30" x14ac:dyDescent="0.25">
      <c r="A845" s="39"/>
      <c r="B845" s="39"/>
      <c r="C845" s="39"/>
      <c r="D845" s="32"/>
      <c r="E845" s="33"/>
      <c r="F845" s="33"/>
      <c r="G845" s="26"/>
      <c r="H845" s="34"/>
      <c r="I845" s="34"/>
      <c r="J845" s="34"/>
      <c r="K845" s="34"/>
      <c r="L845" s="35"/>
      <c r="M845" s="35"/>
      <c r="N845" s="35"/>
      <c r="O845" s="34"/>
      <c r="P845" s="34"/>
      <c r="Q845" s="34"/>
      <c r="R845" s="36"/>
      <c r="S845" s="36"/>
      <c r="T845" s="36"/>
      <c r="U845" s="35"/>
      <c r="V845" s="35"/>
      <c r="W845" s="35"/>
      <c r="X845" s="35"/>
      <c r="Y845" s="35"/>
      <c r="Z845" s="35"/>
      <c r="AA845" s="37"/>
      <c r="AB845" s="37"/>
      <c r="AC845" s="55"/>
      <c r="AD845" s="37"/>
    </row>
    <row r="846" spans="1:30" x14ac:dyDescent="0.25">
      <c r="A846" s="39"/>
      <c r="B846" s="39"/>
      <c r="C846" s="39"/>
      <c r="D846" s="32"/>
      <c r="E846" s="33"/>
      <c r="F846" s="33"/>
      <c r="G846" s="26"/>
      <c r="H846" s="34"/>
      <c r="I846" s="34"/>
      <c r="J846" s="34"/>
      <c r="K846" s="34"/>
      <c r="L846" s="35"/>
      <c r="M846" s="35"/>
      <c r="N846" s="35"/>
      <c r="O846" s="34"/>
      <c r="P846" s="34"/>
      <c r="Q846" s="34"/>
      <c r="R846" s="36"/>
      <c r="S846" s="36"/>
      <c r="T846" s="36"/>
      <c r="U846" s="35"/>
      <c r="V846" s="35"/>
      <c r="W846" s="35"/>
      <c r="X846" s="35"/>
      <c r="Y846" s="35"/>
      <c r="Z846" s="35"/>
      <c r="AA846" s="37"/>
      <c r="AB846" s="37"/>
      <c r="AC846" s="55"/>
      <c r="AD846" s="37"/>
    </row>
    <row r="847" spans="1:30" x14ac:dyDescent="0.25">
      <c r="A847" s="39"/>
      <c r="B847" s="39"/>
      <c r="C847" s="39"/>
      <c r="D847" s="32"/>
      <c r="E847" s="33"/>
      <c r="F847" s="33"/>
      <c r="G847" s="26"/>
      <c r="H847" s="34"/>
      <c r="I847" s="34"/>
      <c r="J847" s="34"/>
      <c r="K847" s="34"/>
      <c r="L847" s="35"/>
      <c r="M847" s="35"/>
      <c r="N847" s="35"/>
      <c r="O847" s="34"/>
      <c r="P847" s="34"/>
      <c r="Q847" s="34"/>
      <c r="R847" s="36"/>
      <c r="S847" s="36"/>
      <c r="T847" s="36"/>
      <c r="U847" s="35"/>
      <c r="V847" s="35"/>
      <c r="W847" s="35"/>
      <c r="X847" s="35"/>
      <c r="Y847" s="35"/>
      <c r="Z847" s="35"/>
      <c r="AA847" s="37"/>
      <c r="AB847" s="37"/>
      <c r="AC847" s="55"/>
      <c r="AD847" s="37"/>
    </row>
    <row r="848" spans="1:30" x14ac:dyDescent="0.25">
      <c r="A848" s="39"/>
      <c r="B848" s="39"/>
      <c r="C848" s="39"/>
      <c r="D848" s="32"/>
      <c r="E848" s="33"/>
      <c r="F848" s="33"/>
      <c r="G848" s="26"/>
      <c r="H848" s="34"/>
      <c r="I848" s="34"/>
      <c r="J848" s="34"/>
      <c r="K848" s="34"/>
      <c r="L848" s="35"/>
      <c r="M848" s="35"/>
      <c r="N848" s="35"/>
      <c r="O848" s="34"/>
      <c r="P848" s="34"/>
      <c r="Q848" s="34"/>
      <c r="R848" s="36"/>
      <c r="S848" s="36"/>
      <c r="T848" s="36"/>
      <c r="U848" s="35"/>
      <c r="V848" s="35"/>
      <c r="W848" s="35"/>
      <c r="X848" s="35"/>
      <c r="Y848" s="35"/>
      <c r="Z848" s="35"/>
      <c r="AA848" s="37"/>
      <c r="AB848" s="37"/>
      <c r="AC848" s="55"/>
      <c r="AD848" s="37"/>
    </row>
    <row r="849" spans="1:30" x14ac:dyDescent="0.25">
      <c r="A849" s="39"/>
      <c r="B849" s="39"/>
      <c r="C849" s="39"/>
      <c r="D849" s="32"/>
      <c r="E849" s="33"/>
      <c r="F849" s="33"/>
      <c r="G849" s="26"/>
      <c r="H849" s="34"/>
      <c r="I849" s="34"/>
      <c r="J849" s="34"/>
      <c r="K849" s="34"/>
      <c r="L849" s="35"/>
      <c r="M849" s="35"/>
      <c r="N849" s="35"/>
      <c r="O849" s="34"/>
      <c r="P849" s="34"/>
      <c r="Q849" s="34"/>
      <c r="R849" s="36"/>
      <c r="S849" s="36"/>
      <c r="T849" s="36"/>
      <c r="U849" s="35"/>
      <c r="V849" s="35"/>
      <c r="W849" s="35"/>
      <c r="X849" s="35"/>
      <c r="Y849" s="35"/>
      <c r="Z849" s="35"/>
      <c r="AA849" s="37"/>
      <c r="AB849" s="37"/>
      <c r="AC849" s="55"/>
      <c r="AD849" s="37"/>
    </row>
    <row r="850" spans="1:30" x14ac:dyDescent="0.25">
      <c r="A850" s="39"/>
      <c r="B850" s="39"/>
      <c r="C850" s="39"/>
      <c r="D850" s="32"/>
      <c r="E850" s="33"/>
      <c r="F850" s="33"/>
      <c r="G850" s="26"/>
      <c r="H850" s="34"/>
      <c r="I850" s="34"/>
      <c r="J850" s="34"/>
      <c r="K850" s="34"/>
      <c r="L850" s="35"/>
      <c r="M850" s="35"/>
      <c r="N850" s="35"/>
      <c r="O850" s="34"/>
      <c r="P850" s="34"/>
      <c r="Q850" s="34"/>
      <c r="R850" s="36"/>
      <c r="S850" s="36"/>
      <c r="T850" s="36"/>
      <c r="U850" s="35"/>
      <c r="V850" s="35"/>
      <c r="W850" s="35"/>
      <c r="X850" s="35"/>
      <c r="Y850" s="35"/>
      <c r="Z850" s="35"/>
      <c r="AA850" s="37"/>
      <c r="AB850" s="37"/>
      <c r="AC850" s="55"/>
      <c r="AD850" s="37"/>
    </row>
    <row r="851" spans="1:30" x14ac:dyDescent="0.25">
      <c r="A851" s="39"/>
      <c r="B851" s="39"/>
      <c r="C851" s="39"/>
      <c r="D851" s="32"/>
      <c r="E851" s="33"/>
      <c r="F851" s="33"/>
      <c r="G851" s="26"/>
      <c r="H851" s="34"/>
      <c r="I851" s="34"/>
      <c r="J851" s="34"/>
      <c r="K851" s="34"/>
      <c r="L851" s="35"/>
      <c r="M851" s="35"/>
      <c r="N851" s="35"/>
      <c r="O851" s="34"/>
      <c r="P851" s="34"/>
      <c r="Q851" s="34"/>
      <c r="R851" s="36"/>
      <c r="S851" s="36"/>
      <c r="T851" s="36"/>
      <c r="U851" s="35"/>
      <c r="V851" s="35"/>
      <c r="W851" s="35"/>
      <c r="X851" s="35"/>
      <c r="Y851" s="35"/>
      <c r="Z851" s="35"/>
      <c r="AA851" s="37"/>
      <c r="AB851" s="37"/>
      <c r="AC851" s="55"/>
      <c r="AD851" s="37"/>
    </row>
    <row r="852" spans="1:30" x14ac:dyDescent="0.25">
      <c r="A852" s="39"/>
      <c r="B852" s="39"/>
      <c r="C852" s="39"/>
      <c r="D852" s="32"/>
      <c r="E852" s="33"/>
      <c r="F852" s="33"/>
      <c r="G852" s="26"/>
      <c r="H852" s="34"/>
      <c r="I852" s="34"/>
      <c r="J852" s="34"/>
      <c r="K852" s="34"/>
      <c r="L852" s="35"/>
      <c r="M852" s="35"/>
      <c r="N852" s="35"/>
      <c r="O852" s="34"/>
      <c r="P852" s="34"/>
      <c r="Q852" s="34"/>
      <c r="R852" s="36"/>
      <c r="S852" s="36"/>
      <c r="T852" s="36"/>
      <c r="U852" s="35"/>
      <c r="V852" s="35"/>
      <c r="W852" s="35"/>
      <c r="X852" s="35"/>
      <c r="Y852" s="35"/>
      <c r="Z852" s="35"/>
      <c r="AA852" s="37"/>
      <c r="AB852" s="37"/>
      <c r="AC852" s="55"/>
      <c r="AD852" s="37"/>
    </row>
    <row r="853" spans="1:30" x14ac:dyDescent="0.25">
      <c r="A853" s="39"/>
      <c r="B853" s="39"/>
      <c r="C853" s="39"/>
      <c r="D853" s="32"/>
      <c r="E853" s="33"/>
      <c r="F853" s="33"/>
      <c r="G853" s="26"/>
      <c r="H853" s="34"/>
      <c r="I853" s="34"/>
      <c r="J853" s="34"/>
      <c r="K853" s="34"/>
      <c r="L853" s="35"/>
      <c r="M853" s="35"/>
      <c r="N853" s="35"/>
      <c r="O853" s="34"/>
      <c r="P853" s="34"/>
      <c r="Q853" s="34"/>
      <c r="R853" s="36"/>
      <c r="S853" s="36"/>
      <c r="T853" s="36"/>
      <c r="U853" s="35"/>
      <c r="V853" s="35"/>
      <c r="W853" s="35"/>
      <c r="X853" s="35"/>
      <c r="Y853" s="35"/>
      <c r="Z853" s="35"/>
      <c r="AA853" s="37"/>
      <c r="AB853" s="37"/>
      <c r="AC853" s="55"/>
      <c r="AD853" s="37"/>
    </row>
    <row r="854" spans="1:30" x14ac:dyDescent="0.25">
      <c r="A854" s="39"/>
      <c r="B854" s="39"/>
      <c r="C854" s="39"/>
      <c r="D854" s="32"/>
      <c r="E854" s="33"/>
      <c r="F854" s="33"/>
      <c r="G854" s="26"/>
      <c r="H854" s="34"/>
      <c r="I854" s="34"/>
      <c r="J854" s="34"/>
      <c r="K854" s="34"/>
      <c r="L854" s="35"/>
      <c r="M854" s="35"/>
      <c r="N854" s="35"/>
      <c r="O854" s="34"/>
      <c r="P854" s="34"/>
      <c r="Q854" s="34"/>
      <c r="R854" s="36"/>
      <c r="S854" s="36"/>
      <c r="T854" s="36"/>
      <c r="U854" s="35"/>
      <c r="V854" s="35"/>
      <c r="W854" s="35"/>
      <c r="X854" s="35"/>
      <c r="Y854" s="35"/>
      <c r="Z854" s="35"/>
      <c r="AA854" s="37"/>
      <c r="AB854" s="37"/>
      <c r="AC854" s="55"/>
      <c r="AD854" s="37"/>
    </row>
    <row r="855" spans="1:30" x14ac:dyDescent="0.25">
      <c r="A855" s="39"/>
      <c r="B855" s="39"/>
      <c r="C855" s="39"/>
      <c r="D855" s="32"/>
      <c r="E855" s="33"/>
      <c r="F855" s="33"/>
      <c r="G855" s="26"/>
      <c r="H855" s="34"/>
      <c r="I855" s="34"/>
      <c r="J855" s="34"/>
      <c r="K855" s="34"/>
      <c r="L855" s="35"/>
      <c r="M855" s="35"/>
      <c r="N855" s="35"/>
      <c r="O855" s="34"/>
      <c r="P855" s="34"/>
      <c r="Q855" s="34"/>
      <c r="R855" s="36"/>
      <c r="S855" s="36"/>
      <c r="T855" s="36"/>
      <c r="U855" s="35"/>
      <c r="V855" s="35"/>
      <c r="W855" s="35"/>
      <c r="X855" s="35"/>
      <c r="Y855" s="35"/>
      <c r="Z855" s="35"/>
      <c r="AA855" s="37"/>
      <c r="AB855" s="37"/>
      <c r="AC855" s="55"/>
      <c r="AD855" s="37"/>
    </row>
    <row r="856" spans="1:30" x14ac:dyDescent="0.25">
      <c r="A856" s="39"/>
      <c r="B856" s="39"/>
      <c r="C856" s="39"/>
      <c r="D856" s="32"/>
      <c r="E856" s="33"/>
      <c r="F856" s="33"/>
      <c r="G856" s="26"/>
      <c r="H856" s="34"/>
      <c r="I856" s="34"/>
      <c r="J856" s="34"/>
      <c r="K856" s="34"/>
      <c r="L856" s="35"/>
      <c r="M856" s="35"/>
      <c r="N856" s="35"/>
      <c r="O856" s="34"/>
      <c r="P856" s="34"/>
      <c r="Q856" s="34"/>
      <c r="R856" s="36"/>
      <c r="S856" s="36"/>
      <c r="T856" s="36"/>
      <c r="U856" s="35"/>
      <c r="V856" s="35"/>
      <c r="W856" s="35"/>
      <c r="X856" s="35"/>
      <c r="Y856" s="35"/>
      <c r="Z856" s="35"/>
      <c r="AA856" s="37"/>
      <c r="AB856" s="37"/>
      <c r="AC856" s="55"/>
      <c r="AD856" s="37"/>
    </row>
    <row r="857" spans="1:30" x14ac:dyDescent="0.25">
      <c r="A857" s="39"/>
      <c r="B857" s="39"/>
      <c r="C857" s="39"/>
      <c r="D857" s="32"/>
      <c r="E857" s="33"/>
      <c r="F857" s="33"/>
      <c r="G857" s="26"/>
      <c r="H857" s="34"/>
      <c r="I857" s="34"/>
      <c r="J857" s="34"/>
      <c r="K857" s="34"/>
      <c r="L857" s="35"/>
      <c r="M857" s="35"/>
      <c r="N857" s="35"/>
      <c r="O857" s="34"/>
      <c r="P857" s="34"/>
      <c r="Q857" s="34"/>
      <c r="R857" s="36"/>
      <c r="S857" s="36"/>
      <c r="T857" s="36"/>
      <c r="U857" s="35"/>
      <c r="V857" s="35"/>
      <c r="W857" s="35"/>
      <c r="X857" s="35"/>
      <c r="Y857" s="35"/>
      <c r="Z857" s="35"/>
      <c r="AA857" s="37"/>
      <c r="AB857" s="37"/>
      <c r="AC857" s="55"/>
      <c r="AD857" s="37"/>
    </row>
    <row r="858" spans="1:30" x14ac:dyDescent="0.25">
      <c r="A858" s="39"/>
      <c r="B858" s="39"/>
      <c r="C858" s="39"/>
      <c r="D858" s="32"/>
      <c r="E858" s="33"/>
      <c r="F858" s="33"/>
      <c r="G858" s="26"/>
      <c r="H858" s="34"/>
      <c r="I858" s="34"/>
      <c r="J858" s="34"/>
      <c r="K858" s="34"/>
      <c r="L858" s="35"/>
      <c r="M858" s="35"/>
      <c r="N858" s="35"/>
      <c r="O858" s="34"/>
      <c r="P858" s="34"/>
      <c r="Q858" s="34"/>
      <c r="R858" s="36"/>
      <c r="S858" s="36"/>
      <c r="T858" s="36"/>
      <c r="U858" s="35"/>
      <c r="V858" s="35"/>
      <c r="W858" s="35"/>
      <c r="X858" s="35"/>
      <c r="Y858" s="35"/>
      <c r="Z858" s="35"/>
      <c r="AA858" s="37"/>
      <c r="AB858" s="37"/>
      <c r="AC858" s="55"/>
      <c r="AD858" s="37"/>
    </row>
    <row r="859" spans="1:30" x14ac:dyDescent="0.25">
      <c r="A859" s="39"/>
      <c r="B859" s="39"/>
      <c r="C859" s="39"/>
      <c r="D859" s="32"/>
      <c r="E859" s="33"/>
      <c r="F859" s="33"/>
      <c r="G859" s="26"/>
      <c r="H859" s="34"/>
      <c r="I859" s="34"/>
      <c r="J859" s="34"/>
      <c r="K859" s="34"/>
      <c r="L859" s="35"/>
      <c r="M859" s="35"/>
      <c r="N859" s="35"/>
      <c r="O859" s="34"/>
      <c r="P859" s="34"/>
      <c r="Q859" s="34"/>
      <c r="R859" s="36"/>
      <c r="S859" s="36"/>
      <c r="T859" s="36"/>
      <c r="U859" s="35"/>
      <c r="V859" s="35"/>
      <c r="W859" s="35"/>
      <c r="X859" s="35"/>
      <c r="Y859" s="35"/>
      <c r="Z859" s="35"/>
      <c r="AA859" s="37"/>
      <c r="AB859" s="37"/>
      <c r="AC859" s="55"/>
      <c r="AD859" s="37"/>
    </row>
    <row r="860" spans="1:30" x14ac:dyDescent="0.25">
      <c r="A860" s="39"/>
      <c r="B860" s="39"/>
      <c r="C860" s="39"/>
      <c r="D860" s="32"/>
      <c r="E860" s="33"/>
      <c r="F860" s="33"/>
      <c r="G860" s="26"/>
      <c r="H860" s="34"/>
      <c r="I860" s="34"/>
      <c r="J860" s="34"/>
      <c r="K860" s="34"/>
      <c r="L860" s="35"/>
      <c r="M860" s="35"/>
      <c r="N860" s="35"/>
      <c r="O860" s="34"/>
      <c r="P860" s="34"/>
      <c r="Q860" s="34"/>
      <c r="R860" s="36"/>
      <c r="S860" s="36"/>
      <c r="T860" s="36"/>
      <c r="U860" s="35"/>
      <c r="V860" s="35"/>
      <c r="W860" s="35"/>
      <c r="X860" s="35"/>
      <c r="Y860" s="35"/>
      <c r="Z860" s="35"/>
      <c r="AA860" s="37"/>
      <c r="AB860" s="37"/>
      <c r="AC860" s="55"/>
      <c r="AD860" s="37"/>
    </row>
    <row r="861" spans="1:30" x14ac:dyDescent="0.25">
      <c r="A861" s="39"/>
      <c r="B861" s="39"/>
      <c r="C861" s="39"/>
      <c r="D861" s="32"/>
      <c r="E861" s="33"/>
      <c r="F861" s="33"/>
      <c r="G861" s="26"/>
      <c r="H861" s="34"/>
      <c r="I861" s="34"/>
      <c r="J861" s="34"/>
      <c r="K861" s="34"/>
      <c r="L861" s="35"/>
      <c r="M861" s="35"/>
      <c r="N861" s="35"/>
      <c r="O861" s="34"/>
      <c r="P861" s="34"/>
      <c r="Q861" s="34"/>
      <c r="R861" s="36"/>
      <c r="S861" s="36"/>
      <c r="T861" s="36"/>
      <c r="U861" s="35"/>
      <c r="V861" s="35"/>
      <c r="W861" s="35"/>
      <c r="X861" s="35"/>
      <c r="Y861" s="35"/>
      <c r="Z861" s="35"/>
      <c r="AA861" s="37"/>
      <c r="AB861" s="37"/>
      <c r="AC861" s="55"/>
      <c r="AD861" s="37"/>
    </row>
    <row r="862" spans="1:30" x14ac:dyDescent="0.25">
      <c r="A862" s="39"/>
      <c r="B862" s="39"/>
      <c r="C862" s="39"/>
      <c r="D862" s="32"/>
      <c r="E862" s="33"/>
      <c r="F862" s="33"/>
      <c r="G862" s="26"/>
      <c r="H862" s="34"/>
      <c r="I862" s="34"/>
      <c r="J862" s="34"/>
      <c r="K862" s="34"/>
      <c r="L862" s="35"/>
      <c r="M862" s="35"/>
      <c r="N862" s="35"/>
      <c r="O862" s="34"/>
      <c r="P862" s="34"/>
      <c r="Q862" s="34"/>
      <c r="R862" s="36"/>
      <c r="S862" s="36"/>
      <c r="T862" s="36"/>
      <c r="U862" s="35"/>
      <c r="V862" s="35"/>
      <c r="W862" s="35"/>
      <c r="X862" s="35"/>
      <c r="Y862" s="35"/>
      <c r="Z862" s="35"/>
      <c r="AA862" s="37"/>
      <c r="AB862" s="37"/>
      <c r="AC862" s="55"/>
      <c r="AD862" s="37"/>
    </row>
    <row r="863" spans="1:30" x14ac:dyDescent="0.25">
      <c r="A863" s="39"/>
      <c r="B863" s="39"/>
      <c r="C863" s="39"/>
      <c r="D863" s="32"/>
      <c r="E863" s="33"/>
      <c r="F863" s="33"/>
      <c r="G863" s="26"/>
      <c r="H863" s="34"/>
      <c r="I863" s="34"/>
      <c r="J863" s="34"/>
      <c r="K863" s="34"/>
      <c r="L863" s="35"/>
      <c r="M863" s="35"/>
      <c r="N863" s="35"/>
      <c r="O863" s="34"/>
      <c r="P863" s="34"/>
      <c r="Q863" s="34"/>
      <c r="R863" s="36"/>
      <c r="S863" s="36"/>
      <c r="T863" s="36"/>
      <c r="U863" s="35"/>
      <c r="V863" s="35"/>
      <c r="W863" s="35"/>
      <c r="X863" s="35"/>
      <c r="Y863" s="35"/>
      <c r="Z863" s="35"/>
      <c r="AA863" s="37"/>
      <c r="AB863" s="37"/>
      <c r="AC863" s="55"/>
      <c r="AD863" s="37"/>
    </row>
    <row r="864" spans="1:30" x14ac:dyDescent="0.25">
      <c r="A864" s="31"/>
      <c r="B864" s="31"/>
      <c r="C864" s="31"/>
      <c r="D864" s="32"/>
      <c r="E864" s="33"/>
      <c r="F864" s="33"/>
      <c r="G864" s="26"/>
      <c r="H864" s="34"/>
      <c r="I864" s="34"/>
      <c r="J864" s="34"/>
      <c r="K864" s="34"/>
      <c r="L864" s="35"/>
      <c r="M864" s="35"/>
      <c r="N864" s="35"/>
      <c r="O864" s="34"/>
      <c r="P864" s="34"/>
      <c r="Q864" s="34"/>
      <c r="R864" s="36"/>
      <c r="S864" s="36"/>
      <c r="T864" s="36"/>
      <c r="U864" s="35"/>
      <c r="V864" s="35"/>
      <c r="W864" s="35"/>
      <c r="X864" s="35"/>
      <c r="Y864" s="35"/>
      <c r="Z864" s="35"/>
      <c r="AA864" s="37"/>
      <c r="AB864" s="37"/>
      <c r="AC864" s="55"/>
      <c r="AD864" s="37"/>
    </row>
    <row r="865" spans="1:30" x14ac:dyDescent="0.25">
      <c r="A865" s="31"/>
      <c r="B865" s="31"/>
      <c r="C865" s="31"/>
      <c r="D865" s="32"/>
      <c r="E865" s="33"/>
      <c r="F865" s="33"/>
      <c r="G865" s="26"/>
      <c r="H865" s="34"/>
      <c r="I865" s="34"/>
      <c r="J865" s="34"/>
      <c r="K865" s="34"/>
      <c r="L865" s="35"/>
      <c r="M865" s="35"/>
      <c r="N865" s="35"/>
      <c r="O865" s="34"/>
      <c r="P865" s="34"/>
      <c r="Q865" s="34"/>
      <c r="R865" s="36"/>
      <c r="S865" s="36"/>
      <c r="T865" s="36"/>
      <c r="U865" s="35"/>
      <c r="V865" s="35"/>
      <c r="W865" s="35"/>
      <c r="X865" s="35"/>
      <c r="Y865" s="35"/>
      <c r="Z865" s="35"/>
      <c r="AA865" s="37"/>
      <c r="AB865" s="37"/>
      <c r="AC865" s="55"/>
      <c r="AD865" s="37"/>
    </row>
    <row r="866" spans="1:30" x14ac:dyDescent="0.25">
      <c r="A866" s="31"/>
      <c r="B866" s="31"/>
      <c r="C866" s="31"/>
      <c r="D866" s="32"/>
      <c r="E866" s="33"/>
      <c r="F866" s="33"/>
      <c r="G866" s="26"/>
      <c r="H866" s="34"/>
      <c r="I866" s="34"/>
      <c r="J866" s="34"/>
      <c r="K866" s="34"/>
      <c r="L866" s="35"/>
      <c r="M866" s="35"/>
      <c r="N866" s="35"/>
      <c r="O866" s="34"/>
      <c r="P866" s="34"/>
      <c r="Q866" s="34"/>
      <c r="R866" s="36"/>
      <c r="S866" s="36"/>
      <c r="T866" s="36"/>
      <c r="U866" s="35"/>
      <c r="V866" s="35"/>
      <c r="W866" s="35"/>
      <c r="X866" s="35"/>
      <c r="Y866" s="35"/>
      <c r="Z866" s="35"/>
      <c r="AA866" s="37"/>
      <c r="AB866" s="37"/>
      <c r="AC866" s="55"/>
      <c r="AD866" s="37"/>
    </row>
    <row r="867" spans="1:30" x14ac:dyDescent="0.25">
      <c r="A867" s="31"/>
      <c r="B867" s="31"/>
      <c r="C867" s="31"/>
      <c r="D867" s="32"/>
      <c r="E867" s="33"/>
      <c r="F867" s="33"/>
      <c r="G867" s="26"/>
      <c r="H867" s="34"/>
      <c r="I867" s="34"/>
      <c r="J867" s="34"/>
      <c r="K867" s="34"/>
      <c r="L867" s="35"/>
      <c r="M867" s="35"/>
      <c r="N867" s="35"/>
      <c r="O867" s="34"/>
      <c r="P867" s="34"/>
      <c r="Q867" s="34"/>
      <c r="R867" s="36"/>
      <c r="S867" s="36"/>
      <c r="T867" s="36"/>
      <c r="U867" s="35"/>
      <c r="V867" s="35"/>
      <c r="W867" s="35"/>
      <c r="X867" s="35"/>
      <c r="Y867" s="35"/>
      <c r="Z867" s="35"/>
      <c r="AA867" s="37"/>
      <c r="AB867" s="37"/>
      <c r="AC867" s="55"/>
      <c r="AD867" s="37"/>
    </row>
    <row r="868" spans="1:30" x14ac:dyDescent="0.25">
      <c r="A868" s="31"/>
      <c r="B868" s="31"/>
      <c r="C868" s="31"/>
      <c r="D868" s="32"/>
      <c r="E868" s="33"/>
      <c r="F868" s="33"/>
      <c r="G868" s="26"/>
      <c r="H868" s="34"/>
      <c r="I868" s="34"/>
      <c r="J868" s="34"/>
      <c r="K868" s="34"/>
      <c r="L868" s="35"/>
      <c r="M868" s="35"/>
      <c r="N868" s="35"/>
      <c r="O868" s="34"/>
      <c r="P868" s="34"/>
      <c r="Q868" s="34"/>
      <c r="R868" s="36"/>
      <c r="S868" s="36"/>
      <c r="T868" s="36"/>
      <c r="U868" s="35"/>
      <c r="V868" s="35"/>
      <c r="W868" s="35"/>
      <c r="X868" s="35"/>
      <c r="Y868" s="35"/>
      <c r="Z868" s="35"/>
      <c r="AA868" s="37"/>
      <c r="AB868" s="37"/>
      <c r="AC868" s="55"/>
      <c r="AD868" s="56"/>
    </row>
    <row r="869" spans="1:30" x14ac:dyDescent="0.25">
      <c r="A869" s="31"/>
      <c r="B869" s="31"/>
      <c r="C869" s="31"/>
      <c r="D869" s="32"/>
      <c r="E869" s="33"/>
      <c r="F869" s="33"/>
      <c r="G869" s="26"/>
      <c r="H869" s="34"/>
      <c r="I869" s="34"/>
      <c r="J869" s="34"/>
      <c r="K869" s="34"/>
      <c r="L869" s="35"/>
      <c r="M869" s="35"/>
      <c r="N869" s="35"/>
      <c r="O869" s="34"/>
      <c r="P869" s="34"/>
      <c r="Q869" s="34"/>
      <c r="R869" s="36"/>
      <c r="S869" s="36"/>
      <c r="T869" s="36"/>
      <c r="U869" s="35"/>
      <c r="V869" s="35"/>
      <c r="W869" s="35"/>
      <c r="X869" s="35"/>
      <c r="Y869" s="35"/>
      <c r="Z869" s="35"/>
      <c r="AA869" s="37"/>
      <c r="AB869" s="37"/>
      <c r="AC869" s="55"/>
      <c r="AD869" s="37"/>
    </row>
    <row r="870" spans="1:30" x14ac:dyDescent="0.25">
      <c r="A870" s="31"/>
      <c r="B870" s="31"/>
      <c r="C870" s="31"/>
      <c r="D870" s="32"/>
      <c r="E870" s="33"/>
      <c r="F870" s="33"/>
      <c r="G870" s="26"/>
      <c r="H870" s="34"/>
      <c r="I870" s="34"/>
      <c r="J870" s="34"/>
      <c r="K870" s="34"/>
      <c r="L870" s="35"/>
      <c r="M870" s="35"/>
      <c r="N870" s="35"/>
      <c r="O870" s="34"/>
      <c r="P870" s="34"/>
      <c r="Q870" s="34"/>
      <c r="R870" s="36"/>
      <c r="S870" s="36"/>
      <c r="T870" s="36"/>
      <c r="U870" s="35"/>
      <c r="V870" s="35"/>
      <c r="W870" s="35"/>
      <c r="X870" s="35"/>
      <c r="Y870" s="35"/>
      <c r="Z870" s="35"/>
      <c r="AA870" s="37"/>
      <c r="AB870" s="37"/>
      <c r="AC870" s="55"/>
      <c r="AD870" s="37"/>
    </row>
    <row r="871" spans="1:30" x14ac:dyDescent="0.25">
      <c r="A871" s="31"/>
      <c r="B871" s="31"/>
      <c r="C871" s="31"/>
      <c r="D871" s="32"/>
      <c r="E871" s="33"/>
      <c r="F871" s="33"/>
      <c r="G871" s="26"/>
      <c r="H871" s="34"/>
      <c r="I871" s="34"/>
      <c r="J871" s="34"/>
      <c r="K871" s="34"/>
      <c r="L871" s="35"/>
      <c r="M871" s="35"/>
      <c r="N871" s="35"/>
      <c r="O871" s="34"/>
      <c r="P871" s="34"/>
      <c r="Q871" s="34"/>
      <c r="R871" s="36"/>
      <c r="S871" s="36"/>
      <c r="T871" s="36"/>
      <c r="U871" s="35"/>
      <c r="V871" s="35"/>
      <c r="W871" s="35"/>
      <c r="X871" s="35"/>
      <c r="Y871" s="35"/>
      <c r="Z871" s="35"/>
      <c r="AA871" s="37"/>
      <c r="AB871" s="37"/>
      <c r="AC871" s="55"/>
      <c r="AD871" s="37"/>
    </row>
    <row r="872" spans="1:30" x14ac:dyDescent="0.25">
      <c r="A872" s="31"/>
      <c r="B872" s="31"/>
      <c r="C872" s="31"/>
      <c r="D872" s="32"/>
      <c r="E872" s="33"/>
      <c r="F872" s="33"/>
      <c r="G872" s="26"/>
      <c r="H872" s="34"/>
      <c r="I872" s="34"/>
      <c r="J872" s="34"/>
      <c r="K872" s="34"/>
      <c r="L872" s="35"/>
      <c r="M872" s="35"/>
      <c r="N872" s="35"/>
      <c r="O872" s="34"/>
      <c r="P872" s="34"/>
      <c r="Q872" s="34"/>
      <c r="R872" s="36"/>
      <c r="S872" s="36"/>
      <c r="T872" s="36"/>
      <c r="U872" s="35"/>
      <c r="V872" s="35"/>
      <c r="W872" s="35"/>
      <c r="X872" s="35"/>
      <c r="Y872" s="35"/>
      <c r="Z872" s="35"/>
      <c r="AA872" s="37"/>
      <c r="AB872" s="37"/>
      <c r="AC872" s="55"/>
      <c r="AD872" s="37"/>
    </row>
    <row r="873" spans="1:30" x14ac:dyDescent="0.25">
      <c r="A873" s="31"/>
      <c r="B873" s="31"/>
      <c r="C873" s="31"/>
      <c r="D873" s="32"/>
      <c r="E873" s="33"/>
      <c r="F873" s="33"/>
      <c r="G873" s="26"/>
      <c r="H873" s="34"/>
      <c r="I873" s="34"/>
      <c r="J873" s="34"/>
      <c r="K873" s="34"/>
      <c r="L873" s="35"/>
      <c r="M873" s="35"/>
      <c r="N873" s="35"/>
      <c r="O873" s="34"/>
      <c r="P873" s="34"/>
      <c r="Q873" s="34"/>
      <c r="R873" s="36"/>
      <c r="S873" s="36"/>
      <c r="T873" s="36"/>
      <c r="U873" s="35"/>
      <c r="V873" s="35"/>
      <c r="W873" s="35"/>
      <c r="X873" s="35"/>
      <c r="Y873" s="35"/>
      <c r="Z873" s="35"/>
      <c r="AA873" s="37"/>
      <c r="AB873" s="37"/>
      <c r="AC873" s="55"/>
      <c r="AD873" s="37"/>
    </row>
    <row r="874" spans="1:30" x14ac:dyDescent="0.25">
      <c r="A874" s="31"/>
      <c r="B874" s="31"/>
      <c r="C874" s="31"/>
      <c r="D874" s="32"/>
      <c r="E874" s="33"/>
      <c r="F874" s="33"/>
      <c r="G874" s="26"/>
      <c r="H874" s="34"/>
      <c r="I874" s="34"/>
      <c r="J874" s="34"/>
      <c r="K874" s="34"/>
      <c r="L874" s="35"/>
      <c r="M874" s="35"/>
      <c r="N874" s="35"/>
      <c r="O874" s="34"/>
      <c r="P874" s="34"/>
      <c r="Q874" s="34"/>
      <c r="R874" s="36"/>
      <c r="S874" s="36"/>
      <c r="T874" s="36"/>
      <c r="U874" s="35"/>
      <c r="V874" s="35"/>
      <c r="W874" s="35"/>
      <c r="X874" s="35"/>
      <c r="Y874" s="35"/>
      <c r="Z874" s="35"/>
      <c r="AA874" s="37"/>
      <c r="AB874" s="37"/>
      <c r="AC874" s="55"/>
      <c r="AD874" s="37"/>
    </row>
    <row r="875" spans="1:30" x14ac:dyDescent="0.25">
      <c r="A875" s="31"/>
      <c r="B875" s="31"/>
      <c r="C875" s="31"/>
      <c r="D875" s="32"/>
      <c r="E875" s="33"/>
      <c r="F875" s="33"/>
      <c r="G875" s="26"/>
      <c r="H875" s="34"/>
      <c r="I875" s="34"/>
      <c r="J875" s="34"/>
      <c r="K875" s="34"/>
      <c r="L875" s="35"/>
      <c r="M875" s="35"/>
      <c r="N875" s="35"/>
      <c r="O875" s="34"/>
      <c r="P875" s="34"/>
      <c r="Q875" s="34"/>
      <c r="R875" s="36"/>
      <c r="S875" s="36"/>
      <c r="T875" s="36"/>
      <c r="U875" s="35"/>
      <c r="V875" s="35"/>
      <c r="W875" s="35"/>
      <c r="X875" s="35"/>
      <c r="Y875" s="35"/>
      <c r="Z875" s="35"/>
      <c r="AA875" s="37"/>
      <c r="AB875" s="37"/>
      <c r="AC875" s="54"/>
      <c r="AD875" s="37"/>
    </row>
    <row r="876" spans="1:30" x14ac:dyDescent="0.25">
      <c r="A876" s="31"/>
      <c r="B876" s="31"/>
      <c r="C876" s="31"/>
      <c r="D876" s="32"/>
      <c r="E876" s="33"/>
      <c r="F876" s="33"/>
      <c r="G876" s="26"/>
      <c r="H876" s="34"/>
      <c r="I876" s="34"/>
      <c r="J876" s="34"/>
      <c r="K876" s="34"/>
      <c r="L876" s="35"/>
      <c r="M876" s="35"/>
      <c r="N876" s="35"/>
      <c r="O876" s="34"/>
      <c r="P876" s="34"/>
      <c r="Q876" s="34"/>
      <c r="R876" s="36"/>
      <c r="S876" s="36"/>
      <c r="T876" s="36"/>
      <c r="U876" s="35"/>
      <c r="V876" s="35"/>
      <c r="W876" s="35"/>
      <c r="X876" s="35"/>
      <c r="Y876" s="35"/>
      <c r="Z876" s="35"/>
      <c r="AA876" s="37"/>
      <c r="AB876" s="37"/>
      <c r="AC876" s="54"/>
      <c r="AD876" s="37"/>
    </row>
    <row r="877" spans="1:30" x14ac:dyDescent="0.25">
      <c r="A877" s="31"/>
      <c r="B877" s="31"/>
      <c r="C877" s="31"/>
      <c r="D877" s="32"/>
      <c r="E877" s="33"/>
      <c r="F877" s="33"/>
      <c r="G877" s="26"/>
      <c r="H877" s="34"/>
      <c r="I877" s="34"/>
      <c r="J877" s="34"/>
      <c r="K877" s="34"/>
      <c r="L877" s="35"/>
      <c r="M877" s="35"/>
      <c r="N877" s="35"/>
      <c r="O877" s="34"/>
      <c r="P877" s="34"/>
      <c r="Q877" s="34"/>
      <c r="R877" s="36"/>
      <c r="S877" s="36"/>
      <c r="T877" s="36"/>
      <c r="U877" s="35"/>
      <c r="V877" s="35"/>
      <c r="W877" s="35"/>
      <c r="X877" s="35"/>
      <c r="Y877" s="35"/>
      <c r="Z877" s="35"/>
      <c r="AA877" s="37"/>
      <c r="AB877" s="37"/>
      <c r="AC877" s="54"/>
      <c r="AD877" s="37"/>
    </row>
    <row r="878" spans="1:30" x14ac:dyDescent="0.25">
      <c r="A878" s="31"/>
      <c r="B878" s="31"/>
      <c r="C878" s="31"/>
      <c r="D878" s="32"/>
      <c r="E878" s="33"/>
      <c r="F878" s="33"/>
      <c r="G878" s="26"/>
      <c r="H878" s="34"/>
      <c r="I878" s="34"/>
      <c r="J878" s="34"/>
      <c r="K878" s="34"/>
      <c r="L878" s="35"/>
      <c r="M878" s="35"/>
      <c r="N878" s="35"/>
      <c r="O878" s="34"/>
      <c r="P878" s="34"/>
      <c r="Q878" s="34"/>
      <c r="R878" s="36"/>
      <c r="S878" s="36"/>
      <c r="T878" s="36"/>
      <c r="U878" s="35"/>
      <c r="V878" s="35"/>
      <c r="W878" s="35"/>
      <c r="X878" s="35"/>
      <c r="Y878" s="35"/>
      <c r="Z878" s="35"/>
      <c r="AA878" s="37"/>
      <c r="AB878" s="37"/>
      <c r="AC878" s="54"/>
      <c r="AD878" s="37"/>
    </row>
    <row r="879" spans="1:30" x14ac:dyDescent="0.25">
      <c r="A879" s="31"/>
      <c r="B879" s="31"/>
      <c r="C879" s="31"/>
      <c r="D879" s="32"/>
      <c r="E879" s="33"/>
      <c r="F879" s="33"/>
      <c r="G879" s="26"/>
      <c r="H879" s="34"/>
      <c r="I879" s="34"/>
      <c r="J879" s="34"/>
      <c r="K879" s="34"/>
      <c r="L879" s="35"/>
      <c r="M879" s="35"/>
      <c r="N879" s="35"/>
      <c r="O879" s="34"/>
      <c r="P879" s="34"/>
      <c r="Q879" s="34"/>
      <c r="R879" s="36"/>
      <c r="S879" s="36"/>
      <c r="T879" s="36"/>
      <c r="U879" s="35"/>
      <c r="V879" s="35"/>
      <c r="W879" s="35"/>
      <c r="X879" s="35"/>
      <c r="Y879" s="35"/>
      <c r="Z879" s="35"/>
      <c r="AA879" s="37"/>
      <c r="AB879" s="37"/>
      <c r="AC879" s="54"/>
      <c r="AD879" s="37"/>
    </row>
    <row r="880" spans="1:30" x14ac:dyDescent="0.25">
      <c r="A880" s="31"/>
      <c r="B880" s="31"/>
      <c r="C880" s="31"/>
      <c r="D880" s="32"/>
      <c r="E880" s="33"/>
      <c r="F880" s="33"/>
      <c r="G880" s="26"/>
      <c r="H880" s="34"/>
      <c r="I880" s="34"/>
      <c r="J880" s="34"/>
      <c r="K880" s="34"/>
      <c r="L880" s="35"/>
      <c r="M880" s="35"/>
      <c r="N880" s="35"/>
      <c r="O880" s="34"/>
      <c r="P880" s="34"/>
      <c r="Q880" s="34"/>
      <c r="R880" s="36"/>
      <c r="S880" s="36"/>
      <c r="T880" s="36"/>
      <c r="U880" s="35"/>
      <c r="V880" s="35"/>
      <c r="W880" s="35"/>
      <c r="X880" s="35"/>
      <c r="Y880" s="35"/>
      <c r="Z880" s="35"/>
      <c r="AA880" s="37"/>
      <c r="AB880" s="37"/>
      <c r="AC880" s="54"/>
      <c r="AD880" s="37"/>
    </row>
    <row r="881" spans="1:30" x14ac:dyDescent="0.25">
      <c r="A881" s="31"/>
      <c r="B881" s="31"/>
      <c r="C881" s="31"/>
      <c r="D881" s="32"/>
      <c r="E881" s="33"/>
      <c r="F881" s="33"/>
      <c r="G881" s="26"/>
      <c r="H881" s="34"/>
      <c r="I881" s="34"/>
      <c r="J881" s="34"/>
      <c r="K881" s="34"/>
      <c r="L881" s="35"/>
      <c r="M881" s="35"/>
      <c r="N881" s="35"/>
      <c r="O881" s="34"/>
      <c r="P881" s="34"/>
      <c r="Q881" s="34"/>
      <c r="R881" s="36"/>
      <c r="S881" s="36"/>
      <c r="T881" s="36"/>
      <c r="U881" s="35"/>
      <c r="V881" s="35"/>
      <c r="W881" s="35"/>
      <c r="X881" s="35"/>
      <c r="Y881" s="35"/>
      <c r="Z881" s="35"/>
      <c r="AA881" s="37"/>
      <c r="AB881" s="37"/>
      <c r="AC881" s="54"/>
      <c r="AD881" s="56"/>
    </row>
    <row r="882" spans="1:30" x14ac:dyDescent="0.25">
      <c r="A882" s="31"/>
      <c r="B882" s="31"/>
      <c r="C882" s="31"/>
      <c r="D882" s="32"/>
      <c r="E882" s="33"/>
      <c r="F882" s="33"/>
      <c r="G882" s="26"/>
      <c r="H882" s="34"/>
      <c r="I882" s="34"/>
      <c r="J882" s="34"/>
      <c r="K882" s="34"/>
      <c r="L882" s="35"/>
      <c r="M882" s="35"/>
      <c r="N882" s="35"/>
      <c r="O882" s="34"/>
      <c r="P882" s="34"/>
      <c r="Q882" s="34"/>
      <c r="R882" s="36"/>
      <c r="S882" s="36"/>
      <c r="T882" s="36"/>
      <c r="U882" s="35"/>
      <c r="V882" s="35"/>
      <c r="W882" s="35"/>
      <c r="X882" s="35"/>
      <c r="Y882" s="35"/>
      <c r="Z882" s="35"/>
      <c r="AA882" s="37"/>
      <c r="AB882" s="37"/>
      <c r="AC882" s="54"/>
      <c r="AD882" s="37"/>
    </row>
    <row r="883" spans="1:30" x14ac:dyDescent="0.25">
      <c r="A883" s="31"/>
      <c r="B883" s="31"/>
      <c r="C883" s="31"/>
      <c r="D883" s="32"/>
      <c r="E883" s="33"/>
      <c r="F883" s="33"/>
      <c r="G883" s="26"/>
      <c r="H883" s="34"/>
      <c r="I883" s="34"/>
      <c r="J883" s="34"/>
      <c r="K883" s="34"/>
      <c r="L883" s="35"/>
      <c r="M883" s="35"/>
      <c r="N883" s="35"/>
      <c r="O883" s="34"/>
      <c r="P883" s="34"/>
      <c r="Q883" s="34"/>
      <c r="R883" s="36"/>
      <c r="S883" s="36"/>
      <c r="T883" s="36"/>
      <c r="U883" s="35"/>
      <c r="V883" s="35"/>
      <c r="W883" s="35"/>
      <c r="X883" s="35"/>
      <c r="Y883" s="35"/>
      <c r="Z883" s="35"/>
      <c r="AA883" s="37"/>
      <c r="AB883" s="37"/>
      <c r="AC883" s="54"/>
      <c r="AD883" s="37"/>
    </row>
    <row r="884" spans="1:30" x14ac:dyDescent="0.25">
      <c r="A884" s="31"/>
      <c r="B884" s="31"/>
      <c r="C884" s="31"/>
      <c r="D884" s="32"/>
      <c r="E884" s="33"/>
      <c r="F884" s="33"/>
      <c r="G884" s="26"/>
      <c r="H884" s="34"/>
      <c r="I884" s="34"/>
      <c r="J884" s="34"/>
      <c r="K884" s="34"/>
      <c r="L884" s="35"/>
      <c r="M884" s="35"/>
      <c r="N884" s="35"/>
      <c r="O884" s="34"/>
      <c r="P884" s="34"/>
      <c r="Q884" s="34"/>
      <c r="R884" s="36"/>
      <c r="S884" s="36"/>
      <c r="T884" s="36"/>
      <c r="U884" s="35"/>
      <c r="V884" s="35"/>
      <c r="W884" s="35"/>
      <c r="X884" s="35"/>
      <c r="Y884" s="35"/>
      <c r="Z884" s="35"/>
      <c r="AA884" s="37"/>
      <c r="AB884" s="37"/>
      <c r="AC884" s="54"/>
      <c r="AD884" s="37"/>
    </row>
    <row r="885" spans="1:30" x14ac:dyDescent="0.25">
      <c r="A885" s="31"/>
      <c r="B885" s="31"/>
      <c r="C885" s="31"/>
      <c r="D885" s="32"/>
      <c r="E885" s="33"/>
      <c r="F885" s="33"/>
      <c r="G885" s="26"/>
      <c r="H885" s="34"/>
      <c r="I885" s="34"/>
      <c r="J885" s="34"/>
      <c r="K885" s="34"/>
      <c r="L885" s="35"/>
      <c r="M885" s="35"/>
      <c r="N885" s="35"/>
      <c r="O885" s="34"/>
      <c r="P885" s="34"/>
      <c r="Q885" s="34"/>
      <c r="R885" s="36"/>
      <c r="S885" s="36"/>
      <c r="T885" s="36"/>
      <c r="U885" s="35"/>
      <c r="V885" s="35"/>
      <c r="W885" s="35"/>
      <c r="X885" s="35"/>
      <c r="Y885" s="35"/>
      <c r="Z885" s="35"/>
      <c r="AA885" s="37"/>
      <c r="AB885" s="37"/>
      <c r="AC885" s="54"/>
      <c r="AD885" s="37"/>
    </row>
    <row r="886" spans="1:30" x14ac:dyDescent="0.25">
      <c r="A886" s="31"/>
      <c r="B886" s="31"/>
      <c r="C886" s="31"/>
      <c r="D886" s="32"/>
      <c r="E886" s="33"/>
      <c r="F886" s="33"/>
      <c r="G886" s="26"/>
      <c r="H886" s="34"/>
      <c r="I886" s="34"/>
      <c r="J886" s="34"/>
      <c r="K886" s="34"/>
      <c r="L886" s="35"/>
      <c r="M886" s="35"/>
      <c r="N886" s="35"/>
      <c r="O886" s="34"/>
      <c r="P886" s="34"/>
      <c r="Q886" s="34"/>
      <c r="R886" s="36"/>
      <c r="S886" s="36"/>
      <c r="T886" s="36"/>
      <c r="U886" s="35"/>
      <c r="V886" s="35"/>
      <c r="W886" s="35"/>
      <c r="X886" s="35"/>
      <c r="Y886" s="35"/>
      <c r="Z886" s="35"/>
      <c r="AA886" s="37"/>
      <c r="AB886" s="37"/>
      <c r="AC886" s="54"/>
      <c r="AD886" s="37"/>
    </row>
    <row r="887" spans="1:30" x14ac:dyDescent="0.25">
      <c r="A887" s="31"/>
      <c r="B887" s="31"/>
      <c r="C887" s="31"/>
      <c r="D887" s="32"/>
      <c r="E887" s="33"/>
      <c r="F887" s="33"/>
      <c r="G887" s="26"/>
      <c r="H887" s="34"/>
      <c r="I887" s="34"/>
      <c r="J887" s="34"/>
      <c r="K887" s="34"/>
      <c r="L887" s="35"/>
      <c r="M887" s="35"/>
      <c r="N887" s="35"/>
      <c r="O887" s="34"/>
      <c r="P887" s="34"/>
      <c r="Q887" s="34"/>
      <c r="R887" s="36"/>
      <c r="S887" s="36"/>
      <c r="T887" s="36"/>
      <c r="U887" s="35"/>
      <c r="V887" s="35"/>
      <c r="W887" s="35"/>
      <c r="X887" s="35"/>
      <c r="Y887" s="35"/>
      <c r="Z887" s="35"/>
      <c r="AA887" s="37"/>
      <c r="AB887" s="37"/>
      <c r="AC887" s="54"/>
      <c r="AD887" s="37"/>
    </row>
    <row r="888" spans="1:30" x14ac:dyDescent="0.25">
      <c r="A888" s="31"/>
      <c r="B888" s="31"/>
      <c r="C888" s="31"/>
      <c r="D888" s="32"/>
      <c r="E888" s="33"/>
      <c r="F888" s="33"/>
      <c r="G888" s="26"/>
      <c r="H888" s="34"/>
      <c r="I888" s="34"/>
      <c r="J888" s="34"/>
      <c r="K888" s="34"/>
      <c r="L888" s="35"/>
      <c r="M888" s="35"/>
      <c r="N888" s="35"/>
      <c r="O888" s="34"/>
      <c r="P888" s="34"/>
      <c r="Q888" s="34"/>
      <c r="R888" s="36"/>
      <c r="S888" s="36"/>
      <c r="T888" s="36"/>
      <c r="U888" s="35"/>
      <c r="V888" s="35"/>
      <c r="W888" s="35"/>
      <c r="X888" s="35"/>
      <c r="Y888" s="35"/>
      <c r="Z888" s="35"/>
      <c r="AA888" s="37"/>
      <c r="AB888" s="37"/>
      <c r="AC888" s="54"/>
      <c r="AD888" s="37"/>
    </row>
    <row r="889" spans="1:30" x14ac:dyDescent="0.25">
      <c r="A889" s="31"/>
      <c r="B889" s="31"/>
      <c r="C889" s="31"/>
      <c r="D889" s="32"/>
      <c r="E889" s="33"/>
      <c r="F889" s="33"/>
      <c r="G889" s="26"/>
      <c r="H889" s="34"/>
      <c r="I889" s="34"/>
      <c r="J889" s="34"/>
      <c r="K889" s="34"/>
      <c r="L889" s="35"/>
      <c r="M889" s="35"/>
      <c r="N889" s="35"/>
      <c r="O889" s="34"/>
      <c r="P889" s="34"/>
      <c r="Q889" s="34"/>
      <c r="R889" s="36"/>
      <c r="S889" s="36"/>
      <c r="T889" s="36"/>
      <c r="U889" s="35"/>
      <c r="V889" s="35"/>
      <c r="W889" s="35"/>
      <c r="X889" s="35"/>
      <c r="Y889" s="35"/>
      <c r="Z889" s="35"/>
      <c r="AA889" s="37"/>
      <c r="AB889" s="37"/>
      <c r="AC889" s="54"/>
      <c r="AD889" s="37"/>
    </row>
    <row r="890" spans="1:30" x14ac:dyDescent="0.25">
      <c r="A890" s="31"/>
      <c r="B890" s="31"/>
      <c r="C890" s="31"/>
      <c r="D890" s="32"/>
      <c r="E890" s="33"/>
      <c r="F890" s="33"/>
      <c r="G890" s="26"/>
      <c r="H890" s="34"/>
      <c r="I890" s="34"/>
      <c r="J890" s="34"/>
      <c r="K890" s="34"/>
      <c r="L890" s="35"/>
      <c r="M890" s="35"/>
      <c r="N890" s="35"/>
      <c r="O890" s="34"/>
      <c r="P890" s="34"/>
      <c r="Q890" s="34"/>
      <c r="R890" s="36"/>
      <c r="S890" s="36"/>
      <c r="T890" s="36"/>
      <c r="U890" s="35"/>
      <c r="V890" s="35"/>
      <c r="W890" s="35"/>
      <c r="X890" s="35"/>
      <c r="Y890" s="35"/>
      <c r="Z890" s="35"/>
      <c r="AA890" s="37"/>
      <c r="AB890" s="37"/>
      <c r="AC890" s="54"/>
      <c r="AD890" s="37"/>
    </row>
    <row r="891" spans="1:30" x14ac:dyDescent="0.25">
      <c r="A891" s="31"/>
      <c r="B891" s="31"/>
      <c r="C891" s="31"/>
      <c r="D891" s="32"/>
      <c r="E891" s="33"/>
      <c r="F891" s="33"/>
      <c r="G891" s="26"/>
      <c r="H891" s="34"/>
      <c r="I891" s="34"/>
      <c r="J891" s="34"/>
      <c r="K891" s="34"/>
      <c r="L891" s="35"/>
      <c r="M891" s="35"/>
      <c r="N891" s="35"/>
      <c r="O891" s="34"/>
      <c r="P891" s="34"/>
      <c r="Q891" s="34"/>
      <c r="R891" s="36"/>
      <c r="S891" s="36"/>
      <c r="T891" s="36"/>
      <c r="U891" s="35"/>
      <c r="V891" s="35"/>
      <c r="W891" s="35"/>
      <c r="X891" s="35"/>
      <c r="Y891" s="35"/>
      <c r="Z891" s="35"/>
      <c r="AA891" s="37"/>
      <c r="AB891" s="37"/>
      <c r="AC891" s="54"/>
      <c r="AD891" s="37"/>
    </row>
    <row r="892" spans="1:30" x14ac:dyDescent="0.25">
      <c r="A892" s="31"/>
      <c r="B892" s="31"/>
      <c r="C892" s="31"/>
      <c r="D892" s="32"/>
      <c r="E892" s="33"/>
      <c r="F892" s="33"/>
      <c r="G892" s="26"/>
      <c r="H892" s="34"/>
      <c r="I892" s="34"/>
      <c r="J892" s="34"/>
      <c r="K892" s="34"/>
      <c r="L892" s="35"/>
      <c r="M892" s="35"/>
      <c r="N892" s="35"/>
      <c r="O892" s="34"/>
      <c r="P892" s="34"/>
      <c r="Q892" s="34"/>
      <c r="R892" s="36"/>
      <c r="S892" s="36"/>
      <c r="T892" s="36"/>
      <c r="U892" s="35"/>
      <c r="V892" s="35"/>
      <c r="W892" s="35"/>
      <c r="X892" s="35"/>
      <c r="Y892" s="35"/>
      <c r="Z892" s="35"/>
      <c r="AA892" s="37"/>
      <c r="AB892" s="37"/>
      <c r="AC892" s="54"/>
      <c r="AD892" s="56"/>
    </row>
    <row r="893" spans="1:30" x14ac:dyDescent="0.25">
      <c r="A893" s="31"/>
      <c r="B893" s="31"/>
      <c r="C893" s="31"/>
      <c r="D893" s="32"/>
      <c r="E893" s="33"/>
      <c r="F893" s="33"/>
      <c r="G893" s="26"/>
      <c r="H893" s="34"/>
      <c r="I893" s="34"/>
      <c r="J893" s="34"/>
      <c r="K893" s="34"/>
      <c r="L893" s="35"/>
      <c r="M893" s="35"/>
      <c r="N893" s="35"/>
      <c r="O893" s="34"/>
      <c r="P893" s="34"/>
      <c r="Q893" s="34"/>
      <c r="R893" s="36"/>
      <c r="S893" s="36"/>
      <c r="T893" s="36"/>
      <c r="U893" s="35"/>
      <c r="V893" s="35"/>
      <c r="W893" s="35"/>
      <c r="X893" s="35"/>
      <c r="Y893" s="35"/>
      <c r="Z893" s="35"/>
      <c r="AA893" s="37"/>
      <c r="AB893" s="37"/>
      <c r="AC893" s="54"/>
      <c r="AD893" s="37"/>
    </row>
    <row r="894" spans="1:30" x14ac:dyDescent="0.25">
      <c r="A894" s="31"/>
      <c r="B894" s="31"/>
      <c r="C894" s="31"/>
      <c r="D894" s="32"/>
      <c r="E894" s="33"/>
      <c r="F894" s="33"/>
      <c r="G894" s="26"/>
      <c r="H894" s="34"/>
      <c r="I894" s="34"/>
      <c r="J894" s="34"/>
      <c r="K894" s="34"/>
      <c r="L894" s="35"/>
      <c r="M894" s="35"/>
      <c r="N894" s="35"/>
      <c r="O894" s="34"/>
      <c r="P894" s="34"/>
      <c r="Q894" s="34"/>
      <c r="R894" s="36"/>
      <c r="S894" s="36"/>
      <c r="T894" s="36"/>
      <c r="U894" s="35"/>
      <c r="V894" s="35"/>
      <c r="W894" s="35"/>
      <c r="X894" s="35"/>
      <c r="Y894" s="35"/>
      <c r="Z894" s="35"/>
      <c r="AA894" s="37"/>
      <c r="AB894" s="37"/>
      <c r="AC894" s="54"/>
      <c r="AD894" s="37"/>
    </row>
    <row r="895" spans="1:30" x14ac:dyDescent="0.25">
      <c r="A895" s="31"/>
      <c r="B895" s="31"/>
      <c r="C895" s="31"/>
      <c r="D895" s="32"/>
      <c r="E895" s="33"/>
      <c r="F895" s="33"/>
      <c r="G895" s="26"/>
      <c r="H895" s="34"/>
      <c r="I895" s="34"/>
      <c r="J895" s="34"/>
      <c r="K895" s="34"/>
      <c r="L895" s="35"/>
      <c r="M895" s="35"/>
      <c r="N895" s="35"/>
      <c r="O895" s="34"/>
      <c r="P895" s="34"/>
      <c r="Q895" s="34"/>
      <c r="R895" s="36"/>
      <c r="S895" s="36"/>
      <c r="T895" s="36"/>
      <c r="U895" s="35"/>
      <c r="V895" s="35"/>
      <c r="W895" s="35"/>
      <c r="X895" s="35"/>
      <c r="Y895" s="35"/>
      <c r="Z895" s="35"/>
      <c r="AA895" s="37"/>
      <c r="AB895" s="37"/>
      <c r="AC895" s="54"/>
      <c r="AD895" s="37"/>
    </row>
    <row r="896" spans="1:30" x14ac:dyDescent="0.25">
      <c r="A896" s="31"/>
      <c r="B896" s="31"/>
      <c r="C896" s="31"/>
      <c r="D896" s="32"/>
      <c r="E896" s="33"/>
      <c r="F896" s="33"/>
      <c r="G896" s="26"/>
      <c r="H896" s="34"/>
      <c r="I896" s="34"/>
      <c r="J896" s="34"/>
      <c r="K896" s="34"/>
      <c r="L896" s="35"/>
      <c r="M896" s="35"/>
      <c r="N896" s="35"/>
      <c r="O896" s="34"/>
      <c r="P896" s="34"/>
      <c r="Q896" s="34"/>
      <c r="R896" s="36"/>
      <c r="S896" s="36"/>
      <c r="T896" s="36"/>
      <c r="U896" s="35"/>
      <c r="V896" s="35"/>
      <c r="W896" s="35"/>
      <c r="X896" s="35"/>
      <c r="Y896" s="35"/>
      <c r="Z896" s="35"/>
      <c r="AA896" s="37"/>
      <c r="AB896" s="37"/>
      <c r="AC896" s="54"/>
      <c r="AD896" s="37"/>
    </row>
    <row r="897" spans="1:30" x14ac:dyDescent="0.25">
      <c r="A897" s="31"/>
      <c r="B897" s="31"/>
      <c r="C897" s="31"/>
      <c r="D897" s="32"/>
      <c r="E897" s="33"/>
      <c r="F897" s="33"/>
      <c r="G897" s="26"/>
      <c r="H897" s="34"/>
      <c r="I897" s="34"/>
      <c r="J897" s="34"/>
      <c r="K897" s="34"/>
      <c r="L897" s="35"/>
      <c r="M897" s="35"/>
      <c r="N897" s="35"/>
      <c r="O897" s="34"/>
      <c r="P897" s="34"/>
      <c r="Q897" s="34"/>
      <c r="R897" s="36"/>
      <c r="S897" s="36"/>
      <c r="T897" s="36"/>
      <c r="U897" s="35"/>
      <c r="V897" s="35"/>
      <c r="W897" s="35"/>
      <c r="X897" s="35"/>
      <c r="Y897" s="35"/>
      <c r="Z897" s="35"/>
      <c r="AA897" s="37"/>
      <c r="AB897" s="37"/>
      <c r="AC897" s="54"/>
      <c r="AD897" s="37"/>
    </row>
    <row r="898" spans="1:30" x14ac:dyDescent="0.25">
      <c r="A898" s="31"/>
      <c r="B898" s="31"/>
      <c r="C898" s="31"/>
      <c r="D898" s="32"/>
      <c r="E898" s="33"/>
      <c r="F898" s="33"/>
      <c r="G898" s="26"/>
      <c r="H898" s="34"/>
      <c r="I898" s="34"/>
      <c r="J898" s="34"/>
      <c r="K898" s="34"/>
      <c r="L898" s="35"/>
      <c r="M898" s="35"/>
      <c r="N898" s="35"/>
      <c r="O898" s="34"/>
      <c r="P898" s="34"/>
      <c r="Q898" s="34"/>
      <c r="R898" s="36"/>
      <c r="S898" s="36"/>
      <c r="T898" s="36"/>
      <c r="U898" s="35"/>
      <c r="V898" s="35"/>
      <c r="W898" s="35"/>
      <c r="X898" s="35"/>
      <c r="Y898" s="35"/>
      <c r="Z898" s="35"/>
      <c r="AA898" s="37"/>
      <c r="AB898" s="37"/>
      <c r="AC898" s="54"/>
      <c r="AD898" s="37"/>
    </row>
    <row r="899" spans="1:30" x14ac:dyDescent="0.25">
      <c r="A899" s="31"/>
      <c r="B899" s="31"/>
      <c r="C899" s="31"/>
      <c r="D899" s="32"/>
      <c r="E899" s="33"/>
      <c r="F899" s="33"/>
      <c r="G899" s="26"/>
      <c r="H899" s="34"/>
      <c r="I899" s="34"/>
      <c r="J899" s="34"/>
      <c r="K899" s="34"/>
      <c r="L899" s="35"/>
      <c r="M899" s="35"/>
      <c r="N899" s="35"/>
      <c r="O899" s="34"/>
      <c r="P899" s="34"/>
      <c r="Q899" s="34"/>
      <c r="R899" s="36"/>
      <c r="S899" s="36"/>
      <c r="T899" s="36"/>
      <c r="U899" s="35"/>
      <c r="V899" s="35"/>
      <c r="W899" s="35"/>
      <c r="X899" s="35"/>
      <c r="Y899" s="35"/>
      <c r="Z899" s="35"/>
      <c r="AA899" s="37"/>
      <c r="AB899" s="37"/>
      <c r="AC899" s="54"/>
      <c r="AD899" s="37"/>
    </row>
    <row r="900" spans="1:30" x14ac:dyDescent="0.25">
      <c r="A900" s="31"/>
      <c r="B900" s="31"/>
      <c r="C900" s="31"/>
      <c r="D900" s="32"/>
      <c r="E900" s="33"/>
      <c r="F900" s="33"/>
      <c r="G900" s="26"/>
      <c r="H900" s="34"/>
      <c r="I900" s="34"/>
      <c r="J900" s="34"/>
      <c r="K900" s="34"/>
      <c r="L900" s="35"/>
      <c r="M900" s="35"/>
      <c r="N900" s="35"/>
      <c r="O900" s="34"/>
      <c r="P900" s="34"/>
      <c r="Q900" s="34"/>
      <c r="R900" s="36"/>
      <c r="S900" s="36"/>
      <c r="T900" s="36"/>
      <c r="U900" s="35"/>
      <c r="V900" s="35"/>
      <c r="W900" s="35"/>
      <c r="X900" s="35"/>
      <c r="Y900" s="35"/>
      <c r="Z900" s="35"/>
      <c r="AA900" s="37"/>
      <c r="AB900" s="37"/>
      <c r="AC900" s="54"/>
      <c r="AD900" s="37"/>
    </row>
    <row r="901" spans="1:30" x14ac:dyDescent="0.25">
      <c r="A901" s="31"/>
      <c r="B901" s="31"/>
      <c r="C901" s="31"/>
      <c r="D901" s="32"/>
      <c r="E901" s="33"/>
      <c r="F901" s="33"/>
      <c r="G901" s="26"/>
      <c r="H901" s="34"/>
      <c r="I901" s="34"/>
      <c r="J901" s="34"/>
      <c r="K901" s="34"/>
      <c r="L901" s="35"/>
      <c r="M901" s="35"/>
      <c r="N901" s="35"/>
      <c r="O901" s="34"/>
      <c r="P901" s="34"/>
      <c r="Q901" s="34"/>
      <c r="R901" s="36"/>
      <c r="S901" s="36"/>
      <c r="T901" s="36"/>
      <c r="U901" s="35"/>
      <c r="V901" s="35"/>
      <c r="W901" s="35"/>
      <c r="X901" s="35"/>
      <c r="Y901" s="35"/>
      <c r="Z901" s="35"/>
      <c r="AA901" s="37"/>
      <c r="AB901" s="37"/>
      <c r="AC901" s="54"/>
      <c r="AD901" s="37"/>
    </row>
    <row r="902" spans="1:30" x14ac:dyDescent="0.25">
      <c r="A902" s="31"/>
      <c r="B902" s="31"/>
      <c r="C902" s="31"/>
      <c r="D902" s="32"/>
      <c r="E902" s="33"/>
      <c r="F902" s="33"/>
      <c r="G902" s="26"/>
      <c r="H902" s="34"/>
      <c r="I902" s="34"/>
      <c r="J902" s="34"/>
      <c r="K902" s="34"/>
      <c r="L902" s="35"/>
      <c r="M902" s="35"/>
      <c r="N902" s="35"/>
      <c r="O902" s="34"/>
      <c r="P902" s="34"/>
      <c r="Q902" s="34"/>
      <c r="R902" s="36"/>
      <c r="S902" s="36"/>
      <c r="T902" s="36"/>
      <c r="U902" s="35"/>
      <c r="V902" s="35"/>
      <c r="W902" s="35"/>
      <c r="X902" s="35"/>
      <c r="Y902" s="35"/>
      <c r="Z902" s="35"/>
      <c r="AA902" s="37"/>
      <c r="AB902" s="37"/>
      <c r="AC902" s="54"/>
      <c r="AD902" s="37"/>
    </row>
    <row r="903" spans="1:30" x14ac:dyDescent="0.25">
      <c r="A903" s="31"/>
      <c r="B903" s="31"/>
      <c r="C903" s="31"/>
      <c r="D903" s="32"/>
      <c r="E903" s="33"/>
      <c r="F903" s="33"/>
      <c r="G903" s="26"/>
      <c r="H903" s="34"/>
      <c r="I903" s="34"/>
      <c r="J903" s="34"/>
      <c r="K903" s="34"/>
      <c r="L903" s="35"/>
      <c r="M903" s="35"/>
      <c r="N903" s="35"/>
      <c r="O903" s="34"/>
      <c r="P903" s="34"/>
      <c r="Q903" s="34"/>
      <c r="R903" s="36"/>
      <c r="S903" s="36"/>
      <c r="T903" s="36"/>
      <c r="U903" s="35"/>
      <c r="V903" s="35"/>
      <c r="W903" s="35"/>
      <c r="X903" s="35"/>
      <c r="Y903" s="35"/>
      <c r="Z903" s="35"/>
      <c r="AA903" s="37"/>
      <c r="AB903" s="37"/>
      <c r="AC903" s="54"/>
      <c r="AD903" s="37"/>
    </row>
    <row r="904" spans="1:30" x14ac:dyDescent="0.25">
      <c r="A904" s="31"/>
      <c r="B904" s="31"/>
      <c r="C904" s="31"/>
      <c r="D904" s="32"/>
      <c r="E904" s="33"/>
      <c r="F904" s="33"/>
      <c r="G904" s="26"/>
      <c r="H904" s="34"/>
      <c r="I904" s="34"/>
      <c r="J904" s="34"/>
      <c r="K904" s="34"/>
      <c r="L904" s="35"/>
      <c r="M904" s="35"/>
      <c r="N904" s="35"/>
      <c r="O904" s="34"/>
      <c r="P904" s="34"/>
      <c r="Q904" s="34"/>
      <c r="R904" s="36"/>
      <c r="S904" s="36"/>
      <c r="T904" s="36"/>
      <c r="U904" s="35"/>
      <c r="V904" s="35"/>
      <c r="W904" s="35"/>
      <c r="X904" s="35"/>
      <c r="Y904" s="35"/>
      <c r="Z904" s="35"/>
      <c r="AA904" s="37"/>
      <c r="AB904" s="37"/>
      <c r="AC904" s="54"/>
      <c r="AD904" s="37"/>
    </row>
    <row r="905" spans="1:30" x14ac:dyDescent="0.25">
      <c r="A905" s="31"/>
      <c r="B905" s="31"/>
      <c r="C905" s="31"/>
      <c r="D905" s="32"/>
      <c r="E905" s="33"/>
      <c r="F905" s="33"/>
      <c r="G905" s="26"/>
      <c r="H905" s="34"/>
      <c r="I905" s="34"/>
      <c r="J905" s="34"/>
      <c r="K905" s="34"/>
      <c r="L905" s="35"/>
      <c r="M905" s="35"/>
      <c r="N905" s="35"/>
      <c r="O905" s="34"/>
      <c r="P905" s="34"/>
      <c r="Q905" s="34"/>
      <c r="R905" s="36"/>
      <c r="S905" s="36"/>
      <c r="T905" s="36"/>
      <c r="U905" s="35"/>
      <c r="V905" s="35"/>
      <c r="W905" s="35"/>
      <c r="X905" s="35"/>
      <c r="Y905" s="35"/>
      <c r="Z905" s="35"/>
      <c r="AA905" s="37"/>
      <c r="AB905" s="37"/>
      <c r="AC905" s="54"/>
      <c r="AD905" s="37"/>
    </row>
    <row r="906" spans="1:30" x14ac:dyDescent="0.25">
      <c r="A906" s="31"/>
      <c r="B906" s="31"/>
      <c r="C906" s="31"/>
      <c r="D906" s="32"/>
      <c r="E906" s="33"/>
      <c r="F906" s="33"/>
      <c r="G906" s="26"/>
      <c r="H906" s="34"/>
      <c r="I906" s="34"/>
      <c r="J906" s="34"/>
      <c r="K906" s="34"/>
      <c r="L906" s="35"/>
      <c r="M906" s="35"/>
      <c r="N906" s="35"/>
      <c r="O906" s="34"/>
      <c r="P906" s="34"/>
      <c r="Q906" s="34"/>
      <c r="R906" s="36"/>
      <c r="S906" s="36"/>
      <c r="T906" s="36"/>
      <c r="U906" s="35"/>
      <c r="V906" s="35"/>
      <c r="W906" s="35"/>
      <c r="X906" s="35"/>
      <c r="Y906" s="35"/>
      <c r="Z906" s="35"/>
      <c r="AA906" s="37"/>
      <c r="AB906" s="37"/>
      <c r="AC906" s="54"/>
      <c r="AD906" s="37"/>
    </row>
    <row r="907" spans="1:30" x14ac:dyDescent="0.25">
      <c r="A907" s="39"/>
      <c r="B907" s="39"/>
      <c r="C907" s="39"/>
      <c r="D907" s="32"/>
      <c r="E907" s="33"/>
      <c r="F907" s="33"/>
      <c r="G907" s="26"/>
      <c r="H907" s="34"/>
      <c r="I907" s="34"/>
      <c r="J907" s="34"/>
      <c r="K907" s="34"/>
      <c r="L907" s="35"/>
      <c r="M907" s="35"/>
      <c r="N907" s="35"/>
      <c r="O907" s="34"/>
      <c r="P907" s="34"/>
      <c r="Q907" s="34"/>
      <c r="R907" s="36"/>
      <c r="S907" s="36"/>
      <c r="T907" s="36"/>
      <c r="U907" s="35"/>
      <c r="V907" s="35"/>
      <c r="W907" s="35"/>
      <c r="X907" s="35"/>
      <c r="Y907" s="35"/>
      <c r="Z907" s="35"/>
      <c r="AA907" s="37"/>
      <c r="AB907" s="37"/>
      <c r="AC907" s="54"/>
      <c r="AD907" s="37"/>
    </row>
    <row r="908" spans="1:30" x14ac:dyDescent="0.25">
      <c r="A908" s="39"/>
      <c r="B908" s="39"/>
      <c r="C908" s="39"/>
      <c r="D908" s="32"/>
      <c r="E908" s="33"/>
      <c r="F908" s="33"/>
      <c r="G908" s="26"/>
      <c r="H908" s="34"/>
      <c r="I908" s="34"/>
      <c r="J908" s="34"/>
      <c r="K908" s="34"/>
      <c r="L908" s="35"/>
      <c r="M908" s="35"/>
      <c r="N908" s="35"/>
      <c r="O908" s="34"/>
      <c r="P908" s="34"/>
      <c r="Q908" s="34"/>
      <c r="R908" s="36"/>
      <c r="S908" s="36"/>
      <c r="T908" s="36"/>
      <c r="U908" s="35"/>
      <c r="V908" s="35"/>
      <c r="W908" s="35"/>
      <c r="X908" s="35"/>
      <c r="Y908" s="35"/>
      <c r="Z908" s="35"/>
      <c r="AA908" s="37"/>
      <c r="AB908" s="37"/>
      <c r="AC908" s="54"/>
      <c r="AD908" s="56"/>
    </row>
    <row r="909" spans="1:30" x14ac:dyDescent="0.25">
      <c r="A909" s="39"/>
      <c r="B909" s="39"/>
      <c r="C909" s="39"/>
      <c r="D909" s="32"/>
      <c r="E909" s="33"/>
      <c r="F909" s="33"/>
      <c r="G909" s="26"/>
      <c r="H909" s="34"/>
      <c r="I909" s="34"/>
      <c r="J909" s="34"/>
      <c r="K909" s="34"/>
      <c r="L909" s="35"/>
      <c r="M909" s="35"/>
      <c r="N909" s="35"/>
      <c r="O909" s="34"/>
      <c r="P909" s="34"/>
      <c r="Q909" s="34"/>
      <c r="R909" s="36"/>
      <c r="S909" s="36"/>
      <c r="T909" s="36"/>
      <c r="U909" s="35"/>
      <c r="V909" s="35"/>
      <c r="W909" s="35"/>
      <c r="X909" s="35"/>
      <c r="Y909" s="35"/>
      <c r="Z909" s="35"/>
      <c r="AA909" s="37"/>
      <c r="AB909" s="37"/>
      <c r="AC909" s="54"/>
      <c r="AD909" s="56"/>
    </row>
    <row r="910" spans="1:30" x14ac:dyDescent="0.25">
      <c r="A910" s="39"/>
      <c r="B910" s="39"/>
      <c r="C910" s="39"/>
      <c r="D910" s="32"/>
      <c r="E910" s="33"/>
      <c r="F910" s="33"/>
      <c r="G910" s="26"/>
      <c r="H910" s="34"/>
      <c r="I910" s="34"/>
      <c r="J910" s="34"/>
      <c r="K910" s="34"/>
      <c r="L910" s="35"/>
      <c r="M910" s="35"/>
      <c r="N910" s="35"/>
      <c r="O910" s="34"/>
      <c r="P910" s="34"/>
      <c r="Q910" s="34"/>
      <c r="R910" s="36"/>
      <c r="S910" s="36"/>
      <c r="T910" s="36"/>
      <c r="U910" s="35"/>
      <c r="V910" s="35"/>
      <c r="W910" s="35"/>
      <c r="X910" s="35"/>
      <c r="Y910" s="35"/>
      <c r="Z910" s="35"/>
      <c r="AA910" s="37"/>
      <c r="AB910" s="37"/>
      <c r="AC910" s="54"/>
      <c r="AD910" s="37"/>
    </row>
    <row r="911" spans="1:30" x14ac:dyDescent="0.25">
      <c r="A911" s="39"/>
      <c r="B911" s="39"/>
      <c r="C911" s="39"/>
      <c r="D911" s="32"/>
      <c r="E911" s="33"/>
      <c r="F911" s="33"/>
      <c r="G911" s="26"/>
      <c r="H911" s="34"/>
      <c r="I911" s="34"/>
      <c r="J911" s="34"/>
      <c r="K911" s="34"/>
      <c r="L911" s="35"/>
      <c r="M911" s="35"/>
      <c r="N911" s="35"/>
      <c r="O911" s="34"/>
      <c r="P911" s="34"/>
      <c r="Q911" s="34"/>
      <c r="R911" s="36"/>
      <c r="S911" s="36"/>
      <c r="T911" s="36"/>
      <c r="U911" s="35"/>
      <c r="V911" s="35"/>
      <c r="W911" s="35"/>
      <c r="X911" s="35"/>
      <c r="Y911" s="35"/>
      <c r="Z911" s="35"/>
      <c r="AA911" s="37"/>
      <c r="AB911" s="37"/>
      <c r="AC911" s="54"/>
      <c r="AD911" s="56"/>
    </row>
    <row r="912" spans="1:30" x14ac:dyDescent="0.25">
      <c r="A912" s="39"/>
      <c r="B912" s="39"/>
      <c r="C912" s="39"/>
      <c r="D912" s="32"/>
      <c r="E912" s="33"/>
      <c r="F912" s="33"/>
      <c r="G912" s="26"/>
      <c r="H912" s="34"/>
      <c r="I912" s="34"/>
      <c r="J912" s="34"/>
      <c r="K912" s="34"/>
      <c r="L912" s="35"/>
      <c r="M912" s="35"/>
      <c r="N912" s="35"/>
      <c r="O912" s="34"/>
      <c r="P912" s="34"/>
      <c r="Q912" s="34"/>
      <c r="R912" s="36"/>
      <c r="S912" s="36"/>
      <c r="T912" s="36"/>
      <c r="U912" s="35"/>
      <c r="V912" s="35"/>
      <c r="W912" s="35"/>
      <c r="X912" s="35"/>
      <c r="Y912" s="35"/>
      <c r="Z912" s="35"/>
      <c r="AA912" s="37"/>
      <c r="AB912" s="37"/>
      <c r="AC912" s="54"/>
      <c r="AD912" s="37"/>
    </row>
    <row r="913" spans="1:30" x14ac:dyDescent="0.25">
      <c r="A913" s="39"/>
      <c r="B913" s="39"/>
      <c r="C913" s="39"/>
      <c r="D913" s="32"/>
      <c r="E913" s="33"/>
      <c r="F913" s="33"/>
      <c r="G913" s="26"/>
      <c r="H913" s="34"/>
      <c r="I913" s="34"/>
      <c r="J913" s="34"/>
      <c r="K913" s="34"/>
      <c r="L913" s="35"/>
      <c r="M913" s="35"/>
      <c r="N913" s="35"/>
      <c r="O913" s="34"/>
      <c r="P913" s="34"/>
      <c r="Q913" s="34"/>
      <c r="R913" s="36"/>
      <c r="S913" s="36"/>
      <c r="T913" s="36"/>
      <c r="U913" s="35"/>
      <c r="V913" s="35"/>
      <c r="W913" s="35"/>
      <c r="X913" s="35"/>
      <c r="Y913" s="35"/>
      <c r="Z913" s="35"/>
      <c r="AA913" s="37"/>
      <c r="AB913" s="37"/>
      <c r="AC913" s="54"/>
      <c r="AD913" s="56"/>
    </row>
    <row r="914" spans="1:30" x14ac:dyDescent="0.25">
      <c r="A914" s="39"/>
      <c r="B914" s="39"/>
      <c r="C914" s="39"/>
      <c r="D914" s="32"/>
      <c r="E914" s="33"/>
      <c r="F914" s="33"/>
      <c r="G914" s="26"/>
      <c r="H914" s="34"/>
      <c r="I914" s="34"/>
      <c r="J914" s="34"/>
      <c r="K914" s="34"/>
      <c r="L914" s="35"/>
      <c r="M914" s="35"/>
      <c r="N914" s="35"/>
      <c r="O914" s="34"/>
      <c r="P914" s="34"/>
      <c r="Q914" s="34"/>
      <c r="R914" s="36"/>
      <c r="S914" s="36"/>
      <c r="T914" s="36"/>
      <c r="U914" s="35"/>
      <c r="V914" s="35"/>
      <c r="W914" s="35"/>
      <c r="X914" s="35"/>
      <c r="Y914" s="35"/>
      <c r="Z914" s="35"/>
      <c r="AA914" s="37"/>
      <c r="AB914" s="37"/>
      <c r="AC914" s="54"/>
      <c r="AD914" s="37"/>
    </row>
    <row r="915" spans="1:30" x14ac:dyDescent="0.25">
      <c r="A915" s="39"/>
      <c r="B915" s="39"/>
      <c r="C915" s="39"/>
      <c r="D915" s="32"/>
      <c r="E915" s="33"/>
      <c r="F915" s="33"/>
      <c r="G915" s="26"/>
      <c r="H915" s="34"/>
      <c r="I915" s="34"/>
      <c r="J915" s="34"/>
      <c r="K915" s="34"/>
      <c r="L915" s="35"/>
      <c r="M915" s="35"/>
      <c r="N915" s="35"/>
      <c r="O915" s="34"/>
      <c r="P915" s="34"/>
      <c r="Q915" s="34"/>
      <c r="R915" s="36"/>
      <c r="S915" s="36"/>
      <c r="T915" s="36"/>
      <c r="U915" s="35"/>
      <c r="V915" s="35"/>
      <c r="W915" s="35"/>
      <c r="X915" s="35"/>
      <c r="Y915" s="35"/>
      <c r="Z915" s="35"/>
      <c r="AA915" s="37"/>
      <c r="AB915" s="37"/>
      <c r="AC915" s="54"/>
      <c r="AD915" s="37"/>
    </row>
    <row r="916" spans="1:30" x14ac:dyDescent="0.25">
      <c r="A916" s="39"/>
      <c r="B916" s="39"/>
      <c r="C916" s="39"/>
      <c r="D916" s="32"/>
      <c r="E916" s="33"/>
      <c r="F916" s="33"/>
      <c r="G916" s="26"/>
      <c r="H916" s="34"/>
      <c r="I916" s="34"/>
      <c r="J916" s="34"/>
      <c r="K916" s="34"/>
      <c r="L916" s="35"/>
      <c r="M916" s="35"/>
      <c r="N916" s="35"/>
      <c r="O916" s="34"/>
      <c r="P916" s="34"/>
      <c r="Q916" s="34"/>
      <c r="R916" s="36"/>
      <c r="S916" s="36"/>
      <c r="T916" s="36"/>
      <c r="U916" s="35"/>
      <c r="V916" s="35"/>
      <c r="W916" s="35"/>
      <c r="X916" s="35"/>
      <c r="Y916" s="35"/>
      <c r="Z916" s="35"/>
      <c r="AA916" s="37"/>
      <c r="AB916" s="37"/>
      <c r="AC916" s="54"/>
      <c r="AD916" s="37"/>
    </row>
    <row r="917" spans="1:30" x14ac:dyDescent="0.25">
      <c r="A917" s="39"/>
      <c r="B917" s="39"/>
      <c r="C917" s="39"/>
      <c r="D917" s="32"/>
      <c r="E917" s="33"/>
      <c r="F917" s="33"/>
      <c r="G917" s="26"/>
      <c r="H917" s="34"/>
      <c r="I917" s="34"/>
      <c r="J917" s="34"/>
      <c r="K917" s="34"/>
      <c r="L917" s="35"/>
      <c r="M917" s="35"/>
      <c r="N917" s="35"/>
      <c r="O917" s="34"/>
      <c r="P917" s="34"/>
      <c r="Q917" s="34"/>
      <c r="R917" s="36"/>
      <c r="S917" s="36"/>
      <c r="T917" s="36"/>
      <c r="U917" s="35"/>
      <c r="V917" s="35"/>
      <c r="W917" s="35"/>
      <c r="X917" s="35"/>
      <c r="Y917" s="35"/>
      <c r="Z917" s="35"/>
      <c r="AA917" s="37"/>
      <c r="AB917" s="37"/>
      <c r="AC917" s="54"/>
      <c r="AD917" s="37"/>
    </row>
    <row r="918" spans="1:30" x14ac:dyDescent="0.25">
      <c r="A918" s="39"/>
      <c r="B918" s="39"/>
      <c r="C918" s="39"/>
      <c r="D918" s="32"/>
      <c r="E918" s="33"/>
      <c r="F918" s="33"/>
      <c r="G918" s="26"/>
      <c r="H918" s="34"/>
      <c r="I918" s="34"/>
      <c r="J918" s="34"/>
      <c r="K918" s="34"/>
      <c r="L918" s="35"/>
      <c r="M918" s="35"/>
      <c r="N918" s="35"/>
      <c r="O918" s="34"/>
      <c r="P918" s="34"/>
      <c r="Q918" s="34"/>
      <c r="R918" s="36"/>
      <c r="S918" s="36"/>
      <c r="T918" s="36"/>
      <c r="U918" s="35"/>
      <c r="V918" s="35"/>
      <c r="W918" s="35"/>
      <c r="X918" s="35"/>
      <c r="Y918" s="35"/>
      <c r="Z918" s="35"/>
      <c r="AA918" s="37"/>
      <c r="AB918" s="37"/>
      <c r="AC918" s="54"/>
      <c r="AD918" s="37"/>
    </row>
    <row r="919" spans="1:30" x14ac:dyDescent="0.25">
      <c r="A919" s="39"/>
      <c r="B919" s="39"/>
      <c r="C919" s="39"/>
      <c r="D919" s="32"/>
      <c r="E919" s="33"/>
      <c r="F919" s="33"/>
      <c r="G919" s="26"/>
      <c r="H919" s="34"/>
      <c r="I919" s="34"/>
      <c r="J919" s="34"/>
      <c r="K919" s="34"/>
      <c r="L919" s="35"/>
      <c r="M919" s="35"/>
      <c r="N919" s="35"/>
      <c r="O919" s="34"/>
      <c r="P919" s="34"/>
      <c r="Q919" s="34"/>
      <c r="R919" s="36"/>
      <c r="S919" s="36"/>
      <c r="T919" s="36"/>
      <c r="U919" s="35"/>
      <c r="V919" s="35"/>
      <c r="W919" s="35"/>
      <c r="X919" s="35"/>
      <c r="Y919" s="35"/>
      <c r="Z919" s="35"/>
      <c r="AA919" s="37"/>
      <c r="AB919" s="37"/>
      <c r="AC919" s="54"/>
      <c r="AD919" s="56"/>
    </row>
    <row r="920" spans="1:30" x14ac:dyDescent="0.25">
      <c r="A920" s="39"/>
      <c r="B920" s="39"/>
      <c r="C920" s="39"/>
      <c r="D920" s="32"/>
      <c r="E920" s="33"/>
      <c r="F920" s="33"/>
      <c r="G920" s="26"/>
      <c r="H920" s="34"/>
      <c r="I920" s="34"/>
      <c r="J920" s="34"/>
      <c r="K920" s="34"/>
      <c r="L920" s="35"/>
      <c r="M920" s="35"/>
      <c r="N920" s="35"/>
      <c r="O920" s="34"/>
      <c r="P920" s="34"/>
      <c r="Q920" s="34"/>
      <c r="R920" s="36"/>
      <c r="S920" s="36"/>
      <c r="T920" s="36"/>
      <c r="U920" s="35"/>
      <c r="V920" s="35"/>
      <c r="W920" s="35"/>
      <c r="X920" s="35"/>
      <c r="Y920" s="35"/>
      <c r="Z920" s="35"/>
      <c r="AA920" s="37"/>
      <c r="AB920" s="37"/>
      <c r="AC920" s="54"/>
      <c r="AD920" s="37"/>
    </row>
    <row r="921" spans="1:30" x14ac:dyDescent="0.25">
      <c r="A921" s="39"/>
      <c r="B921" s="39"/>
      <c r="C921" s="39"/>
      <c r="D921" s="32"/>
      <c r="E921" s="33"/>
      <c r="F921" s="33"/>
      <c r="G921" s="26"/>
      <c r="H921" s="34"/>
      <c r="I921" s="34"/>
      <c r="J921" s="34"/>
      <c r="K921" s="34"/>
      <c r="L921" s="35"/>
      <c r="M921" s="35"/>
      <c r="N921" s="35"/>
      <c r="O921" s="34"/>
      <c r="P921" s="34"/>
      <c r="Q921" s="34"/>
      <c r="R921" s="36"/>
      <c r="S921" s="36"/>
      <c r="T921" s="36"/>
      <c r="U921" s="35"/>
      <c r="V921" s="35"/>
      <c r="W921" s="35"/>
      <c r="X921" s="35"/>
      <c r="Y921" s="35"/>
      <c r="Z921" s="35"/>
      <c r="AA921" s="37"/>
      <c r="AB921" s="37"/>
      <c r="AC921" s="54"/>
      <c r="AD921" s="56"/>
    </row>
    <row r="922" spans="1:30" x14ac:dyDescent="0.25">
      <c r="A922" s="39"/>
      <c r="B922" s="39"/>
      <c r="C922" s="39"/>
      <c r="D922" s="32"/>
      <c r="E922" s="33"/>
      <c r="F922" s="33"/>
      <c r="G922" s="26"/>
      <c r="H922" s="34"/>
      <c r="I922" s="34"/>
      <c r="J922" s="34"/>
      <c r="K922" s="34"/>
      <c r="L922" s="35"/>
      <c r="M922" s="35"/>
      <c r="N922" s="35"/>
      <c r="O922" s="34"/>
      <c r="P922" s="34"/>
      <c r="Q922" s="34"/>
      <c r="R922" s="36"/>
      <c r="S922" s="36"/>
      <c r="T922" s="36"/>
      <c r="U922" s="35"/>
      <c r="V922" s="35"/>
      <c r="W922" s="35"/>
      <c r="X922" s="35"/>
      <c r="Y922" s="35"/>
      <c r="Z922" s="35"/>
      <c r="AA922" s="37"/>
      <c r="AB922" s="37"/>
      <c r="AC922" s="54"/>
      <c r="AD922" s="37"/>
    </row>
    <row r="923" spans="1:30" x14ac:dyDescent="0.25">
      <c r="A923" s="39"/>
      <c r="B923" s="39"/>
      <c r="C923" s="39"/>
      <c r="D923" s="32"/>
      <c r="E923" s="33"/>
      <c r="F923" s="33"/>
      <c r="G923" s="26"/>
      <c r="H923" s="34"/>
      <c r="I923" s="34"/>
      <c r="J923" s="34"/>
      <c r="K923" s="34"/>
      <c r="L923" s="35"/>
      <c r="M923" s="35"/>
      <c r="N923" s="35"/>
      <c r="O923" s="34"/>
      <c r="P923" s="34"/>
      <c r="Q923" s="34"/>
      <c r="R923" s="36"/>
      <c r="S923" s="36"/>
      <c r="T923" s="36"/>
      <c r="U923" s="35"/>
      <c r="V923" s="35"/>
      <c r="W923" s="35"/>
      <c r="X923" s="35"/>
      <c r="Y923" s="35"/>
      <c r="Z923" s="35"/>
      <c r="AA923" s="37"/>
      <c r="AB923" s="37"/>
      <c r="AC923" s="54"/>
      <c r="AD923" s="37"/>
    </row>
    <row r="924" spans="1:30" x14ac:dyDescent="0.25">
      <c r="A924" s="39"/>
      <c r="B924" s="39"/>
      <c r="C924" s="39"/>
      <c r="D924" s="32"/>
      <c r="E924" s="33"/>
      <c r="F924" s="33"/>
      <c r="G924" s="26"/>
      <c r="H924" s="34"/>
      <c r="I924" s="34"/>
      <c r="J924" s="34"/>
      <c r="K924" s="34"/>
      <c r="L924" s="35"/>
      <c r="M924" s="35"/>
      <c r="N924" s="35"/>
      <c r="O924" s="34"/>
      <c r="P924" s="34"/>
      <c r="Q924" s="34"/>
      <c r="R924" s="36"/>
      <c r="S924" s="36"/>
      <c r="T924" s="36"/>
      <c r="U924" s="35"/>
      <c r="V924" s="35"/>
      <c r="W924" s="35"/>
      <c r="X924" s="35"/>
      <c r="Y924" s="35"/>
      <c r="Z924" s="35"/>
      <c r="AA924" s="37"/>
      <c r="AB924" s="37"/>
      <c r="AC924" s="54"/>
      <c r="AD924" s="37"/>
    </row>
    <row r="925" spans="1:30" x14ac:dyDescent="0.25">
      <c r="A925" s="39"/>
      <c r="B925" s="39"/>
      <c r="C925" s="39"/>
      <c r="D925" s="32"/>
      <c r="E925" s="33"/>
      <c r="F925" s="33"/>
      <c r="G925" s="26"/>
      <c r="H925" s="34"/>
      <c r="I925" s="34"/>
      <c r="J925" s="34"/>
      <c r="K925" s="34"/>
      <c r="L925" s="35"/>
      <c r="M925" s="35"/>
      <c r="N925" s="35"/>
      <c r="O925" s="34"/>
      <c r="P925" s="34"/>
      <c r="Q925" s="34"/>
      <c r="R925" s="36"/>
      <c r="S925" s="36"/>
      <c r="T925" s="36"/>
      <c r="U925" s="35"/>
      <c r="V925" s="35"/>
      <c r="W925" s="35"/>
      <c r="X925" s="35"/>
      <c r="Y925" s="35"/>
      <c r="Z925" s="35"/>
      <c r="AA925" s="37"/>
      <c r="AB925" s="37"/>
      <c r="AC925" s="54"/>
      <c r="AD925" s="37"/>
    </row>
    <row r="926" spans="1:30" x14ac:dyDescent="0.25">
      <c r="A926" s="39"/>
      <c r="B926" s="39"/>
      <c r="C926" s="39"/>
      <c r="D926" s="32"/>
      <c r="E926" s="33"/>
      <c r="F926" s="33"/>
      <c r="G926" s="26"/>
      <c r="H926" s="34"/>
      <c r="I926" s="34"/>
      <c r="J926" s="34"/>
      <c r="K926" s="34"/>
      <c r="L926" s="35"/>
      <c r="M926" s="35"/>
      <c r="N926" s="35"/>
      <c r="O926" s="34"/>
      <c r="P926" s="34"/>
      <c r="Q926" s="34"/>
      <c r="R926" s="36"/>
      <c r="S926" s="36"/>
      <c r="T926" s="36"/>
      <c r="U926" s="35"/>
      <c r="V926" s="35"/>
      <c r="W926" s="35"/>
      <c r="X926" s="35"/>
      <c r="Y926" s="35"/>
      <c r="Z926" s="35"/>
      <c r="AA926" s="37"/>
      <c r="AB926" s="37"/>
      <c r="AC926" s="54"/>
      <c r="AD926" s="56"/>
    </row>
    <row r="927" spans="1:30" x14ac:dyDescent="0.25">
      <c r="A927" s="39"/>
      <c r="B927" s="39"/>
      <c r="C927" s="39"/>
      <c r="D927" s="32"/>
      <c r="E927" s="33"/>
      <c r="F927" s="33"/>
      <c r="G927" s="26"/>
      <c r="H927" s="34"/>
      <c r="I927" s="34"/>
      <c r="J927" s="34"/>
      <c r="K927" s="34"/>
      <c r="L927" s="35"/>
      <c r="M927" s="35"/>
      <c r="N927" s="35"/>
      <c r="O927" s="34"/>
      <c r="P927" s="34"/>
      <c r="Q927" s="34"/>
      <c r="R927" s="36"/>
      <c r="S927" s="36"/>
      <c r="T927" s="36"/>
      <c r="U927" s="35"/>
      <c r="V927" s="35"/>
      <c r="W927" s="35"/>
      <c r="X927" s="35"/>
      <c r="Y927" s="35"/>
      <c r="Z927" s="35"/>
      <c r="AA927" s="37"/>
      <c r="AB927" s="37"/>
      <c r="AC927" s="54"/>
      <c r="AD927" s="37"/>
    </row>
    <row r="928" spans="1:30" x14ac:dyDescent="0.25">
      <c r="A928" s="39"/>
      <c r="B928" s="39"/>
      <c r="C928" s="39"/>
      <c r="D928" s="32"/>
      <c r="E928" s="33"/>
      <c r="F928" s="33"/>
      <c r="G928" s="26"/>
      <c r="H928" s="34"/>
      <c r="I928" s="34"/>
      <c r="J928" s="34"/>
      <c r="K928" s="34"/>
      <c r="L928" s="35"/>
      <c r="M928" s="35"/>
      <c r="N928" s="35"/>
      <c r="O928" s="34"/>
      <c r="P928" s="34"/>
      <c r="Q928" s="34"/>
      <c r="R928" s="36"/>
      <c r="S928" s="36"/>
      <c r="T928" s="36"/>
      <c r="U928" s="35"/>
      <c r="V928" s="35"/>
      <c r="W928" s="35"/>
      <c r="X928" s="35"/>
      <c r="Y928" s="35"/>
      <c r="Z928" s="35"/>
      <c r="AA928" s="37"/>
      <c r="AB928" s="37"/>
      <c r="AC928" s="54"/>
      <c r="AD928" s="37"/>
    </row>
    <row r="929" spans="1:30" x14ac:dyDescent="0.25">
      <c r="A929" s="39"/>
      <c r="B929" s="39"/>
      <c r="C929" s="39"/>
      <c r="D929" s="32"/>
      <c r="E929" s="33"/>
      <c r="F929" s="33"/>
      <c r="G929" s="26"/>
      <c r="H929" s="34"/>
      <c r="I929" s="34"/>
      <c r="J929" s="34"/>
      <c r="K929" s="34"/>
      <c r="L929" s="35"/>
      <c r="M929" s="35"/>
      <c r="N929" s="35"/>
      <c r="O929" s="34"/>
      <c r="P929" s="34"/>
      <c r="Q929" s="34"/>
      <c r="R929" s="36"/>
      <c r="S929" s="36"/>
      <c r="T929" s="36"/>
      <c r="U929" s="35"/>
      <c r="V929" s="35"/>
      <c r="W929" s="35"/>
      <c r="X929" s="35"/>
      <c r="Y929" s="35"/>
      <c r="Z929" s="35"/>
      <c r="AA929" s="37"/>
      <c r="AB929" s="37"/>
      <c r="AC929" s="54"/>
      <c r="AD929" s="37"/>
    </row>
    <row r="930" spans="1:30" x14ac:dyDescent="0.25">
      <c r="A930" s="39"/>
      <c r="B930" s="39"/>
      <c r="C930" s="39"/>
      <c r="D930" s="32"/>
      <c r="E930" s="33"/>
      <c r="F930" s="33"/>
      <c r="G930" s="26"/>
      <c r="H930" s="34"/>
      <c r="I930" s="34"/>
      <c r="J930" s="34"/>
      <c r="K930" s="34"/>
      <c r="L930" s="35"/>
      <c r="M930" s="35"/>
      <c r="N930" s="35"/>
      <c r="O930" s="34"/>
      <c r="P930" s="34"/>
      <c r="Q930" s="34"/>
      <c r="R930" s="36"/>
      <c r="S930" s="36"/>
      <c r="T930" s="36"/>
      <c r="U930" s="35"/>
      <c r="V930" s="35"/>
      <c r="W930" s="35"/>
      <c r="X930" s="35"/>
      <c r="Y930" s="35"/>
      <c r="Z930" s="35"/>
      <c r="AA930" s="37"/>
      <c r="AB930" s="37"/>
      <c r="AC930" s="54"/>
      <c r="AD930" s="37"/>
    </row>
    <row r="931" spans="1:30" x14ac:dyDescent="0.25">
      <c r="A931" s="39"/>
      <c r="B931" s="39"/>
      <c r="C931" s="39"/>
      <c r="D931" s="32"/>
      <c r="E931" s="33"/>
      <c r="F931" s="33"/>
      <c r="G931" s="26"/>
      <c r="H931" s="34"/>
      <c r="I931" s="34"/>
      <c r="J931" s="34"/>
      <c r="K931" s="34"/>
      <c r="L931" s="35"/>
      <c r="M931" s="35"/>
      <c r="N931" s="35"/>
      <c r="O931" s="34"/>
      <c r="P931" s="34"/>
      <c r="Q931" s="34"/>
      <c r="R931" s="36"/>
      <c r="S931" s="36"/>
      <c r="T931" s="36"/>
      <c r="U931" s="35"/>
      <c r="V931" s="35"/>
      <c r="W931" s="35"/>
      <c r="X931" s="35"/>
      <c r="Y931" s="35"/>
      <c r="Z931" s="35"/>
      <c r="AA931" s="37"/>
      <c r="AB931" s="37"/>
      <c r="AC931" s="54"/>
      <c r="AD931" s="37"/>
    </row>
    <row r="932" spans="1:30" x14ac:dyDescent="0.25">
      <c r="A932" s="39"/>
      <c r="B932" s="39"/>
      <c r="C932" s="39"/>
      <c r="D932" s="32"/>
      <c r="E932" s="33"/>
      <c r="F932" s="33"/>
      <c r="G932" s="26"/>
      <c r="H932" s="34"/>
      <c r="I932" s="34"/>
      <c r="J932" s="34"/>
      <c r="K932" s="34"/>
      <c r="L932" s="35"/>
      <c r="M932" s="35"/>
      <c r="N932" s="35"/>
      <c r="O932" s="34"/>
      <c r="P932" s="34"/>
      <c r="Q932" s="34"/>
      <c r="R932" s="36"/>
      <c r="S932" s="36"/>
      <c r="T932" s="36"/>
      <c r="U932" s="35"/>
      <c r="V932" s="35"/>
      <c r="W932" s="35"/>
      <c r="X932" s="35"/>
      <c r="Y932" s="35"/>
      <c r="Z932" s="35"/>
      <c r="AA932" s="37"/>
      <c r="AB932" s="37"/>
      <c r="AC932" s="54"/>
      <c r="AD932" s="37"/>
    </row>
    <row r="933" spans="1:30" x14ac:dyDescent="0.25">
      <c r="A933" s="39"/>
      <c r="B933" s="39"/>
      <c r="C933" s="39"/>
      <c r="D933" s="32"/>
      <c r="E933" s="33"/>
      <c r="F933" s="33"/>
      <c r="G933" s="26"/>
      <c r="H933" s="34"/>
      <c r="I933" s="34"/>
      <c r="J933" s="34"/>
      <c r="K933" s="34"/>
      <c r="L933" s="35"/>
      <c r="M933" s="35"/>
      <c r="N933" s="35"/>
      <c r="O933" s="34"/>
      <c r="P933" s="34"/>
      <c r="Q933" s="34"/>
      <c r="R933" s="36"/>
      <c r="S933" s="36"/>
      <c r="T933" s="36"/>
      <c r="U933" s="35"/>
      <c r="V933" s="35"/>
      <c r="W933" s="35"/>
      <c r="X933" s="35"/>
      <c r="Y933" s="35"/>
      <c r="Z933" s="35"/>
      <c r="AA933" s="37"/>
      <c r="AB933" s="37"/>
      <c r="AC933" s="54"/>
      <c r="AD933" s="37"/>
    </row>
    <row r="934" spans="1:30" x14ac:dyDescent="0.25">
      <c r="A934" s="39"/>
      <c r="B934" s="39"/>
      <c r="C934" s="39"/>
      <c r="D934" s="32"/>
      <c r="E934" s="33"/>
      <c r="F934" s="33"/>
      <c r="G934" s="26"/>
      <c r="H934" s="34"/>
      <c r="I934" s="34"/>
      <c r="J934" s="34"/>
      <c r="K934" s="34"/>
      <c r="L934" s="35"/>
      <c r="M934" s="35"/>
      <c r="N934" s="35"/>
      <c r="O934" s="34"/>
      <c r="P934" s="34"/>
      <c r="Q934" s="34"/>
      <c r="R934" s="36"/>
      <c r="S934" s="36"/>
      <c r="T934" s="36"/>
      <c r="U934" s="35"/>
      <c r="V934" s="35"/>
      <c r="W934" s="35"/>
      <c r="X934" s="35"/>
      <c r="Y934" s="35"/>
      <c r="Z934" s="35"/>
      <c r="AA934" s="37"/>
      <c r="AB934" s="37"/>
      <c r="AC934" s="54"/>
      <c r="AD934" s="37"/>
    </row>
    <row r="935" spans="1:30" x14ac:dyDescent="0.25">
      <c r="A935" s="39"/>
      <c r="B935" s="39"/>
      <c r="C935" s="39"/>
      <c r="D935" s="32"/>
      <c r="E935" s="33"/>
      <c r="F935" s="33"/>
      <c r="G935" s="26"/>
      <c r="H935" s="34"/>
      <c r="I935" s="34"/>
      <c r="J935" s="34"/>
      <c r="K935" s="34"/>
      <c r="L935" s="35"/>
      <c r="M935" s="35"/>
      <c r="N935" s="35"/>
      <c r="O935" s="34"/>
      <c r="P935" s="34"/>
      <c r="Q935" s="34"/>
      <c r="R935" s="36"/>
      <c r="S935" s="36"/>
      <c r="T935" s="36"/>
      <c r="U935" s="35"/>
      <c r="V935" s="35"/>
      <c r="W935" s="35"/>
      <c r="X935" s="35"/>
      <c r="Y935" s="35"/>
      <c r="Z935" s="35"/>
      <c r="AA935" s="37"/>
      <c r="AB935" s="37"/>
      <c r="AC935" s="54"/>
      <c r="AD935" s="37"/>
    </row>
    <row r="936" spans="1:30" x14ac:dyDescent="0.25">
      <c r="A936" s="39"/>
      <c r="B936" s="39"/>
      <c r="C936" s="39"/>
      <c r="D936" s="32"/>
      <c r="E936" s="33"/>
      <c r="F936" s="33"/>
      <c r="G936" s="26"/>
      <c r="H936" s="34"/>
      <c r="I936" s="34"/>
      <c r="J936" s="34"/>
      <c r="K936" s="34"/>
      <c r="L936" s="35"/>
      <c r="M936" s="35"/>
      <c r="N936" s="35"/>
      <c r="O936" s="34"/>
      <c r="P936" s="34"/>
      <c r="Q936" s="34"/>
      <c r="R936" s="36"/>
      <c r="S936" s="36"/>
      <c r="T936" s="36"/>
      <c r="U936" s="35"/>
      <c r="V936" s="35"/>
      <c r="W936" s="35"/>
      <c r="X936" s="35"/>
      <c r="Y936" s="35"/>
      <c r="Z936" s="35"/>
      <c r="AA936" s="37"/>
      <c r="AB936" s="37"/>
      <c r="AC936" s="54"/>
      <c r="AD936" s="37"/>
    </row>
    <row r="937" spans="1:30" x14ac:dyDescent="0.25">
      <c r="A937" s="39"/>
      <c r="B937" s="39"/>
      <c r="C937" s="39"/>
      <c r="D937" s="32"/>
      <c r="E937" s="33"/>
      <c r="F937" s="33"/>
      <c r="G937" s="26"/>
      <c r="H937" s="34"/>
      <c r="I937" s="34"/>
      <c r="J937" s="34"/>
      <c r="K937" s="34"/>
      <c r="L937" s="35"/>
      <c r="M937" s="35"/>
      <c r="N937" s="35"/>
      <c r="O937" s="34"/>
      <c r="P937" s="34"/>
      <c r="Q937" s="34"/>
      <c r="R937" s="36"/>
      <c r="S937" s="36"/>
      <c r="T937" s="36"/>
      <c r="U937" s="35"/>
      <c r="V937" s="35"/>
      <c r="W937" s="35"/>
      <c r="X937" s="35"/>
      <c r="Y937" s="35"/>
      <c r="Z937" s="35"/>
      <c r="AA937" s="37"/>
      <c r="AB937" s="37"/>
      <c r="AC937" s="54"/>
      <c r="AD937" s="37"/>
    </row>
    <row r="938" spans="1:30" x14ac:dyDescent="0.25">
      <c r="A938" s="39"/>
      <c r="B938" s="39"/>
      <c r="C938" s="39"/>
      <c r="D938" s="32"/>
      <c r="E938" s="33"/>
      <c r="F938" s="33"/>
      <c r="G938" s="26"/>
      <c r="H938" s="34"/>
      <c r="I938" s="34"/>
      <c r="J938" s="34"/>
      <c r="K938" s="34"/>
      <c r="L938" s="35"/>
      <c r="M938" s="35"/>
      <c r="N938" s="35"/>
      <c r="O938" s="34"/>
      <c r="P938" s="34"/>
      <c r="Q938" s="34"/>
      <c r="R938" s="36"/>
      <c r="S938" s="36"/>
      <c r="T938" s="36"/>
      <c r="U938" s="35"/>
      <c r="V938" s="35"/>
      <c r="W938" s="35"/>
      <c r="X938" s="35"/>
      <c r="Y938" s="35"/>
      <c r="Z938" s="35"/>
      <c r="AA938" s="37"/>
      <c r="AB938" s="37"/>
      <c r="AC938" s="54"/>
      <c r="AD938" s="37"/>
    </row>
    <row r="939" spans="1:30" x14ac:dyDescent="0.25">
      <c r="A939" s="39"/>
      <c r="B939" s="39"/>
      <c r="C939" s="39"/>
      <c r="D939" s="32"/>
      <c r="E939" s="33"/>
      <c r="F939" s="33"/>
      <c r="G939" s="26"/>
      <c r="H939" s="34"/>
      <c r="I939" s="34"/>
      <c r="J939" s="34"/>
      <c r="K939" s="34"/>
      <c r="L939" s="35"/>
      <c r="M939" s="35"/>
      <c r="N939" s="35"/>
      <c r="O939" s="34"/>
      <c r="P939" s="34"/>
      <c r="Q939" s="34"/>
      <c r="R939" s="36"/>
      <c r="S939" s="36"/>
      <c r="T939" s="36"/>
      <c r="U939" s="35"/>
      <c r="V939" s="35"/>
      <c r="W939" s="35"/>
      <c r="X939" s="35"/>
      <c r="Y939" s="35"/>
      <c r="Z939" s="35"/>
      <c r="AA939" s="37"/>
      <c r="AB939" s="37"/>
      <c r="AC939" s="54"/>
      <c r="AD939" s="37"/>
    </row>
    <row r="940" spans="1:30" x14ac:dyDescent="0.25">
      <c r="A940" s="39"/>
      <c r="B940" s="39"/>
      <c r="C940" s="39"/>
      <c r="D940" s="32"/>
      <c r="E940" s="33"/>
      <c r="F940" s="33"/>
      <c r="G940" s="26"/>
      <c r="H940" s="34"/>
      <c r="I940" s="34"/>
      <c r="J940" s="34"/>
      <c r="K940" s="34"/>
      <c r="L940" s="35"/>
      <c r="M940" s="35"/>
      <c r="N940" s="35"/>
      <c r="O940" s="34"/>
      <c r="P940" s="34"/>
      <c r="Q940" s="34"/>
      <c r="R940" s="36"/>
      <c r="S940" s="36"/>
      <c r="T940" s="36"/>
      <c r="U940" s="35"/>
      <c r="V940" s="35"/>
      <c r="W940" s="35"/>
      <c r="X940" s="35"/>
      <c r="Y940" s="35"/>
      <c r="Z940" s="35"/>
      <c r="AA940" s="37"/>
      <c r="AB940" s="37"/>
      <c r="AC940" s="54"/>
      <c r="AD940" s="37"/>
    </row>
    <row r="941" spans="1:30" x14ac:dyDescent="0.25">
      <c r="A941" s="39"/>
      <c r="B941" s="39"/>
      <c r="C941" s="39"/>
      <c r="D941" s="32"/>
      <c r="E941" s="33"/>
      <c r="F941" s="33"/>
      <c r="G941" s="26"/>
      <c r="H941" s="34"/>
      <c r="I941" s="34"/>
      <c r="J941" s="34"/>
      <c r="K941" s="34"/>
      <c r="L941" s="35"/>
      <c r="M941" s="35"/>
      <c r="N941" s="35"/>
      <c r="O941" s="34"/>
      <c r="P941" s="34"/>
      <c r="Q941" s="34"/>
      <c r="R941" s="36"/>
      <c r="S941" s="36"/>
      <c r="T941" s="36"/>
      <c r="U941" s="35"/>
      <c r="V941" s="35"/>
      <c r="W941" s="35"/>
      <c r="X941" s="35"/>
      <c r="Y941" s="35"/>
      <c r="Z941" s="35"/>
      <c r="AA941" s="37"/>
      <c r="AB941" s="37"/>
      <c r="AC941" s="54"/>
      <c r="AD941" s="37"/>
    </row>
    <row r="942" spans="1:30" x14ac:dyDescent="0.25">
      <c r="A942" s="39"/>
      <c r="B942" s="39"/>
      <c r="C942" s="39"/>
      <c r="D942" s="32"/>
      <c r="E942" s="33"/>
      <c r="F942" s="33"/>
      <c r="G942" s="26"/>
      <c r="H942" s="34"/>
      <c r="I942" s="34"/>
      <c r="J942" s="34"/>
      <c r="K942" s="34"/>
      <c r="L942" s="35"/>
      <c r="M942" s="35"/>
      <c r="N942" s="35"/>
      <c r="O942" s="34"/>
      <c r="P942" s="34"/>
      <c r="Q942" s="34"/>
      <c r="R942" s="36"/>
      <c r="S942" s="36"/>
      <c r="T942" s="36"/>
      <c r="U942" s="35"/>
      <c r="V942" s="35"/>
      <c r="W942" s="35"/>
      <c r="X942" s="35"/>
      <c r="Y942" s="35"/>
      <c r="Z942" s="35"/>
      <c r="AA942" s="37"/>
      <c r="AB942" s="37"/>
      <c r="AC942" s="54"/>
      <c r="AD942" s="37"/>
    </row>
    <row r="943" spans="1:30" x14ac:dyDescent="0.25">
      <c r="A943" s="39"/>
      <c r="B943" s="39"/>
      <c r="C943" s="39"/>
      <c r="D943" s="32"/>
      <c r="E943" s="33"/>
      <c r="F943" s="33"/>
      <c r="G943" s="26"/>
      <c r="H943" s="34"/>
      <c r="I943" s="34"/>
      <c r="J943" s="34"/>
      <c r="K943" s="34"/>
      <c r="L943" s="35"/>
      <c r="M943" s="35"/>
      <c r="N943" s="35"/>
      <c r="O943" s="34"/>
      <c r="P943" s="34"/>
      <c r="Q943" s="34"/>
      <c r="R943" s="36"/>
      <c r="S943" s="36"/>
      <c r="T943" s="36"/>
      <c r="U943" s="35"/>
      <c r="V943" s="35"/>
      <c r="W943" s="35"/>
      <c r="X943" s="35"/>
      <c r="Y943" s="35"/>
      <c r="Z943" s="35"/>
      <c r="AA943" s="37"/>
      <c r="AB943" s="37"/>
      <c r="AC943" s="54"/>
      <c r="AD943" s="37"/>
    </row>
    <row r="944" spans="1:30" x14ac:dyDescent="0.25">
      <c r="A944" s="39"/>
      <c r="B944" s="39"/>
      <c r="C944" s="39"/>
      <c r="D944" s="32"/>
      <c r="E944" s="33"/>
      <c r="F944" s="33"/>
      <c r="G944" s="26"/>
      <c r="H944" s="34"/>
      <c r="I944" s="34"/>
      <c r="J944" s="34"/>
      <c r="K944" s="34"/>
      <c r="L944" s="35"/>
      <c r="M944" s="35"/>
      <c r="N944" s="35"/>
      <c r="O944" s="34"/>
      <c r="P944" s="34"/>
      <c r="Q944" s="34"/>
      <c r="R944" s="36"/>
      <c r="S944" s="36"/>
      <c r="T944" s="36"/>
      <c r="U944" s="35"/>
      <c r="V944" s="35"/>
      <c r="W944" s="35"/>
      <c r="X944" s="35"/>
      <c r="Y944" s="35"/>
      <c r="Z944" s="35"/>
      <c r="AA944" s="37"/>
      <c r="AB944" s="37"/>
      <c r="AC944" s="54"/>
      <c r="AD944" s="37"/>
    </row>
    <row r="945" spans="1:30" x14ac:dyDescent="0.25">
      <c r="A945" s="39"/>
      <c r="B945" s="39"/>
      <c r="C945" s="39"/>
      <c r="D945" s="32"/>
      <c r="E945" s="33"/>
      <c r="F945" s="33"/>
      <c r="G945" s="26"/>
      <c r="H945" s="34"/>
      <c r="I945" s="34"/>
      <c r="J945" s="34"/>
      <c r="K945" s="34"/>
      <c r="L945" s="35"/>
      <c r="M945" s="35"/>
      <c r="N945" s="35"/>
      <c r="O945" s="34"/>
      <c r="P945" s="34"/>
      <c r="Q945" s="34"/>
      <c r="R945" s="36"/>
      <c r="S945" s="36"/>
      <c r="T945" s="36"/>
      <c r="U945" s="35"/>
      <c r="V945" s="35"/>
      <c r="W945" s="35"/>
      <c r="X945" s="35"/>
      <c r="Y945" s="35"/>
      <c r="Z945" s="35"/>
      <c r="AA945" s="37"/>
      <c r="AB945" s="37"/>
      <c r="AC945" s="54"/>
      <c r="AD945" s="37"/>
    </row>
    <row r="946" spans="1:30" x14ac:dyDescent="0.25">
      <c r="A946" s="39"/>
      <c r="B946" s="39"/>
      <c r="C946" s="39"/>
      <c r="D946" s="32"/>
      <c r="E946" s="33"/>
      <c r="F946" s="33"/>
      <c r="G946" s="26"/>
      <c r="H946" s="34"/>
      <c r="I946" s="34"/>
      <c r="J946" s="34"/>
      <c r="K946" s="34"/>
      <c r="L946" s="35"/>
      <c r="M946" s="35"/>
      <c r="N946" s="35"/>
      <c r="O946" s="34"/>
      <c r="P946" s="34"/>
      <c r="Q946" s="34"/>
      <c r="R946" s="36"/>
      <c r="S946" s="36"/>
      <c r="T946" s="36"/>
      <c r="U946" s="35"/>
      <c r="V946" s="35"/>
      <c r="W946" s="35"/>
      <c r="X946" s="35"/>
      <c r="Y946" s="35"/>
      <c r="Z946" s="35"/>
      <c r="AA946" s="37"/>
      <c r="AB946" s="37"/>
      <c r="AC946" s="54"/>
      <c r="AD946" s="37"/>
    </row>
    <row r="947" spans="1:30" x14ac:dyDescent="0.25">
      <c r="A947" s="39"/>
      <c r="B947" s="39"/>
      <c r="C947" s="39"/>
      <c r="D947" s="32"/>
      <c r="E947" s="33"/>
      <c r="F947" s="33"/>
      <c r="G947" s="26"/>
      <c r="H947" s="34"/>
      <c r="I947" s="34"/>
      <c r="J947" s="34"/>
      <c r="K947" s="34"/>
      <c r="L947" s="35"/>
      <c r="M947" s="35"/>
      <c r="N947" s="35"/>
      <c r="O947" s="34"/>
      <c r="P947" s="34"/>
      <c r="Q947" s="34"/>
      <c r="R947" s="36"/>
      <c r="S947" s="36"/>
      <c r="T947" s="36"/>
      <c r="U947" s="35"/>
      <c r="V947" s="35"/>
      <c r="W947" s="35"/>
      <c r="X947" s="35"/>
      <c r="Y947" s="35"/>
      <c r="Z947" s="35"/>
      <c r="AA947" s="37"/>
      <c r="AB947" s="37"/>
      <c r="AC947" s="54"/>
      <c r="AD947" s="37"/>
    </row>
    <row r="948" spans="1:30" x14ac:dyDescent="0.25">
      <c r="A948" s="39"/>
      <c r="B948" s="39"/>
      <c r="C948" s="39"/>
      <c r="D948" s="32"/>
      <c r="E948" s="33"/>
      <c r="F948" s="33"/>
      <c r="G948" s="26"/>
      <c r="H948" s="34"/>
      <c r="I948" s="34"/>
      <c r="J948" s="34"/>
      <c r="K948" s="34"/>
      <c r="L948" s="35"/>
      <c r="M948" s="35"/>
      <c r="N948" s="35"/>
      <c r="O948" s="34"/>
      <c r="P948" s="34"/>
      <c r="Q948" s="34"/>
      <c r="R948" s="36"/>
      <c r="S948" s="36"/>
      <c r="T948" s="36"/>
      <c r="U948" s="35"/>
      <c r="V948" s="35"/>
      <c r="W948" s="35"/>
      <c r="X948" s="35"/>
      <c r="Y948" s="35"/>
      <c r="Z948" s="35"/>
      <c r="AA948" s="37"/>
      <c r="AB948" s="37"/>
      <c r="AC948" s="54"/>
      <c r="AD948" s="37"/>
    </row>
    <row r="949" spans="1:30" x14ac:dyDescent="0.25">
      <c r="A949" s="39"/>
      <c r="B949" s="39"/>
      <c r="C949" s="39"/>
      <c r="D949" s="32"/>
      <c r="E949" s="33"/>
      <c r="F949" s="33"/>
      <c r="G949" s="26"/>
      <c r="H949" s="34"/>
      <c r="I949" s="34"/>
      <c r="J949" s="34"/>
      <c r="K949" s="34"/>
      <c r="L949" s="35"/>
      <c r="M949" s="35"/>
      <c r="N949" s="35"/>
      <c r="O949" s="34"/>
      <c r="P949" s="34"/>
      <c r="Q949" s="34"/>
      <c r="R949" s="36"/>
      <c r="S949" s="36"/>
      <c r="T949" s="36"/>
      <c r="U949" s="35"/>
      <c r="V949" s="35"/>
      <c r="W949" s="35"/>
      <c r="X949" s="35"/>
      <c r="Y949" s="35"/>
      <c r="Z949" s="35"/>
      <c r="AA949" s="37"/>
      <c r="AB949" s="37"/>
      <c r="AC949" s="54"/>
      <c r="AD949" s="37"/>
    </row>
    <row r="950" spans="1:30" x14ac:dyDescent="0.25">
      <c r="A950" s="39"/>
      <c r="B950" s="39"/>
      <c r="C950" s="39"/>
      <c r="D950" s="32"/>
      <c r="E950" s="33"/>
      <c r="F950" s="33"/>
      <c r="G950" s="26"/>
      <c r="H950" s="34"/>
      <c r="I950" s="34"/>
      <c r="J950" s="34"/>
      <c r="K950" s="34"/>
      <c r="L950" s="35"/>
      <c r="M950" s="35"/>
      <c r="N950" s="35"/>
      <c r="O950" s="34"/>
      <c r="P950" s="34"/>
      <c r="Q950" s="34"/>
      <c r="R950" s="36"/>
      <c r="S950" s="36"/>
      <c r="T950" s="36"/>
      <c r="U950" s="35"/>
      <c r="V950" s="35"/>
      <c r="W950" s="35"/>
      <c r="X950" s="35"/>
      <c r="Y950" s="35"/>
      <c r="Z950" s="35"/>
      <c r="AA950" s="37"/>
      <c r="AB950" s="37"/>
      <c r="AC950" s="54"/>
      <c r="AD950" s="37"/>
    </row>
    <row r="951" spans="1:30" x14ac:dyDescent="0.25">
      <c r="A951" s="39"/>
      <c r="B951" s="39"/>
      <c r="C951" s="39"/>
      <c r="D951" s="32"/>
      <c r="E951" s="33"/>
      <c r="F951" s="33"/>
      <c r="G951" s="26"/>
      <c r="H951" s="34"/>
      <c r="I951" s="34"/>
      <c r="J951" s="34"/>
      <c r="K951" s="34"/>
      <c r="L951" s="35"/>
      <c r="M951" s="35"/>
      <c r="N951" s="35"/>
      <c r="O951" s="34"/>
      <c r="P951" s="34"/>
      <c r="Q951" s="34"/>
      <c r="R951" s="36"/>
      <c r="S951" s="36"/>
      <c r="T951" s="36"/>
      <c r="U951" s="35"/>
      <c r="V951" s="35"/>
      <c r="W951" s="35"/>
      <c r="X951" s="35"/>
      <c r="Y951" s="35"/>
      <c r="Z951" s="35"/>
      <c r="AA951" s="37"/>
      <c r="AB951" s="37"/>
      <c r="AC951" s="54"/>
      <c r="AD951" s="37"/>
    </row>
    <row r="952" spans="1:30" x14ac:dyDescent="0.25">
      <c r="A952" s="39"/>
      <c r="B952" s="39"/>
      <c r="C952" s="39"/>
      <c r="D952" s="32"/>
      <c r="E952" s="33"/>
      <c r="F952" s="33"/>
      <c r="G952" s="26"/>
      <c r="H952" s="34"/>
      <c r="I952" s="34"/>
      <c r="J952" s="34"/>
      <c r="K952" s="34"/>
      <c r="L952" s="35"/>
      <c r="M952" s="35"/>
      <c r="N952" s="35"/>
      <c r="O952" s="34"/>
      <c r="P952" s="34"/>
      <c r="Q952" s="34"/>
      <c r="R952" s="36"/>
      <c r="S952" s="36"/>
      <c r="T952" s="36"/>
      <c r="U952" s="35"/>
      <c r="V952" s="35"/>
      <c r="W952" s="35"/>
      <c r="X952" s="35"/>
      <c r="Y952" s="35"/>
      <c r="Z952" s="35"/>
      <c r="AA952" s="37"/>
      <c r="AB952" s="37"/>
      <c r="AC952" s="54"/>
      <c r="AD952" s="37"/>
    </row>
    <row r="953" spans="1:30" x14ac:dyDescent="0.25">
      <c r="A953" s="39"/>
      <c r="B953" s="39"/>
      <c r="C953" s="39"/>
      <c r="D953" s="32"/>
      <c r="E953" s="33"/>
      <c r="F953" s="33"/>
      <c r="G953" s="26"/>
      <c r="H953" s="34"/>
      <c r="I953" s="34"/>
      <c r="J953" s="34"/>
      <c r="K953" s="34"/>
      <c r="L953" s="35"/>
      <c r="M953" s="35"/>
      <c r="N953" s="35"/>
      <c r="O953" s="34"/>
      <c r="P953" s="34"/>
      <c r="Q953" s="34"/>
      <c r="R953" s="36"/>
      <c r="S953" s="36"/>
      <c r="T953" s="36"/>
      <c r="U953" s="35"/>
      <c r="V953" s="35"/>
      <c r="W953" s="35"/>
      <c r="X953" s="35"/>
      <c r="Y953" s="35"/>
      <c r="Z953" s="35"/>
      <c r="AA953" s="37"/>
      <c r="AB953" s="37"/>
      <c r="AC953" s="54"/>
      <c r="AD953" s="37"/>
    </row>
    <row r="954" spans="1:30" x14ac:dyDescent="0.25">
      <c r="A954" s="39"/>
      <c r="B954" s="39"/>
      <c r="C954" s="39"/>
      <c r="D954" s="32"/>
      <c r="E954" s="33"/>
      <c r="F954" s="33"/>
      <c r="G954" s="26"/>
      <c r="H954" s="34"/>
      <c r="I954" s="34"/>
      <c r="J954" s="34"/>
      <c r="K954" s="34"/>
      <c r="L954" s="35"/>
      <c r="M954" s="35"/>
      <c r="N954" s="35"/>
      <c r="O954" s="34"/>
      <c r="P954" s="34"/>
      <c r="Q954" s="34"/>
      <c r="R954" s="36"/>
      <c r="S954" s="36"/>
      <c r="T954" s="36"/>
      <c r="U954" s="35"/>
      <c r="V954" s="35"/>
      <c r="W954" s="35"/>
      <c r="X954" s="35"/>
      <c r="Y954" s="35"/>
      <c r="Z954" s="35"/>
      <c r="AA954" s="37"/>
      <c r="AB954" s="37"/>
      <c r="AC954" s="54"/>
      <c r="AD954" s="37"/>
    </row>
    <row r="955" spans="1:30" x14ac:dyDescent="0.25">
      <c r="A955" s="39"/>
      <c r="B955" s="39"/>
      <c r="C955" s="39"/>
      <c r="D955" s="32"/>
      <c r="E955" s="33"/>
      <c r="F955" s="33"/>
      <c r="G955" s="26"/>
      <c r="H955" s="34"/>
      <c r="I955" s="34"/>
      <c r="J955" s="34"/>
      <c r="K955" s="34"/>
      <c r="L955" s="35"/>
      <c r="M955" s="35"/>
      <c r="N955" s="35"/>
      <c r="O955" s="34"/>
      <c r="P955" s="34"/>
      <c r="Q955" s="34"/>
      <c r="R955" s="36"/>
      <c r="S955" s="36"/>
      <c r="T955" s="36"/>
      <c r="U955" s="35"/>
      <c r="V955" s="35"/>
      <c r="W955" s="35"/>
      <c r="X955" s="35"/>
      <c r="Y955" s="35"/>
      <c r="Z955" s="35"/>
      <c r="AA955" s="37"/>
      <c r="AB955" s="37"/>
      <c r="AC955" s="54"/>
      <c r="AD955" s="37"/>
    </row>
    <row r="956" spans="1:30" x14ac:dyDescent="0.25">
      <c r="A956" s="39"/>
      <c r="B956" s="39"/>
      <c r="C956" s="39"/>
      <c r="D956" s="32"/>
      <c r="E956" s="33"/>
      <c r="F956" s="33"/>
      <c r="G956" s="26"/>
      <c r="H956" s="34"/>
      <c r="I956" s="34"/>
      <c r="J956" s="34"/>
      <c r="K956" s="34"/>
      <c r="L956" s="35"/>
      <c r="M956" s="35"/>
      <c r="N956" s="35"/>
      <c r="O956" s="34"/>
      <c r="P956" s="34"/>
      <c r="Q956" s="34"/>
      <c r="R956" s="36"/>
      <c r="S956" s="36"/>
      <c r="T956" s="36"/>
      <c r="U956" s="35"/>
      <c r="V956" s="35"/>
      <c r="W956" s="35"/>
      <c r="X956" s="35"/>
      <c r="Y956" s="35"/>
      <c r="Z956" s="35"/>
      <c r="AA956" s="37"/>
      <c r="AB956" s="37"/>
      <c r="AC956" s="54"/>
      <c r="AD956" s="37"/>
    </row>
    <row r="957" spans="1:30" x14ac:dyDescent="0.25">
      <c r="A957" s="39"/>
      <c r="B957" s="39"/>
      <c r="C957" s="39"/>
      <c r="D957" s="32"/>
      <c r="E957" s="33"/>
      <c r="F957" s="33"/>
      <c r="G957" s="26"/>
      <c r="H957" s="34"/>
      <c r="I957" s="34"/>
      <c r="J957" s="34"/>
      <c r="K957" s="34"/>
      <c r="L957" s="35"/>
      <c r="M957" s="35"/>
      <c r="N957" s="35"/>
      <c r="O957" s="34"/>
      <c r="P957" s="34"/>
      <c r="Q957" s="34"/>
      <c r="R957" s="36"/>
      <c r="S957" s="36"/>
      <c r="T957" s="36"/>
      <c r="U957" s="35"/>
      <c r="V957" s="35"/>
      <c r="W957" s="35"/>
      <c r="X957" s="35"/>
      <c r="Y957" s="35"/>
      <c r="Z957" s="35"/>
      <c r="AA957" s="37"/>
      <c r="AB957" s="37"/>
      <c r="AC957" s="54"/>
      <c r="AD957" s="37"/>
    </row>
    <row r="958" spans="1:30" x14ac:dyDescent="0.25">
      <c r="A958" s="39"/>
      <c r="B958" s="39"/>
      <c r="C958" s="39"/>
      <c r="D958" s="32"/>
      <c r="E958" s="33"/>
      <c r="F958" s="33"/>
      <c r="G958" s="26"/>
      <c r="H958" s="34"/>
      <c r="I958" s="34"/>
      <c r="J958" s="34"/>
      <c r="K958" s="34"/>
      <c r="L958" s="35"/>
      <c r="M958" s="35"/>
      <c r="N958" s="35"/>
      <c r="O958" s="34"/>
      <c r="P958" s="34"/>
      <c r="Q958" s="34"/>
      <c r="R958" s="36"/>
      <c r="S958" s="36"/>
      <c r="T958" s="36"/>
      <c r="U958" s="35"/>
      <c r="V958" s="35"/>
      <c r="W958" s="35"/>
      <c r="X958" s="35"/>
      <c r="Y958" s="35"/>
      <c r="Z958" s="35"/>
      <c r="AA958" s="37"/>
      <c r="AB958" s="37"/>
      <c r="AC958" s="54"/>
      <c r="AD958" s="37"/>
    </row>
    <row r="959" spans="1:30" x14ac:dyDescent="0.25">
      <c r="A959" s="39"/>
      <c r="B959" s="39"/>
      <c r="C959" s="39"/>
      <c r="D959" s="32"/>
      <c r="E959" s="33"/>
      <c r="F959" s="33"/>
      <c r="G959" s="26"/>
      <c r="H959" s="34"/>
      <c r="I959" s="34"/>
      <c r="J959" s="34"/>
      <c r="K959" s="34"/>
      <c r="L959" s="35"/>
      <c r="M959" s="35"/>
      <c r="N959" s="35"/>
      <c r="O959" s="34"/>
      <c r="P959" s="34"/>
      <c r="Q959" s="34"/>
      <c r="R959" s="36"/>
      <c r="S959" s="36"/>
      <c r="T959" s="36"/>
      <c r="U959" s="35"/>
      <c r="V959" s="35"/>
      <c r="W959" s="35"/>
      <c r="X959" s="35"/>
      <c r="Y959" s="35"/>
      <c r="Z959" s="35"/>
      <c r="AA959" s="37"/>
      <c r="AB959" s="37"/>
      <c r="AC959" s="54"/>
      <c r="AD959" s="37"/>
    </row>
    <row r="960" spans="1:30" x14ac:dyDescent="0.25">
      <c r="A960" s="39"/>
      <c r="B960" s="39"/>
      <c r="C960" s="39"/>
      <c r="D960" s="32"/>
      <c r="E960" s="33"/>
      <c r="F960" s="33"/>
      <c r="G960" s="26"/>
      <c r="H960" s="34"/>
      <c r="I960" s="34"/>
      <c r="J960" s="34"/>
      <c r="K960" s="34"/>
      <c r="L960" s="35"/>
      <c r="M960" s="35"/>
      <c r="N960" s="35"/>
      <c r="O960" s="34"/>
      <c r="P960" s="34"/>
      <c r="Q960" s="34"/>
      <c r="R960" s="36"/>
      <c r="S960" s="36"/>
      <c r="T960" s="36"/>
      <c r="U960" s="35"/>
      <c r="V960" s="35"/>
      <c r="W960" s="35"/>
      <c r="X960" s="35"/>
      <c r="Y960" s="35"/>
      <c r="Z960" s="35"/>
      <c r="AA960" s="37"/>
      <c r="AB960" s="37"/>
      <c r="AC960" s="54"/>
      <c r="AD960" s="37"/>
    </row>
    <row r="961" spans="1:30" x14ac:dyDescent="0.25">
      <c r="A961" s="39"/>
      <c r="B961" s="39"/>
      <c r="C961" s="39"/>
      <c r="D961" s="32"/>
      <c r="E961" s="33"/>
      <c r="F961" s="33"/>
      <c r="G961" s="26"/>
      <c r="H961" s="34"/>
      <c r="I961" s="34"/>
      <c r="J961" s="34"/>
      <c r="K961" s="34"/>
      <c r="L961" s="35"/>
      <c r="M961" s="35"/>
      <c r="N961" s="35"/>
      <c r="O961" s="34"/>
      <c r="P961" s="34"/>
      <c r="Q961" s="34"/>
      <c r="R961" s="36"/>
      <c r="S961" s="36"/>
      <c r="T961" s="36"/>
      <c r="U961" s="35"/>
      <c r="V961" s="35"/>
      <c r="W961" s="35"/>
      <c r="X961" s="35"/>
      <c r="Y961" s="35"/>
      <c r="Z961" s="35"/>
      <c r="AA961" s="37"/>
      <c r="AB961" s="37"/>
      <c r="AC961" s="54"/>
      <c r="AD961" s="37"/>
    </row>
    <row r="962" spans="1:30" x14ac:dyDescent="0.25">
      <c r="A962" s="39"/>
      <c r="B962" s="39"/>
      <c r="C962" s="39"/>
      <c r="D962" s="32"/>
      <c r="E962" s="33"/>
      <c r="F962" s="33"/>
      <c r="G962" s="26"/>
      <c r="H962" s="34"/>
      <c r="I962" s="34"/>
      <c r="J962" s="34"/>
      <c r="K962" s="34"/>
      <c r="L962" s="35"/>
      <c r="M962" s="35"/>
      <c r="N962" s="35"/>
      <c r="O962" s="34"/>
      <c r="P962" s="34"/>
      <c r="Q962" s="34"/>
      <c r="R962" s="36"/>
      <c r="S962" s="36"/>
      <c r="T962" s="36"/>
      <c r="U962" s="35"/>
      <c r="V962" s="35"/>
      <c r="W962" s="35"/>
      <c r="X962" s="35"/>
      <c r="Y962" s="35"/>
      <c r="Z962" s="35"/>
      <c r="AA962" s="37"/>
      <c r="AB962" s="37"/>
      <c r="AC962" s="54"/>
      <c r="AD962" s="37"/>
    </row>
    <row r="963" spans="1:30" x14ac:dyDescent="0.25">
      <c r="A963" s="39"/>
      <c r="B963" s="39"/>
      <c r="C963" s="39"/>
      <c r="D963" s="32"/>
      <c r="E963" s="33"/>
      <c r="F963" s="33"/>
      <c r="G963" s="26"/>
      <c r="H963" s="34"/>
      <c r="I963" s="34"/>
      <c r="J963" s="34"/>
      <c r="K963" s="34"/>
      <c r="L963" s="35"/>
      <c r="M963" s="35"/>
      <c r="N963" s="35"/>
      <c r="O963" s="34"/>
      <c r="P963" s="34"/>
      <c r="Q963" s="34"/>
      <c r="R963" s="36"/>
      <c r="S963" s="36"/>
      <c r="T963" s="36"/>
      <c r="U963" s="35"/>
      <c r="V963" s="35"/>
      <c r="W963" s="35"/>
      <c r="X963" s="35"/>
      <c r="Y963" s="35"/>
      <c r="Z963" s="35"/>
      <c r="AA963" s="37"/>
      <c r="AB963" s="37"/>
      <c r="AC963" s="54"/>
      <c r="AD963" s="37"/>
    </row>
    <row r="964" spans="1:30" x14ac:dyDescent="0.25">
      <c r="A964" s="39"/>
      <c r="B964" s="39"/>
      <c r="C964" s="39"/>
      <c r="D964" s="32"/>
      <c r="E964" s="33"/>
      <c r="F964" s="33"/>
      <c r="G964" s="26"/>
      <c r="H964" s="34"/>
      <c r="I964" s="34"/>
      <c r="J964" s="34"/>
      <c r="K964" s="34"/>
      <c r="L964" s="35"/>
      <c r="M964" s="35"/>
      <c r="N964" s="35"/>
      <c r="O964" s="34"/>
      <c r="P964" s="34"/>
      <c r="Q964" s="34"/>
      <c r="R964" s="36"/>
      <c r="S964" s="36"/>
      <c r="T964" s="36"/>
      <c r="U964" s="35"/>
      <c r="V964" s="35"/>
      <c r="W964" s="35"/>
      <c r="X964" s="35"/>
      <c r="Y964" s="35"/>
      <c r="Z964" s="35"/>
      <c r="AA964" s="37"/>
      <c r="AB964" s="37"/>
      <c r="AC964" s="54"/>
      <c r="AD964" s="37"/>
    </row>
    <row r="965" spans="1:30" x14ac:dyDescent="0.25">
      <c r="A965" s="39"/>
      <c r="B965" s="39"/>
      <c r="C965" s="39"/>
      <c r="D965" s="32"/>
      <c r="E965" s="33"/>
      <c r="F965" s="33"/>
      <c r="G965" s="26"/>
      <c r="H965" s="34"/>
      <c r="I965" s="34"/>
      <c r="J965" s="34"/>
      <c r="K965" s="34"/>
      <c r="L965" s="35"/>
      <c r="M965" s="35"/>
      <c r="N965" s="35"/>
      <c r="O965" s="34"/>
      <c r="P965" s="34"/>
      <c r="Q965" s="34"/>
      <c r="R965" s="36"/>
      <c r="S965" s="36"/>
      <c r="T965" s="36"/>
      <c r="U965" s="35"/>
      <c r="V965" s="35"/>
      <c r="W965" s="35"/>
      <c r="X965" s="35"/>
      <c r="Y965" s="35"/>
      <c r="Z965" s="35"/>
      <c r="AA965" s="37"/>
      <c r="AB965" s="37"/>
      <c r="AC965" s="54"/>
      <c r="AD965" s="56"/>
    </row>
    <row r="966" spans="1:30" x14ac:dyDescent="0.25">
      <c r="A966" s="39"/>
      <c r="B966" s="39"/>
      <c r="C966" s="39"/>
      <c r="D966" s="32"/>
      <c r="E966" s="33"/>
      <c r="F966" s="33"/>
      <c r="G966" s="26"/>
      <c r="H966" s="34"/>
      <c r="I966" s="34"/>
      <c r="J966" s="34"/>
      <c r="K966" s="34"/>
      <c r="L966" s="35"/>
      <c r="M966" s="35"/>
      <c r="N966" s="35"/>
      <c r="O966" s="34"/>
      <c r="P966" s="34"/>
      <c r="Q966" s="34"/>
      <c r="R966" s="36"/>
      <c r="S966" s="36"/>
      <c r="T966" s="36"/>
      <c r="U966" s="35"/>
      <c r="V966" s="35"/>
      <c r="W966" s="35"/>
      <c r="X966" s="35"/>
      <c r="Y966" s="35"/>
      <c r="Z966" s="35"/>
      <c r="AA966" s="37"/>
      <c r="AB966" s="37"/>
      <c r="AC966" s="54"/>
      <c r="AD966" s="37"/>
    </row>
    <row r="967" spans="1:30" x14ac:dyDescent="0.25">
      <c r="A967" s="39"/>
      <c r="B967" s="39"/>
      <c r="C967" s="39"/>
      <c r="D967" s="32"/>
      <c r="E967" s="33"/>
      <c r="F967" s="33"/>
      <c r="G967" s="26"/>
      <c r="H967" s="34"/>
      <c r="I967" s="34"/>
      <c r="J967" s="34"/>
      <c r="K967" s="34"/>
      <c r="L967" s="35"/>
      <c r="M967" s="35"/>
      <c r="N967" s="35"/>
      <c r="O967" s="34"/>
      <c r="P967" s="34"/>
      <c r="Q967" s="34"/>
      <c r="R967" s="36"/>
      <c r="S967" s="36"/>
      <c r="T967" s="36"/>
      <c r="U967" s="35"/>
      <c r="V967" s="35"/>
      <c r="W967" s="35"/>
      <c r="X967" s="35"/>
      <c r="Y967" s="35"/>
      <c r="Z967" s="35"/>
      <c r="AA967" s="37"/>
      <c r="AB967" s="37"/>
      <c r="AC967" s="54"/>
      <c r="AD967" s="37"/>
    </row>
    <row r="968" spans="1:30" x14ac:dyDescent="0.25">
      <c r="A968" s="39"/>
      <c r="B968" s="39"/>
      <c r="C968" s="39"/>
      <c r="D968" s="32"/>
      <c r="E968" s="33"/>
      <c r="F968" s="33"/>
      <c r="G968" s="26"/>
      <c r="H968" s="34"/>
      <c r="I968" s="34"/>
      <c r="J968" s="34"/>
      <c r="K968" s="34"/>
      <c r="L968" s="35"/>
      <c r="M968" s="35"/>
      <c r="N968" s="35"/>
      <c r="O968" s="34"/>
      <c r="P968" s="34"/>
      <c r="Q968" s="34"/>
      <c r="R968" s="36"/>
      <c r="S968" s="36"/>
      <c r="T968" s="36"/>
      <c r="U968" s="35"/>
      <c r="V968" s="35"/>
      <c r="W968" s="35"/>
      <c r="X968" s="35"/>
      <c r="Y968" s="35"/>
      <c r="Z968" s="35"/>
      <c r="AA968" s="37"/>
      <c r="AB968" s="37"/>
      <c r="AC968" s="54"/>
      <c r="AD968" s="37"/>
    </row>
    <row r="969" spans="1:30" x14ac:dyDescent="0.25">
      <c r="A969" s="39"/>
      <c r="B969" s="39"/>
      <c r="C969" s="39"/>
      <c r="D969" s="32"/>
      <c r="E969" s="33"/>
      <c r="F969" s="33"/>
      <c r="G969" s="26"/>
      <c r="H969" s="34"/>
      <c r="I969" s="34"/>
      <c r="J969" s="34"/>
      <c r="K969" s="34"/>
      <c r="L969" s="35"/>
      <c r="M969" s="35"/>
      <c r="N969" s="35"/>
      <c r="O969" s="34"/>
      <c r="P969" s="34"/>
      <c r="Q969" s="34"/>
      <c r="R969" s="36"/>
      <c r="S969" s="36"/>
      <c r="T969" s="36"/>
      <c r="U969" s="35"/>
      <c r="V969" s="35"/>
      <c r="W969" s="35"/>
      <c r="X969" s="35"/>
      <c r="Y969" s="35"/>
      <c r="Z969" s="35"/>
      <c r="AA969" s="37"/>
      <c r="AB969" s="37"/>
      <c r="AC969" s="54"/>
      <c r="AD969" s="37"/>
    </row>
    <row r="970" spans="1:30" x14ac:dyDescent="0.25">
      <c r="A970" s="39"/>
      <c r="B970" s="39"/>
      <c r="C970" s="39"/>
      <c r="D970" s="32"/>
      <c r="E970" s="33"/>
      <c r="F970" s="33"/>
      <c r="G970" s="26"/>
      <c r="H970" s="34"/>
      <c r="I970" s="34"/>
      <c r="J970" s="34"/>
      <c r="K970" s="34"/>
      <c r="L970" s="35"/>
      <c r="M970" s="35"/>
      <c r="N970" s="35"/>
      <c r="O970" s="34"/>
      <c r="P970" s="34"/>
      <c r="Q970" s="34"/>
      <c r="R970" s="36"/>
      <c r="S970" s="36"/>
      <c r="T970" s="36"/>
      <c r="U970" s="35"/>
      <c r="V970" s="35"/>
      <c r="W970" s="35"/>
      <c r="X970" s="35"/>
      <c r="Y970" s="35"/>
      <c r="Z970" s="35"/>
      <c r="AA970" s="37"/>
      <c r="AB970" s="37"/>
      <c r="AC970" s="54"/>
      <c r="AD970" s="56"/>
    </row>
    <row r="971" spans="1:30" x14ac:dyDescent="0.25">
      <c r="A971" s="39"/>
      <c r="B971" s="39"/>
      <c r="C971" s="39"/>
      <c r="D971" s="32"/>
      <c r="E971" s="33"/>
      <c r="F971" s="33"/>
      <c r="G971" s="26"/>
      <c r="H971" s="34"/>
      <c r="I971" s="34"/>
      <c r="J971" s="34"/>
      <c r="K971" s="34"/>
      <c r="L971" s="35"/>
      <c r="M971" s="35"/>
      <c r="N971" s="35"/>
      <c r="O971" s="34"/>
      <c r="P971" s="34"/>
      <c r="Q971" s="34"/>
      <c r="R971" s="36"/>
      <c r="S971" s="36"/>
      <c r="T971" s="36"/>
      <c r="U971" s="35"/>
      <c r="V971" s="35"/>
      <c r="W971" s="35"/>
      <c r="X971" s="35"/>
      <c r="Y971" s="35"/>
      <c r="Z971" s="35"/>
      <c r="AA971" s="37"/>
      <c r="AB971" s="37"/>
      <c r="AC971" s="54"/>
      <c r="AD971" s="37"/>
    </row>
    <row r="972" spans="1:30" x14ac:dyDescent="0.25">
      <c r="A972" s="39"/>
      <c r="B972" s="39"/>
      <c r="C972" s="39"/>
      <c r="D972" s="32"/>
      <c r="E972" s="33"/>
      <c r="F972" s="33"/>
      <c r="G972" s="26"/>
      <c r="H972" s="34"/>
      <c r="I972" s="34"/>
      <c r="J972" s="34"/>
      <c r="K972" s="34"/>
      <c r="L972" s="35"/>
      <c r="M972" s="35"/>
      <c r="N972" s="35"/>
      <c r="O972" s="34"/>
      <c r="P972" s="34"/>
      <c r="Q972" s="34"/>
      <c r="R972" s="36"/>
      <c r="S972" s="36"/>
      <c r="T972" s="36"/>
      <c r="U972" s="35"/>
      <c r="V972" s="35"/>
      <c r="W972" s="35"/>
      <c r="X972" s="35"/>
      <c r="Y972" s="35"/>
      <c r="Z972" s="35"/>
      <c r="AA972" s="37"/>
      <c r="AB972" s="37"/>
      <c r="AC972" s="54"/>
      <c r="AD972" s="37"/>
    </row>
    <row r="973" spans="1:30" x14ac:dyDescent="0.25">
      <c r="A973" s="39"/>
      <c r="B973" s="39"/>
      <c r="C973" s="39"/>
      <c r="D973" s="32"/>
      <c r="E973" s="33"/>
      <c r="F973" s="33"/>
      <c r="G973" s="26"/>
      <c r="H973" s="34"/>
      <c r="I973" s="34"/>
      <c r="J973" s="34"/>
      <c r="K973" s="34"/>
      <c r="L973" s="35"/>
      <c r="M973" s="35"/>
      <c r="N973" s="35"/>
      <c r="O973" s="34"/>
      <c r="P973" s="34"/>
      <c r="Q973" s="34"/>
      <c r="R973" s="36"/>
      <c r="S973" s="36"/>
      <c r="T973" s="36"/>
      <c r="U973" s="35"/>
      <c r="V973" s="35"/>
      <c r="W973" s="35"/>
      <c r="X973" s="35"/>
      <c r="Y973" s="35"/>
      <c r="Z973" s="35"/>
      <c r="AA973" s="37"/>
      <c r="AB973" s="37"/>
      <c r="AC973" s="54"/>
      <c r="AD973" s="37"/>
    </row>
    <row r="974" spans="1:30" x14ac:dyDescent="0.25">
      <c r="A974" s="39"/>
      <c r="B974" s="39"/>
      <c r="C974" s="39"/>
      <c r="D974" s="32"/>
      <c r="E974" s="33"/>
      <c r="F974" s="33"/>
      <c r="G974" s="26"/>
      <c r="H974" s="34"/>
      <c r="I974" s="34"/>
      <c r="J974" s="34"/>
      <c r="K974" s="34"/>
      <c r="L974" s="35"/>
      <c r="M974" s="35"/>
      <c r="N974" s="35"/>
      <c r="O974" s="34"/>
      <c r="P974" s="34"/>
      <c r="Q974" s="34"/>
      <c r="R974" s="36"/>
      <c r="S974" s="36"/>
      <c r="T974" s="36"/>
      <c r="U974" s="35"/>
      <c r="V974" s="35"/>
      <c r="W974" s="35"/>
      <c r="X974" s="35"/>
      <c r="Y974" s="35"/>
      <c r="Z974" s="35"/>
      <c r="AA974" s="37"/>
      <c r="AB974" s="37"/>
      <c r="AC974" s="54"/>
      <c r="AD974" s="37"/>
    </row>
    <row r="975" spans="1:30" x14ac:dyDescent="0.25">
      <c r="A975" s="39"/>
      <c r="B975" s="39"/>
      <c r="C975" s="39"/>
      <c r="D975" s="32"/>
      <c r="E975" s="33"/>
      <c r="F975" s="33"/>
      <c r="G975" s="26"/>
      <c r="H975" s="34"/>
      <c r="I975" s="34"/>
      <c r="J975" s="34"/>
      <c r="K975" s="34"/>
      <c r="L975" s="35"/>
      <c r="M975" s="35"/>
      <c r="N975" s="35"/>
      <c r="O975" s="34"/>
      <c r="P975" s="34"/>
      <c r="Q975" s="34"/>
      <c r="R975" s="36"/>
      <c r="S975" s="36"/>
      <c r="T975" s="36"/>
      <c r="U975" s="35"/>
      <c r="V975" s="35"/>
      <c r="W975" s="35"/>
      <c r="X975" s="35"/>
      <c r="Y975" s="35"/>
      <c r="Z975" s="35"/>
      <c r="AA975" s="37"/>
      <c r="AB975" s="37"/>
      <c r="AC975" s="54"/>
      <c r="AD975" s="37"/>
    </row>
    <row r="976" spans="1:30" x14ac:dyDescent="0.25">
      <c r="A976" s="39"/>
      <c r="B976" s="39"/>
      <c r="C976" s="39"/>
      <c r="D976" s="32"/>
      <c r="E976" s="33"/>
      <c r="F976" s="33"/>
      <c r="G976" s="26"/>
      <c r="H976" s="34"/>
      <c r="I976" s="34"/>
      <c r="J976" s="34"/>
      <c r="K976" s="34"/>
      <c r="L976" s="35"/>
      <c r="M976" s="35"/>
      <c r="N976" s="35"/>
      <c r="O976" s="34"/>
      <c r="P976" s="34"/>
      <c r="Q976" s="34"/>
      <c r="R976" s="36"/>
      <c r="S976" s="36"/>
      <c r="T976" s="36"/>
      <c r="U976" s="35"/>
      <c r="V976" s="35"/>
      <c r="W976" s="35"/>
      <c r="X976" s="35"/>
      <c r="Y976" s="35"/>
      <c r="Z976" s="35"/>
      <c r="AA976" s="37"/>
      <c r="AB976" s="37"/>
      <c r="AC976" s="54"/>
      <c r="AD976" s="37"/>
    </row>
    <row r="977" spans="1:30" x14ac:dyDescent="0.25">
      <c r="A977" s="39"/>
      <c r="B977" s="39"/>
      <c r="C977" s="39"/>
      <c r="D977" s="32"/>
      <c r="E977" s="33"/>
      <c r="F977" s="33"/>
      <c r="G977" s="26"/>
      <c r="H977" s="34"/>
      <c r="I977" s="34"/>
      <c r="J977" s="34"/>
      <c r="K977" s="34"/>
      <c r="L977" s="35"/>
      <c r="M977" s="35"/>
      <c r="N977" s="35"/>
      <c r="O977" s="34"/>
      <c r="P977" s="34"/>
      <c r="Q977" s="34"/>
      <c r="R977" s="36"/>
      <c r="S977" s="36"/>
      <c r="T977" s="36"/>
      <c r="U977" s="35"/>
      <c r="V977" s="35"/>
      <c r="W977" s="35"/>
      <c r="X977" s="35"/>
      <c r="Y977" s="35"/>
      <c r="Z977" s="35"/>
      <c r="AA977" s="37"/>
      <c r="AB977" s="37"/>
      <c r="AC977" s="54"/>
      <c r="AD977" s="37"/>
    </row>
    <row r="978" spans="1:30" x14ac:dyDescent="0.25">
      <c r="A978" s="39"/>
      <c r="B978" s="39"/>
      <c r="C978" s="39"/>
      <c r="D978" s="32"/>
      <c r="E978" s="33"/>
      <c r="F978" s="33"/>
      <c r="G978" s="26"/>
      <c r="H978" s="34"/>
      <c r="I978" s="34"/>
      <c r="J978" s="34"/>
      <c r="K978" s="34"/>
      <c r="L978" s="35"/>
      <c r="M978" s="35"/>
      <c r="N978" s="35"/>
      <c r="O978" s="34"/>
      <c r="P978" s="34"/>
      <c r="Q978" s="34"/>
      <c r="R978" s="36"/>
      <c r="S978" s="36"/>
      <c r="T978" s="36"/>
      <c r="U978" s="35"/>
      <c r="V978" s="35"/>
      <c r="W978" s="35"/>
      <c r="X978" s="35"/>
      <c r="Y978" s="35"/>
      <c r="Z978" s="35"/>
      <c r="AA978" s="37"/>
      <c r="AB978" s="37"/>
      <c r="AC978" s="54"/>
      <c r="AD978" s="37"/>
    </row>
    <row r="979" spans="1:30" x14ac:dyDescent="0.25">
      <c r="A979" s="39"/>
      <c r="B979" s="39"/>
      <c r="C979" s="39"/>
      <c r="D979" s="32"/>
      <c r="E979" s="33"/>
      <c r="F979" s="33"/>
      <c r="G979" s="26"/>
      <c r="H979" s="34"/>
      <c r="I979" s="34"/>
      <c r="J979" s="34"/>
      <c r="K979" s="34"/>
      <c r="L979" s="35"/>
      <c r="M979" s="35"/>
      <c r="N979" s="35"/>
      <c r="O979" s="34"/>
      <c r="P979" s="34"/>
      <c r="Q979" s="34"/>
      <c r="R979" s="36"/>
      <c r="S979" s="36"/>
      <c r="T979" s="36"/>
      <c r="U979" s="35"/>
      <c r="V979" s="35"/>
      <c r="W979" s="35"/>
      <c r="X979" s="35"/>
      <c r="Y979" s="35"/>
      <c r="Z979" s="35"/>
      <c r="AA979" s="37"/>
      <c r="AB979" s="37"/>
      <c r="AC979" s="54"/>
      <c r="AD979" s="37"/>
    </row>
    <row r="980" spans="1:30" x14ac:dyDescent="0.25">
      <c r="A980" s="39"/>
      <c r="B980" s="39"/>
      <c r="C980" s="39"/>
      <c r="D980" s="32"/>
      <c r="E980" s="33"/>
      <c r="F980" s="33"/>
      <c r="G980" s="26"/>
      <c r="H980" s="34"/>
      <c r="I980" s="34"/>
      <c r="J980" s="34"/>
      <c r="K980" s="34"/>
      <c r="L980" s="35"/>
      <c r="M980" s="35"/>
      <c r="N980" s="35"/>
      <c r="O980" s="34"/>
      <c r="P980" s="34"/>
      <c r="Q980" s="34"/>
      <c r="R980" s="36"/>
      <c r="S980" s="36"/>
      <c r="T980" s="36"/>
      <c r="U980" s="35"/>
      <c r="V980" s="35"/>
      <c r="W980" s="35"/>
      <c r="X980" s="35"/>
      <c r="Y980" s="35"/>
      <c r="Z980" s="35"/>
      <c r="AA980" s="37"/>
      <c r="AB980" s="37"/>
      <c r="AC980" s="54"/>
      <c r="AD980" s="37"/>
    </row>
    <row r="981" spans="1:30" x14ac:dyDescent="0.25">
      <c r="A981" s="39"/>
      <c r="B981" s="39"/>
      <c r="C981" s="39"/>
      <c r="D981" s="32"/>
      <c r="E981" s="33"/>
      <c r="F981" s="33"/>
      <c r="G981" s="26"/>
      <c r="H981" s="34"/>
      <c r="I981" s="34"/>
      <c r="J981" s="34"/>
      <c r="K981" s="34"/>
      <c r="L981" s="35"/>
      <c r="M981" s="35"/>
      <c r="N981" s="35"/>
      <c r="O981" s="34"/>
      <c r="P981" s="34"/>
      <c r="Q981" s="34"/>
      <c r="R981" s="36"/>
      <c r="S981" s="36"/>
      <c r="T981" s="36"/>
      <c r="U981" s="35"/>
      <c r="V981" s="35"/>
      <c r="W981" s="35"/>
      <c r="X981" s="35"/>
      <c r="Y981" s="35"/>
      <c r="Z981" s="35"/>
      <c r="AA981" s="37"/>
      <c r="AB981" s="37"/>
      <c r="AC981" s="54"/>
      <c r="AD981" s="37"/>
    </row>
    <row r="982" spans="1:30" x14ac:dyDescent="0.25">
      <c r="A982" s="39"/>
      <c r="B982" s="39"/>
      <c r="C982" s="39"/>
      <c r="D982" s="32"/>
      <c r="E982" s="33"/>
      <c r="F982" s="33"/>
      <c r="G982" s="26"/>
      <c r="H982" s="34"/>
      <c r="I982" s="34"/>
      <c r="J982" s="34"/>
      <c r="K982" s="34"/>
      <c r="L982" s="35"/>
      <c r="M982" s="35"/>
      <c r="N982" s="35"/>
      <c r="O982" s="34"/>
      <c r="P982" s="34"/>
      <c r="Q982" s="34"/>
      <c r="R982" s="36"/>
      <c r="S982" s="36"/>
      <c r="T982" s="36"/>
      <c r="U982" s="35"/>
      <c r="V982" s="35"/>
      <c r="W982" s="35"/>
      <c r="X982" s="35"/>
      <c r="Y982" s="35"/>
      <c r="Z982" s="35"/>
      <c r="AA982" s="37"/>
      <c r="AB982" s="37"/>
      <c r="AC982" s="54"/>
      <c r="AD982" s="37"/>
    </row>
    <row r="983" spans="1:30" x14ac:dyDescent="0.25">
      <c r="A983" s="39"/>
      <c r="B983" s="39"/>
      <c r="C983" s="39"/>
      <c r="D983" s="32"/>
      <c r="E983" s="33"/>
      <c r="F983" s="33"/>
      <c r="G983" s="26"/>
      <c r="H983" s="34"/>
      <c r="I983" s="34"/>
      <c r="J983" s="34"/>
      <c r="K983" s="34"/>
      <c r="L983" s="35"/>
      <c r="M983" s="35"/>
      <c r="N983" s="35"/>
      <c r="O983" s="34"/>
      <c r="P983" s="34"/>
      <c r="Q983" s="34"/>
      <c r="R983" s="36"/>
      <c r="S983" s="36"/>
      <c r="T983" s="36"/>
      <c r="U983" s="35"/>
      <c r="V983" s="35"/>
      <c r="W983" s="35"/>
      <c r="X983" s="35"/>
      <c r="Y983" s="35"/>
      <c r="Z983" s="35"/>
      <c r="AA983" s="37"/>
      <c r="AB983" s="37"/>
      <c r="AC983" s="54"/>
      <c r="AD983" s="37"/>
    </row>
    <row r="984" spans="1:30" x14ac:dyDescent="0.25">
      <c r="A984" s="39"/>
      <c r="B984" s="39"/>
      <c r="C984" s="39"/>
      <c r="D984" s="32"/>
      <c r="E984" s="33"/>
      <c r="F984" s="33"/>
      <c r="G984" s="26"/>
      <c r="H984" s="34"/>
      <c r="I984" s="34"/>
      <c r="J984" s="34"/>
      <c r="K984" s="34"/>
      <c r="L984" s="35"/>
      <c r="M984" s="35"/>
      <c r="N984" s="35"/>
      <c r="O984" s="34"/>
      <c r="P984" s="34"/>
      <c r="Q984" s="34"/>
      <c r="R984" s="36"/>
      <c r="S984" s="36"/>
      <c r="T984" s="36"/>
      <c r="U984" s="35"/>
      <c r="V984" s="35"/>
      <c r="W984" s="35"/>
      <c r="X984" s="35"/>
      <c r="Y984" s="35"/>
      <c r="Z984" s="35"/>
      <c r="AA984" s="37"/>
      <c r="AB984" s="37"/>
      <c r="AC984" s="54"/>
      <c r="AD984" s="37"/>
    </row>
    <row r="985" spans="1:30" x14ac:dyDescent="0.25">
      <c r="A985" s="39"/>
      <c r="B985" s="39"/>
      <c r="C985" s="39"/>
      <c r="D985" s="32"/>
      <c r="E985" s="33"/>
      <c r="F985" s="33"/>
      <c r="G985" s="26"/>
      <c r="H985" s="34"/>
      <c r="I985" s="34"/>
      <c r="J985" s="34"/>
      <c r="K985" s="34"/>
      <c r="L985" s="35"/>
      <c r="M985" s="35"/>
      <c r="N985" s="35"/>
      <c r="O985" s="34"/>
      <c r="P985" s="34"/>
      <c r="Q985" s="34"/>
      <c r="R985" s="36"/>
      <c r="S985" s="36"/>
      <c r="T985" s="36"/>
      <c r="U985" s="35"/>
      <c r="V985" s="35"/>
      <c r="W985" s="35"/>
      <c r="X985" s="35"/>
      <c r="Y985" s="35"/>
      <c r="Z985" s="35"/>
      <c r="AA985" s="37"/>
      <c r="AB985" s="37"/>
      <c r="AC985" s="54"/>
      <c r="AD985" s="37"/>
    </row>
    <row r="986" spans="1:30" x14ac:dyDescent="0.25">
      <c r="A986" s="39"/>
      <c r="B986" s="39"/>
      <c r="C986" s="39"/>
      <c r="D986" s="32"/>
      <c r="E986" s="33"/>
      <c r="F986" s="33"/>
      <c r="G986" s="26"/>
      <c r="H986" s="34"/>
      <c r="I986" s="34"/>
      <c r="J986" s="34"/>
      <c r="K986" s="34"/>
      <c r="L986" s="35"/>
      <c r="M986" s="35"/>
      <c r="N986" s="35"/>
      <c r="O986" s="34"/>
      <c r="P986" s="34"/>
      <c r="Q986" s="34"/>
      <c r="R986" s="36"/>
      <c r="S986" s="36"/>
      <c r="T986" s="36"/>
      <c r="U986" s="35"/>
      <c r="V986" s="35"/>
      <c r="W986" s="35"/>
      <c r="X986" s="35"/>
      <c r="Y986" s="35"/>
      <c r="Z986" s="35"/>
      <c r="AA986" s="37"/>
      <c r="AB986" s="37"/>
      <c r="AC986" s="54"/>
      <c r="AD986" s="37"/>
    </row>
    <row r="987" spans="1:30" x14ac:dyDescent="0.25">
      <c r="A987" s="39"/>
      <c r="B987" s="39"/>
      <c r="C987" s="39"/>
      <c r="D987" s="32"/>
      <c r="E987" s="33"/>
      <c r="F987" s="33"/>
      <c r="G987" s="26"/>
      <c r="H987" s="34"/>
      <c r="I987" s="34"/>
      <c r="J987" s="34"/>
      <c r="K987" s="34"/>
      <c r="L987" s="35"/>
      <c r="M987" s="35"/>
      <c r="N987" s="35"/>
      <c r="O987" s="34"/>
      <c r="P987" s="34"/>
      <c r="Q987" s="34"/>
      <c r="R987" s="36"/>
      <c r="S987" s="36"/>
      <c r="T987" s="36"/>
      <c r="U987" s="35"/>
      <c r="V987" s="35"/>
      <c r="W987" s="35"/>
      <c r="X987" s="35"/>
      <c r="Y987" s="35"/>
      <c r="Z987" s="35"/>
      <c r="AA987" s="37"/>
      <c r="AB987" s="37"/>
      <c r="AC987" s="54"/>
      <c r="AD987" s="37"/>
    </row>
    <row r="988" spans="1:30" x14ac:dyDescent="0.25">
      <c r="A988" s="39"/>
      <c r="B988" s="39"/>
      <c r="C988" s="39"/>
      <c r="D988" s="32"/>
      <c r="E988" s="33"/>
      <c r="F988" s="33"/>
      <c r="G988" s="26"/>
      <c r="H988" s="34"/>
      <c r="I988" s="34"/>
      <c r="J988" s="34"/>
      <c r="K988" s="34"/>
      <c r="L988" s="35"/>
      <c r="M988" s="35"/>
      <c r="N988" s="35"/>
      <c r="O988" s="34"/>
      <c r="P988" s="34"/>
      <c r="Q988" s="34"/>
      <c r="R988" s="36"/>
      <c r="S988" s="36"/>
      <c r="T988" s="36"/>
      <c r="U988" s="35"/>
      <c r="V988" s="35"/>
      <c r="W988" s="35"/>
      <c r="X988" s="35"/>
      <c r="Y988" s="35"/>
      <c r="Z988" s="35"/>
      <c r="AA988" s="37"/>
      <c r="AB988" s="37"/>
      <c r="AC988" s="54"/>
      <c r="AD988" s="37"/>
    </row>
    <row r="989" spans="1:30" x14ac:dyDescent="0.25">
      <c r="A989" s="39"/>
      <c r="B989" s="39"/>
      <c r="C989" s="39"/>
      <c r="D989" s="32"/>
      <c r="E989" s="33"/>
      <c r="F989" s="33"/>
      <c r="G989" s="26"/>
      <c r="H989" s="34"/>
      <c r="I989" s="34"/>
      <c r="J989" s="34"/>
      <c r="K989" s="34"/>
      <c r="L989" s="35"/>
      <c r="M989" s="35"/>
      <c r="N989" s="35"/>
      <c r="O989" s="34"/>
      <c r="P989" s="34"/>
      <c r="Q989" s="34"/>
      <c r="R989" s="36"/>
      <c r="S989" s="36"/>
      <c r="T989" s="36"/>
      <c r="U989" s="35"/>
      <c r="V989" s="35"/>
      <c r="W989" s="35"/>
      <c r="X989" s="35"/>
      <c r="Y989" s="35"/>
      <c r="Z989" s="35"/>
      <c r="AA989" s="37"/>
      <c r="AB989" s="37"/>
      <c r="AC989" s="54"/>
      <c r="AD989" s="37"/>
    </row>
    <row r="990" spans="1:30" x14ac:dyDescent="0.25">
      <c r="A990" s="39"/>
      <c r="B990" s="39"/>
      <c r="C990" s="39"/>
      <c r="D990" s="32"/>
      <c r="E990" s="33"/>
      <c r="F990" s="33"/>
      <c r="G990" s="26"/>
      <c r="H990" s="34"/>
      <c r="I990" s="34"/>
      <c r="J990" s="34"/>
      <c r="K990" s="34"/>
      <c r="L990" s="35"/>
      <c r="M990" s="35"/>
      <c r="N990" s="35"/>
      <c r="O990" s="34"/>
      <c r="P990" s="34"/>
      <c r="Q990" s="34"/>
      <c r="R990" s="36"/>
      <c r="S990" s="36"/>
      <c r="T990" s="36"/>
      <c r="U990" s="35"/>
      <c r="V990" s="35"/>
      <c r="W990" s="35"/>
      <c r="X990" s="35"/>
      <c r="Y990" s="35"/>
      <c r="Z990" s="35"/>
      <c r="AA990" s="37"/>
      <c r="AB990" s="37"/>
      <c r="AC990" s="54"/>
      <c r="AD990" s="37"/>
    </row>
    <row r="991" spans="1:30" x14ac:dyDescent="0.25">
      <c r="A991" s="39"/>
      <c r="B991" s="39"/>
      <c r="C991" s="39"/>
      <c r="D991" s="32"/>
      <c r="E991" s="33"/>
      <c r="F991" s="33"/>
      <c r="G991" s="26"/>
      <c r="H991" s="34"/>
      <c r="I991" s="34"/>
      <c r="J991" s="34"/>
      <c r="K991" s="34"/>
      <c r="L991" s="35"/>
      <c r="M991" s="35"/>
      <c r="N991" s="35"/>
      <c r="O991" s="34"/>
      <c r="P991" s="34"/>
      <c r="Q991" s="34"/>
      <c r="R991" s="36"/>
      <c r="S991" s="36"/>
      <c r="T991" s="36"/>
      <c r="U991" s="35"/>
      <c r="V991" s="35"/>
      <c r="W991" s="35"/>
      <c r="X991" s="35"/>
      <c r="Y991" s="35"/>
      <c r="Z991" s="35"/>
      <c r="AA991" s="37"/>
      <c r="AB991" s="37"/>
      <c r="AC991" s="54"/>
      <c r="AD991" s="37"/>
    </row>
    <row r="992" spans="1:30" x14ac:dyDescent="0.25">
      <c r="A992" s="39"/>
      <c r="B992" s="39"/>
      <c r="C992" s="39"/>
      <c r="D992" s="32"/>
      <c r="E992" s="33"/>
      <c r="F992" s="33"/>
      <c r="G992" s="26"/>
      <c r="H992" s="34"/>
      <c r="I992" s="34"/>
      <c r="J992" s="34"/>
      <c r="K992" s="34"/>
      <c r="L992" s="35"/>
      <c r="M992" s="35"/>
      <c r="N992" s="35"/>
      <c r="O992" s="34"/>
      <c r="P992" s="34"/>
      <c r="Q992" s="34"/>
      <c r="R992" s="36"/>
      <c r="S992" s="36"/>
      <c r="T992" s="36"/>
      <c r="U992" s="35"/>
      <c r="V992" s="35"/>
      <c r="W992" s="35"/>
      <c r="X992" s="35"/>
      <c r="Y992" s="35"/>
      <c r="Z992" s="35"/>
      <c r="AA992" s="37"/>
      <c r="AB992" s="37"/>
      <c r="AC992" s="54"/>
      <c r="AD992" s="56"/>
    </row>
    <row r="993" spans="1:30" x14ac:dyDescent="0.25">
      <c r="A993" s="39"/>
      <c r="B993" s="39"/>
      <c r="C993" s="39"/>
      <c r="D993" s="32"/>
      <c r="E993" s="33"/>
      <c r="F993" s="33"/>
      <c r="G993" s="26"/>
      <c r="H993" s="34"/>
      <c r="I993" s="34"/>
      <c r="J993" s="34"/>
      <c r="K993" s="34"/>
      <c r="L993" s="35"/>
      <c r="M993" s="35"/>
      <c r="N993" s="35"/>
      <c r="O993" s="34"/>
      <c r="P993" s="34"/>
      <c r="Q993" s="34"/>
      <c r="R993" s="36"/>
      <c r="S993" s="36"/>
      <c r="T993" s="36"/>
      <c r="U993" s="35"/>
      <c r="V993" s="35"/>
      <c r="W993" s="35"/>
      <c r="X993" s="35"/>
      <c r="Y993" s="35"/>
      <c r="Z993" s="35"/>
      <c r="AA993" s="37"/>
      <c r="AB993" s="37"/>
      <c r="AC993" s="54"/>
      <c r="AD993" s="37"/>
    </row>
    <row r="994" spans="1:30" x14ac:dyDescent="0.25">
      <c r="A994" s="39"/>
      <c r="B994" s="39"/>
      <c r="C994" s="39"/>
      <c r="D994" s="32"/>
      <c r="E994" s="33"/>
      <c r="F994" s="33"/>
      <c r="G994" s="26"/>
      <c r="H994" s="34"/>
      <c r="I994" s="34"/>
      <c r="J994" s="34"/>
      <c r="K994" s="34"/>
      <c r="L994" s="35"/>
      <c r="M994" s="35"/>
      <c r="N994" s="35"/>
      <c r="O994" s="34"/>
      <c r="P994" s="34"/>
      <c r="Q994" s="34"/>
      <c r="R994" s="36"/>
      <c r="S994" s="36"/>
      <c r="T994" s="36"/>
      <c r="U994" s="35"/>
      <c r="V994" s="35"/>
      <c r="W994" s="35"/>
      <c r="X994" s="35"/>
      <c r="Y994" s="35"/>
      <c r="Z994" s="35"/>
      <c r="AA994" s="37"/>
      <c r="AB994" s="37"/>
      <c r="AC994" s="54"/>
      <c r="AD994" s="37"/>
    </row>
    <row r="995" spans="1:30" x14ac:dyDescent="0.25">
      <c r="A995" s="39"/>
      <c r="B995" s="39"/>
      <c r="C995" s="39"/>
      <c r="D995" s="32"/>
      <c r="E995" s="33"/>
      <c r="F995" s="33"/>
      <c r="G995" s="26"/>
      <c r="H995" s="34"/>
      <c r="I995" s="34"/>
      <c r="J995" s="34"/>
      <c r="K995" s="34"/>
      <c r="L995" s="35"/>
      <c r="M995" s="35"/>
      <c r="N995" s="35"/>
      <c r="O995" s="34"/>
      <c r="P995" s="34"/>
      <c r="Q995" s="34"/>
      <c r="R995" s="36"/>
      <c r="S995" s="36"/>
      <c r="T995" s="36"/>
      <c r="U995" s="35"/>
      <c r="V995" s="35"/>
      <c r="W995" s="35"/>
      <c r="X995" s="35"/>
      <c r="Y995" s="35"/>
      <c r="Z995" s="35"/>
      <c r="AA995" s="37"/>
      <c r="AB995" s="37"/>
      <c r="AC995" s="54"/>
      <c r="AD995" s="37"/>
    </row>
    <row r="996" spans="1:30" x14ac:dyDescent="0.25">
      <c r="A996" s="39"/>
      <c r="B996" s="39"/>
      <c r="C996" s="39"/>
      <c r="D996" s="32"/>
      <c r="E996" s="33"/>
      <c r="F996" s="33"/>
      <c r="G996" s="26"/>
      <c r="H996" s="34"/>
      <c r="I996" s="34"/>
      <c r="J996" s="34"/>
      <c r="K996" s="34"/>
      <c r="L996" s="35"/>
      <c r="M996" s="35"/>
      <c r="N996" s="35"/>
      <c r="O996" s="34"/>
      <c r="P996" s="34"/>
      <c r="Q996" s="34"/>
      <c r="R996" s="36"/>
      <c r="S996" s="36"/>
      <c r="T996" s="36"/>
      <c r="U996" s="35"/>
      <c r="V996" s="35"/>
      <c r="W996" s="35"/>
      <c r="X996" s="35"/>
      <c r="Y996" s="35"/>
      <c r="Z996" s="35"/>
      <c r="AA996" s="37"/>
      <c r="AB996" s="37"/>
      <c r="AC996" s="54"/>
      <c r="AD996" s="37"/>
    </row>
    <row r="997" spans="1:30" x14ac:dyDescent="0.25">
      <c r="A997" s="39"/>
      <c r="B997" s="39"/>
      <c r="C997" s="39"/>
      <c r="D997" s="32"/>
      <c r="E997" s="33"/>
      <c r="F997" s="33"/>
      <c r="G997" s="26"/>
      <c r="H997" s="34"/>
      <c r="I997" s="34"/>
      <c r="J997" s="34"/>
      <c r="K997" s="34"/>
      <c r="L997" s="35"/>
      <c r="M997" s="35"/>
      <c r="N997" s="35"/>
      <c r="O997" s="34"/>
      <c r="P997" s="34"/>
      <c r="Q997" s="34"/>
      <c r="R997" s="36"/>
      <c r="S997" s="36"/>
      <c r="T997" s="36"/>
      <c r="U997" s="35"/>
      <c r="V997" s="35"/>
      <c r="W997" s="35"/>
      <c r="X997" s="35"/>
      <c r="Y997" s="35"/>
      <c r="Z997" s="35"/>
      <c r="AA997" s="37"/>
      <c r="AB997" s="37"/>
      <c r="AC997" s="54"/>
      <c r="AD997" s="37"/>
    </row>
    <row r="998" spans="1:30" x14ac:dyDescent="0.25">
      <c r="A998" s="39"/>
      <c r="B998" s="39"/>
      <c r="C998" s="39"/>
      <c r="D998" s="32"/>
      <c r="E998" s="33"/>
      <c r="F998" s="33"/>
      <c r="G998" s="26"/>
      <c r="H998" s="34"/>
      <c r="I998" s="34"/>
      <c r="J998" s="34"/>
      <c r="K998" s="34"/>
      <c r="L998" s="35"/>
      <c r="M998" s="35"/>
      <c r="N998" s="35"/>
      <c r="O998" s="34"/>
      <c r="P998" s="34"/>
      <c r="Q998" s="34"/>
      <c r="R998" s="36"/>
      <c r="S998" s="36"/>
      <c r="T998" s="36"/>
      <c r="U998" s="35"/>
      <c r="V998" s="35"/>
      <c r="W998" s="35"/>
      <c r="X998" s="35"/>
      <c r="Y998" s="35"/>
      <c r="Z998" s="35"/>
      <c r="AA998" s="37"/>
      <c r="AB998" s="37"/>
      <c r="AC998" s="54"/>
      <c r="AD998" s="37"/>
    </row>
    <row r="999" spans="1:30" x14ac:dyDescent="0.25">
      <c r="A999" s="39"/>
      <c r="B999" s="39"/>
      <c r="C999" s="39"/>
      <c r="D999" s="32"/>
      <c r="E999" s="33"/>
      <c r="F999" s="33"/>
      <c r="G999" s="26"/>
      <c r="H999" s="34"/>
      <c r="I999" s="34"/>
      <c r="J999" s="34"/>
      <c r="K999" s="34"/>
      <c r="L999" s="35"/>
      <c r="M999" s="35"/>
      <c r="N999" s="35"/>
      <c r="O999" s="34"/>
      <c r="P999" s="34"/>
      <c r="Q999" s="34"/>
      <c r="R999" s="36"/>
      <c r="S999" s="36"/>
      <c r="T999" s="36"/>
      <c r="U999" s="35"/>
      <c r="V999" s="35"/>
      <c r="W999" s="35"/>
      <c r="X999" s="35"/>
      <c r="Y999" s="35"/>
      <c r="Z999" s="35"/>
      <c r="AA999" s="37"/>
      <c r="AB999" s="37"/>
      <c r="AC999" s="54"/>
      <c r="AD999" s="37"/>
    </row>
    <row r="1000" spans="1:30" x14ac:dyDescent="0.25">
      <c r="A1000" s="39"/>
      <c r="B1000" s="39"/>
      <c r="C1000" s="39"/>
      <c r="D1000" s="32"/>
      <c r="E1000" s="33"/>
      <c r="F1000" s="33"/>
      <c r="G1000" s="26"/>
      <c r="H1000" s="34"/>
      <c r="I1000" s="34"/>
      <c r="J1000" s="34"/>
      <c r="K1000" s="34"/>
      <c r="L1000" s="35"/>
      <c r="M1000" s="35"/>
      <c r="N1000" s="35"/>
      <c r="O1000" s="34"/>
      <c r="P1000" s="34"/>
      <c r="Q1000" s="34"/>
      <c r="R1000" s="36"/>
      <c r="S1000" s="36"/>
      <c r="T1000" s="36"/>
      <c r="U1000" s="35"/>
      <c r="V1000" s="35"/>
      <c r="W1000" s="35"/>
      <c r="X1000" s="35"/>
      <c r="Y1000" s="35"/>
      <c r="Z1000" s="35"/>
      <c r="AA1000" s="37"/>
      <c r="AB1000" s="37"/>
      <c r="AC1000" s="54"/>
      <c r="AD1000" s="37"/>
    </row>
    <row r="1001" spans="1:30" x14ac:dyDescent="0.25">
      <c r="A1001" s="39"/>
      <c r="B1001" s="39"/>
      <c r="C1001" s="39"/>
      <c r="D1001" s="32"/>
      <c r="E1001" s="33"/>
      <c r="F1001" s="33"/>
      <c r="G1001" s="26"/>
      <c r="H1001" s="34"/>
      <c r="I1001" s="34"/>
      <c r="J1001" s="34"/>
      <c r="K1001" s="34"/>
      <c r="L1001" s="35"/>
      <c r="M1001" s="35"/>
      <c r="N1001" s="35"/>
      <c r="O1001" s="34"/>
      <c r="P1001" s="34"/>
      <c r="Q1001" s="34"/>
      <c r="R1001" s="36"/>
      <c r="S1001" s="36"/>
      <c r="T1001" s="36"/>
      <c r="U1001" s="35"/>
      <c r="V1001" s="35"/>
      <c r="W1001" s="35"/>
      <c r="X1001" s="35"/>
      <c r="Y1001" s="35"/>
      <c r="Z1001" s="35"/>
      <c r="AA1001" s="37"/>
      <c r="AB1001" s="37"/>
      <c r="AC1001" s="54"/>
      <c r="AD1001" s="37"/>
    </row>
    <row r="1002" spans="1:30" x14ac:dyDescent="0.25">
      <c r="A1002" s="39"/>
      <c r="B1002" s="39"/>
      <c r="C1002" s="39"/>
      <c r="D1002" s="32"/>
      <c r="E1002" s="33"/>
      <c r="F1002" s="33"/>
      <c r="G1002" s="26"/>
      <c r="H1002" s="34"/>
      <c r="I1002" s="34"/>
      <c r="J1002" s="34"/>
      <c r="K1002" s="34"/>
      <c r="L1002" s="35"/>
      <c r="M1002" s="35"/>
      <c r="N1002" s="35"/>
      <c r="O1002" s="34"/>
      <c r="P1002" s="34"/>
      <c r="Q1002" s="34"/>
      <c r="R1002" s="36"/>
      <c r="S1002" s="36"/>
      <c r="T1002" s="36"/>
      <c r="U1002" s="35"/>
      <c r="V1002" s="35"/>
      <c r="W1002" s="35"/>
      <c r="X1002" s="35"/>
      <c r="Y1002" s="35"/>
      <c r="Z1002" s="35"/>
      <c r="AA1002" s="37"/>
      <c r="AB1002" s="37"/>
      <c r="AC1002" s="54"/>
      <c r="AD1002" s="37"/>
    </row>
    <row r="1003" spans="1:30" x14ac:dyDescent="0.25">
      <c r="A1003" s="39"/>
      <c r="B1003" s="39"/>
      <c r="C1003" s="39"/>
      <c r="D1003" s="32"/>
      <c r="E1003" s="33"/>
      <c r="F1003" s="33"/>
      <c r="G1003" s="26"/>
      <c r="H1003" s="34"/>
      <c r="I1003" s="34"/>
      <c r="J1003" s="34"/>
      <c r="K1003" s="34"/>
      <c r="L1003" s="35"/>
      <c r="M1003" s="35"/>
      <c r="N1003" s="35"/>
      <c r="O1003" s="34"/>
      <c r="P1003" s="34"/>
      <c r="Q1003" s="34"/>
      <c r="R1003" s="36"/>
      <c r="S1003" s="36"/>
      <c r="T1003" s="36"/>
      <c r="U1003" s="35"/>
      <c r="V1003" s="35"/>
      <c r="W1003" s="35"/>
      <c r="X1003" s="35"/>
      <c r="Y1003" s="35"/>
      <c r="Z1003" s="35"/>
      <c r="AA1003" s="37"/>
      <c r="AB1003" s="37"/>
      <c r="AC1003" s="54"/>
      <c r="AD1003" s="37"/>
    </row>
    <row r="1004" spans="1:30" x14ac:dyDescent="0.25">
      <c r="A1004" s="39"/>
      <c r="B1004" s="39"/>
      <c r="C1004" s="39"/>
      <c r="D1004" s="32"/>
      <c r="E1004" s="33"/>
      <c r="F1004" s="33"/>
      <c r="G1004" s="26"/>
      <c r="H1004" s="34"/>
      <c r="I1004" s="34"/>
      <c r="J1004" s="34"/>
      <c r="K1004" s="34"/>
      <c r="L1004" s="35"/>
      <c r="M1004" s="35"/>
      <c r="N1004" s="35"/>
      <c r="O1004" s="34"/>
      <c r="P1004" s="34"/>
      <c r="Q1004" s="34"/>
      <c r="R1004" s="36"/>
      <c r="S1004" s="36"/>
      <c r="T1004" s="36"/>
      <c r="U1004" s="35"/>
      <c r="V1004" s="35"/>
      <c r="W1004" s="35"/>
      <c r="X1004" s="35"/>
      <c r="Y1004" s="35"/>
      <c r="Z1004" s="35"/>
      <c r="AA1004" s="37"/>
      <c r="AB1004" s="37"/>
      <c r="AC1004" s="54"/>
      <c r="AD1004" s="37"/>
    </row>
    <row r="1005" spans="1:30" x14ac:dyDescent="0.25">
      <c r="A1005" s="39"/>
      <c r="B1005" s="39"/>
      <c r="C1005" s="39"/>
      <c r="D1005" s="32"/>
      <c r="E1005" s="33"/>
      <c r="F1005" s="33"/>
      <c r="G1005" s="26"/>
      <c r="H1005" s="34"/>
      <c r="I1005" s="34"/>
      <c r="J1005" s="34"/>
      <c r="K1005" s="34"/>
      <c r="L1005" s="35"/>
      <c r="M1005" s="35"/>
      <c r="N1005" s="35"/>
      <c r="O1005" s="34"/>
      <c r="P1005" s="34"/>
      <c r="Q1005" s="34"/>
      <c r="R1005" s="36"/>
      <c r="S1005" s="36"/>
      <c r="T1005" s="36"/>
      <c r="U1005" s="35"/>
      <c r="V1005" s="35"/>
      <c r="W1005" s="35"/>
      <c r="X1005" s="35"/>
      <c r="Y1005" s="35"/>
      <c r="Z1005" s="35"/>
      <c r="AA1005" s="37"/>
      <c r="AB1005" s="37"/>
      <c r="AC1005" s="54"/>
      <c r="AD1005" s="37"/>
    </row>
    <row r="1006" spans="1:30" x14ac:dyDescent="0.25">
      <c r="A1006" s="39"/>
      <c r="B1006" s="39"/>
      <c r="C1006" s="39"/>
      <c r="D1006" s="32"/>
      <c r="E1006" s="33"/>
      <c r="F1006" s="33"/>
      <c r="G1006" s="26"/>
      <c r="H1006" s="34"/>
      <c r="I1006" s="34"/>
      <c r="J1006" s="34"/>
      <c r="K1006" s="34"/>
      <c r="L1006" s="35"/>
      <c r="M1006" s="35"/>
      <c r="N1006" s="35"/>
      <c r="O1006" s="34"/>
      <c r="P1006" s="34"/>
      <c r="Q1006" s="34"/>
      <c r="R1006" s="36"/>
      <c r="S1006" s="36"/>
      <c r="T1006" s="36"/>
      <c r="U1006" s="35"/>
      <c r="V1006" s="35"/>
      <c r="W1006" s="35"/>
      <c r="X1006" s="35"/>
      <c r="Y1006" s="35"/>
      <c r="Z1006" s="35"/>
      <c r="AA1006" s="70"/>
      <c r="AB1006" s="37"/>
      <c r="AC1006" s="54"/>
      <c r="AD1006" s="37"/>
    </row>
    <row r="1007" spans="1:30" x14ac:dyDescent="0.25">
      <c r="A1007" s="39"/>
      <c r="B1007" s="39"/>
      <c r="C1007" s="39"/>
      <c r="D1007" s="32"/>
      <c r="E1007" s="33"/>
      <c r="F1007" s="33"/>
      <c r="G1007" s="26"/>
      <c r="H1007" s="34"/>
      <c r="I1007" s="34"/>
      <c r="J1007" s="34"/>
      <c r="K1007" s="34"/>
      <c r="L1007" s="35"/>
      <c r="M1007" s="35"/>
      <c r="N1007" s="35"/>
      <c r="O1007" s="34"/>
      <c r="P1007" s="34"/>
      <c r="Q1007" s="34"/>
      <c r="R1007" s="36"/>
      <c r="S1007" s="36"/>
      <c r="T1007" s="36"/>
      <c r="U1007" s="35"/>
      <c r="V1007" s="35"/>
      <c r="W1007" s="35"/>
      <c r="X1007" s="35"/>
      <c r="Y1007" s="35"/>
      <c r="Z1007" s="35"/>
      <c r="AA1007" s="37"/>
      <c r="AB1007" s="37"/>
      <c r="AC1007" s="54"/>
      <c r="AD1007" s="37"/>
    </row>
    <row r="1008" spans="1:30" x14ac:dyDescent="0.25">
      <c r="A1008" s="39"/>
      <c r="B1008" s="39"/>
      <c r="C1008" s="39"/>
      <c r="D1008" s="32"/>
      <c r="E1008" s="33"/>
      <c r="F1008" s="33"/>
      <c r="G1008" s="26"/>
      <c r="H1008" s="34"/>
      <c r="I1008" s="34"/>
      <c r="J1008" s="34"/>
      <c r="K1008" s="34"/>
      <c r="L1008" s="35"/>
      <c r="M1008" s="35"/>
      <c r="N1008" s="35"/>
      <c r="O1008" s="34"/>
      <c r="P1008" s="34"/>
      <c r="Q1008" s="34"/>
      <c r="R1008" s="36"/>
      <c r="S1008" s="36"/>
      <c r="T1008" s="36"/>
      <c r="U1008" s="35"/>
      <c r="V1008" s="35"/>
      <c r="W1008" s="35"/>
      <c r="X1008" s="35"/>
      <c r="Y1008" s="35"/>
      <c r="Z1008" s="35"/>
      <c r="AA1008" s="37"/>
      <c r="AB1008" s="37"/>
      <c r="AC1008" s="54"/>
      <c r="AD1008" s="37"/>
    </row>
    <row r="1009" spans="1:30" x14ac:dyDescent="0.25">
      <c r="A1009" s="39"/>
      <c r="B1009" s="39"/>
      <c r="C1009" s="39"/>
      <c r="D1009" s="32"/>
      <c r="E1009" s="33"/>
      <c r="F1009" s="33"/>
      <c r="G1009" s="26"/>
      <c r="H1009" s="34"/>
      <c r="I1009" s="34"/>
      <c r="J1009" s="34"/>
      <c r="K1009" s="34"/>
      <c r="L1009" s="35"/>
      <c r="M1009" s="35"/>
      <c r="N1009" s="35"/>
      <c r="O1009" s="34"/>
      <c r="P1009" s="34"/>
      <c r="Q1009" s="34"/>
      <c r="R1009" s="36"/>
      <c r="S1009" s="36"/>
      <c r="T1009" s="36"/>
      <c r="U1009" s="35"/>
      <c r="V1009" s="35"/>
      <c r="W1009" s="35"/>
      <c r="X1009" s="35"/>
      <c r="Y1009" s="35"/>
      <c r="Z1009" s="35"/>
      <c r="AA1009" s="37"/>
      <c r="AB1009" s="37"/>
      <c r="AC1009" s="54"/>
      <c r="AD1009" s="37"/>
    </row>
    <row r="1010" spans="1:30" x14ac:dyDescent="0.25">
      <c r="A1010" s="39"/>
      <c r="B1010" s="39"/>
      <c r="C1010" s="39"/>
      <c r="D1010" s="32"/>
      <c r="E1010" s="33"/>
      <c r="F1010" s="33"/>
      <c r="G1010" s="26"/>
      <c r="H1010" s="34"/>
      <c r="I1010" s="34"/>
      <c r="J1010" s="34"/>
      <c r="K1010" s="34"/>
      <c r="L1010" s="35"/>
      <c r="M1010" s="35"/>
      <c r="N1010" s="35"/>
      <c r="O1010" s="34"/>
      <c r="P1010" s="34"/>
      <c r="Q1010" s="34"/>
      <c r="R1010" s="36"/>
      <c r="S1010" s="36"/>
      <c r="T1010" s="36"/>
      <c r="U1010" s="35"/>
      <c r="V1010" s="35"/>
      <c r="W1010" s="35"/>
      <c r="X1010" s="35"/>
      <c r="Y1010" s="35"/>
      <c r="Z1010" s="35"/>
      <c r="AA1010" s="37"/>
      <c r="AB1010" s="37"/>
      <c r="AC1010" s="54"/>
      <c r="AD1010" s="56"/>
    </row>
    <row r="1011" spans="1:30" x14ac:dyDescent="0.25">
      <c r="A1011" s="39"/>
      <c r="B1011" s="39"/>
      <c r="C1011" s="39"/>
      <c r="D1011" s="32"/>
      <c r="E1011" s="33"/>
      <c r="F1011" s="33"/>
      <c r="G1011" s="26"/>
      <c r="H1011" s="34"/>
      <c r="I1011" s="34"/>
      <c r="J1011" s="34"/>
      <c r="K1011" s="34"/>
      <c r="L1011" s="35"/>
      <c r="M1011" s="35"/>
      <c r="N1011" s="35"/>
      <c r="O1011" s="34"/>
      <c r="P1011" s="34"/>
      <c r="Q1011" s="34"/>
      <c r="R1011" s="36"/>
      <c r="S1011" s="36"/>
      <c r="T1011" s="36"/>
      <c r="U1011" s="35"/>
      <c r="V1011" s="35"/>
      <c r="W1011" s="35"/>
      <c r="X1011" s="35"/>
      <c r="Y1011" s="35"/>
      <c r="Z1011" s="35"/>
      <c r="AA1011" s="37"/>
      <c r="AB1011" s="37"/>
      <c r="AC1011" s="54"/>
      <c r="AD1011" s="37"/>
    </row>
    <row r="1012" spans="1:30" x14ac:dyDescent="0.25">
      <c r="A1012" s="39"/>
      <c r="B1012" s="39"/>
      <c r="C1012" s="39"/>
      <c r="D1012" s="32"/>
      <c r="E1012" s="33"/>
      <c r="F1012" s="33"/>
      <c r="G1012" s="26"/>
      <c r="H1012" s="34"/>
      <c r="I1012" s="34"/>
      <c r="J1012" s="34"/>
      <c r="K1012" s="34"/>
      <c r="L1012" s="35"/>
      <c r="M1012" s="35"/>
      <c r="N1012" s="35"/>
      <c r="O1012" s="34"/>
      <c r="P1012" s="34"/>
      <c r="Q1012" s="34"/>
      <c r="R1012" s="36"/>
      <c r="S1012" s="36"/>
      <c r="T1012" s="36"/>
      <c r="U1012" s="35"/>
      <c r="V1012" s="35"/>
      <c r="W1012" s="35"/>
      <c r="X1012" s="35"/>
      <c r="Y1012" s="35"/>
      <c r="Z1012" s="35"/>
      <c r="AA1012" s="37"/>
      <c r="AB1012" s="37"/>
      <c r="AC1012" s="54"/>
      <c r="AD1012" s="37"/>
    </row>
    <row r="1013" spans="1:30" x14ac:dyDescent="0.25">
      <c r="A1013" s="39"/>
      <c r="B1013" s="39"/>
      <c r="C1013" s="39"/>
      <c r="D1013" s="32"/>
      <c r="E1013" s="33"/>
      <c r="F1013" s="33"/>
      <c r="G1013" s="26"/>
      <c r="H1013" s="34"/>
      <c r="I1013" s="34"/>
      <c r="J1013" s="34"/>
      <c r="K1013" s="34"/>
      <c r="L1013" s="35"/>
      <c r="M1013" s="35"/>
      <c r="N1013" s="35"/>
      <c r="O1013" s="34"/>
      <c r="P1013" s="34"/>
      <c r="Q1013" s="34"/>
      <c r="R1013" s="36"/>
      <c r="S1013" s="36"/>
      <c r="T1013" s="36"/>
      <c r="U1013" s="35"/>
      <c r="V1013" s="35"/>
      <c r="W1013" s="35"/>
      <c r="X1013" s="35"/>
      <c r="Y1013" s="35"/>
      <c r="Z1013" s="35"/>
      <c r="AA1013" s="37"/>
      <c r="AB1013" s="37"/>
      <c r="AC1013" s="54"/>
      <c r="AD1013" s="37"/>
    </row>
    <row r="1014" spans="1:30" x14ac:dyDescent="0.25">
      <c r="A1014" s="39"/>
      <c r="B1014" s="39"/>
      <c r="C1014" s="39"/>
      <c r="D1014" s="32"/>
      <c r="E1014" s="33"/>
      <c r="F1014" s="33"/>
      <c r="G1014" s="26"/>
      <c r="H1014" s="34"/>
      <c r="I1014" s="34"/>
      <c r="J1014" s="34"/>
      <c r="K1014" s="34"/>
      <c r="L1014" s="35"/>
      <c r="M1014" s="35"/>
      <c r="N1014" s="35"/>
      <c r="O1014" s="34"/>
      <c r="P1014" s="34"/>
      <c r="Q1014" s="34"/>
      <c r="R1014" s="36"/>
      <c r="S1014" s="36"/>
      <c r="T1014" s="36"/>
      <c r="U1014" s="35"/>
      <c r="V1014" s="35"/>
      <c r="W1014" s="35"/>
      <c r="X1014" s="35"/>
      <c r="Y1014" s="35"/>
      <c r="Z1014" s="35"/>
      <c r="AA1014" s="37"/>
      <c r="AB1014" s="37"/>
      <c r="AC1014" s="54"/>
      <c r="AD1014" s="37"/>
    </row>
    <row r="1015" spans="1:30" x14ac:dyDescent="0.25">
      <c r="A1015" s="39"/>
      <c r="B1015" s="39"/>
      <c r="C1015" s="39"/>
      <c r="D1015" s="32"/>
      <c r="E1015" s="33"/>
      <c r="F1015" s="33"/>
      <c r="G1015" s="26"/>
      <c r="H1015" s="34"/>
      <c r="I1015" s="34"/>
      <c r="J1015" s="34"/>
      <c r="K1015" s="34"/>
      <c r="L1015" s="35"/>
      <c r="M1015" s="35"/>
      <c r="N1015" s="35"/>
      <c r="O1015" s="34"/>
      <c r="P1015" s="34"/>
      <c r="Q1015" s="34"/>
      <c r="R1015" s="36"/>
      <c r="S1015" s="36"/>
      <c r="T1015" s="36"/>
      <c r="U1015" s="35"/>
      <c r="V1015" s="35"/>
      <c r="W1015" s="35"/>
      <c r="X1015" s="35"/>
      <c r="Y1015" s="35"/>
      <c r="Z1015" s="35"/>
      <c r="AA1015" s="37"/>
      <c r="AB1015" s="37"/>
      <c r="AC1015" s="54"/>
      <c r="AD1015" s="37"/>
    </row>
    <row r="1016" spans="1:30" x14ac:dyDescent="0.25">
      <c r="A1016" s="39"/>
      <c r="B1016" s="39"/>
      <c r="C1016" s="39"/>
      <c r="D1016" s="32"/>
      <c r="E1016" s="33"/>
      <c r="F1016" s="33"/>
      <c r="G1016" s="26"/>
      <c r="H1016" s="34"/>
      <c r="I1016" s="34"/>
      <c r="J1016" s="34"/>
      <c r="K1016" s="34"/>
      <c r="L1016" s="35"/>
      <c r="M1016" s="35"/>
      <c r="N1016" s="35"/>
      <c r="O1016" s="34"/>
      <c r="P1016" s="34"/>
      <c r="Q1016" s="34"/>
      <c r="R1016" s="36"/>
      <c r="S1016" s="36"/>
      <c r="T1016" s="36"/>
      <c r="U1016" s="35"/>
      <c r="V1016" s="35"/>
      <c r="W1016" s="35"/>
      <c r="X1016" s="35"/>
      <c r="Y1016" s="35"/>
      <c r="Z1016" s="35"/>
      <c r="AA1016" s="37"/>
      <c r="AB1016" s="37"/>
      <c r="AC1016" s="54"/>
      <c r="AD1016" s="37"/>
    </row>
    <row r="1017" spans="1:30" x14ac:dyDescent="0.25">
      <c r="A1017" s="39"/>
      <c r="B1017" s="39"/>
      <c r="C1017" s="39"/>
      <c r="D1017" s="32"/>
      <c r="E1017" s="33"/>
      <c r="F1017" s="33"/>
      <c r="G1017" s="26"/>
      <c r="H1017" s="34"/>
      <c r="I1017" s="34"/>
      <c r="J1017" s="34"/>
      <c r="K1017" s="34"/>
      <c r="L1017" s="35"/>
      <c r="M1017" s="35"/>
      <c r="N1017" s="35"/>
      <c r="O1017" s="34"/>
      <c r="P1017" s="34"/>
      <c r="Q1017" s="34"/>
      <c r="R1017" s="36"/>
      <c r="S1017" s="36"/>
      <c r="T1017" s="36"/>
      <c r="U1017" s="35"/>
      <c r="V1017" s="35"/>
      <c r="W1017" s="35"/>
      <c r="X1017" s="35"/>
      <c r="Y1017" s="35"/>
      <c r="Z1017" s="35"/>
      <c r="AA1017" s="37"/>
      <c r="AB1017" s="37"/>
      <c r="AC1017" s="54"/>
      <c r="AD1017" s="37"/>
    </row>
    <row r="1018" spans="1:30" x14ac:dyDescent="0.25">
      <c r="A1018" s="39"/>
      <c r="B1018" s="39"/>
      <c r="C1018" s="39"/>
      <c r="D1018" s="32"/>
      <c r="E1018" s="33"/>
      <c r="F1018" s="33"/>
      <c r="G1018" s="26"/>
      <c r="H1018" s="34"/>
      <c r="I1018" s="34"/>
      <c r="J1018" s="34"/>
      <c r="K1018" s="34"/>
      <c r="L1018" s="35"/>
      <c r="M1018" s="35"/>
      <c r="N1018" s="35"/>
      <c r="O1018" s="34"/>
      <c r="P1018" s="34"/>
      <c r="Q1018" s="34"/>
      <c r="R1018" s="36"/>
      <c r="S1018" s="36"/>
      <c r="T1018" s="36"/>
      <c r="U1018" s="35"/>
      <c r="V1018" s="35"/>
      <c r="W1018" s="35"/>
      <c r="X1018" s="35"/>
      <c r="Y1018" s="35"/>
      <c r="Z1018" s="35"/>
      <c r="AA1018" s="37"/>
      <c r="AB1018" s="37"/>
      <c r="AC1018" s="54"/>
      <c r="AD1018" s="37"/>
    </row>
    <row r="1019" spans="1:30" x14ac:dyDescent="0.25">
      <c r="A1019" s="39"/>
      <c r="B1019" s="39"/>
      <c r="C1019" s="39"/>
      <c r="D1019" s="32"/>
      <c r="E1019" s="33"/>
      <c r="F1019" s="33"/>
      <c r="G1019" s="26"/>
      <c r="H1019" s="34"/>
      <c r="I1019" s="34"/>
      <c r="J1019" s="34"/>
      <c r="K1019" s="34"/>
      <c r="L1019" s="35"/>
      <c r="M1019" s="35"/>
      <c r="N1019" s="35"/>
      <c r="O1019" s="34"/>
      <c r="P1019" s="34"/>
      <c r="Q1019" s="34"/>
      <c r="R1019" s="36"/>
      <c r="S1019" s="36"/>
      <c r="T1019" s="36"/>
      <c r="U1019" s="35"/>
      <c r="V1019" s="35"/>
      <c r="W1019" s="35"/>
      <c r="X1019" s="35"/>
      <c r="Y1019" s="35"/>
      <c r="Z1019" s="35"/>
      <c r="AA1019" s="37"/>
      <c r="AB1019" s="37"/>
      <c r="AC1019" s="54"/>
      <c r="AD1019" s="37"/>
    </row>
    <row r="1020" spans="1:30" x14ac:dyDescent="0.25">
      <c r="A1020" s="39"/>
      <c r="B1020" s="39"/>
      <c r="C1020" s="39"/>
      <c r="D1020" s="32"/>
      <c r="E1020" s="33"/>
      <c r="F1020" s="33"/>
      <c r="G1020" s="26"/>
      <c r="H1020" s="34"/>
      <c r="I1020" s="34"/>
      <c r="J1020" s="34"/>
      <c r="K1020" s="34"/>
      <c r="L1020" s="35"/>
      <c r="M1020" s="35"/>
      <c r="N1020" s="35"/>
      <c r="O1020" s="34"/>
      <c r="P1020" s="34"/>
      <c r="Q1020" s="34"/>
      <c r="R1020" s="36"/>
      <c r="S1020" s="36"/>
      <c r="T1020" s="36"/>
      <c r="U1020" s="35"/>
      <c r="V1020" s="35"/>
      <c r="W1020" s="35"/>
      <c r="X1020" s="35"/>
      <c r="Y1020" s="35"/>
      <c r="Z1020" s="35"/>
      <c r="AA1020" s="37"/>
      <c r="AB1020" s="37"/>
      <c r="AC1020" s="54"/>
      <c r="AD1020" s="56"/>
    </row>
    <row r="1021" spans="1:30" x14ac:dyDescent="0.25">
      <c r="A1021" s="39"/>
      <c r="B1021" s="39"/>
      <c r="C1021" s="39"/>
      <c r="D1021" s="32"/>
      <c r="E1021" s="33"/>
      <c r="F1021" s="33"/>
      <c r="G1021" s="26"/>
      <c r="H1021" s="34"/>
      <c r="I1021" s="34"/>
      <c r="J1021" s="34"/>
      <c r="K1021" s="34"/>
      <c r="L1021" s="35"/>
      <c r="M1021" s="35"/>
      <c r="N1021" s="35"/>
      <c r="O1021" s="34"/>
      <c r="P1021" s="34"/>
      <c r="Q1021" s="34"/>
      <c r="R1021" s="36"/>
      <c r="S1021" s="36"/>
      <c r="T1021" s="36"/>
      <c r="U1021" s="35"/>
      <c r="V1021" s="35"/>
      <c r="W1021" s="35"/>
      <c r="X1021" s="35"/>
      <c r="Y1021" s="35"/>
      <c r="Z1021" s="35"/>
      <c r="AA1021" s="37"/>
      <c r="AB1021" s="37"/>
      <c r="AC1021" s="54"/>
      <c r="AD1021" s="37"/>
    </row>
    <row r="1022" spans="1:30" x14ac:dyDescent="0.25">
      <c r="A1022" s="39"/>
      <c r="B1022" s="39"/>
      <c r="C1022" s="39"/>
      <c r="D1022" s="32"/>
      <c r="E1022" s="33"/>
      <c r="F1022" s="33"/>
      <c r="G1022" s="26"/>
      <c r="H1022" s="34"/>
      <c r="I1022" s="34"/>
      <c r="J1022" s="34"/>
      <c r="K1022" s="34"/>
      <c r="L1022" s="35"/>
      <c r="M1022" s="35"/>
      <c r="N1022" s="35"/>
      <c r="O1022" s="34"/>
      <c r="P1022" s="34"/>
      <c r="Q1022" s="34"/>
      <c r="R1022" s="36"/>
      <c r="S1022" s="36"/>
      <c r="T1022" s="36"/>
      <c r="U1022" s="35"/>
      <c r="V1022" s="35"/>
      <c r="W1022" s="35"/>
      <c r="X1022" s="35"/>
      <c r="Y1022" s="35"/>
      <c r="Z1022" s="35"/>
      <c r="AA1022" s="37"/>
      <c r="AB1022" s="37"/>
      <c r="AC1022" s="54"/>
      <c r="AD1022" s="37"/>
    </row>
    <row r="1023" spans="1:30" x14ac:dyDescent="0.25">
      <c r="A1023" s="39"/>
      <c r="B1023" s="39"/>
      <c r="C1023" s="39"/>
      <c r="D1023" s="32"/>
      <c r="E1023" s="33"/>
      <c r="F1023" s="33"/>
      <c r="G1023" s="26"/>
      <c r="H1023" s="34"/>
      <c r="I1023" s="34"/>
      <c r="J1023" s="34"/>
      <c r="K1023" s="34"/>
      <c r="L1023" s="35"/>
      <c r="M1023" s="35"/>
      <c r="N1023" s="35"/>
      <c r="O1023" s="34"/>
      <c r="P1023" s="34"/>
      <c r="Q1023" s="34"/>
      <c r="R1023" s="36"/>
      <c r="S1023" s="36"/>
      <c r="T1023" s="36"/>
      <c r="U1023" s="35"/>
      <c r="V1023" s="35"/>
      <c r="W1023" s="35"/>
      <c r="X1023" s="35"/>
      <c r="Y1023" s="35"/>
      <c r="Z1023" s="35"/>
      <c r="AA1023" s="37"/>
      <c r="AB1023" s="37"/>
      <c r="AC1023" s="54"/>
      <c r="AD1023" s="37"/>
    </row>
    <row r="1024" spans="1:30" x14ac:dyDescent="0.25">
      <c r="A1024" s="39"/>
      <c r="B1024" s="39"/>
      <c r="C1024" s="39"/>
      <c r="D1024" s="32"/>
      <c r="E1024" s="33"/>
      <c r="F1024" s="33"/>
      <c r="G1024" s="26"/>
      <c r="H1024" s="34"/>
      <c r="I1024" s="34"/>
      <c r="J1024" s="34"/>
      <c r="K1024" s="34"/>
      <c r="L1024" s="35"/>
      <c r="M1024" s="35"/>
      <c r="N1024" s="35"/>
      <c r="O1024" s="34"/>
      <c r="P1024" s="34"/>
      <c r="Q1024" s="34"/>
      <c r="R1024" s="36"/>
      <c r="S1024" s="36"/>
      <c r="T1024" s="36"/>
      <c r="U1024" s="35"/>
      <c r="V1024" s="35"/>
      <c r="W1024" s="35"/>
      <c r="X1024" s="35"/>
      <c r="Y1024" s="35"/>
      <c r="Z1024" s="35"/>
      <c r="AA1024" s="37"/>
      <c r="AB1024" s="37"/>
      <c r="AC1024" s="54"/>
      <c r="AD1024" s="56"/>
    </row>
    <row r="1025" spans="1:30" x14ac:dyDescent="0.25">
      <c r="A1025" s="39"/>
      <c r="B1025" s="39"/>
      <c r="C1025" s="39"/>
      <c r="D1025" s="32"/>
      <c r="E1025" s="33"/>
      <c r="F1025" s="33"/>
      <c r="G1025" s="26"/>
      <c r="H1025" s="34"/>
      <c r="I1025" s="34"/>
      <c r="J1025" s="34"/>
      <c r="K1025" s="34"/>
      <c r="L1025" s="35"/>
      <c r="M1025" s="35"/>
      <c r="N1025" s="35"/>
      <c r="O1025" s="34"/>
      <c r="P1025" s="34"/>
      <c r="Q1025" s="34"/>
      <c r="R1025" s="36"/>
      <c r="S1025" s="36"/>
      <c r="T1025" s="36"/>
      <c r="U1025" s="35"/>
      <c r="V1025" s="35"/>
      <c r="W1025" s="35"/>
      <c r="X1025" s="35"/>
      <c r="Y1025" s="35"/>
      <c r="Z1025" s="35"/>
      <c r="AA1025" s="37"/>
      <c r="AB1025" s="37"/>
      <c r="AC1025" s="54"/>
      <c r="AD1025" s="37"/>
    </row>
    <row r="1026" spans="1:30" x14ac:dyDescent="0.25">
      <c r="A1026" s="39"/>
      <c r="B1026" s="39"/>
      <c r="C1026" s="39"/>
      <c r="D1026" s="32"/>
      <c r="E1026" s="33"/>
      <c r="F1026" s="33"/>
      <c r="G1026" s="26"/>
      <c r="H1026" s="34"/>
      <c r="I1026" s="34"/>
      <c r="J1026" s="34"/>
      <c r="K1026" s="34"/>
      <c r="L1026" s="35"/>
      <c r="M1026" s="35"/>
      <c r="N1026" s="35"/>
      <c r="O1026" s="34"/>
      <c r="P1026" s="34"/>
      <c r="Q1026" s="34"/>
      <c r="R1026" s="36"/>
      <c r="S1026" s="36"/>
      <c r="T1026" s="36"/>
      <c r="U1026" s="35"/>
      <c r="V1026" s="35"/>
      <c r="W1026" s="35"/>
      <c r="X1026" s="35"/>
      <c r="Y1026" s="35"/>
      <c r="Z1026" s="35"/>
      <c r="AA1026" s="37"/>
      <c r="AB1026" s="37"/>
      <c r="AC1026" s="54"/>
      <c r="AD1026" s="37"/>
    </row>
    <row r="1027" spans="1:30" x14ac:dyDescent="0.25">
      <c r="A1027" s="39"/>
      <c r="B1027" s="39"/>
      <c r="C1027" s="39"/>
      <c r="D1027" s="32"/>
      <c r="E1027" s="33"/>
      <c r="F1027" s="33"/>
      <c r="G1027" s="26"/>
      <c r="H1027" s="34"/>
      <c r="I1027" s="34"/>
      <c r="J1027" s="34"/>
      <c r="K1027" s="34"/>
      <c r="L1027" s="35"/>
      <c r="M1027" s="35"/>
      <c r="N1027" s="35"/>
      <c r="O1027" s="34"/>
      <c r="P1027" s="34"/>
      <c r="Q1027" s="34"/>
      <c r="R1027" s="36"/>
      <c r="S1027" s="36"/>
      <c r="T1027" s="36"/>
      <c r="U1027" s="35"/>
      <c r="V1027" s="35"/>
      <c r="W1027" s="35"/>
      <c r="X1027" s="35"/>
      <c r="Y1027" s="35"/>
      <c r="Z1027" s="35"/>
      <c r="AA1027" s="37"/>
      <c r="AB1027" s="37"/>
      <c r="AC1027" s="54"/>
      <c r="AD1027" s="37"/>
    </row>
    <row r="1028" spans="1:30" x14ac:dyDescent="0.25">
      <c r="A1028" s="39"/>
      <c r="B1028" s="39"/>
      <c r="C1028" s="39"/>
      <c r="D1028" s="32"/>
      <c r="E1028" s="33"/>
      <c r="F1028" s="33"/>
      <c r="G1028" s="26"/>
      <c r="H1028" s="34"/>
      <c r="I1028" s="34"/>
      <c r="J1028" s="34"/>
      <c r="K1028" s="34"/>
      <c r="L1028" s="35"/>
      <c r="M1028" s="35"/>
      <c r="N1028" s="35"/>
      <c r="O1028" s="34"/>
      <c r="P1028" s="34"/>
      <c r="Q1028" s="34"/>
      <c r="R1028" s="36"/>
      <c r="S1028" s="36"/>
      <c r="T1028" s="36"/>
      <c r="U1028" s="35"/>
      <c r="V1028" s="35"/>
      <c r="W1028" s="35"/>
      <c r="X1028" s="35"/>
      <c r="Y1028" s="35"/>
      <c r="Z1028" s="35"/>
      <c r="AA1028" s="37"/>
      <c r="AB1028" s="37"/>
      <c r="AC1028" s="54"/>
      <c r="AD1028" s="37"/>
    </row>
    <row r="1029" spans="1:30" x14ac:dyDescent="0.25">
      <c r="A1029" s="39"/>
      <c r="B1029" s="39"/>
      <c r="C1029" s="39"/>
      <c r="D1029" s="32"/>
      <c r="E1029" s="33"/>
      <c r="F1029" s="33"/>
      <c r="G1029" s="26"/>
      <c r="H1029" s="34"/>
      <c r="I1029" s="34"/>
      <c r="J1029" s="34"/>
      <c r="K1029" s="34"/>
      <c r="L1029" s="35"/>
      <c r="M1029" s="35"/>
      <c r="N1029" s="35"/>
      <c r="O1029" s="34"/>
      <c r="P1029" s="34"/>
      <c r="Q1029" s="34"/>
      <c r="R1029" s="36"/>
      <c r="S1029" s="36"/>
      <c r="T1029" s="36"/>
      <c r="U1029" s="35"/>
      <c r="V1029" s="35"/>
      <c r="W1029" s="35"/>
      <c r="X1029" s="35"/>
      <c r="Y1029" s="35"/>
      <c r="Z1029" s="35"/>
      <c r="AA1029" s="37"/>
      <c r="AB1029" s="37"/>
      <c r="AC1029" s="54"/>
      <c r="AD1029" s="37"/>
    </row>
    <row r="1030" spans="1:30" x14ac:dyDescent="0.25">
      <c r="A1030" s="39"/>
      <c r="B1030" s="39"/>
      <c r="C1030" s="39"/>
      <c r="D1030" s="32"/>
      <c r="E1030" s="33"/>
      <c r="F1030" s="33"/>
      <c r="G1030" s="26"/>
      <c r="H1030" s="34"/>
      <c r="I1030" s="34"/>
      <c r="J1030" s="34"/>
      <c r="K1030" s="34"/>
      <c r="L1030" s="35"/>
      <c r="M1030" s="35"/>
      <c r="N1030" s="35"/>
      <c r="O1030" s="34"/>
      <c r="P1030" s="34"/>
      <c r="Q1030" s="34"/>
      <c r="R1030" s="36"/>
      <c r="S1030" s="36"/>
      <c r="T1030" s="36"/>
      <c r="U1030" s="35"/>
      <c r="V1030" s="35"/>
      <c r="W1030" s="35"/>
      <c r="X1030" s="35"/>
      <c r="Y1030" s="35"/>
      <c r="Z1030" s="35"/>
      <c r="AA1030" s="37"/>
      <c r="AB1030" s="37"/>
      <c r="AC1030" s="54"/>
      <c r="AD1030" s="37"/>
    </row>
    <row r="1031" spans="1:30" x14ac:dyDescent="0.25">
      <c r="A1031" s="39"/>
      <c r="B1031" s="39"/>
      <c r="C1031" s="39"/>
      <c r="D1031" s="32"/>
      <c r="E1031" s="33"/>
      <c r="F1031" s="33"/>
      <c r="G1031" s="26"/>
      <c r="H1031" s="34"/>
      <c r="I1031" s="34"/>
      <c r="J1031" s="34"/>
      <c r="K1031" s="34"/>
      <c r="L1031" s="35"/>
      <c r="M1031" s="35"/>
      <c r="N1031" s="35"/>
      <c r="O1031" s="34"/>
      <c r="P1031" s="34"/>
      <c r="Q1031" s="34"/>
      <c r="R1031" s="36"/>
      <c r="S1031" s="36"/>
      <c r="T1031" s="36"/>
      <c r="U1031" s="35"/>
      <c r="V1031" s="35"/>
      <c r="W1031" s="35"/>
      <c r="X1031" s="35"/>
      <c r="Y1031" s="35"/>
      <c r="Z1031" s="35"/>
      <c r="AA1031" s="37"/>
      <c r="AB1031" s="37"/>
      <c r="AC1031" s="54"/>
      <c r="AD1031" s="37"/>
    </row>
    <row r="1032" spans="1:30" x14ac:dyDescent="0.25">
      <c r="A1032" s="39"/>
      <c r="B1032" s="39"/>
      <c r="C1032" s="39"/>
      <c r="D1032" s="32"/>
      <c r="E1032" s="33"/>
      <c r="F1032" s="33"/>
      <c r="G1032" s="26"/>
      <c r="H1032" s="34"/>
      <c r="I1032" s="34"/>
      <c r="J1032" s="34"/>
      <c r="K1032" s="34"/>
      <c r="L1032" s="35"/>
      <c r="M1032" s="35"/>
      <c r="N1032" s="35"/>
      <c r="O1032" s="34"/>
      <c r="P1032" s="34"/>
      <c r="Q1032" s="34"/>
      <c r="R1032" s="36"/>
      <c r="S1032" s="36"/>
      <c r="T1032" s="36"/>
      <c r="U1032" s="35"/>
      <c r="V1032" s="35"/>
      <c r="W1032" s="35"/>
      <c r="X1032" s="35"/>
      <c r="Y1032" s="35"/>
      <c r="Z1032" s="35"/>
      <c r="AA1032" s="37"/>
      <c r="AB1032" s="37"/>
      <c r="AC1032" s="54"/>
      <c r="AD1032" s="56"/>
    </row>
    <row r="1033" spans="1:30" x14ac:dyDescent="0.25">
      <c r="A1033" s="39"/>
      <c r="B1033" s="39"/>
      <c r="C1033" s="39"/>
      <c r="D1033" s="32"/>
      <c r="E1033" s="33"/>
      <c r="F1033" s="33"/>
      <c r="G1033" s="26"/>
      <c r="H1033" s="34"/>
      <c r="I1033" s="34"/>
      <c r="J1033" s="34"/>
      <c r="K1033" s="34"/>
      <c r="L1033" s="35"/>
      <c r="M1033" s="35"/>
      <c r="N1033" s="35"/>
      <c r="O1033" s="34"/>
      <c r="P1033" s="34"/>
      <c r="Q1033" s="34"/>
      <c r="R1033" s="36"/>
      <c r="S1033" s="36"/>
      <c r="T1033" s="36"/>
      <c r="U1033" s="35"/>
      <c r="V1033" s="35"/>
      <c r="W1033" s="35"/>
      <c r="X1033" s="35"/>
      <c r="Y1033" s="35"/>
      <c r="Z1033" s="35"/>
      <c r="AA1033" s="37"/>
      <c r="AB1033" s="37"/>
      <c r="AC1033" s="54"/>
      <c r="AD1033" s="37"/>
    </row>
    <row r="1034" spans="1:30" x14ac:dyDescent="0.25">
      <c r="A1034" s="39"/>
      <c r="B1034" s="39"/>
      <c r="C1034" s="39"/>
      <c r="D1034" s="32"/>
      <c r="E1034" s="33"/>
      <c r="F1034" s="33"/>
      <c r="G1034" s="26"/>
      <c r="H1034" s="34"/>
      <c r="I1034" s="34"/>
      <c r="J1034" s="34"/>
      <c r="K1034" s="34"/>
      <c r="L1034" s="35"/>
      <c r="M1034" s="35"/>
      <c r="N1034" s="35"/>
      <c r="O1034" s="34"/>
      <c r="P1034" s="34"/>
      <c r="Q1034" s="34"/>
      <c r="R1034" s="36"/>
      <c r="S1034" s="36"/>
      <c r="T1034" s="36"/>
      <c r="U1034" s="35"/>
      <c r="V1034" s="35"/>
      <c r="W1034" s="35"/>
      <c r="X1034" s="35"/>
      <c r="Y1034" s="35"/>
      <c r="Z1034" s="35"/>
      <c r="AA1034" s="37"/>
      <c r="AB1034" s="37"/>
      <c r="AC1034" s="54"/>
      <c r="AD1034" s="37"/>
    </row>
    <row r="1035" spans="1:30" x14ac:dyDescent="0.25">
      <c r="A1035" s="39"/>
      <c r="B1035" s="39"/>
      <c r="C1035" s="39"/>
      <c r="D1035" s="32"/>
      <c r="E1035" s="33"/>
      <c r="F1035" s="33"/>
      <c r="G1035" s="26"/>
      <c r="H1035" s="34"/>
      <c r="I1035" s="34"/>
      <c r="J1035" s="34"/>
      <c r="K1035" s="34"/>
      <c r="L1035" s="35"/>
      <c r="M1035" s="35"/>
      <c r="N1035" s="35"/>
      <c r="O1035" s="34"/>
      <c r="P1035" s="34"/>
      <c r="Q1035" s="34"/>
      <c r="R1035" s="36"/>
      <c r="S1035" s="36"/>
      <c r="T1035" s="36"/>
      <c r="U1035" s="35"/>
      <c r="V1035" s="35"/>
      <c r="W1035" s="35"/>
      <c r="X1035" s="35"/>
      <c r="Y1035" s="35"/>
      <c r="Z1035" s="35"/>
      <c r="AA1035" s="37"/>
      <c r="AB1035" s="37"/>
      <c r="AC1035" s="54"/>
      <c r="AD1035" s="37"/>
    </row>
    <row r="1036" spans="1:30" x14ac:dyDescent="0.25">
      <c r="A1036" s="39"/>
      <c r="B1036" s="39"/>
      <c r="C1036" s="39"/>
      <c r="D1036" s="32"/>
      <c r="E1036" s="33"/>
      <c r="F1036" s="33"/>
      <c r="G1036" s="26"/>
      <c r="H1036" s="34"/>
      <c r="I1036" s="34"/>
      <c r="J1036" s="34"/>
      <c r="K1036" s="34"/>
      <c r="L1036" s="35"/>
      <c r="M1036" s="35"/>
      <c r="N1036" s="35"/>
      <c r="O1036" s="34"/>
      <c r="P1036" s="34"/>
      <c r="Q1036" s="34"/>
      <c r="R1036" s="36"/>
      <c r="S1036" s="36"/>
      <c r="T1036" s="36"/>
      <c r="U1036" s="35"/>
      <c r="V1036" s="35"/>
      <c r="W1036" s="35"/>
      <c r="X1036" s="35"/>
      <c r="Y1036" s="35"/>
      <c r="Z1036" s="35"/>
      <c r="AA1036" s="37"/>
      <c r="AB1036" s="37"/>
      <c r="AC1036" s="54"/>
      <c r="AD1036" s="37"/>
    </row>
    <row r="1037" spans="1:30" x14ac:dyDescent="0.25">
      <c r="A1037" s="39"/>
      <c r="B1037" s="39"/>
      <c r="C1037" s="39"/>
      <c r="D1037" s="32"/>
      <c r="E1037" s="33"/>
      <c r="F1037" s="33"/>
      <c r="G1037" s="26"/>
      <c r="H1037" s="34"/>
      <c r="I1037" s="34"/>
      <c r="J1037" s="34"/>
      <c r="K1037" s="34"/>
      <c r="L1037" s="35"/>
      <c r="M1037" s="35"/>
      <c r="N1037" s="35"/>
      <c r="O1037" s="34"/>
      <c r="P1037" s="34"/>
      <c r="Q1037" s="34"/>
      <c r="R1037" s="36"/>
      <c r="S1037" s="36"/>
      <c r="T1037" s="36"/>
      <c r="U1037" s="35"/>
      <c r="V1037" s="35"/>
      <c r="W1037" s="35"/>
      <c r="X1037" s="35"/>
      <c r="Y1037" s="35"/>
      <c r="Z1037" s="35"/>
      <c r="AA1037" s="37"/>
      <c r="AB1037" s="37"/>
      <c r="AC1037" s="54"/>
      <c r="AD1037" s="37"/>
    </row>
    <row r="1038" spans="1:30" x14ac:dyDescent="0.25">
      <c r="A1038" s="39"/>
      <c r="B1038" s="39"/>
      <c r="C1038" s="39"/>
      <c r="D1038" s="32"/>
      <c r="E1038" s="33"/>
      <c r="F1038" s="33"/>
      <c r="G1038" s="26"/>
      <c r="H1038" s="34"/>
      <c r="I1038" s="34"/>
      <c r="J1038" s="34"/>
      <c r="K1038" s="34"/>
      <c r="L1038" s="35"/>
      <c r="M1038" s="35"/>
      <c r="N1038" s="35"/>
      <c r="O1038" s="34"/>
      <c r="P1038" s="34"/>
      <c r="Q1038" s="34"/>
      <c r="R1038" s="36"/>
      <c r="S1038" s="36"/>
      <c r="T1038" s="36"/>
      <c r="U1038" s="35"/>
      <c r="V1038" s="35"/>
      <c r="W1038" s="35"/>
      <c r="X1038" s="35"/>
      <c r="Y1038" s="35"/>
      <c r="Z1038" s="35"/>
      <c r="AA1038" s="37"/>
      <c r="AB1038" s="37"/>
      <c r="AC1038" s="54"/>
      <c r="AD1038" s="56"/>
    </row>
    <row r="1039" spans="1:30" x14ac:dyDescent="0.25">
      <c r="A1039" s="39"/>
      <c r="B1039" s="39"/>
      <c r="C1039" s="39"/>
      <c r="D1039" s="32"/>
      <c r="E1039" s="33"/>
      <c r="F1039" s="33"/>
      <c r="G1039" s="26"/>
      <c r="H1039" s="34"/>
      <c r="I1039" s="34"/>
      <c r="J1039" s="34"/>
      <c r="K1039" s="34"/>
      <c r="L1039" s="35"/>
      <c r="M1039" s="35"/>
      <c r="N1039" s="35"/>
      <c r="O1039" s="34"/>
      <c r="P1039" s="34"/>
      <c r="Q1039" s="34"/>
      <c r="R1039" s="36"/>
      <c r="S1039" s="36"/>
      <c r="T1039" s="36"/>
      <c r="U1039" s="35"/>
      <c r="V1039" s="35"/>
      <c r="W1039" s="35"/>
      <c r="X1039" s="35"/>
      <c r="Y1039" s="35"/>
      <c r="Z1039" s="35"/>
      <c r="AA1039" s="37"/>
      <c r="AB1039" s="37"/>
      <c r="AC1039" s="54"/>
      <c r="AD1039" s="37"/>
    </row>
    <row r="1040" spans="1:30" x14ac:dyDescent="0.25">
      <c r="A1040" s="39"/>
      <c r="B1040" s="39"/>
      <c r="C1040" s="39"/>
      <c r="D1040" s="32"/>
      <c r="E1040" s="33"/>
      <c r="F1040" s="33"/>
      <c r="G1040" s="26"/>
      <c r="H1040" s="34"/>
      <c r="I1040" s="34"/>
      <c r="J1040" s="34"/>
      <c r="K1040" s="34"/>
      <c r="L1040" s="35"/>
      <c r="M1040" s="35"/>
      <c r="N1040" s="35"/>
      <c r="O1040" s="34"/>
      <c r="P1040" s="34"/>
      <c r="Q1040" s="34"/>
      <c r="R1040" s="36"/>
      <c r="S1040" s="36"/>
      <c r="T1040" s="36"/>
      <c r="U1040" s="35"/>
      <c r="V1040" s="35"/>
      <c r="W1040" s="35"/>
      <c r="X1040" s="35"/>
      <c r="Y1040" s="35"/>
      <c r="Z1040" s="35"/>
      <c r="AA1040" s="37"/>
      <c r="AB1040" s="37"/>
      <c r="AC1040" s="54"/>
      <c r="AD1040" s="37"/>
    </row>
    <row r="1041" spans="1:30" x14ac:dyDescent="0.25">
      <c r="A1041" s="39"/>
      <c r="B1041" s="39"/>
      <c r="C1041" s="39"/>
      <c r="D1041" s="32"/>
      <c r="E1041" s="33"/>
      <c r="F1041" s="33"/>
      <c r="G1041" s="26"/>
      <c r="H1041" s="34"/>
      <c r="I1041" s="34"/>
      <c r="J1041" s="34"/>
      <c r="K1041" s="34"/>
      <c r="L1041" s="35"/>
      <c r="M1041" s="35"/>
      <c r="N1041" s="35"/>
      <c r="O1041" s="34"/>
      <c r="P1041" s="34"/>
      <c r="Q1041" s="34"/>
      <c r="R1041" s="36"/>
      <c r="S1041" s="36"/>
      <c r="T1041" s="36"/>
      <c r="U1041" s="35"/>
      <c r="V1041" s="35"/>
      <c r="W1041" s="35"/>
      <c r="X1041" s="35"/>
      <c r="Y1041" s="35"/>
      <c r="Z1041" s="35"/>
      <c r="AA1041" s="37"/>
      <c r="AB1041" s="37"/>
      <c r="AC1041" s="54"/>
      <c r="AD1041" s="37"/>
    </row>
    <row r="1042" spans="1:30" x14ac:dyDescent="0.25">
      <c r="A1042" s="39"/>
      <c r="B1042" s="39"/>
      <c r="C1042" s="39"/>
      <c r="D1042" s="32"/>
      <c r="E1042" s="33"/>
      <c r="F1042" s="33"/>
      <c r="G1042" s="26"/>
      <c r="H1042" s="34"/>
      <c r="I1042" s="34"/>
      <c r="J1042" s="34"/>
      <c r="K1042" s="34"/>
      <c r="L1042" s="35"/>
      <c r="M1042" s="35"/>
      <c r="N1042" s="35"/>
      <c r="O1042" s="34"/>
      <c r="P1042" s="34"/>
      <c r="Q1042" s="34"/>
      <c r="R1042" s="36"/>
      <c r="S1042" s="36"/>
      <c r="T1042" s="36"/>
      <c r="U1042" s="35"/>
      <c r="V1042" s="35"/>
      <c r="W1042" s="35"/>
      <c r="X1042" s="35"/>
      <c r="Y1042" s="35"/>
      <c r="Z1042" s="35"/>
      <c r="AA1042" s="37"/>
      <c r="AB1042" s="37"/>
      <c r="AC1042" s="54"/>
      <c r="AD1042" s="37"/>
    </row>
    <row r="1043" spans="1:30" x14ac:dyDescent="0.25">
      <c r="A1043" s="39"/>
      <c r="B1043" s="39"/>
      <c r="C1043" s="39"/>
      <c r="D1043" s="32"/>
      <c r="E1043" s="33"/>
      <c r="F1043" s="33"/>
      <c r="G1043" s="26"/>
      <c r="H1043" s="34"/>
      <c r="I1043" s="34"/>
      <c r="J1043" s="34"/>
      <c r="K1043" s="34"/>
      <c r="L1043" s="35"/>
      <c r="M1043" s="35"/>
      <c r="N1043" s="35"/>
      <c r="O1043" s="34"/>
      <c r="P1043" s="34"/>
      <c r="Q1043" s="34"/>
      <c r="R1043" s="36"/>
      <c r="S1043" s="36"/>
      <c r="T1043" s="36"/>
      <c r="U1043" s="35"/>
      <c r="V1043" s="35"/>
      <c r="W1043" s="35"/>
      <c r="X1043" s="35"/>
      <c r="Y1043" s="35"/>
      <c r="Z1043" s="35"/>
      <c r="AA1043" s="37"/>
      <c r="AB1043" s="37"/>
      <c r="AC1043" s="54"/>
      <c r="AD1043" s="37"/>
    </row>
    <row r="1044" spans="1:30" x14ac:dyDescent="0.25">
      <c r="A1044" s="39"/>
      <c r="B1044" s="39"/>
      <c r="C1044" s="39"/>
      <c r="D1044" s="32"/>
      <c r="E1044" s="33"/>
      <c r="F1044" s="33"/>
      <c r="G1044" s="26"/>
      <c r="H1044" s="34"/>
      <c r="I1044" s="34"/>
      <c r="J1044" s="34"/>
      <c r="K1044" s="34"/>
      <c r="L1044" s="35"/>
      <c r="M1044" s="35"/>
      <c r="N1044" s="35"/>
      <c r="O1044" s="34"/>
      <c r="P1044" s="34"/>
      <c r="Q1044" s="34"/>
      <c r="R1044" s="36"/>
      <c r="S1044" s="36"/>
      <c r="T1044" s="36"/>
      <c r="U1044" s="35"/>
      <c r="V1044" s="35"/>
      <c r="W1044" s="35"/>
      <c r="X1044" s="35"/>
      <c r="Y1044" s="35"/>
      <c r="Z1044" s="35"/>
      <c r="AA1044" s="37"/>
      <c r="AB1044" s="37"/>
      <c r="AC1044" s="54"/>
      <c r="AD1044" s="37"/>
    </row>
    <row r="1045" spans="1:30" x14ac:dyDescent="0.25">
      <c r="A1045" s="39"/>
      <c r="B1045" s="39"/>
      <c r="C1045" s="39"/>
      <c r="D1045" s="32"/>
      <c r="E1045" s="33"/>
      <c r="F1045" s="33"/>
      <c r="G1045" s="26"/>
      <c r="H1045" s="34"/>
      <c r="I1045" s="34"/>
      <c r="J1045" s="34"/>
      <c r="K1045" s="34"/>
      <c r="L1045" s="35"/>
      <c r="M1045" s="35"/>
      <c r="N1045" s="35"/>
      <c r="O1045" s="34"/>
      <c r="P1045" s="34"/>
      <c r="Q1045" s="34"/>
      <c r="R1045" s="36"/>
      <c r="S1045" s="36"/>
      <c r="T1045" s="36"/>
      <c r="U1045" s="35"/>
      <c r="V1045" s="35"/>
      <c r="W1045" s="35"/>
      <c r="X1045" s="35"/>
      <c r="Y1045" s="35"/>
      <c r="Z1045" s="35"/>
      <c r="AA1045" s="37"/>
      <c r="AB1045" s="37"/>
      <c r="AC1045" s="54"/>
      <c r="AD1045" s="37"/>
    </row>
    <row r="1046" spans="1:30" x14ac:dyDescent="0.25">
      <c r="A1046" s="39"/>
      <c r="B1046" s="39"/>
      <c r="C1046" s="39"/>
      <c r="D1046" s="32"/>
      <c r="E1046" s="33"/>
      <c r="F1046" s="33"/>
      <c r="G1046" s="26"/>
      <c r="H1046" s="34"/>
      <c r="I1046" s="34"/>
      <c r="J1046" s="34"/>
      <c r="K1046" s="34"/>
      <c r="L1046" s="35"/>
      <c r="M1046" s="35"/>
      <c r="N1046" s="35"/>
      <c r="O1046" s="34"/>
      <c r="P1046" s="34"/>
      <c r="Q1046" s="34"/>
      <c r="R1046" s="36"/>
      <c r="S1046" s="36"/>
      <c r="T1046" s="36"/>
      <c r="U1046" s="35"/>
      <c r="V1046" s="35"/>
      <c r="W1046" s="35"/>
      <c r="X1046" s="35"/>
      <c r="Y1046" s="35"/>
      <c r="Z1046" s="35"/>
      <c r="AA1046" s="37"/>
      <c r="AB1046" s="37"/>
      <c r="AC1046" s="54"/>
      <c r="AD1046" s="37"/>
    </row>
    <row r="1047" spans="1:30" x14ac:dyDescent="0.25">
      <c r="A1047" s="39"/>
      <c r="B1047" s="39"/>
      <c r="C1047" s="39"/>
      <c r="D1047" s="32"/>
      <c r="E1047" s="33"/>
      <c r="F1047" s="33"/>
      <c r="G1047" s="26"/>
      <c r="H1047" s="34"/>
      <c r="I1047" s="34"/>
      <c r="J1047" s="34"/>
      <c r="K1047" s="34"/>
      <c r="L1047" s="35"/>
      <c r="M1047" s="35"/>
      <c r="N1047" s="35"/>
      <c r="O1047" s="34"/>
      <c r="P1047" s="34"/>
      <c r="Q1047" s="34"/>
      <c r="R1047" s="36"/>
      <c r="S1047" s="36"/>
      <c r="T1047" s="36"/>
      <c r="U1047" s="35"/>
      <c r="V1047" s="35"/>
      <c r="W1047" s="35"/>
      <c r="X1047" s="35"/>
      <c r="Y1047" s="35"/>
      <c r="Z1047" s="35"/>
      <c r="AA1047" s="37"/>
      <c r="AB1047" s="37"/>
      <c r="AC1047" s="54"/>
      <c r="AD1047" s="56"/>
    </row>
    <row r="1048" spans="1:30" x14ac:dyDescent="0.25">
      <c r="A1048" s="39"/>
      <c r="B1048" s="39"/>
      <c r="C1048" s="39"/>
      <c r="D1048" s="32"/>
      <c r="E1048" s="33"/>
      <c r="F1048" s="33"/>
      <c r="G1048" s="26"/>
      <c r="H1048" s="34"/>
      <c r="I1048" s="34"/>
      <c r="J1048" s="34"/>
      <c r="K1048" s="34"/>
      <c r="L1048" s="35"/>
      <c r="M1048" s="35"/>
      <c r="N1048" s="35"/>
      <c r="O1048" s="34"/>
      <c r="P1048" s="34"/>
      <c r="Q1048" s="34"/>
      <c r="R1048" s="36"/>
      <c r="S1048" s="36"/>
      <c r="T1048" s="36"/>
      <c r="U1048" s="35"/>
      <c r="V1048" s="35"/>
      <c r="W1048" s="35"/>
      <c r="X1048" s="35"/>
      <c r="Y1048" s="35"/>
      <c r="Z1048" s="35"/>
      <c r="AA1048" s="37"/>
      <c r="AB1048" s="37"/>
      <c r="AC1048" s="54"/>
      <c r="AD1048" s="37"/>
    </row>
    <row r="1049" spans="1:30" x14ac:dyDescent="0.25">
      <c r="A1049" s="39"/>
      <c r="B1049" s="39"/>
      <c r="C1049" s="39"/>
      <c r="D1049" s="32"/>
      <c r="E1049" s="33"/>
      <c r="F1049" s="33"/>
      <c r="G1049" s="26"/>
      <c r="H1049" s="34"/>
      <c r="I1049" s="34"/>
      <c r="J1049" s="34"/>
      <c r="K1049" s="34"/>
      <c r="L1049" s="35"/>
      <c r="M1049" s="35"/>
      <c r="N1049" s="35"/>
      <c r="O1049" s="34"/>
      <c r="P1049" s="34"/>
      <c r="Q1049" s="34"/>
      <c r="R1049" s="36"/>
      <c r="S1049" s="36"/>
      <c r="T1049" s="36"/>
      <c r="U1049" s="35"/>
      <c r="V1049" s="35"/>
      <c r="W1049" s="35"/>
      <c r="X1049" s="35"/>
      <c r="Y1049" s="35"/>
      <c r="Z1049" s="35"/>
      <c r="AA1049" s="37"/>
      <c r="AB1049" s="37"/>
      <c r="AC1049" s="54"/>
      <c r="AD1049" s="37"/>
    </row>
    <row r="1050" spans="1:30" x14ac:dyDescent="0.25">
      <c r="A1050" s="39"/>
      <c r="B1050" s="39"/>
      <c r="C1050" s="39"/>
      <c r="D1050" s="32"/>
      <c r="E1050" s="33"/>
      <c r="F1050" s="33"/>
      <c r="G1050" s="26"/>
      <c r="H1050" s="34"/>
      <c r="I1050" s="34"/>
      <c r="J1050" s="34"/>
      <c r="K1050" s="34"/>
      <c r="L1050" s="35"/>
      <c r="M1050" s="35"/>
      <c r="N1050" s="35"/>
      <c r="O1050" s="34"/>
      <c r="P1050" s="34"/>
      <c r="Q1050" s="34"/>
      <c r="R1050" s="36"/>
      <c r="S1050" s="36"/>
      <c r="T1050" s="36"/>
      <c r="U1050" s="35"/>
      <c r="V1050" s="35"/>
      <c r="W1050" s="35"/>
      <c r="X1050" s="35"/>
      <c r="Y1050" s="35"/>
      <c r="Z1050" s="35"/>
      <c r="AA1050" s="37"/>
      <c r="AB1050" s="37"/>
      <c r="AC1050" s="54"/>
      <c r="AD1050" s="37"/>
    </row>
    <row r="1051" spans="1:30" x14ac:dyDescent="0.25">
      <c r="A1051" s="39"/>
      <c r="B1051" s="39"/>
      <c r="C1051" s="39"/>
      <c r="D1051" s="32"/>
      <c r="E1051" s="33"/>
      <c r="F1051" s="33"/>
      <c r="G1051" s="26"/>
      <c r="H1051" s="34"/>
      <c r="I1051" s="34"/>
      <c r="J1051" s="34"/>
      <c r="K1051" s="34"/>
      <c r="L1051" s="35"/>
      <c r="M1051" s="35"/>
      <c r="N1051" s="35"/>
      <c r="O1051" s="34"/>
      <c r="P1051" s="34"/>
      <c r="Q1051" s="34"/>
      <c r="R1051" s="36"/>
      <c r="S1051" s="36"/>
      <c r="T1051" s="36"/>
      <c r="U1051" s="35"/>
      <c r="V1051" s="35"/>
      <c r="W1051" s="35"/>
      <c r="X1051" s="35"/>
      <c r="Y1051" s="35"/>
      <c r="Z1051" s="35"/>
      <c r="AA1051" s="37"/>
      <c r="AB1051" s="37"/>
      <c r="AC1051" s="54"/>
      <c r="AD1051" s="37"/>
    </row>
    <row r="1052" spans="1:30" x14ac:dyDescent="0.25">
      <c r="A1052" s="39"/>
      <c r="B1052" s="39"/>
      <c r="C1052" s="39"/>
      <c r="D1052" s="32"/>
      <c r="E1052" s="33"/>
      <c r="F1052" s="33"/>
      <c r="G1052" s="26"/>
      <c r="H1052" s="34"/>
      <c r="I1052" s="34"/>
      <c r="J1052" s="34"/>
      <c r="K1052" s="34"/>
      <c r="L1052" s="35"/>
      <c r="M1052" s="35"/>
      <c r="N1052" s="35"/>
      <c r="O1052" s="34"/>
      <c r="P1052" s="34"/>
      <c r="Q1052" s="34"/>
      <c r="R1052" s="36"/>
      <c r="S1052" s="36"/>
      <c r="T1052" s="36"/>
      <c r="U1052" s="35"/>
      <c r="V1052" s="35"/>
      <c r="W1052" s="35"/>
      <c r="X1052" s="35"/>
      <c r="Y1052" s="35"/>
      <c r="Z1052" s="35"/>
      <c r="AA1052" s="37"/>
      <c r="AB1052" s="37"/>
      <c r="AC1052" s="38"/>
      <c r="AD1052" s="37"/>
    </row>
    <row r="1053" spans="1:30" x14ac:dyDescent="0.25">
      <c r="A1053" s="39"/>
      <c r="B1053" s="39"/>
      <c r="C1053" s="39"/>
      <c r="D1053" s="32"/>
      <c r="E1053" s="33"/>
      <c r="F1053" s="33"/>
      <c r="G1053" s="26"/>
      <c r="H1053" s="34"/>
      <c r="I1053" s="34"/>
      <c r="J1053" s="34"/>
      <c r="K1053" s="34"/>
      <c r="L1053" s="35"/>
      <c r="M1053" s="35"/>
      <c r="N1053" s="35"/>
      <c r="O1053" s="34"/>
      <c r="P1053" s="34"/>
      <c r="Q1053" s="34"/>
      <c r="R1053" s="36"/>
      <c r="S1053" s="36"/>
      <c r="T1053" s="36"/>
      <c r="U1053" s="35"/>
      <c r="V1053" s="35"/>
      <c r="W1053" s="35"/>
      <c r="X1053" s="35"/>
      <c r="Y1053" s="35"/>
      <c r="Z1053" s="35"/>
      <c r="AA1053" s="37"/>
      <c r="AB1053" s="37"/>
      <c r="AC1053" s="38"/>
      <c r="AD1053" s="37"/>
    </row>
    <row r="1054" spans="1:30" x14ac:dyDescent="0.25">
      <c r="A1054" s="39"/>
      <c r="B1054" s="39"/>
      <c r="C1054" s="39"/>
      <c r="D1054" s="32"/>
      <c r="E1054" s="33"/>
      <c r="F1054" s="33"/>
      <c r="G1054" s="26"/>
      <c r="H1054" s="34"/>
      <c r="I1054" s="34"/>
      <c r="J1054" s="34"/>
      <c r="K1054" s="34"/>
      <c r="L1054" s="35"/>
      <c r="M1054" s="35"/>
      <c r="N1054" s="35"/>
      <c r="O1054" s="34"/>
      <c r="P1054" s="34"/>
      <c r="Q1054" s="34"/>
      <c r="R1054" s="36"/>
      <c r="S1054" s="36"/>
      <c r="T1054" s="36"/>
      <c r="U1054" s="35"/>
      <c r="V1054" s="35"/>
      <c r="W1054" s="35"/>
      <c r="X1054" s="35"/>
      <c r="Y1054" s="35"/>
      <c r="Z1054" s="35"/>
      <c r="AA1054" s="37"/>
      <c r="AB1054" s="37"/>
      <c r="AC1054" s="38"/>
      <c r="AD1054" s="37"/>
    </row>
    <row r="1055" spans="1:30" x14ac:dyDescent="0.25">
      <c r="A1055" s="39"/>
      <c r="B1055" s="39"/>
      <c r="C1055" s="39"/>
      <c r="D1055" s="32"/>
      <c r="E1055" s="33"/>
      <c r="F1055" s="33"/>
      <c r="G1055" s="26"/>
      <c r="H1055" s="34"/>
      <c r="I1055" s="34"/>
      <c r="J1055" s="34"/>
      <c r="K1055" s="34"/>
      <c r="L1055" s="35"/>
      <c r="M1055" s="35"/>
      <c r="N1055" s="35"/>
      <c r="O1055" s="34"/>
      <c r="P1055" s="34"/>
      <c r="Q1055" s="34"/>
      <c r="R1055" s="36"/>
      <c r="S1055" s="36"/>
      <c r="T1055" s="36"/>
      <c r="U1055" s="35"/>
      <c r="V1055" s="35"/>
      <c r="W1055" s="35"/>
      <c r="X1055" s="35"/>
      <c r="Y1055" s="35"/>
      <c r="Z1055" s="35"/>
      <c r="AA1055" s="37"/>
      <c r="AB1055" s="37"/>
      <c r="AC1055" s="38"/>
      <c r="AD1055" s="37"/>
    </row>
    <row r="1056" spans="1:30" x14ac:dyDescent="0.25">
      <c r="A1056" s="39"/>
      <c r="B1056" s="39"/>
      <c r="C1056" s="39"/>
      <c r="D1056" s="32"/>
      <c r="E1056" s="33"/>
      <c r="F1056" s="33"/>
      <c r="G1056" s="26"/>
      <c r="H1056" s="34"/>
      <c r="I1056" s="34"/>
      <c r="J1056" s="34"/>
      <c r="K1056" s="34"/>
      <c r="L1056" s="35"/>
      <c r="M1056" s="35"/>
      <c r="N1056" s="35"/>
      <c r="O1056" s="34"/>
      <c r="P1056" s="34"/>
      <c r="Q1056" s="34"/>
      <c r="R1056" s="36"/>
      <c r="S1056" s="36"/>
      <c r="T1056" s="36"/>
      <c r="U1056" s="35"/>
      <c r="V1056" s="35"/>
      <c r="W1056" s="35"/>
      <c r="X1056" s="35"/>
      <c r="Y1056" s="35"/>
      <c r="Z1056" s="35"/>
      <c r="AA1056" s="37"/>
      <c r="AB1056" s="37"/>
      <c r="AC1056" s="38"/>
      <c r="AD1056" s="37"/>
    </row>
    <row r="1057" spans="1:30" x14ac:dyDescent="0.25">
      <c r="A1057" s="39"/>
      <c r="B1057" s="39"/>
      <c r="C1057" s="39"/>
      <c r="D1057" s="32"/>
      <c r="E1057" s="33"/>
      <c r="F1057" s="33"/>
      <c r="G1057" s="26"/>
      <c r="H1057" s="34"/>
      <c r="I1057" s="34"/>
      <c r="J1057" s="34"/>
      <c r="K1057" s="34"/>
      <c r="L1057" s="35"/>
      <c r="M1057" s="35"/>
      <c r="N1057" s="35"/>
      <c r="O1057" s="34"/>
      <c r="P1057" s="34"/>
      <c r="Q1057" s="34"/>
      <c r="R1057" s="36"/>
      <c r="S1057" s="36"/>
      <c r="T1057" s="36"/>
      <c r="U1057" s="35"/>
      <c r="V1057" s="35"/>
      <c r="W1057" s="35"/>
      <c r="X1057" s="35"/>
      <c r="Y1057" s="35"/>
      <c r="Z1057" s="35"/>
      <c r="AA1057" s="37"/>
      <c r="AB1057" s="37"/>
      <c r="AC1057" s="38"/>
      <c r="AD1057" s="37"/>
    </row>
    <row r="1058" spans="1:30" x14ac:dyDescent="0.25">
      <c r="A1058" s="39"/>
      <c r="B1058" s="39"/>
      <c r="C1058" s="39"/>
      <c r="D1058" s="32"/>
      <c r="E1058" s="33"/>
      <c r="F1058" s="33"/>
      <c r="G1058" s="26"/>
      <c r="H1058" s="34"/>
      <c r="I1058" s="34"/>
      <c r="J1058" s="34"/>
      <c r="K1058" s="34"/>
      <c r="L1058" s="35"/>
      <c r="M1058" s="35"/>
      <c r="N1058" s="35"/>
      <c r="O1058" s="34"/>
      <c r="P1058" s="34"/>
      <c r="Q1058" s="34"/>
      <c r="R1058" s="36"/>
      <c r="S1058" s="36"/>
      <c r="T1058" s="36"/>
      <c r="U1058" s="35"/>
      <c r="V1058" s="35"/>
      <c r="W1058" s="35"/>
      <c r="X1058" s="35"/>
      <c r="Y1058" s="35"/>
      <c r="Z1058" s="35"/>
      <c r="AA1058" s="37"/>
      <c r="AB1058" s="51"/>
      <c r="AC1058" s="38"/>
      <c r="AD1058" s="37"/>
    </row>
    <row r="1059" spans="1:30" x14ac:dyDescent="0.25">
      <c r="A1059" s="39"/>
      <c r="B1059" s="39"/>
      <c r="C1059" s="39"/>
      <c r="D1059" s="32"/>
      <c r="E1059" s="33"/>
      <c r="F1059" s="33"/>
      <c r="G1059" s="26"/>
      <c r="H1059" s="34"/>
      <c r="I1059" s="34"/>
      <c r="J1059" s="34"/>
      <c r="K1059" s="34"/>
      <c r="L1059" s="35"/>
      <c r="M1059" s="35"/>
      <c r="N1059" s="35"/>
      <c r="O1059" s="34"/>
      <c r="P1059" s="34"/>
      <c r="Q1059" s="34"/>
      <c r="R1059" s="36"/>
      <c r="S1059" s="36"/>
      <c r="T1059" s="36"/>
      <c r="U1059" s="35"/>
      <c r="V1059" s="35"/>
      <c r="W1059" s="35"/>
      <c r="X1059" s="35"/>
      <c r="Y1059" s="35"/>
      <c r="Z1059" s="35"/>
      <c r="AA1059" s="37"/>
      <c r="AB1059" s="51"/>
      <c r="AC1059" s="38"/>
      <c r="AD1059" s="37"/>
    </row>
    <row r="1060" spans="1:30" x14ac:dyDescent="0.25">
      <c r="A1060" s="39"/>
      <c r="B1060" s="39"/>
      <c r="C1060" s="39"/>
      <c r="D1060" s="32"/>
      <c r="E1060" s="33"/>
      <c r="F1060" s="33"/>
      <c r="G1060" s="26"/>
      <c r="H1060" s="34"/>
      <c r="I1060" s="34"/>
      <c r="J1060" s="34"/>
      <c r="K1060" s="34"/>
      <c r="L1060" s="35"/>
      <c r="M1060" s="35"/>
      <c r="N1060" s="35"/>
      <c r="O1060" s="34"/>
      <c r="P1060" s="34"/>
      <c r="Q1060" s="34"/>
      <c r="R1060" s="36"/>
      <c r="S1060" s="36"/>
      <c r="T1060" s="36"/>
      <c r="U1060" s="35"/>
      <c r="V1060" s="35"/>
      <c r="W1060" s="35"/>
      <c r="X1060" s="35"/>
      <c r="Y1060" s="35"/>
      <c r="Z1060" s="35"/>
      <c r="AA1060" s="37"/>
      <c r="AB1060" s="51"/>
      <c r="AC1060" s="38"/>
      <c r="AD1060" s="37"/>
    </row>
    <row r="1061" spans="1:30" x14ac:dyDescent="0.25">
      <c r="A1061" s="39"/>
      <c r="B1061" s="39"/>
      <c r="C1061" s="39"/>
      <c r="D1061" s="32"/>
      <c r="E1061" s="33"/>
      <c r="F1061" s="33"/>
      <c r="G1061" s="26"/>
      <c r="H1061" s="34"/>
      <c r="I1061" s="34"/>
      <c r="J1061" s="34"/>
      <c r="K1061" s="34"/>
      <c r="L1061" s="35"/>
      <c r="M1061" s="35"/>
      <c r="N1061" s="35"/>
      <c r="O1061" s="34"/>
      <c r="P1061" s="34"/>
      <c r="Q1061" s="34"/>
      <c r="R1061" s="36"/>
      <c r="S1061" s="36"/>
      <c r="T1061" s="36"/>
      <c r="U1061" s="35"/>
      <c r="V1061" s="35"/>
      <c r="W1061" s="35"/>
      <c r="X1061" s="35"/>
      <c r="Y1061" s="35"/>
      <c r="Z1061" s="35"/>
      <c r="AA1061" s="37"/>
      <c r="AB1061" s="51"/>
      <c r="AC1061" s="38"/>
      <c r="AD1061" s="37"/>
    </row>
    <row r="1062" spans="1:30" x14ac:dyDescent="0.25">
      <c r="A1062" s="39"/>
      <c r="B1062" s="39"/>
      <c r="C1062" s="39"/>
      <c r="D1062" s="32"/>
      <c r="E1062" s="33"/>
      <c r="F1062" s="33"/>
      <c r="G1062" s="26"/>
      <c r="H1062" s="34"/>
      <c r="I1062" s="34"/>
      <c r="J1062" s="34"/>
      <c r="K1062" s="34"/>
      <c r="L1062" s="35"/>
      <c r="M1062" s="35"/>
      <c r="N1062" s="35"/>
      <c r="O1062" s="34"/>
      <c r="P1062" s="34"/>
      <c r="Q1062" s="34"/>
      <c r="R1062" s="36"/>
      <c r="S1062" s="36"/>
      <c r="T1062" s="36"/>
      <c r="U1062" s="35"/>
      <c r="V1062" s="35"/>
      <c r="W1062" s="35"/>
      <c r="X1062" s="35"/>
      <c r="Y1062" s="35"/>
      <c r="Z1062" s="35"/>
      <c r="AA1062" s="37"/>
      <c r="AB1062" s="51"/>
      <c r="AC1062" s="38"/>
      <c r="AD1062" s="37"/>
    </row>
    <row r="1063" spans="1:30" x14ac:dyDescent="0.25">
      <c r="A1063" s="39"/>
      <c r="B1063" s="39"/>
      <c r="C1063" s="39"/>
      <c r="D1063" s="32"/>
      <c r="E1063" s="33"/>
      <c r="F1063" s="33"/>
      <c r="G1063" s="26"/>
      <c r="H1063" s="34"/>
      <c r="I1063" s="34"/>
      <c r="J1063" s="34"/>
      <c r="K1063" s="34"/>
      <c r="L1063" s="35"/>
      <c r="M1063" s="35"/>
      <c r="N1063" s="35"/>
      <c r="O1063" s="34"/>
      <c r="P1063" s="34"/>
      <c r="Q1063" s="34"/>
      <c r="R1063" s="36"/>
      <c r="S1063" s="36"/>
      <c r="T1063" s="36"/>
      <c r="U1063" s="35"/>
      <c r="V1063" s="35"/>
      <c r="W1063" s="35"/>
      <c r="X1063" s="35"/>
      <c r="Y1063" s="35"/>
      <c r="Z1063" s="35"/>
      <c r="AA1063" s="37"/>
      <c r="AB1063" s="51"/>
      <c r="AC1063" s="38"/>
      <c r="AD1063" s="37"/>
    </row>
    <row r="1064" spans="1:30" x14ac:dyDescent="0.25">
      <c r="A1064" s="39"/>
      <c r="B1064" s="39"/>
      <c r="C1064" s="39"/>
      <c r="D1064" s="32"/>
      <c r="E1064" s="33"/>
      <c r="F1064" s="33"/>
      <c r="G1064" s="26"/>
      <c r="H1064" s="34"/>
      <c r="I1064" s="34"/>
      <c r="J1064" s="34"/>
      <c r="K1064" s="34"/>
      <c r="L1064" s="35"/>
      <c r="M1064" s="35"/>
      <c r="N1064" s="35"/>
      <c r="O1064" s="34"/>
      <c r="P1064" s="34"/>
      <c r="Q1064" s="34"/>
      <c r="R1064" s="36"/>
      <c r="S1064" s="36"/>
      <c r="T1064" s="36"/>
      <c r="U1064" s="35"/>
      <c r="V1064" s="35"/>
      <c r="W1064" s="35"/>
      <c r="X1064" s="35"/>
      <c r="Y1064" s="35"/>
      <c r="Z1064" s="35"/>
      <c r="AA1064" s="37"/>
      <c r="AB1064" s="51"/>
      <c r="AC1064" s="38"/>
      <c r="AD1064" s="37"/>
    </row>
    <row r="1065" spans="1:30" x14ac:dyDescent="0.25">
      <c r="A1065" s="39"/>
      <c r="B1065" s="39"/>
      <c r="C1065" s="39"/>
      <c r="D1065" s="32"/>
      <c r="E1065" s="33"/>
      <c r="F1065" s="33"/>
      <c r="G1065" s="26"/>
      <c r="H1065" s="34"/>
      <c r="I1065" s="34"/>
      <c r="J1065" s="34"/>
      <c r="K1065" s="34"/>
      <c r="L1065" s="35"/>
      <c r="M1065" s="35"/>
      <c r="N1065" s="35"/>
      <c r="O1065" s="34"/>
      <c r="P1065" s="34"/>
      <c r="Q1065" s="34"/>
      <c r="R1065" s="36"/>
      <c r="S1065" s="36"/>
      <c r="T1065" s="36"/>
      <c r="U1065" s="35"/>
      <c r="V1065" s="35"/>
      <c r="W1065" s="35"/>
      <c r="X1065" s="35"/>
      <c r="Y1065" s="35"/>
      <c r="Z1065" s="35"/>
      <c r="AA1065" s="37"/>
      <c r="AB1065" s="51"/>
      <c r="AC1065" s="38"/>
      <c r="AD1065" s="37"/>
    </row>
    <row r="1066" spans="1:30" x14ac:dyDescent="0.25">
      <c r="A1066" s="39"/>
      <c r="B1066" s="39"/>
      <c r="C1066" s="39"/>
      <c r="D1066" s="32"/>
      <c r="E1066" s="33"/>
      <c r="F1066" s="33"/>
      <c r="G1066" s="26"/>
      <c r="H1066" s="34"/>
      <c r="I1066" s="34"/>
      <c r="J1066" s="34"/>
      <c r="K1066" s="34"/>
      <c r="L1066" s="35"/>
      <c r="M1066" s="35"/>
      <c r="N1066" s="35"/>
      <c r="O1066" s="34"/>
      <c r="P1066" s="34"/>
      <c r="Q1066" s="34"/>
      <c r="R1066" s="36"/>
      <c r="S1066" s="36"/>
      <c r="T1066" s="36"/>
      <c r="U1066" s="35"/>
      <c r="V1066" s="35"/>
      <c r="W1066" s="35"/>
      <c r="X1066" s="35"/>
      <c r="Y1066" s="35"/>
      <c r="Z1066" s="35"/>
      <c r="AA1066" s="37"/>
      <c r="AB1066" s="51"/>
      <c r="AC1066" s="38"/>
      <c r="AD1066" s="37"/>
    </row>
    <row r="1067" spans="1:30" x14ac:dyDescent="0.25">
      <c r="A1067" s="39"/>
      <c r="B1067" s="39"/>
      <c r="C1067" s="39"/>
      <c r="D1067" s="32"/>
      <c r="E1067" s="33"/>
      <c r="F1067" s="33"/>
      <c r="G1067" s="26"/>
      <c r="H1067" s="34"/>
      <c r="I1067" s="34"/>
      <c r="J1067" s="34"/>
      <c r="K1067" s="34"/>
      <c r="L1067" s="35"/>
      <c r="M1067" s="35"/>
      <c r="N1067" s="35"/>
      <c r="O1067" s="34"/>
      <c r="P1067" s="34"/>
      <c r="Q1067" s="34"/>
      <c r="R1067" s="36"/>
      <c r="S1067" s="36"/>
      <c r="T1067" s="36"/>
      <c r="U1067" s="35"/>
      <c r="V1067" s="35"/>
      <c r="W1067" s="35"/>
      <c r="X1067" s="35"/>
      <c r="Y1067" s="35"/>
      <c r="Z1067" s="35"/>
      <c r="AA1067" s="37"/>
      <c r="AB1067" s="51"/>
      <c r="AC1067" s="38"/>
      <c r="AD1067" s="37"/>
    </row>
    <row r="1068" spans="1:30" x14ac:dyDescent="0.25">
      <c r="A1068" s="39"/>
      <c r="B1068" s="39"/>
      <c r="C1068" s="39"/>
      <c r="D1068" s="32"/>
      <c r="E1068" s="33"/>
      <c r="F1068" s="33"/>
      <c r="G1068" s="26"/>
      <c r="H1068" s="34"/>
      <c r="I1068" s="34"/>
      <c r="J1068" s="34"/>
      <c r="K1068" s="34"/>
      <c r="L1068" s="35"/>
      <c r="M1068" s="35"/>
      <c r="N1068" s="35"/>
      <c r="O1068" s="34"/>
      <c r="P1068" s="34"/>
      <c r="Q1068" s="34"/>
      <c r="R1068" s="36"/>
      <c r="S1068" s="36"/>
      <c r="T1068" s="36"/>
      <c r="U1068" s="35"/>
      <c r="V1068" s="35"/>
      <c r="W1068" s="35"/>
      <c r="X1068" s="35"/>
      <c r="Y1068" s="35"/>
      <c r="Z1068" s="35"/>
      <c r="AA1068" s="37"/>
      <c r="AB1068" s="51"/>
      <c r="AC1068" s="38"/>
      <c r="AD1068" s="37"/>
    </row>
    <row r="1069" spans="1:30" x14ac:dyDescent="0.25">
      <c r="A1069" s="39"/>
      <c r="B1069" s="39"/>
      <c r="C1069" s="39"/>
      <c r="D1069" s="32"/>
      <c r="E1069" s="33"/>
      <c r="F1069" s="33"/>
      <c r="G1069" s="26"/>
      <c r="H1069" s="34"/>
      <c r="I1069" s="34"/>
      <c r="J1069" s="34"/>
      <c r="K1069" s="34"/>
      <c r="L1069" s="35"/>
      <c r="M1069" s="35"/>
      <c r="N1069" s="35"/>
      <c r="O1069" s="34"/>
      <c r="P1069" s="34"/>
      <c r="Q1069" s="34"/>
      <c r="R1069" s="36"/>
      <c r="S1069" s="36"/>
      <c r="T1069" s="36"/>
      <c r="U1069" s="35"/>
      <c r="V1069" s="35"/>
      <c r="W1069" s="35"/>
      <c r="X1069" s="35"/>
      <c r="Y1069" s="35"/>
      <c r="Z1069" s="35"/>
      <c r="AA1069" s="37"/>
      <c r="AB1069" s="51"/>
      <c r="AC1069" s="38"/>
      <c r="AD1069" s="37"/>
    </row>
    <row r="1070" spans="1:30" x14ac:dyDescent="0.25">
      <c r="A1070" s="39"/>
      <c r="B1070" s="39"/>
      <c r="C1070" s="39"/>
      <c r="D1070" s="32"/>
      <c r="E1070" s="33"/>
      <c r="F1070" s="33"/>
      <c r="G1070" s="26"/>
      <c r="H1070" s="34"/>
      <c r="I1070" s="34"/>
      <c r="J1070" s="34"/>
      <c r="K1070" s="34"/>
      <c r="L1070" s="35"/>
      <c r="M1070" s="35"/>
      <c r="N1070" s="35"/>
      <c r="O1070" s="34"/>
      <c r="P1070" s="34"/>
      <c r="Q1070" s="34"/>
      <c r="R1070" s="36"/>
      <c r="S1070" s="36"/>
      <c r="T1070" s="36"/>
      <c r="U1070" s="35"/>
      <c r="V1070" s="35"/>
      <c r="W1070" s="35"/>
      <c r="X1070" s="35"/>
      <c r="Y1070" s="35"/>
      <c r="Z1070" s="35"/>
      <c r="AA1070" s="37"/>
      <c r="AB1070" s="51"/>
      <c r="AC1070" s="38"/>
      <c r="AD1070" s="37"/>
    </row>
    <row r="1071" spans="1:30" x14ac:dyDescent="0.25">
      <c r="A1071" s="39"/>
      <c r="B1071" s="39"/>
      <c r="C1071" s="39"/>
      <c r="D1071" s="32"/>
      <c r="E1071" s="33"/>
      <c r="F1071" s="33"/>
      <c r="G1071" s="26"/>
      <c r="H1071" s="34"/>
      <c r="I1071" s="34"/>
      <c r="J1071" s="34"/>
      <c r="K1071" s="34"/>
      <c r="L1071" s="35"/>
      <c r="M1071" s="35"/>
      <c r="N1071" s="35"/>
      <c r="O1071" s="34"/>
      <c r="P1071" s="34"/>
      <c r="Q1071" s="34"/>
      <c r="R1071" s="36"/>
      <c r="S1071" s="36"/>
      <c r="T1071" s="36"/>
      <c r="U1071" s="35"/>
      <c r="V1071" s="35"/>
      <c r="W1071" s="35"/>
      <c r="X1071" s="35"/>
      <c r="Y1071" s="35"/>
      <c r="Z1071" s="35"/>
      <c r="AA1071" s="37"/>
      <c r="AB1071" s="51"/>
      <c r="AC1071" s="38"/>
      <c r="AD1071" s="37"/>
    </row>
    <row r="1072" spans="1:30" x14ac:dyDescent="0.25">
      <c r="A1072" s="39"/>
      <c r="B1072" s="39"/>
      <c r="C1072" s="39"/>
      <c r="D1072" s="32"/>
      <c r="E1072" s="33"/>
      <c r="F1072" s="33"/>
      <c r="G1072" s="26"/>
      <c r="H1072" s="34"/>
      <c r="I1072" s="34"/>
      <c r="J1072" s="34"/>
      <c r="K1072" s="34"/>
      <c r="L1072" s="35"/>
      <c r="M1072" s="35"/>
      <c r="N1072" s="35"/>
      <c r="O1072" s="34"/>
      <c r="P1072" s="34"/>
      <c r="Q1072" s="34"/>
      <c r="R1072" s="36"/>
      <c r="S1072" s="36"/>
      <c r="T1072" s="36"/>
      <c r="U1072" s="35"/>
      <c r="V1072" s="35"/>
      <c r="W1072" s="35"/>
      <c r="X1072" s="35"/>
      <c r="Y1072" s="35"/>
      <c r="Z1072" s="35"/>
      <c r="AA1072" s="37"/>
      <c r="AB1072" s="51"/>
      <c r="AC1072" s="38"/>
      <c r="AD1072" s="37"/>
    </row>
    <row r="1073" spans="1:30" x14ac:dyDescent="0.25">
      <c r="A1073" s="39"/>
      <c r="B1073" s="39"/>
      <c r="C1073" s="39"/>
      <c r="D1073" s="32"/>
      <c r="E1073" s="33"/>
      <c r="F1073" s="33"/>
      <c r="G1073" s="26"/>
      <c r="H1073" s="34"/>
      <c r="I1073" s="34"/>
      <c r="J1073" s="34"/>
      <c r="K1073" s="34"/>
      <c r="L1073" s="35"/>
      <c r="M1073" s="35"/>
      <c r="N1073" s="35"/>
      <c r="O1073" s="34"/>
      <c r="P1073" s="34"/>
      <c r="Q1073" s="34"/>
      <c r="R1073" s="36"/>
      <c r="S1073" s="36"/>
      <c r="T1073" s="36"/>
      <c r="U1073" s="35"/>
      <c r="V1073" s="35"/>
      <c r="W1073" s="35"/>
      <c r="X1073" s="35"/>
      <c r="Y1073" s="35"/>
      <c r="Z1073" s="35"/>
      <c r="AA1073" s="37"/>
      <c r="AB1073" s="51"/>
      <c r="AC1073" s="38"/>
      <c r="AD1073" s="56"/>
    </row>
    <row r="1074" spans="1:30" x14ac:dyDescent="0.25">
      <c r="A1074" s="39"/>
      <c r="B1074" s="39"/>
      <c r="C1074" s="39"/>
      <c r="D1074" s="32"/>
      <c r="E1074" s="33"/>
      <c r="F1074" s="33"/>
      <c r="G1074" s="26"/>
      <c r="H1074" s="34"/>
      <c r="I1074" s="34"/>
      <c r="J1074" s="34"/>
      <c r="K1074" s="34"/>
      <c r="L1074" s="35"/>
      <c r="M1074" s="35"/>
      <c r="N1074" s="35"/>
      <c r="O1074" s="34"/>
      <c r="P1074" s="34"/>
      <c r="Q1074" s="34"/>
      <c r="R1074" s="36"/>
      <c r="S1074" s="36"/>
      <c r="T1074" s="36"/>
      <c r="U1074" s="35"/>
      <c r="V1074" s="35"/>
      <c r="W1074" s="35"/>
      <c r="X1074" s="35"/>
      <c r="Y1074" s="35"/>
      <c r="Z1074" s="35"/>
      <c r="AA1074" s="37"/>
      <c r="AB1074" s="51"/>
      <c r="AC1074" s="38"/>
      <c r="AD1074" s="37"/>
    </row>
    <row r="1075" spans="1:30" x14ac:dyDescent="0.25">
      <c r="A1075" s="39"/>
      <c r="B1075" s="39"/>
      <c r="C1075" s="39"/>
      <c r="D1075" s="32"/>
      <c r="E1075" s="33"/>
      <c r="F1075" s="33"/>
      <c r="G1075" s="26"/>
      <c r="H1075" s="34"/>
      <c r="I1075" s="34"/>
      <c r="J1075" s="34"/>
      <c r="K1075" s="34"/>
      <c r="L1075" s="35"/>
      <c r="M1075" s="35"/>
      <c r="N1075" s="35"/>
      <c r="O1075" s="34"/>
      <c r="P1075" s="34"/>
      <c r="Q1075" s="34"/>
      <c r="R1075" s="36"/>
      <c r="S1075" s="36"/>
      <c r="T1075" s="36"/>
      <c r="U1075" s="35"/>
      <c r="V1075" s="35"/>
      <c r="W1075" s="35"/>
      <c r="X1075" s="35"/>
      <c r="Y1075" s="35"/>
      <c r="Z1075" s="35"/>
      <c r="AA1075" s="37"/>
      <c r="AB1075" s="51"/>
      <c r="AC1075" s="38"/>
      <c r="AD1075" s="37"/>
    </row>
    <row r="1076" spans="1:30" x14ac:dyDescent="0.25">
      <c r="A1076" s="39"/>
      <c r="B1076" s="39"/>
      <c r="C1076" s="39"/>
      <c r="D1076" s="32"/>
      <c r="E1076" s="33"/>
      <c r="F1076" s="33"/>
      <c r="G1076" s="26"/>
      <c r="H1076" s="34"/>
      <c r="I1076" s="34"/>
      <c r="J1076" s="34"/>
      <c r="K1076" s="34"/>
      <c r="L1076" s="35"/>
      <c r="M1076" s="35"/>
      <c r="N1076" s="35"/>
      <c r="O1076" s="34"/>
      <c r="P1076" s="34"/>
      <c r="Q1076" s="34"/>
      <c r="R1076" s="36"/>
      <c r="S1076" s="36"/>
      <c r="T1076" s="36"/>
      <c r="U1076" s="35"/>
      <c r="V1076" s="35"/>
      <c r="W1076" s="35"/>
      <c r="X1076" s="35"/>
      <c r="Y1076" s="35"/>
      <c r="Z1076" s="35"/>
      <c r="AA1076" s="37"/>
      <c r="AB1076" s="51"/>
      <c r="AC1076" s="38"/>
      <c r="AD1076" s="37"/>
    </row>
    <row r="1077" spans="1:30" x14ac:dyDescent="0.25">
      <c r="A1077" s="39"/>
      <c r="B1077" s="39"/>
      <c r="C1077" s="39"/>
      <c r="D1077" s="32"/>
      <c r="E1077" s="33"/>
      <c r="F1077" s="33"/>
      <c r="G1077" s="26"/>
      <c r="H1077" s="34"/>
      <c r="I1077" s="34"/>
      <c r="J1077" s="34"/>
      <c r="K1077" s="34"/>
      <c r="L1077" s="35"/>
      <c r="M1077" s="35"/>
      <c r="N1077" s="35"/>
      <c r="O1077" s="34"/>
      <c r="P1077" s="34"/>
      <c r="Q1077" s="34"/>
      <c r="R1077" s="36"/>
      <c r="S1077" s="36"/>
      <c r="T1077" s="36"/>
      <c r="U1077" s="35"/>
      <c r="V1077" s="35"/>
      <c r="W1077" s="35"/>
      <c r="X1077" s="35"/>
      <c r="Y1077" s="35"/>
      <c r="Z1077" s="35"/>
      <c r="AA1077" s="37"/>
      <c r="AB1077" s="51"/>
      <c r="AC1077" s="38"/>
      <c r="AD1077" s="37"/>
    </row>
    <row r="1078" spans="1:30" x14ac:dyDescent="0.25">
      <c r="A1078" s="39"/>
      <c r="B1078" s="39"/>
      <c r="C1078" s="39"/>
      <c r="D1078" s="32"/>
      <c r="E1078" s="33"/>
      <c r="F1078" s="33"/>
      <c r="G1078" s="26"/>
      <c r="H1078" s="34"/>
      <c r="I1078" s="34"/>
      <c r="J1078" s="34"/>
      <c r="K1078" s="34"/>
      <c r="L1078" s="35"/>
      <c r="M1078" s="35"/>
      <c r="N1078" s="35"/>
      <c r="O1078" s="34"/>
      <c r="P1078" s="34"/>
      <c r="Q1078" s="34"/>
      <c r="R1078" s="36"/>
      <c r="S1078" s="36"/>
      <c r="T1078" s="36"/>
      <c r="U1078" s="35"/>
      <c r="V1078" s="35"/>
      <c r="W1078" s="35"/>
      <c r="X1078" s="35"/>
      <c r="Y1078" s="35"/>
      <c r="Z1078" s="35"/>
      <c r="AA1078" s="37"/>
      <c r="AB1078" s="51"/>
      <c r="AC1078" s="38"/>
      <c r="AD1078" s="37"/>
    </row>
    <row r="1079" spans="1:30" x14ac:dyDescent="0.25">
      <c r="A1079" s="39"/>
      <c r="B1079" s="39"/>
      <c r="C1079" s="39"/>
      <c r="D1079" s="32"/>
      <c r="E1079" s="33"/>
      <c r="F1079" s="33"/>
      <c r="G1079" s="26"/>
      <c r="H1079" s="34"/>
      <c r="I1079" s="34"/>
      <c r="J1079" s="34"/>
      <c r="K1079" s="34"/>
      <c r="L1079" s="35"/>
      <c r="M1079" s="35"/>
      <c r="N1079" s="35"/>
      <c r="O1079" s="34"/>
      <c r="P1079" s="34"/>
      <c r="Q1079" s="34"/>
      <c r="R1079" s="36"/>
      <c r="S1079" s="36"/>
      <c r="T1079" s="36"/>
      <c r="U1079" s="35"/>
      <c r="V1079" s="35"/>
      <c r="W1079" s="35"/>
      <c r="X1079" s="35"/>
      <c r="Y1079" s="35"/>
      <c r="Z1079" s="35"/>
      <c r="AA1079" s="37"/>
      <c r="AB1079" s="51"/>
      <c r="AC1079" s="38"/>
      <c r="AD1079" s="37"/>
    </row>
    <row r="1080" spans="1:30" x14ac:dyDescent="0.25">
      <c r="A1080" s="39"/>
      <c r="B1080" s="39"/>
      <c r="C1080" s="39"/>
      <c r="D1080" s="32"/>
      <c r="E1080" s="33"/>
      <c r="F1080" s="33"/>
      <c r="G1080" s="26"/>
      <c r="H1080" s="34"/>
      <c r="I1080" s="34"/>
      <c r="J1080" s="34"/>
      <c r="K1080" s="34"/>
      <c r="L1080" s="35"/>
      <c r="M1080" s="35"/>
      <c r="N1080" s="35"/>
      <c r="O1080" s="34"/>
      <c r="P1080" s="34"/>
      <c r="Q1080" s="34"/>
      <c r="R1080" s="36"/>
      <c r="S1080" s="36"/>
      <c r="T1080" s="36"/>
      <c r="U1080" s="35"/>
      <c r="V1080" s="35"/>
      <c r="W1080" s="35"/>
      <c r="X1080" s="35"/>
      <c r="Y1080" s="35"/>
      <c r="Z1080" s="35"/>
      <c r="AA1080" s="37"/>
      <c r="AB1080" s="51"/>
      <c r="AC1080" s="38"/>
      <c r="AD1080" s="56"/>
    </row>
    <row r="1081" spans="1:30" x14ac:dyDescent="0.25">
      <c r="A1081" s="39"/>
      <c r="B1081" s="39"/>
      <c r="C1081" s="39"/>
      <c r="D1081" s="32"/>
      <c r="E1081" s="33"/>
      <c r="F1081" s="33"/>
      <c r="G1081" s="26"/>
      <c r="H1081" s="34"/>
      <c r="I1081" s="34"/>
      <c r="J1081" s="34"/>
      <c r="K1081" s="34"/>
      <c r="L1081" s="35"/>
      <c r="M1081" s="35"/>
      <c r="N1081" s="35"/>
      <c r="O1081" s="34"/>
      <c r="P1081" s="34"/>
      <c r="Q1081" s="34"/>
      <c r="R1081" s="36"/>
      <c r="S1081" s="36"/>
      <c r="T1081" s="36"/>
      <c r="U1081" s="35"/>
      <c r="V1081" s="35"/>
      <c r="W1081" s="35"/>
      <c r="X1081" s="35"/>
      <c r="Y1081" s="35"/>
      <c r="Z1081" s="35"/>
      <c r="AA1081" s="37"/>
      <c r="AB1081" s="51"/>
      <c r="AC1081" s="38"/>
      <c r="AD1081" s="37"/>
    </row>
    <row r="1082" spans="1:30" x14ac:dyDescent="0.25">
      <c r="A1082" s="39"/>
      <c r="B1082" s="39"/>
      <c r="C1082" s="39"/>
      <c r="D1082" s="32"/>
      <c r="E1082" s="33"/>
      <c r="F1082" s="33"/>
      <c r="G1082" s="26"/>
      <c r="H1082" s="34"/>
      <c r="I1082" s="34"/>
      <c r="J1082" s="34"/>
      <c r="K1082" s="34"/>
      <c r="L1082" s="35"/>
      <c r="M1082" s="35"/>
      <c r="N1082" s="35"/>
      <c r="O1082" s="34"/>
      <c r="P1082" s="34"/>
      <c r="Q1082" s="34"/>
      <c r="R1082" s="36"/>
      <c r="S1082" s="36"/>
      <c r="T1082" s="36"/>
      <c r="U1082" s="35"/>
      <c r="V1082" s="35"/>
      <c r="W1082" s="35"/>
      <c r="X1082" s="35"/>
      <c r="Y1082" s="35"/>
      <c r="Z1082" s="35"/>
      <c r="AA1082" s="37"/>
      <c r="AB1082" s="51"/>
      <c r="AC1082" s="38"/>
      <c r="AD1082" s="37"/>
    </row>
    <row r="1083" spans="1:30" x14ac:dyDescent="0.25">
      <c r="A1083" s="39"/>
      <c r="B1083" s="39"/>
      <c r="C1083" s="39"/>
      <c r="D1083" s="32"/>
      <c r="E1083" s="33"/>
      <c r="F1083" s="33"/>
      <c r="G1083" s="26"/>
      <c r="H1083" s="34"/>
      <c r="I1083" s="34"/>
      <c r="J1083" s="34"/>
      <c r="K1083" s="34"/>
      <c r="L1083" s="35"/>
      <c r="M1083" s="35"/>
      <c r="N1083" s="35"/>
      <c r="O1083" s="34"/>
      <c r="P1083" s="34"/>
      <c r="Q1083" s="34"/>
      <c r="R1083" s="36"/>
      <c r="S1083" s="36"/>
      <c r="T1083" s="36"/>
      <c r="U1083" s="35"/>
      <c r="V1083" s="35"/>
      <c r="W1083" s="35"/>
      <c r="X1083" s="35"/>
      <c r="Y1083" s="35"/>
      <c r="Z1083" s="35"/>
      <c r="AA1083" s="37"/>
      <c r="AB1083" s="51"/>
      <c r="AC1083" s="38"/>
      <c r="AD1083" s="37"/>
    </row>
    <row r="1084" spans="1:30" x14ac:dyDescent="0.25">
      <c r="A1084" s="39"/>
      <c r="B1084" s="39"/>
      <c r="C1084" s="39"/>
      <c r="D1084" s="32"/>
      <c r="E1084" s="33"/>
      <c r="F1084" s="33"/>
      <c r="G1084" s="26"/>
      <c r="H1084" s="34"/>
      <c r="I1084" s="34"/>
      <c r="J1084" s="34"/>
      <c r="K1084" s="34"/>
      <c r="L1084" s="35"/>
      <c r="M1084" s="35"/>
      <c r="N1084" s="35"/>
      <c r="O1084" s="34"/>
      <c r="P1084" s="34"/>
      <c r="Q1084" s="34"/>
      <c r="R1084" s="36"/>
      <c r="S1084" s="36"/>
      <c r="T1084" s="36"/>
      <c r="U1084" s="35"/>
      <c r="V1084" s="35"/>
      <c r="W1084" s="35"/>
      <c r="X1084" s="35"/>
      <c r="Y1084" s="35"/>
      <c r="Z1084" s="35"/>
      <c r="AA1084" s="37"/>
      <c r="AB1084" s="51"/>
      <c r="AC1084" s="38"/>
      <c r="AD1084" s="37"/>
    </row>
    <row r="1085" spans="1:30" x14ac:dyDescent="0.25">
      <c r="A1085" s="39"/>
      <c r="B1085" s="39"/>
      <c r="C1085" s="39"/>
      <c r="D1085" s="32"/>
      <c r="E1085" s="33"/>
      <c r="F1085" s="33"/>
      <c r="G1085" s="26"/>
      <c r="H1085" s="34"/>
      <c r="I1085" s="34"/>
      <c r="J1085" s="34"/>
      <c r="K1085" s="34"/>
      <c r="L1085" s="35"/>
      <c r="M1085" s="35"/>
      <c r="N1085" s="35"/>
      <c r="O1085" s="34"/>
      <c r="P1085" s="34"/>
      <c r="Q1085" s="34"/>
      <c r="R1085" s="36"/>
      <c r="S1085" s="36"/>
      <c r="T1085" s="36"/>
      <c r="U1085" s="35"/>
      <c r="V1085" s="35"/>
      <c r="W1085" s="35"/>
      <c r="X1085" s="35"/>
      <c r="Y1085" s="35"/>
      <c r="Z1085" s="35"/>
      <c r="AA1085" s="37"/>
      <c r="AB1085" s="51"/>
      <c r="AC1085" s="38"/>
      <c r="AD1085" s="37"/>
    </row>
    <row r="1086" spans="1:30" x14ac:dyDescent="0.25">
      <c r="A1086" s="39"/>
      <c r="B1086" s="39"/>
      <c r="C1086" s="39"/>
      <c r="D1086" s="32"/>
      <c r="E1086" s="33"/>
      <c r="F1086" s="33"/>
      <c r="G1086" s="26"/>
      <c r="H1086" s="34"/>
      <c r="I1086" s="34"/>
      <c r="J1086" s="34"/>
      <c r="K1086" s="34"/>
      <c r="L1086" s="35"/>
      <c r="M1086" s="35"/>
      <c r="N1086" s="35"/>
      <c r="O1086" s="34"/>
      <c r="P1086" s="34"/>
      <c r="Q1086" s="34"/>
      <c r="R1086" s="36"/>
      <c r="S1086" s="36"/>
      <c r="T1086" s="36"/>
      <c r="U1086" s="35"/>
      <c r="V1086" s="35"/>
      <c r="W1086" s="35"/>
      <c r="X1086" s="35"/>
      <c r="Y1086" s="35"/>
      <c r="Z1086" s="35"/>
      <c r="AA1086" s="37"/>
      <c r="AB1086" s="51"/>
      <c r="AC1086" s="38"/>
      <c r="AD1086" s="37"/>
    </row>
    <row r="1087" spans="1:30" x14ac:dyDescent="0.25">
      <c r="A1087" s="39"/>
      <c r="B1087" s="39"/>
      <c r="C1087" s="39"/>
      <c r="D1087" s="32"/>
      <c r="E1087" s="33"/>
      <c r="F1087" s="33"/>
      <c r="G1087" s="26"/>
      <c r="H1087" s="34"/>
      <c r="I1087" s="34"/>
      <c r="J1087" s="34"/>
      <c r="K1087" s="34"/>
      <c r="L1087" s="35"/>
      <c r="M1087" s="35"/>
      <c r="N1087" s="35"/>
      <c r="O1087" s="34"/>
      <c r="P1087" s="34"/>
      <c r="Q1087" s="34"/>
      <c r="R1087" s="36"/>
      <c r="S1087" s="36"/>
      <c r="T1087" s="36"/>
      <c r="U1087" s="35"/>
      <c r="V1087" s="35"/>
      <c r="W1087" s="35"/>
      <c r="X1087" s="35"/>
      <c r="Y1087" s="35"/>
      <c r="Z1087" s="35"/>
      <c r="AA1087" s="37"/>
      <c r="AB1087" s="51"/>
      <c r="AC1087" s="38"/>
      <c r="AD1087" s="37"/>
    </row>
    <row r="1088" spans="1:30" x14ac:dyDescent="0.25">
      <c r="A1088" s="39"/>
      <c r="B1088" s="39"/>
      <c r="C1088" s="39"/>
      <c r="D1088" s="32"/>
      <c r="E1088" s="33"/>
      <c r="F1088" s="33"/>
      <c r="G1088" s="26"/>
      <c r="H1088" s="34"/>
      <c r="I1088" s="34"/>
      <c r="J1088" s="34"/>
      <c r="K1088" s="34"/>
      <c r="L1088" s="35"/>
      <c r="M1088" s="35"/>
      <c r="N1088" s="35"/>
      <c r="O1088" s="34"/>
      <c r="P1088" s="34"/>
      <c r="Q1088" s="34"/>
      <c r="R1088" s="36"/>
      <c r="S1088" s="36"/>
      <c r="T1088" s="36"/>
      <c r="U1088" s="35"/>
      <c r="V1088" s="35"/>
      <c r="W1088" s="35"/>
      <c r="X1088" s="35"/>
      <c r="Y1088" s="35"/>
      <c r="Z1088" s="35"/>
      <c r="AA1088" s="37"/>
      <c r="AB1088" s="51"/>
      <c r="AC1088" s="38"/>
      <c r="AD1088" s="37"/>
    </row>
    <row r="1089" spans="1:30" x14ac:dyDescent="0.25">
      <c r="A1089" s="39"/>
      <c r="B1089" s="39"/>
      <c r="C1089" s="39"/>
      <c r="D1089" s="32"/>
      <c r="E1089" s="33"/>
      <c r="F1089" s="33"/>
      <c r="G1089" s="26"/>
      <c r="H1089" s="34"/>
      <c r="I1089" s="34"/>
      <c r="J1089" s="34"/>
      <c r="K1089" s="34"/>
      <c r="L1089" s="35"/>
      <c r="M1089" s="35"/>
      <c r="N1089" s="35"/>
      <c r="O1089" s="34"/>
      <c r="P1089" s="34"/>
      <c r="Q1089" s="34"/>
      <c r="R1089" s="36"/>
      <c r="S1089" s="36"/>
      <c r="T1089" s="36"/>
      <c r="U1089" s="35"/>
      <c r="V1089" s="35"/>
      <c r="W1089" s="35"/>
      <c r="X1089" s="35"/>
      <c r="Y1089" s="35"/>
      <c r="Z1089" s="35"/>
      <c r="AA1089" s="37"/>
      <c r="AB1089" s="51"/>
      <c r="AC1089" s="38"/>
      <c r="AD1089" s="37"/>
    </row>
    <row r="1090" spans="1:30" x14ac:dyDescent="0.25">
      <c r="A1090" s="39"/>
      <c r="B1090" s="39"/>
      <c r="C1090" s="39"/>
      <c r="D1090" s="32"/>
      <c r="E1090" s="33"/>
      <c r="F1090" s="33"/>
      <c r="G1090" s="26"/>
      <c r="H1090" s="34"/>
      <c r="I1090" s="34"/>
      <c r="J1090" s="34"/>
      <c r="K1090" s="34"/>
      <c r="L1090" s="35"/>
      <c r="M1090" s="35"/>
      <c r="N1090" s="35"/>
      <c r="O1090" s="34"/>
      <c r="P1090" s="34"/>
      <c r="Q1090" s="34"/>
      <c r="R1090" s="36"/>
      <c r="S1090" s="36"/>
      <c r="T1090" s="36"/>
      <c r="U1090" s="35"/>
      <c r="V1090" s="35"/>
      <c r="W1090" s="35"/>
      <c r="X1090" s="35"/>
      <c r="Y1090" s="35"/>
      <c r="Z1090" s="35"/>
      <c r="AA1090" s="37"/>
      <c r="AB1090" s="51"/>
      <c r="AC1090" s="38"/>
      <c r="AD1090" s="37"/>
    </row>
    <row r="1091" spans="1:30" x14ac:dyDescent="0.25">
      <c r="A1091" s="39"/>
      <c r="B1091" s="39"/>
      <c r="C1091" s="39"/>
      <c r="D1091" s="32"/>
      <c r="E1091" s="33"/>
      <c r="F1091" s="33"/>
      <c r="G1091" s="26"/>
      <c r="H1091" s="34"/>
      <c r="I1091" s="34"/>
      <c r="J1091" s="34"/>
      <c r="K1091" s="34"/>
      <c r="L1091" s="35"/>
      <c r="M1091" s="35"/>
      <c r="N1091" s="35"/>
      <c r="O1091" s="34"/>
      <c r="P1091" s="34"/>
      <c r="Q1091" s="34"/>
      <c r="R1091" s="36"/>
      <c r="S1091" s="36"/>
      <c r="T1091" s="36"/>
      <c r="U1091" s="35"/>
      <c r="V1091" s="35"/>
      <c r="W1091" s="35"/>
      <c r="X1091" s="35"/>
      <c r="Y1091" s="35"/>
      <c r="Z1091" s="35"/>
      <c r="AA1091" s="37"/>
      <c r="AB1091" s="51"/>
      <c r="AC1091" s="38"/>
      <c r="AD1091" s="37"/>
    </row>
    <row r="1092" spans="1:30" x14ac:dyDescent="0.25">
      <c r="A1092" s="39"/>
      <c r="B1092" s="39"/>
      <c r="C1092" s="39"/>
      <c r="D1092" s="32"/>
      <c r="E1092" s="33"/>
      <c r="F1092" s="33"/>
      <c r="G1092" s="26"/>
      <c r="H1092" s="34"/>
      <c r="I1092" s="34"/>
      <c r="J1092" s="34"/>
      <c r="K1092" s="34"/>
      <c r="L1092" s="35"/>
      <c r="M1092" s="35"/>
      <c r="N1092" s="35"/>
      <c r="O1092" s="34"/>
      <c r="P1092" s="34"/>
      <c r="Q1092" s="34"/>
      <c r="R1092" s="36"/>
      <c r="S1092" s="36"/>
      <c r="T1092" s="36"/>
      <c r="U1092" s="35"/>
      <c r="V1092" s="35"/>
      <c r="W1092" s="35"/>
      <c r="X1092" s="35"/>
      <c r="Y1092" s="35"/>
      <c r="Z1092" s="35"/>
      <c r="AA1092" s="37"/>
      <c r="AB1092" s="51"/>
      <c r="AC1092" s="38"/>
      <c r="AD1092" s="37"/>
    </row>
    <row r="1093" spans="1:30" x14ac:dyDescent="0.25">
      <c r="A1093" s="39"/>
      <c r="B1093" s="39"/>
      <c r="C1093" s="39"/>
      <c r="D1093" s="32"/>
      <c r="E1093" s="33"/>
      <c r="F1093" s="33"/>
      <c r="G1093" s="26"/>
      <c r="H1093" s="34"/>
      <c r="I1093" s="34"/>
      <c r="J1093" s="34"/>
      <c r="K1093" s="34"/>
      <c r="L1093" s="35"/>
      <c r="M1093" s="35"/>
      <c r="N1093" s="35"/>
      <c r="O1093" s="34"/>
      <c r="P1093" s="34"/>
      <c r="Q1093" s="34"/>
      <c r="R1093" s="36"/>
      <c r="S1093" s="36"/>
      <c r="T1093" s="36"/>
      <c r="U1093" s="35"/>
      <c r="V1093" s="35"/>
      <c r="W1093" s="35"/>
      <c r="X1093" s="35"/>
      <c r="Y1093" s="35"/>
      <c r="Z1093" s="35"/>
      <c r="AA1093" s="37"/>
      <c r="AB1093" s="51"/>
      <c r="AC1093" s="38"/>
      <c r="AD1093" s="37"/>
    </row>
    <row r="1094" spans="1:30" x14ac:dyDescent="0.25">
      <c r="A1094" s="39"/>
      <c r="B1094" s="39"/>
      <c r="C1094" s="39"/>
      <c r="D1094" s="32"/>
      <c r="E1094" s="33"/>
      <c r="F1094" s="33"/>
      <c r="G1094" s="26"/>
      <c r="H1094" s="34"/>
      <c r="I1094" s="34"/>
      <c r="J1094" s="34"/>
      <c r="K1094" s="34"/>
      <c r="L1094" s="35"/>
      <c r="M1094" s="35"/>
      <c r="N1094" s="35"/>
      <c r="O1094" s="34"/>
      <c r="P1094" s="34"/>
      <c r="Q1094" s="34"/>
      <c r="R1094" s="36"/>
      <c r="S1094" s="36"/>
      <c r="T1094" s="36"/>
      <c r="U1094" s="35"/>
      <c r="V1094" s="35"/>
      <c r="W1094" s="35"/>
      <c r="X1094" s="35"/>
      <c r="Y1094" s="35"/>
      <c r="Z1094" s="35"/>
      <c r="AA1094" s="37"/>
      <c r="AB1094" s="51"/>
      <c r="AC1094" s="38"/>
      <c r="AD1094" s="37"/>
    </row>
    <row r="1095" spans="1:30" x14ac:dyDescent="0.25">
      <c r="A1095" s="39"/>
      <c r="B1095" s="39"/>
      <c r="C1095" s="39"/>
      <c r="D1095" s="32"/>
      <c r="E1095" s="33"/>
      <c r="F1095" s="33"/>
      <c r="G1095" s="26"/>
      <c r="H1095" s="34"/>
      <c r="I1095" s="34"/>
      <c r="J1095" s="34"/>
      <c r="K1095" s="34"/>
      <c r="L1095" s="35"/>
      <c r="M1095" s="35"/>
      <c r="N1095" s="35"/>
      <c r="O1095" s="34"/>
      <c r="P1095" s="34"/>
      <c r="Q1095" s="34"/>
      <c r="R1095" s="36"/>
      <c r="S1095" s="36"/>
      <c r="T1095" s="36"/>
      <c r="U1095" s="35"/>
      <c r="V1095" s="35"/>
      <c r="W1095" s="35"/>
      <c r="X1095" s="35"/>
      <c r="Y1095" s="35"/>
      <c r="Z1095" s="35"/>
      <c r="AA1095" s="37"/>
      <c r="AB1095" s="51"/>
      <c r="AC1095" s="38"/>
      <c r="AD1095" s="56"/>
    </row>
    <row r="1096" spans="1:30" x14ac:dyDescent="0.25">
      <c r="A1096" s="39"/>
      <c r="B1096" s="39"/>
      <c r="C1096" s="39"/>
      <c r="D1096" s="32"/>
      <c r="E1096" s="33"/>
      <c r="F1096" s="33"/>
      <c r="G1096" s="26"/>
      <c r="H1096" s="34"/>
      <c r="I1096" s="34"/>
      <c r="J1096" s="34"/>
      <c r="K1096" s="34"/>
      <c r="L1096" s="35"/>
      <c r="M1096" s="35"/>
      <c r="N1096" s="35"/>
      <c r="O1096" s="34"/>
      <c r="P1096" s="34"/>
      <c r="Q1096" s="34"/>
      <c r="R1096" s="36"/>
      <c r="S1096" s="36"/>
      <c r="T1096" s="36"/>
      <c r="U1096" s="35"/>
      <c r="V1096" s="35"/>
      <c r="W1096" s="35"/>
      <c r="X1096" s="35"/>
      <c r="Y1096" s="35"/>
      <c r="Z1096" s="35"/>
      <c r="AA1096" s="37"/>
      <c r="AB1096" s="51"/>
      <c r="AC1096" s="38"/>
      <c r="AD1096" s="37"/>
    </row>
    <row r="1097" spans="1:30" x14ac:dyDescent="0.25">
      <c r="A1097" s="39"/>
      <c r="B1097" s="39"/>
      <c r="C1097" s="39"/>
      <c r="D1097" s="32"/>
      <c r="E1097" s="33"/>
      <c r="F1097" s="33"/>
      <c r="G1097" s="26"/>
      <c r="H1097" s="34"/>
      <c r="I1097" s="34"/>
      <c r="J1097" s="34"/>
      <c r="K1097" s="34"/>
      <c r="L1097" s="35"/>
      <c r="M1097" s="35"/>
      <c r="N1097" s="35"/>
      <c r="O1097" s="34"/>
      <c r="P1097" s="34"/>
      <c r="Q1097" s="34"/>
      <c r="R1097" s="36"/>
      <c r="S1097" s="36"/>
      <c r="T1097" s="36"/>
      <c r="U1097" s="35"/>
      <c r="V1097" s="35"/>
      <c r="W1097" s="35"/>
      <c r="X1097" s="35"/>
      <c r="Y1097" s="35"/>
      <c r="Z1097" s="35"/>
      <c r="AA1097" s="37"/>
      <c r="AB1097" s="51"/>
      <c r="AC1097" s="38"/>
      <c r="AD1097" s="37"/>
    </row>
    <row r="1098" spans="1:30" x14ac:dyDescent="0.25">
      <c r="A1098" s="39"/>
      <c r="B1098" s="39"/>
      <c r="C1098" s="39"/>
      <c r="D1098" s="32"/>
      <c r="E1098" s="33"/>
      <c r="F1098" s="33"/>
      <c r="G1098" s="26"/>
      <c r="H1098" s="34"/>
      <c r="I1098" s="34"/>
      <c r="J1098" s="34"/>
      <c r="K1098" s="34"/>
      <c r="L1098" s="35"/>
      <c r="M1098" s="35"/>
      <c r="N1098" s="35"/>
      <c r="O1098" s="34"/>
      <c r="P1098" s="34"/>
      <c r="Q1098" s="34"/>
      <c r="R1098" s="36"/>
      <c r="S1098" s="36"/>
      <c r="T1098" s="36"/>
      <c r="U1098" s="35"/>
      <c r="V1098" s="35"/>
      <c r="W1098" s="35"/>
      <c r="X1098" s="35"/>
      <c r="Y1098" s="35"/>
      <c r="Z1098" s="35"/>
      <c r="AA1098" s="37"/>
      <c r="AB1098" s="51"/>
      <c r="AC1098" s="38"/>
      <c r="AD1098" s="37"/>
    </row>
    <row r="1099" spans="1:30" x14ac:dyDescent="0.25">
      <c r="A1099" s="39"/>
      <c r="B1099" s="39"/>
      <c r="C1099" s="39"/>
      <c r="D1099" s="32"/>
      <c r="E1099" s="33"/>
      <c r="F1099" s="33"/>
      <c r="G1099" s="26"/>
      <c r="H1099" s="34"/>
      <c r="I1099" s="34"/>
      <c r="J1099" s="34"/>
      <c r="K1099" s="34"/>
      <c r="L1099" s="35"/>
      <c r="M1099" s="35"/>
      <c r="N1099" s="35"/>
      <c r="O1099" s="34"/>
      <c r="P1099" s="34"/>
      <c r="Q1099" s="34"/>
      <c r="R1099" s="36"/>
      <c r="S1099" s="36"/>
      <c r="T1099" s="36"/>
      <c r="U1099" s="35"/>
      <c r="V1099" s="35"/>
      <c r="W1099" s="35"/>
      <c r="X1099" s="35"/>
      <c r="Y1099" s="35"/>
      <c r="Z1099" s="35"/>
      <c r="AA1099" s="37"/>
      <c r="AB1099" s="51"/>
      <c r="AC1099" s="38"/>
      <c r="AD1099" s="56"/>
    </row>
    <row r="1100" spans="1:30" x14ac:dyDescent="0.25">
      <c r="A1100" s="39"/>
      <c r="B1100" s="39"/>
      <c r="C1100" s="39"/>
      <c r="D1100" s="32"/>
      <c r="E1100" s="33"/>
      <c r="F1100" s="33"/>
      <c r="G1100" s="26"/>
      <c r="H1100" s="34"/>
      <c r="I1100" s="34"/>
      <c r="J1100" s="34"/>
      <c r="K1100" s="34"/>
      <c r="L1100" s="35"/>
      <c r="M1100" s="35"/>
      <c r="N1100" s="35"/>
      <c r="O1100" s="34"/>
      <c r="P1100" s="34"/>
      <c r="Q1100" s="34"/>
      <c r="R1100" s="36"/>
      <c r="S1100" s="36"/>
      <c r="T1100" s="36"/>
      <c r="U1100" s="35"/>
      <c r="V1100" s="35"/>
      <c r="W1100" s="35"/>
      <c r="X1100" s="35"/>
      <c r="Y1100" s="35"/>
      <c r="Z1100" s="35"/>
      <c r="AA1100" s="37"/>
      <c r="AB1100" s="51"/>
      <c r="AC1100" s="38"/>
      <c r="AD1100" s="37"/>
    </row>
    <row r="1101" spans="1:30" x14ac:dyDescent="0.25">
      <c r="A1101" s="39"/>
      <c r="B1101" s="39"/>
      <c r="C1101" s="39"/>
      <c r="D1101" s="32"/>
      <c r="E1101" s="33"/>
      <c r="F1101" s="33"/>
      <c r="G1101" s="26"/>
      <c r="H1101" s="34"/>
      <c r="I1101" s="34"/>
      <c r="J1101" s="34"/>
      <c r="K1101" s="34"/>
      <c r="L1101" s="35"/>
      <c r="M1101" s="35"/>
      <c r="N1101" s="35"/>
      <c r="O1101" s="34"/>
      <c r="P1101" s="34"/>
      <c r="Q1101" s="34"/>
      <c r="R1101" s="36"/>
      <c r="S1101" s="36"/>
      <c r="T1101" s="36"/>
      <c r="U1101" s="35"/>
      <c r="V1101" s="35"/>
      <c r="W1101" s="35"/>
      <c r="X1101" s="35"/>
      <c r="Y1101" s="35"/>
      <c r="Z1101" s="35"/>
      <c r="AA1101" s="37"/>
      <c r="AB1101" s="51"/>
      <c r="AC1101" s="38"/>
      <c r="AD1101" s="37"/>
    </row>
    <row r="1102" spans="1:30" x14ac:dyDescent="0.25">
      <c r="A1102" s="39"/>
      <c r="B1102" s="39"/>
      <c r="C1102" s="39"/>
      <c r="D1102" s="32"/>
      <c r="E1102" s="33"/>
      <c r="F1102" s="33"/>
      <c r="G1102" s="26"/>
      <c r="H1102" s="34"/>
      <c r="I1102" s="34"/>
      <c r="J1102" s="34"/>
      <c r="K1102" s="34"/>
      <c r="L1102" s="35"/>
      <c r="M1102" s="35"/>
      <c r="N1102" s="35"/>
      <c r="O1102" s="34"/>
      <c r="P1102" s="34"/>
      <c r="Q1102" s="34"/>
      <c r="R1102" s="36"/>
      <c r="S1102" s="36"/>
      <c r="T1102" s="36"/>
      <c r="U1102" s="35"/>
      <c r="V1102" s="35"/>
      <c r="W1102" s="35"/>
      <c r="X1102" s="35"/>
      <c r="Y1102" s="35"/>
      <c r="Z1102" s="35"/>
      <c r="AA1102" s="37"/>
      <c r="AB1102" s="51"/>
      <c r="AC1102" s="38"/>
      <c r="AD1102" s="37"/>
    </row>
    <row r="1103" spans="1:30" x14ac:dyDescent="0.25">
      <c r="A1103" s="39"/>
      <c r="B1103" s="39"/>
      <c r="C1103" s="39"/>
      <c r="D1103" s="32"/>
      <c r="E1103" s="33"/>
      <c r="F1103" s="33"/>
      <c r="G1103" s="26"/>
      <c r="H1103" s="34"/>
      <c r="I1103" s="34"/>
      <c r="J1103" s="34"/>
      <c r="K1103" s="34"/>
      <c r="L1103" s="35"/>
      <c r="M1103" s="35"/>
      <c r="N1103" s="35"/>
      <c r="O1103" s="34"/>
      <c r="P1103" s="34"/>
      <c r="Q1103" s="34"/>
      <c r="R1103" s="36"/>
      <c r="S1103" s="36"/>
      <c r="T1103" s="36"/>
      <c r="U1103" s="35"/>
      <c r="V1103" s="35"/>
      <c r="W1103" s="35"/>
      <c r="X1103" s="35"/>
      <c r="Y1103" s="35"/>
      <c r="Z1103" s="35"/>
      <c r="AA1103" s="37"/>
      <c r="AB1103" s="51"/>
      <c r="AC1103" s="38"/>
      <c r="AD1103" s="37"/>
    </row>
    <row r="1104" spans="1:30" x14ac:dyDescent="0.25">
      <c r="A1104" s="39"/>
      <c r="B1104" s="39"/>
      <c r="C1104" s="39"/>
      <c r="D1104" s="32"/>
      <c r="E1104" s="33"/>
      <c r="F1104" s="33"/>
      <c r="G1104" s="26"/>
      <c r="H1104" s="34"/>
      <c r="I1104" s="34"/>
      <c r="J1104" s="34"/>
      <c r="K1104" s="34"/>
      <c r="L1104" s="35"/>
      <c r="M1104" s="35"/>
      <c r="N1104" s="35"/>
      <c r="O1104" s="34"/>
      <c r="P1104" s="34"/>
      <c r="Q1104" s="34"/>
      <c r="R1104" s="36"/>
      <c r="S1104" s="36"/>
      <c r="T1104" s="36"/>
      <c r="U1104" s="35"/>
      <c r="V1104" s="35"/>
      <c r="W1104" s="35"/>
      <c r="X1104" s="35"/>
      <c r="Y1104" s="35"/>
      <c r="Z1104" s="35"/>
      <c r="AA1104" s="37"/>
      <c r="AB1104" s="51"/>
      <c r="AC1104" s="38"/>
      <c r="AD1104" s="56"/>
    </row>
    <row r="1105" spans="1:30" x14ac:dyDescent="0.25">
      <c r="A1105" s="39"/>
      <c r="B1105" s="39"/>
      <c r="C1105" s="39"/>
      <c r="D1105" s="32"/>
      <c r="E1105" s="33"/>
      <c r="F1105" s="33"/>
      <c r="G1105" s="26"/>
      <c r="H1105" s="34"/>
      <c r="I1105" s="34"/>
      <c r="J1105" s="34"/>
      <c r="K1105" s="34"/>
      <c r="L1105" s="35"/>
      <c r="M1105" s="35"/>
      <c r="N1105" s="35"/>
      <c r="O1105" s="34"/>
      <c r="P1105" s="34"/>
      <c r="Q1105" s="34"/>
      <c r="R1105" s="36"/>
      <c r="S1105" s="36"/>
      <c r="T1105" s="36"/>
      <c r="U1105" s="35"/>
      <c r="V1105" s="35"/>
      <c r="W1105" s="35"/>
      <c r="X1105" s="35"/>
      <c r="Y1105" s="35"/>
      <c r="Z1105" s="35"/>
      <c r="AA1105" s="37"/>
      <c r="AB1105" s="51"/>
      <c r="AC1105" s="38"/>
      <c r="AD1105" s="37"/>
    </row>
    <row r="1106" spans="1:30" x14ac:dyDescent="0.25">
      <c r="A1106" s="39"/>
      <c r="B1106" s="39"/>
      <c r="C1106" s="39"/>
      <c r="D1106" s="32"/>
      <c r="E1106" s="33"/>
      <c r="F1106" s="33"/>
      <c r="G1106" s="26"/>
      <c r="H1106" s="34"/>
      <c r="I1106" s="34"/>
      <c r="J1106" s="34"/>
      <c r="K1106" s="34"/>
      <c r="L1106" s="35"/>
      <c r="M1106" s="35"/>
      <c r="N1106" s="35"/>
      <c r="O1106" s="34"/>
      <c r="P1106" s="34"/>
      <c r="Q1106" s="34"/>
      <c r="R1106" s="36"/>
      <c r="S1106" s="36"/>
      <c r="T1106" s="36"/>
      <c r="U1106" s="35"/>
      <c r="V1106" s="35"/>
      <c r="W1106" s="35"/>
      <c r="X1106" s="35"/>
      <c r="Y1106" s="35"/>
      <c r="Z1106" s="35"/>
      <c r="AA1106" s="37"/>
      <c r="AB1106" s="51"/>
      <c r="AC1106" s="38"/>
      <c r="AD1106" s="37"/>
    </row>
    <row r="1107" spans="1:30" x14ac:dyDescent="0.25">
      <c r="A1107" s="39"/>
      <c r="B1107" s="39"/>
      <c r="C1107" s="39"/>
      <c r="D1107" s="32"/>
      <c r="E1107" s="33"/>
      <c r="F1107" s="33"/>
      <c r="G1107" s="26"/>
      <c r="H1107" s="34"/>
      <c r="I1107" s="34"/>
      <c r="J1107" s="34"/>
      <c r="K1107" s="34"/>
      <c r="L1107" s="35"/>
      <c r="M1107" s="35"/>
      <c r="N1107" s="35"/>
      <c r="O1107" s="34"/>
      <c r="P1107" s="34"/>
      <c r="Q1107" s="34"/>
      <c r="R1107" s="36"/>
      <c r="S1107" s="36"/>
      <c r="T1107" s="36"/>
      <c r="U1107" s="35"/>
      <c r="V1107" s="35"/>
      <c r="W1107" s="35"/>
      <c r="X1107" s="35"/>
      <c r="Y1107" s="35"/>
      <c r="Z1107" s="35"/>
      <c r="AA1107" s="37"/>
      <c r="AB1107" s="51"/>
      <c r="AC1107" s="38"/>
      <c r="AD1107" s="37"/>
    </row>
    <row r="1108" spans="1:30" x14ac:dyDescent="0.25">
      <c r="A1108" s="39"/>
      <c r="B1108" s="39"/>
      <c r="C1108" s="39"/>
      <c r="D1108" s="32"/>
      <c r="E1108" s="33"/>
      <c r="F1108" s="33"/>
      <c r="G1108" s="26"/>
      <c r="H1108" s="34"/>
      <c r="I1108" s="34"/>
      <c r="J1108" s="34"/>
      <c r="K1108" s="34"/>
      <c r="L1108" s="35"/>
      <c r="M1108" s="35"/>
      <c r="N1108" s="35"/>
      <c r="O1108" s="34"/>
      <c r="P1108" s="34"/>
      <c r="Q1108" s="34"/>
      <c r="R1108" s="36"/>
      <c r="S1108" s="36"/>
      <c r="T1108" s="36"/>
      <c r="U1108" s="35"/>
      <c r="V1108" s="35"/>
      <c r="W1108" s="35"/>
      <c r="X1108" s="35"/>
      <c r="Y1108" s="35"/>
      <c r="Z1108" s="35"/>
      <c r="AA1108" s="37"/>
      <c r="AB1108" s="51"/>
      <c r="AC1108" s="38"/>
      <c r="AD1108" s="56"/>
    </row>
    <row r="1109" spans="1:30" x14ac:dyDescent="0.25">
      <c r="A1109" s="39"/>
      <c r="B1109" s="39"/>
      <c r="C1109" s="39"/>
      <c r="D1109" s="32"/>
      <c r="E1109" s="33"/>
      <c r="F1109" s="33"/>
      <c r="G1109" s="26"/>
      <c r="H1109" s="34"/>
      <c r="I1109" s="34"/>
      <c r="J1109" s="34"/>
      <c r="K1109" s="34"/>
      <c r="L1109" s="35"/>
      <c r="M1109" s="35"/>
      <c r="N1109" s="35"/>
      <c r="O1109" s="34"/>
      <c r="P1109" s="34"/>
      <c r="Q1109" s="34"/>
      <c r="R1109" s="36"/>
      <c r="S1109" s="36"/>
      <c r="T1109" s="36"/>
      <c r="U1109" s="35"/>
      <c r="V1109" s="35"/>
      <c r="W1109" s="35"/>
      <c r="X1109" s="35"/>
      <c r="Y1109" s="35"/>
      <c r="Z1109" s="35"/>
      <c r="AA1109" s="37"/>
      <c r="AB1109" s="51"/>
      <c r="AC1109" s="38"/>
      <c r="AD1109" s="37"/>
    </row>
    <row r="1110" spans="1:30" x14ac:dyDescent="0.25">
      <c r="A1110" s="39"/>
      <c r="B1110" s="39"/>
      <c r="C1110" s="39"/>
      <c r="D1110" s="32"/>
      <c r="E1110" s="33"/>
      <c r="F1110" s="33"/>
      <c r="G1110" s="26"/>
      <c r="H1110" s="34"/>
      <c r="I1110" s="34"/>
      <c r="J1110" s="34"/>
      <c r="K1110" s="34"/>
      <c r="L1110" s="35"/>
      <c r="M1110" s="35"/>
      <c r="N1110" s="35"/>
      <c r="O1110" s="34"/>
      <c r="P1110" s="34"/>
      <c r="Q1110" s="34"/>
      <c r="R1110" s="36"/>
      <c r="S1110" s="36"/>
      <c r="T1110" s="36"/>
      <c r="U1110" s="35"/>
      <c r="V1110" s="35"/>
      <c r="W1110" s="35"/>
      <c r="X1110" s="35"/>
      <c r="Y1110" s="35"/>
      <c r="Z1110" s="35"/>
      <c r="AA1110" s="37"/>
      <c r="AB1110" s="51"/>
      <c r="AC1110" s="38"/>
      <c r="AD1110" s="37"/>
    </row>
    <row r="1111" spans="1:30" x14ac:dyDescent="0.25">
      <c r="A1111" s="39"/>
      <c r="B1111" s="39"/>
      <c r="C1111" s="39"/>
      <c r="D1111" s="32"/>
      <c r="E1111" s="33"/>
      <c r="F1111" s="33"/>
      <c r="G1111" s="26"/>
      <c r="H1111" s="34"/>
      <c r="I1111" s="34"/>
      <c r="J1111" s="34"/>
      <c r="K1111" s="34"/>
      <c r="L1111" s="35"/>
      <c r="M1111" s="35"/>
      <c r="N1111" s="35"/>
      <c r="O1111" s="34"/>
      <c r="P1111" s="34"/>
      <c r="Q1111" s="34"/>
      <c r="R1111" s="36"/>
      <c r="S1111" s="36"/>
      <c r="T1111" s="36"/>
      <c r="U1111" s="35"/>
      <c r="V1111" s="35"/>
      <c r="W1111" s="35"/>
      <c r="X1111" s="35"/>
      <c r="Y1111" s="35"/>
      <c r="Z1111" s="35"/>
      <c r="AA1111" s="37"/>
      <c r="AB1111" s="51"/>
      <c r="AC1111" s="38"/>
      <c r="AD1111" s="37"/>
    </row>
    <row r="1112" spans="1:30" x14ac:dyDescent="0.25">
      <c r="A1112" s="39"/>
      <c r="B1112" s="39"/>
      <c r="C1112" s="39"/>
      <c r="D1112" s="32"/>
      <c r="E1112" s="33"/>
      <c r="F1112" s="33"/>
      <c r="G1112" s="26"/>
      <c r="H1112" s="34"/>
      <c r="I1112" s="34"/>
      <c r="J1112" s="34"/>
      <c r="K1112" s="34"/>
      <c r="L1112" s="35"/>
      <c r="M1112" s="35"/>
      <c r="N1112" s="35"/>
      <c r="O1112" s="34"/>
      <c r="P1112" s="34"/>
      <c r="Q1112" s="34"/>
      <c r="R1112" s="36"/>
      <c r="S1112" s="36"/>
      <c r="T1112" s="36"/>
      <c r="U1112" s="35"/>
      <c r="V1112" s="35"/>
      <c r="W1112" s="35"/>
      <c r="X1112" s="35"/>
      <c r="Y1112" s="35"/>
      <c r="Z1112" s="35"/>
      <c r="AA1112" s="37"/>
      <c r="AB1112" s="51"/>
      <c r="AC1112" s="38"/>
      <c r="AD1112" s="56"/>
    </row>
    <row r="1113" spans="1:30" x14ac:dyDescent="0.25">
      <c r="A1113" s="39"/>
      <c r="B1113" s="39"/>
      <c r="C1113" s="39"/>
      <c r="D1113" s="32"/>
      <c r="E1113" s="33"/>
      <c r="F1113" s="33"/>
      <c r="G1113" s="26"/>
      <c r="H1113" s="34"/>
      <c r="I1113" s="34"/>
      <c r="J1113" s="34"/>
      <c r="K1113" s="34"/>
      <c r="L1113" s="35"/>
      <c r="M1113" s="35"/>
      <c r="N1113" s="35"/>
      <c r="O1113" s="34"/>
      <c r="P1113" s="34"/>
      <c r="Q1113" s="34"/>
      <c r="R1113" s="36"/>
      <c r="S1113" s="36"/>
      <c r="T1113" s="36"/>
      <c r="U1113" s="35"/>
      <c r="V1113" s="35"/>
      <c r="W1113" s="35"/>
      <c r="X1113" s="35"/>
      <c r="Y1113" s="35"/>
      <c r="Z1113" s="35"/>
      <c r="AA1113" s="37"/>
      <c r="AB1113" s="51"/>
      <c r="AC1113" s="38"/>
      <c r="AD1113" s="37"/>
    </row>
    <row r="1114" spans="1:30" x14ac:dyDescent="0.25">
      <c r="A1114" s="39"/>
      <c r="B1114" s="39"/>
      <c r="C1114" s="39"/>
      <c r="D1114" s="32"/>
      <c r="E1114" s="33"/>
      <c r="F1114" s="33"/>
      <c r="G1114" s="26"/>
      <c r="H1114" s="34"/>
      <c r="I1114" s="34"/>
      <c r="J1114" s="34"/>
      <c r="K1114" s="34"/>
      <c r="L1114" s="35"/>
      <c r="M1114" s="35"/>
      <c r="N1114" s="35"/>
      <c r="O1114" s="34"/>
      <c r="P1114" s="34"/>
      <c r="Q1114" s="34"/>
      <c r="R1114" s="36"/>
      <c r="S1114" s="36"/>
      <c r="T1114" s="36"/>
      <c r="U1114" s="35"/>
      <c r="V1114" s="35"/>
      <c r="W1114" s="35"/>
      <c r="X1114" s="35"/>
      <c r="Y1114" s="35"/>
      <c r="Z1114" s="35"/>
      <c r="AA1114" s="37"/>
      <c r="AB1114" s="51"/>
      <c r="AC1114" s="38"/>
      <c r="AD1114" s="37"/>
    </row>
    <row r="1115" spans="1:30" x14ac:dyDescent="0.25">
      <c r="A1115" s="39"/>
      <c r="B1115" s="39"/>
      <c r="C1115" s="39"/>
      <c r="D1115" s="32"/>
      <c r="E1115" s="33"/>
      <c r="F1115" s="33"/>
      <c r="G1115" s="26"/>
      <c r="H1115" s="34"/>
      <c r="I1115" s="34"/>
      <c r="J1115" s="34"/>
      <c r="K1115" s="34"/>
      <c r="L1115" s="35"/>
      <c r="M1115" s="35"/>
      <c r="N1115" s="35"/>
      <c r="O1115" s="34"/>
      <c r="P1115" s="34"/>
      <c r="Q1115" s="34"/>
      <c r="R1115" s="36"/>
      <c r="S1115" s="36"/>
      <c r="T1115" s="36"/>
      <c r="U1115" s="35"/>
      <c r="V1115" s="35"/>
      <c r="W1115" s="35"/>
      <c r="X1115" s="35"/>
      <c r="Y1115" s="35"/>
      <c r="Z1115" s="35"/>
      <c r="AA1115" s="37"/>
      <c r="AB1115" s="51"/>
      <c r="AC1115" s="38"/>
      <c r="AD1115" s="37"/>
    </row>
    <row r="1116" spans="1:30" x14ac:dyDescent="0.25">
      <c r="A1116" s="39"/>
      <c r="B1116" s="39"/>
      <c r="C1116" s="39"/>
      <c r="D1116" s="32"/>
      <c r="E1116" s="33"/>
      <c r="F1116" s="33"/>
      <c r="G1116" s="26"/>
      <c r="H1116" s="34"/>
      <c r="I1116" s="34"/>
      <c r="J1116" s="34"/>
      <c r="K1116" s="34"/>
      <c r="L1116" s="35"/>
      <c r="M1116" s="35"/>
      <c r="N1116" s="35"/>
      <c r="O1116" s="34"/>
      <c r="P1116" s="34"/>
      <c r="Q1116" s="34"/>
      <c r="R1116" s="36"/>
      <c r="S1116" s="36"/>
      <c r="T1116" s="36"/>
      <c r="U1116" s="35"/>
      <c r="V1116" s="35"/>
      <c r="W1116" s="35"/>
      <c r="X1116" s="35"/>
      <c r="Y1116" s="35"/>
      <c r="Z1116" s="35"/>
      <c r="AA1116" s="37"/>
      <c r="AB1116" s="51"/>
      <c r="AC1116" s="38"/>
      <c r="AD1116" s="37"/>
    </row>
    <row r="1117" spans="1:30" x14ac:dyDescent="0.25">
      <c r="A1117" s="39"/>
      <c r="B1117" s="39"/>
      <c r="C1117" s="39"/>
      <c r="D1117" s="32"/>
      <c r="E1117" s="33"/>
      <c r="F1117" s="33"/>
      <c r="G1117" s="26"/>
      <c r="H1117" s="34"/>
      <c r="I1117" s="34"/>
      <c r="J1117" s="34"/>
      <c r="K1117" s="34"/>
      <c r="L1117" s="35"/>
      <c r="M1117" s="35"/>
      <c r="N1117" s="35"/>
      <c r="O1117" s="34"/>
      <c r="P1117" s="34"/>
      <c r="Q1117" s="34"/>
      <c r="R1117" s="36"/>
      <c r="S1117" s="36"/>
      <c r="T1117" s="36"/>
      <c r="U1117" s="35"/>
      <c r="V1117" s="35"/>
      <c r="W1117" s="35"/>
      <c r="X1117" s="35"/>
      <c r="Y1117" s="35"/>
      <c r="Z1117" s="35"/>
      <c r="AA1117" s="37"/>
      <c r="AB1117" s="51"/>
      <c r="AC1117" s="38"/>
      <c r="AD1117" s="37"/>
    </row>
    <row r="1118" spans="1:30" x14ac:dyDescent="0.25">
      <c r="A1118" s="39"/>
      <c r="B1118" s="39"/>
      <c r="C1118" s="39"/>
      <c r="D1118" s="32"/>
      <c r="E1118" s="33"/>
      <c r="F1118" s="33"/>
      <c r="G1118" s="26"/>
      <c r="H1118" s="34"/>
      <c r="I1118" s="34"/>
      <c r="J1118" s="34"/>
      <c r="K1118" s="34"/>
      <c r="L1118" s="35"/>
      <c r="M1118" s="35"/>
      <c r="N1118" s="35"/>
      <c r="O1118" s="34"/>
      <c r="P1118" s="34"/>
      <c r="Q1118" s="34"/>
      <c r="R1118" s="36"/>
      <c r="S1118" s="36"/>
      <c r="T1118" s="36"/>
      <c r="U1118" s="35"/>
      <c r="V1118" s="35"/>
      <c r="W1118" s="35"/>
      <c r="X1118" s="35"/>
      <c r="Y1118" s="35"/>
      <c r="Z1118" s="35"/>
      <c r="AA1118" s="37"/>
      <c r="AB1118" s="51"/>
      <c r="AC1118" s="38"/>
      <c r="AD1118" s="37"/>
    </row>
    <row r="1119" spans="1:30" x14ac:dyDescent="0.25">
      <c r="A1119" s="39"/>
      <c r="B1119" s="39"/>
      <c r="C1119" s="39"/>
      <c r="D1119" s="32"/>
      <c r="E1119" s="33"/>
      <c r="F1119" s="33"/>
      <c r="G1119" s="26"/>
      <c r="H1119" s="34"/>
      <c r="I1119" s="34"/>
      <c r="J1119" s="34"/>
      <c r="K1119" s="34"/>
      <c r="L1119" s="35"/>
      <c r="M1119" s="35"/>
      <c r="N1119" s="35"/>
      <c r="O1119" s="34"/>
      <c r="P1119" s="34"/>
      <c r="Q1119" s="34"/>
      <c r="R1119" s="36"/>
      <c r="S1119" s="36"/>
      <c r="T1119" s="36"/>
      <c r="U1119" s="35"/>
      <c r="V1119" s="35"/>
      <c r="W1119" s="35"/>
      <c r="X1119" s="35"/>
      <c r="Y1119" s="35"/>
      <c r="Z1119" s="35"/>
      <c r="AA1119" s="37"/>
      <c r="AB1119" s="51"/>
      <c r="AC1119" s="38"/>
      <c r="AD1119" s="37"/>
    </row>
    <row r="1120" spans="1:30" x14ac:dyDescent="0.25">
      <c r="A1120" s="39"/>
      <c r="B1120" s="39"/>
      <c r="C1120" s="39"/>
      <c r="D1120" s="32"/>
      <c r="E1120" s="33"/>
      <c r="F1120" s="33"/>
      <c r="G1120" s="26"/>
      <c r="H1120" s="34"/>
      <c r="I1120" s="34"/>
      <c r="J1120" s="34"/>
      <c r="K1120" s="34"/>
      <c r="L1120" s="35"/>
      <c r="M1120" s="35"/>
      <c r="N1120" s="35"/>
      <c r="O1120" s="34"/>
      <c r="P1120" s="34"/>
      <c r="Q1120" s="34"/>
      <c r="R1120" s="36"/>
      <c r="S1120" s="36"/>
      <c r="T1120" s="36"/>
      <c r="U1120" s="35"/>
      <c r="V1120" s="35"/>
      <c r="W1120" s="35"/>
      <c r="X1120" s="35"/>
      <c r="Y1120" s="35"/>
      <c r="Z1120" s="35"/>
      <c r="AA1120" s="37"/>
      <c r="AB1120" s="51"/>
      <c r="AC1120" s="38"/>
      <c r="AD1120" s="56"/>
    </row>
    <row r="1121" spans="1:30" x14ac:dyDescent="0.25">
      <c r="A1121" s="39"/>
      <c r="B1121" s="39"/>
      <c r="C1121" s="39"/>
      <c r="D1121" s="32"/>
      <c r="E1121" s="33"/>
      <c r="F1121" s="33"/>
      <c r="G1121" s="26"/>
      <c r="H1121" s="34"/>
      <c r="I1121" s="34"/>
      <c r="J1121" s="34"/>
      <c r="K1121" s="34"/>
      <c r="L1121" s="35"/>
      <c r="M1121" s="35"/>
      <c r="N1121" s="35"/>
      <c r="O1121" s="34"/>
      <c r="P1121" s="34"/>
      <c r="Q1121" s="34"/>
      <c r="R1121" s="36"/>
      <c r="S1121" s="36"/>
      <c r="T1121" s="36"/>
      <c r="U1121" s="35"/>
      <c r="V1121" s="35"/>
      <c r="W1121" s="35"/>
      <c r="X1121" s="35"/>
      <c r="Y1121" s="35"/>
      <c r="Z1121" s="35"/>
      <c r="AA1121" s="37"/>
      <c r="AB1121" s="51"/>
      <c r="AC1121" s="38"/>
      <c r="AD1121" s="37"/>
    </row>
    <row r="1122" spans="1:30" x14ac:dyDescent="0.25">
      <c r="A1122" s="39"/>
      <c r="B1122" s="39"/>
      <c r="C1122" s="39"/>
      <c r="D1122" s="32"/>
      <c r="E1122" s="33"/>
      <c r="F1122" s="33"/>
      <c r="G1122" s="26"/>
      <c r="H1122" s="34"/>
      <c r="I1122" s="34"/>
      <c r="J1122" s="34"/>
      <c r="K1122" s="34"/>
      <c r="L1122" s="35"/>
      <c r="M1122" s="35"/>
      <c r="N1122" s="35"/>
      <c r="O1122" s="34"/>
      <c r="P1122" s="34"/>
      <c r="Q1122" s="34"/>
      <c r="R1122" s="36"/>
      <c r="S1122" s="36"/>
      <c r="T1122" s="36"/>
      <c r="U1122" s="35"/>
      <c r="V1122" s="35"/>
      <c r="W1122" s="35"/>
      <c r="X1122" s="35"/>
      <c r="Y1122" s="35"/>
      <c r="Z1122" s="35"/>
      <c r="AA1122" s="37"/>
      <c r="AB1122" s="51"/>
      <c r="AC1122" s="38"/>
      <c r="AD1122" s="37"/>
    </row>
    <row r="1123" spans="1:30" x14ac:dyDescent="0.25">
      <c r="A1123" s="39"/>
      <c r="B1123" s="39"/>
      <c r="C1123" s="39"/>
      <c r="D1123" s="32"/>
      <c r="E1123" s="33"/>
      <c r="F1123" s="33"/>
      <c r="G1123" s="26"/>
      <c r="H1123" s="34"/>
      <c r="I1123" s="34"/>
      <c r="J1123" s="34"/>
      <c r="K1123" s="34"/>
      <c r="L1123" s="35"/>
      <c r="M1123" s="35"/>
      <c r="N1123" s="35"/>
      <c r="O1123" s="34"/>
      <c r="P1123" s="34"/>
      <c r="Q1123" s="34"/>
      <c r="R1123" s="36"/>
      <c r="S1123" s="36"/>
      <c r="T1123" s="36"/>
      <c r="U1123" s="35"/>
      <c r="V1123" s="35"/>
      <c r="W1123" s="35"/>
      <c r="X1123" s="35"/>
      <c r="Y1123" s="35"/>
      <c r="Z1123" s="35"/>
      <c r="AA1123" s="37"/>
      <c r="AB1123" s="51"/>
      <c r="AC1123" s="38"/>
      <c r="AD1123" s="37"/>
    </row>
    <row r="1124" spans="1:30" x14ac:dyDescent="0.25">
      <c r="A1124" s="39"/>
      <c r="B1124" s="39"/>
      <c r="C1124" s="39"/>
      <c r="D1124" s="32"/>
      <c r="E1124" s="33"/>
      <c r="F1124" s="33"/>
      <c r="G1124" s="26"/>
      <c r="H1124" s="34"/>
      <c r="I1124" s="34"/>
      <c r="J1124" s="34"/>
      <c r="K1124" s="34"/>
      <c r="L1124" s="35"/>
      <c r="M1124" s="35"/>
      <c r="N1124" s="35"/>
      <c r="O1124" s="34"/>
      <c r="P1124" s="34"/>
      <c r="Q1124" s="34"/>
      <c r="R1124" s="36"/>
      <c r="S1124" s="36"/>
      <c r="T1124" s="36"/>
      <c r="U1124" s="35"/>
      <c r="V1124" s="35"/>
      <c r="W1124" s="35"/>
      <c r="X1124" s="35"/>
      <c r="Y1124" s="35"/>
      <c r="Z1124" s="35"/>
      <c r="AA1124" s="37"/>
      <c r="AB1124" s="51"/>
      <c r="AC1124" s="38"/>
      <c r="AD1124" s="56"/>
    </row>
    <row r="1125" spans="1:30" x14ac:dyDescent="0.25">
      <c r="A1125" s="39"/>
      <c r="B1125" s="39"/>
      <c r="C1125" s="39"/>
      <c r="D1125" s="32"/>
      <c r="E1125" s="33"/>
      <c r="F1125" s="33"/>
      <c r="G1125" s="26"/>
      <c r="H1125" s="34"/>
      <c r="I1125" s="34"/>
      <c r="J1125" s="34"/>
      <c r="K1125" s="34"/>
      <c r="L1125" s="35"/>
      <c r="M1125" s="35"/>
      <c r="N1125" s="35"/>
      <c r="O1125" s="34"/>
      <c r="P1125" s="34"/>
      <c r="Q1125" s="34"/>
      <c r="R1125" s="36"/>
      <c r="S1125" s="36"/>
      <c r="T1125" s="36"/>
      <c r="U1125" s="35"/>
      <c r="V1125" s="35"/>
      <c r="W1125" s="35"/>
      <c r="X1125" s="35"/>
      <c r="Y1125" s="35"/>
      <c r="Z1125" s="35"/>
      <c r="AA1125" s="37"/>
      <c r="AB1125" s="51"/>
      <c r="AC1125" s="38"/>
      <c r="AD1125" s="37"/>
    </row>
    <row r="1126" spans="1:30" x14ac:dyDescent="0.25">
      <c r="A1126" s="39"/>
      <c r="B1126" s="39"/>
      <c r="C1126" s="39"/>
      <c r="D1126" s="32"/>
      <c r="E1126" s="33"/>
      <c r="F1126" s="33"/>
      <c r="G1126" s="26"/>
      <c r="H1126" s="34"/>
      <c r="I1126" s="34"/>
      <c r="J1126" s="34"/>
      <c r="K1126" s="34"/>
      <c r="L1126" s="35"/>
      <c r="M1126" s="35"/>
      <c r="N1126" s="35"/>
      <c r="O1126" s="34"/>
      <c r="P1126" s="34"/>
      <c r="Q1126" s="34"/>
      <c r="R1126" s="36"/>
      <c r="S1126" s="36"/>
      <c r="T1126" s="36"/>
      <c r="U1126" s="35"/>
      <c r="V1126" s="35"/>
      <c r="W1126" s="35"/>
      <c r="X1126" s="35"/>
      <c r="Y1126" s="35"/>
      <c r="Z1126" s="35"/>
      <c r="AA1126" s="37"/>
      <c r="AB1126" s="51"/>
      <c r="AC1126" s="38"/>
      <c r="AD1126" s="37"/>
    </row>
    <row r="1127" spans="1:30" x14ac:dyDescent="0.25">
      <c r="A1127" s="39"/>
      <c r="B1127" s="39"/>
      <c r="C1127" s="39"/>
      <c r="D1127" s="32"/>
      <c r="E1127" s="33"/>
      <c r="F1127" s="33"/>
      <c r="G1127" s="26"/>
      <c r="H1127" s="34"/>
      <c r="I1127" s="34"/>
      <c r="J1127" s="34"/>
      <c r="K1127" s="34"/>
      <c r="L1127" s="35"/>
      <c r="M1127" s="35"/>
      <c r="N1127" s="35"/>
      <c r="O1127" s="34"/>
      <c r="P1127" s="34"/>
      <c r="Q1127" s="34"/>
      <c r="R1127" s="36"/>
      <c r="S1127" s="36"/>
      <c r="T1127" s="36"/>
      <c r="U1127" s="35"/>
      <c r="V1127" s="35"/>
      <c r="W1127" s="35"/>
      <c r="X1127" s="35"/>
      <c r="Y1127" s="35"/>
      <c r="Z1127" s="35"/>
      <c r="AA1127" s="37"/>
      <c r="AB1127" s="51"/>
      <c r="AC1127" s="38"/>
      <c r="AD1127" s="37"/>
    </row>
    <row r="1128" spans="1:30" x14ac:dyDescent="0.25">
      <c r="A1128" s="39"/>
      <c r="B1128" s="39"/>
      <c r="C1128" s="39"/>
      <c r="D1128" s="32"/>
      <c r="E1128" s="33"/>
      <c r="F1128" s="33"/>
      <c r="G1128" s="26"/>
      <c r="H1128" s="34"/>
      <c r="I1128" s="34"/>
      <c r="J1128" s="34"/>
      <c r="K1128" s="34"/>
      <c r="L1128" s="35"/>
      <c r="M1128" s="35"/>
      <c r="N1128" s="35"/>
      <c r="O1128" s="34"/>
      <c r="P1128" s="34"/>
      <c r="Q1128" s="34"/>
      <c r="R1128" s="36"/>
      <c r="S1128" s="36"/>
      <c r="T1128" s="36"/>
      <c r="U1128" s="35"/>
      <c r="V1128" s="35"/>
      <c r="W1128" s="35"/>
      <c r="X1128" s="35"/>
      <c r="Y1128" s="35"/>
      <c r="Z1128" s="35"/>
      <c r="AA1128" s="37"/>
      <c r="AB1128" s="51"/>
      <c r="AC1128" s="38"/>
      <c r="AD1128" s="37"/>
    </row>
    <row r="1129" spans="1:30" x14ac:dyDescent="0.25">
      <c r="A1129" s="39"/>
      <c r="B1129" s="39"/>
      <c r="C1129" s="39"/>
      <c r="D1129" s="32"/>
      <c r="E1129" s="33"/>
      <c r="F1129" s="33"/>
      <c r="G1129" s="26"/>
      <c r="H1129" s="34"/>
      <c r="I1129" s="34"/>
      <c r="J1129" s="34"/>
      <c r="K1129" s="34"/>
      <c r="L1129" s="35"/>
      <c r="M1129" s="35"/>
      <c r="N1129" s="35"/>
      <c r="O1129" s="34"/>
      <c r="P1129" s="34"/>
      <c r="Q1129" s="34"/>
      <c r="R1129" s="36"/>
      <c r="S1129" s="36"/>
      <c r="T1129" s="36"/>
      <c r="U1129" s="35"/>
      <c r="V1129" s="35"/>
      <c r="W1129" s="35"/>
      <c r="X1129" s="35"/>
      <c r="Y1129" s="35"/>
      <c r="Z1129" s="35"/>
      <c r="AA1129" s="37"/>
      <c r="AB1129" s="51"/>
      <c r="AC1129" s="38"/>
      <c r="AD1129" s="37"/>
    </row>
    <row r="1130" spans="1:30" x14ac:dyDescent="0.25">
      <c r="A1130" s="39"/>
      <c r="B1130" s="39"/>
      <c r="C1130" s="39"/>
      <c r="D1130" s="32"/>
      <c r="E1130" s="33"/>
      <c r="F1130" s="33"/>
      <c r="G1130" s="26"/>
      <c r="H1130" s="34"/>
      <c r="I1130" s="34"/>
      <c r="J1130" s="34"/>
      <c r="K1130" s="34"/>
      <c r="L1130" s="35"/>
      <c r="M1130" s="35"/>
      <c r="N1130" s="35"/>
      <c r="O1130" s="34"/>
      <c r="P1130" s="34"/>
      <c r="Q1130" s="34"/>
      <c r="R1130" s="36"/>
      <c r="S1130" s="36"/>
      <c r="T1130" s="36"/>
      <c r="U1130" s="35"/>
      <c r="V1130" s="35"/>
      <c r="W1130" s="35"/>
      <c r="X1130" s="35"/>
      <c r="Y1130" s="35"/>
      <c r="Z1130" s="35"/>
      <c r="AA1130" s="37"/>
      <c r="AB1130" s="51"/>
      <c r="AC1130" s="38"/>
      <c r="AD1130" s="37"/>
    </row>
    <row r="1131" spans="1:30" x14ac:dyDescent="0.25">
      <c r="A1131" s="39"/>
      <c r="B1131" s="39"/>
      <c r="C1131" s="39"/>
      <c r="D1131" s="32"/>
      <c r="E1131" s="33"/>
      <c r="F1131" s="33"/>
      <c r="G1131" s="26"/>
      <c r="H1131" s="34"/>
      <c r="I1131" s="34"/>
      <c r="J1131" s="34"/>
      <c r="K1131" s="34"/>
      <c r="L1131" s="35"/>
      <c r="M1131" s="35"/>
      <c r="N1131" s="35"/>
      <c r="O1131" s="34"/>
      <c r="P1131" s="34"/>
      <c r="Q1131" s="34"/>
      <c r="R1131" s="36"/>
      <c r="S1131" s="36"/>
      <c r="T1131" s="36"/>
      <c r="U1131" s="35"/>
      <c r="V1131" s="35"/>
      <c r="W1131" s="35"/>
      <c r="X1131" s="35"/>
      <c r="Y1131" s="35"/>
      <c r="Z1131" s="35"/>
      <c r="AA1131" s="37"/>
      <c r="AB1131" s="51"/>
      <c r="AC1131" s="38"/>
      <c r="AD1131" s="37"/>
    </row>
    <row r="1132" spans="1:30" x14ac:dyDescent="0.25">
      <c r="A1132" s="39"/>
      <c r="B1132" s="39"/>
      <c r="C1132" s="39"/>
      <c r="D1132" s="32"/>
      <c r="E1132" s="33"/>
      <c r="F1132" s="33"/>
      <c r="G1132" s="26"/>
      <c r="H1132" s="34"/>
      <c r="I1132" s="34"/>
      <c r="J1132" s="34"/>
      <c r="K1132" s="34"/>
      <c r="L1132" s="35"/>
      <c r="M1132" s="35"/>
      <c r="N1132" s="35"/>
      <c r="O1132" s="34"/>
      <c r="P1132" s="34"/>
      <c r="Q1132" s="34"/>
      <c r="R1132" s="36"/>
      <c r="S1132" s="36"/>
      <c r="T1132" s="36"/>
      <c r="U1132" s="35"/>
      <c r="V1132" s="35"/>
      <c r="W1132" s="35"/>
      <c r="X1132" s="35"/>
      <c r="Y1132" s="35"/>
      <c r="Z1132" s="35"/>
      <c r="AA1132" s="37"/>
      <c r="AB1132" s="51"/>
      <c r="AC1132" s="38"/>
      <c r="AD1132" s="56"/>
    </row>
    <row r="1133" spans="1:30" x14ac:dyDescent="0.25">
      <c r="A1133" s="39"/>
      <c r="B1133" s="39"/>
      <c r="C1133" s="39"/>
      <c r="D1133" s="32"/>
      <c r="E1133" s="33"/>
      <c r="F1133" s="33"/>
      <c r="G1133" s="26"/>
      <c r="H1133" s="34"/>
      <c r="I1133" s="34"/>
      <c r="J1133" s="34"/>
      <c r="K1133" s="34"/>
      <c r="L1133" s="35"/>
      <c r="M1133" s="35"/>
      <c r="N1133" s="35"/>
      <c r="O1133" s="34"/>
      <c r="P1133" s="34"/>
      <c r="Q1133" s="34"/>
      <c r="R1133" s="36"/>
      <c r="S1133" s="36"/>
      <c r="T1133" s="36"/>
      <c r="U1133" s="35"/>
      <c r="V1133" s="35"/>
      <c r="W1133" s="35"/>
      <c r="X1133" s="35"/>
      <c r="Y1133" s="35"/>
      <c r="Z1133" s="35"/>
      <c r="AA1133" s="37"/>
      <c r="AB1133" s="51"/>
      <c r="AC1133" s="38"/>
      <c r="AD1133" s="37"/>
    </row>
    <row r="1134" spans="1:30" x14ac:dyDescent="0.25">
      <c r="A1134" s="39"/>
      <c r="B1134" s="39"/>
      <c r="C1134" s="39"/>
      <c r="D1134" s="32"/>
      <c r="E1134" s="33"/>
      <c r="F1134" s="33"/>
      <c r="G1134" s="26"/>
      <c r="H1134" s="34"/>
      <c r="I1134" s="34"/>
      <c r="J1134" s="34"/>
      <c r="K1134" s="34"/>
      <c r="L1134" s="35"/>
      <c r="M1134" s="35"/>
      <c r="N1134" s="35"/>
      <c r="O1134" s="34"/>
      <c r="P1134" s="34"/>
      <c r="Q1134" s="34"/>
      <c r="R1134" s="36"/>
      <c r="S1134" s="36"/>
      <c r="T1134" s="36"/>
      <c r="U1134" s="35"/>
      <c r="V1134" s="35"/>
      <c r="W1134" s="35"/>
      <c r="X1134" s="35"/>
      <c r="Y1134" s="35"/>
      <c r="Z1134" s="35"/>
      <c r="AA1134" s="37"/>
      <c r="AB1134" s="51"/>
      <c r="AC1134" s="38"/>
      <c r="AD1134" s="37"/>
    </row>
    <row r="1135" spans="1:30" x14ac:dyDescent="0.25">
      <c r="A1135" s="17"/>
      <c r="B1135" s="17"/>
      <c r="C1135" s="17"/>
      <c r="D1135" s="3"/>
      <c r="E1135" s="4"/>
      <c r="F1135" s="4"/>
      <c r="G1135" s="26"/>
      <c r="H1135" s="7"/>
      <c r="I1135" s="5"/>
      <c r="J1135" s="5"/>
      <c r="K1135" s="5"/>
      <c r="O1135" s="5"/>
      <c r="P1135" s="5"/>
      <c r="Q1135" s="5"/>
      <c r="R1135" s="6"/>
      <c r="S1135" s="6"/>
      <c r="T1135" s="6"/>
      <c r="AA1135" s="79"/>
      <c r="AB1135" s="54"/>
      <c r="AC1135" s="19"/>
      <c r="AD1135" s="79"/>
    </row>
    <row r="1136" spans="1:30" x14ac:dyDescent="0.25">
      <c r="A1136" s="17"/>
      <c r="B1136" s="17"/>
      <c r="C1136" s="17"/>
      <c r="D1136" s="3"/>
      <c r="E1136" s="4"/>
      <c r="F1136" s="4"/>
      <c r="G1136" s="26"/>
      <c r="H1136" s="7"/>
      <c r="I1136" s="5"/>
      <c r="J1136" s="5"/>
      <c r="K1136" s="5"/>
      <c r="O1136" s="5"/>
      <c r="P1136" s="5"/>
      <c r="Q1136" s="5"/>
      <c r="R1136" s="6"/>
      <c r="S1136" s="6"/>
      <c r="T1136" s="6"/>
      <c r="AA1136" s="79"/>
      <c r="AB1136" s="54"/>
      <c r="AC1136" s="19"/>
      <c r="AD1136" s="79"/>
    </row>
    <row r="1137" spans="1:30" x14ac:dyDescent="0.25">
      <c r="A1137" s="17"/>
      <c r="B1137" s="17"/>
      <c r="C1137" s="17"/>
      <c r="D1137" s="3"/>
      <c r="E1137" s="4"/>
      <c r="F1137" s="4"/>
      <c r="G1137" s="26"/>
      <c r="H1137" s="7"/>
      <c r="I1137" s="5"/>
      <c r="J1137" s="5"/>
      <c r="K1137" s="5"/>
      <c r="O1137" s="5"/>
      <c r="P1137" s="5"/>
      <c r="Q1137" s="5"/>
      <c r="R1137" s="6"/>
      <c r="S1137" s="6"/>
      <c r="T1137" s="6"/>
      <c r="AA1137" s="79"/>
      <c r="AB1137" s="54"/>
      <c r="AC1137" s="19"/>
      <c r="AD1137" s="79"/>
    </row>
    <row r="1138" spans="1:30" x14ac:dyDescent="0.25">
      <c r="A1138" s="17"/>
      <c r="B1138" s="17"/>
      <c r="C1138" s="17"/>
      <c r="D1138" s="3"/>
      <c r="E1138" s="4"/>
      <c r="F1138" s="4"/>
      <c r="G1138" s="26"/>
      <c r="H1138" s="7"/>
      <c r="I1138" s="5"/>
      <c r="J1138" s="5"/>
      <c r="K1138" s="5"/>
      <c r="O1138" s="5"/>
      <c r="P1138" s="5"/>
      <c r="Q1138" s="5"/>
      <c r="R1138" s="6"/>
      <c r="S1138" s="6"/>
      <c r="T1138" s="6"/>
      <c r="AA1138" s="79"/>
      <c r="AB1138" s="54"/>
      <c r="AC1138" s="19"/>
      <c r="AD1138" s="79"/>
    </row>
    <row r="1139" spans="1:30" x14ac:dyDescent="0.25">
      <c r="A1139" s="17"/>
      <c r="B1139" s="17"/>
      <c r="C1139" s="17"/>
      <c r="D1139" s="3"/>
      <c r="E1139" s="4"/>
      <c r="F1139" s="4"/>
      <c r="G1139" s="26"/>
      <c r="H1139" s="7"/>
      <c r="I1139" s="5"/>
      <c r="J1139" s="5"/>
      <c r="K1139" s="5"/>
      <c r="O1139" s="5"/>
      <c r="P1139" s="5"/>
      <c r="Q1139" s="5"/>
      <c r="R1139" s="6"/>
      <c r="S1139" s="6"/>
      <c r="T1139" s="6"/>
      <c r="AA1139" s="79"/>
      <c r="AB1139" s="54"/>
      <c r="AC1139" s="19"/>
      <c r="AD1139" s="79"/>
    </row>
    <row r="1140" spans="1:30" x14ac:dyDescent="0.25">
      <c r="A1140" s="17"/>
      <c r="B1140" s="17"/>
      <c r="C1140" s="17"/>
      <c r="D1140" s="3"/>
      <c r="E1140" s="4"/>
      <c r="F1140" s="4"/>
      <c r="G1140" s="26"/>
      <c r="H1140" s="7"/>
      <c r="I1140" s="5"/>
      <c r="J1140" s="5"/>
      <c r="K1140" s="5"/>
      <c r="O1140" s="5"/>
      <c r="P1140" s="5"/>
      <c r="Q1140" s="5"/>
      <c r="R1140" s="6"/>
      <c r="S1140" s="6"/>
      <c r="T1140" s="6"/>
      <c r="AA1140" s="79"/>
      <c r="AB1140" s="54"/>
      <c r="AC1140" s="19"/>
      <c r="AD1140" s="79"/>
    </row>
    <row r="1141" spans="1:30" x14ac:dyDescent="0.25">
      <c r="A1141" s="17"/>
      <c r="B1141" s="17"/>
      <c r="C1141" s="17"/>
      <c r="D1141" s="3"/>
      <c r="E1141" s="4"/>
      <c r="F1141" s="4"/>
      <c r="G1141" s="26"/>
      <c r="H1141" s="7"/>
      <c r="I1141" s="5"/>
      <c r="J1141" s="5"/>
      <c r="K1141" s="5"/>
      <c r="O1141" s="5"/>
      <c r="P1141" s="5"/>
      <c r="Q1141" s="5"/>
      <c r="R1141" s="6"/>
      <c r="S1141" s="6"/>
      <c r="T1141" s="6"/>
      <c r="AA1141" s="79"/>
      <c r="AB1141" s="54"/>
      <c r="AC1141" s="19"/>
      <c r="AD1141" s="79"/>
    </row>
    <row r="1142" spans="1:30" x14ac:dyDescent="0.25">
      <c r="A1142" s="17"/>
      <c r="B1142" s="17"/>
      <c r="C1142" s="17"/>
      <c r="D1142" s="3"/>
      <c r="E1142" s="4"/>
      <c r="F1142" s="4"/>
      <c r="G1142" s="26"/>
      <c r="H1142" s="7"/>
      <c r="I1142" s="5"/>
      <c r="J1142" s="5"/>
      <c r="K1142" s="5"/>
      <c r="O1142" s="5"/>
      <c r="P1142" s="5"/>
      <c r="Q1142" s="5"/>
      <c r="R1142" s="6"/>
      <c r="S1142" s="6"/>
      <c r="T1142" s="6"/>
      <c r="AA1142" s="79"/>
      <c r="AB1142" s="54"/>
      <c r="AC1142" s="19"/>
      <c r="AD1142" s="79"/>
    </row>
    <row r="1143" spans="1:30" x14ac:dyDescent="0.25">
      <c r="A1143" s="17"/>
      <c r="B1143" s="17"/>
      <c r="C1143" s="17"/>
      <c r="D1143" s="3"/>
      <c r="E1143" s="4"/>
      <c r="F1143" s="4"/>
      <c r="G1143" s="26"/>
      <c r="H1143" s="7"/>
      <c r="I1143" s="5"/>
      <c r="J1143" s="5"/>
      <c r="K1143" s="5"/>
      <c r="O1143" s="5"/>
      <c r="P1143" s="5"/>
      <c r="Q1143" s="5"/>
      <c r="R1143" s="6"/>
      <c r="S1143" s="6"/>
      <c r="T1143" s="6"/>
      <c r="AA1143" s="79"/>
      <c r="AB1143" s="54"/>
      <c r="AC1143" s="19"/>
      <c r="AD1143" s="79"/>
    </row>
    <row r="1144" spans="1:30" x14ac:dyDescent="0.25">
      <c r="A1144" s="17"/>
      <c r="B1144" s="17"/>
      <c r="C1144" s="17"/>
      <c r="D1144" s="3"/>
      <c r="E1144" s="4"/>
      <c r="F1144" s="4"/>
      <c r="G1144" s="26"/>
      <c r="H1144" s="7"/>
      <c r="I1144" s="5"/>
      <c r="J1144" s="5"/>
      <c r="K1144" s="5"/>
      <c r="O1144" s="5"/>
      <c r="P1144" s="5"/>
      <c r="Q1144" s="5"/>
      <c r="R1144" s="6"/>
      <c r="S1144" s="6"/>
      <c r="T1144" s="6"/>
      <c r="AA1144" s="79"/>
      <c r="AB1144" s="54"/>
      <c r="AC1144" s="19"/>
      <c r="AD1144" s="79"/>
    </row>
    <row r="1145" spans="1:30" x14ac:dyDescent="0.25">
      <c r="A1145" s="17"/>
      <c r="B1145" s="17"/>
      <c r="C1145" s="17"/>
      <c r="D1145" s="3"/>
      <c r="E1145" s="4"/>
      <c r="F1145" s="4"/>
      <c r="G1145" s="26"/>
      <c r="H1145" s="7"/>
      <c r="I1145" s="5"/>
      <c r="J1145" s="5"/>
      <c r="K1145" s="5"/>
      <c r="O1145" s="5"/>
      <c r="P1145" s="5"/>
      <c r="Q1145" s="5"/>
      <c r="R1145" s="6"/>
      <c r="S1145" s="6"/>
      <c r="T1145" s="6"/>
      <c r="AA1145" s="79"/>
      <c r="AB1145" s="54"/>
      <c r="AC1145" s="19"/>
      <c r="AD1145" s="79"/>
    </row>
    <row r="1146" spans="1:30" x14ac:dyDescent="0.25">
      <c r="A1146" s="17"/>
      <c r="B1146" s="17"/>
      <c r="C1146" s="17"/>
      <c r="D1146" s="3"/>
      <c r="E1146" s="4"/>
      <c r="F1146" s="4"/>
      <c r="G1146" s="26"/>
      <c r="H1146" s="7"/>
      <c r="I1146" s="5"/>
      <c r="J1146" s="5"/>
      <c r="K1146" s="5"/>
      <c r="O1146" s="5"/>
      <c r="P1146" s="5"/>
      <c r="Q1146" s="5"/>
      <c r="R1146" s="6"/>
      <c r="S1146" s="6"/>
      <c r="T1146" s="6"/>
      <c r="AA1146" s="79"/>
      <c r="AB1146" s="54"/>
      <c r="AC1146" s="19"/>
      <c r="AD1146" s="79"/>
    </row>
    <row r="1147" spans="1:30" x14ac:dyDescent="0.25">
      <c r="A1147" s="17"/>
      <c r="B1147" s="17"/>
      <c r="C1147" s="17"/>
      <c r="D1147" s="3"/>
      <c r="E1147" s="4"/>
      <c r="F1147" s="4"/>
      <c r="G1147" s="26"/>
      <c r="H1147" s="7"/>
      <c r="I1147" s="5"/>
      <c r="J1147" s="5"/>
      <c r="K1147" s="5"/>
      <c r="O1147" s="5"/>
      <c r="P1147" s="5"/>
      <c r="Q1147" s="5"/>
      <c r="R1147" s="6"/>
      <c r="S1147" s="6"/>
      <c r="T1147" s="6"/>
      <c r="AA1147" s="79"/>
      <c r="AB1147" s="54"/>
      <c r="AC1147" s="19"/>
      <c r="AD1147" s="79"/>
    </row>
    <row r="1148" spans="1:30" x14ac:dyDescent="0.25">
      <c r="A1148" s="17"/>
      <c r="B1148" s="17"/>
      <c r="C1148" s="17"/>
      <c r="D1148" s="3"/>
      <c r="E1148" s="4"/>
      <c r="F1148" s="4"/>
      <c r="G1148" s="26"/>
      <c r="H1148" s="7"/>
      <c r="I1148" s="5"/>
      <c r="J1148" s="5"/>
      <c r="K1148" s="5"/>
      <c r="O1148" s="5"/>
      <c r="P1148" s="5"/>
      <c r="Q1148" s="5"/>
      <c r="R1148" s="6"/>
      <c r="S1148" s="6"/>
      <c r="T1148" s="6"/>
      <c r="AA1148" s="79"/>
      <c r="AB1148" s="54"/>
      <c r="AC1148" s="19"/>
      <c r="AD1148" s="79"/>
    </row>
    <row r="1149" spans="1:30" x14ac:dyDescent="0.25">
      <c r="A1149" s="17"/>
      <c r="B1149" s="17"/>
      <c r="C1149" s="17"/>
      <c r="D1149" s="3"/>
      <c r="E1149" s="4"/>
      <c r="F1149" s="4"/>
      <c r="G1149" s="26"/>
      <c r="H1149" s="7"/>
      <c r="I1149" s="5"/>
      <c r="J1149" s="5"/>
      <c r="K1149" s="5"/>
      <c r="O1149" s="5"/>
      <c r="P1149" s="5"/>
      <c r="Q1149" s="5"/>
      <c r="R1149" s="6"/>
      <c r="S1149" s="6"/>
      <c r="T1149" s="6"/>
      <c r="AA1149" s="79"/>
      <c r="AB1149" s="54"/>
      <c r="AC1149" s="19"/>
      <c r="AD1149" s="79"/>
    </row>
    <row r="1150" spans="1:30" x14ac:dyDescent="0.25">
      <c r="A1150" s="17"/>
      <c r="B1150" s="17"/>
      <c r="C1150" s="17"/>
      <c r="D1150" s="3"/>
      <c r="E1150" s="4"/>
      <c r="F1150" s="4"/>
      <c r="G1150" s="26"/>
      <c r="H1150" s="7"/>
      <c r="I1150" s="5"/>
      <c r="J1150" s="5"/>
      <c r="K1150" s="5"/>
      <c r="O1150" s="5"/>
      <c r="P1150" s="5"/>
      <c r="Q1150" s="5"/>
      <c r="R1150" s="6"/>
      <c r="S1150" s="6"/>
      <c r="T1150" s="6"/>
      <c r="AA1150" s="79"/>
      <c r="AB1150" s="54"/>
      <c r="AC1150" s="19"/>
      <c r="AD1150" s="79"/>
    </row>
    <row r="1151" spans="1:30" x14ac:dyDescent="0.25">
      <c r="A1151" s="17"/>
      <c r="B1151" s="17"/>
      <c r="C1151" s="17"/>
      <c r="D1151" s="3"/>
      <c r="E1151" s="4"/>
      <c r="F1151" s="4"/>
      <c r="G1151" s="26"/>
      <c r="H1151" s="7"/>
      <c r="I1151" s="5"/>
      <c r="J1151" s="5"/>
      <c r="K1151" s="5"/>
      <c r="O1151" s="5"/>
      <c r="P1151" s="5"/>
      <c r="Q1151" s="5"/>
      <c r="R1151" s="6"/>
      <c r="S1151" s="6"/>
      <c r="T1151" s="6"/>
      <c r="AA1151" s="79"/>
      <c r="AB1151" s="54"/>
      <c r="AC1151" s="19"/>
      <c r="AD1151" s="25"/>
    </row>
    <row r="1152" spans="1:30" x14ac:dyDescent="0.25">
      <c r="A1152" s="17"/>
      <c r="B1152" s="17"/>
      <c r="C1152" s="17"/>
      <c r="D1152" s="3"/>
      <c r="E1152" s="4"/>
      <c r="F1152" s="4"/>
      <c r="G1152" s="26"/>
      <c r="H1152" s="7"/>
      <c r="I1152" s="5"/>
      <c r="J1152" s="5"/>
      <c r="K1152" s="5"/>
      <c r="O1152" s="5"/>
      <c r="P1152" s="5"/>
      <c r="Q1152" s="5"/>
      <c r="R1152" s="6"/>
      <c r="S1152" s="6"/>
      <c r="T1152" s="6"/>
      <c r="AA1152" s="79"/>
      <c r="AB1152" s="54"/>
      <c r="AC1152" s="19"/>
      <c r="AD1152" s="79"/>
    </row>
    <row r="1153" spans="1:30" x14ac:dyDescent="0.25">
      <c r="A1153" s="17"/>
      <c r="B1153" s="17"/>
      <c r="C1153" s="17"/>
      <c r="D1153" s="3"/>
      <c r="E1153" s="4"/>
      <c r="F1153" s="4"/>
      <c r="G1153" s="26"/>
      <c r="H1153" s="7"/>
      <c r="I1153" s="5"/>
      <c r="J1153" s="5"/>
      <c r="K1153" s="5"/>
      <c r="O1153" s="5"/>
      <c r="P1153" s="5"/>
      <c r="Q1153" s="5"/>
      <c r="R1153" s="6"/>
      <c r="S1153" s="6"/>
      <c r="T1153" s="6"/>
      <c r="AA1153" s="79"/>
      <c r="AB1153" s="54"/>
      <c r="AC1153" s="19"/>
      <c r="AD1153" s="79"/>
    </row>
    <row r="1154" spans="1:30" x14ac:dyDescent="0.25">
      <c r="A1154" s="17"/>
      <c r="B1154" s="17"/>
      <c r="C1154" s="17"/>
      <c r="D1154" s="3"/>
      <c r="E1154" s="4"/>
      <c r="F1154" s="4"/>
      <c r="G1154" s="26"/>
      <c r="H1154" s="7"/>
      <c r="I1154" s="5"/>
      <c r="J1154" s="5"/>
      <c r="K1154" s="5"/>
      <c r="O1154" s="5"/>
      <c r="P1154" s="5"/>
      <c r="Q1154" s="5"/>
      <c r="R1154" s="6"/>
      <c r="S1154" s="6"/>
      <c r="T1154" s="6"/>
      <c r="AA1154" s="79"/>
      <c r="AB1154" s="54"/>
      <c r="AC1154" s="19"/>
      <c r="AD1154" s="30"/>
    </row>
    <row r="1155" spans="1:30" x14ac:dyDescent="0.25">
      <c r="A1155" s="17"/>
      <c r="B1155" s="17"/>
      <c r="C1155" s="17"/>
      <c r="D1155" s="3"/>
      <c r="E1155" s="4"/>
      <c r="F1155" s="4"/>
      <c r="G1155" s="26"/>
      <c r="H1155" s="7"/>
      <c r="I1155" s="5"/>
      <c r="J1155" s="5"/>
      <c r="K1155" s="5"/>
      <c r="O1155" s="5"/>
      <c r="P1155" s="5"/>
      <c r="Q1155" s="5"/>
      <c r="R1155" s="6"/>
      <c r="S1155" s="6"/>
      <c r="T1155" s="6"/>
      <c r="AA1155" s="79"/>
      <c r="AB1155" s="54"/>
      <c r="AC1155" s="19"/>
      <c r="AD1155" s="79"/>
    </row>
    <row r="1156" spans="1:30" x14ac:dyDescent="0.25">
      <c r="A1156" s="17"/>
      <c r="B1156" s="17"/>
      <c r="C1156" s="17"/>
      <c r="D1156" s="3"/>
      <c r="E1156" s="4"/>
      <c r="F1156" s="4"/>
      <c r="G1156" s="26"/>
      <c r="H1156" s="7"/>
      <c r="I1156" s="5"/>
      <c r="J1156" s="5"/>
      <c r="K1156" s="5"/>
      <c r="O1156" s="5"/>
      <c r="P1156" s="5"/>
      <c r="Q1156" s="5"/>
      <c r="R1156" s="6"/>
      <c r="S1156" s="6"/>
      <c r="T1156" s="6"/>
      <c r="AA1156" s="79"/>
      <c r="AB1156" s="54"/>
      <c r="AC1156" s="19"/>
      <c r="AD1156" s="79"/>
    </row>
    <row r="1157" spans="1:30" x14ac:dyDescent="0.25">
      <c r="A1157" s="17"/>
      <c r="B1157" s="17"/>
      <c r="C1157" s="17"/>
      <c r="D1157" s="3"/>
      <c r="E1157" s="4"/>
      <c r="F1157" s="4"/>
      <c r="G1157" s="26"/>
      <c r="H1157" s="7"/>
      <c r="I1157" s="5"/>
      <c r="J1157" s="5"/>
      <c r="K1157" s="5"/>
      <c r="O1157" s="5"/>
      <c r="P1157" s="5"/>
      <c r="Q1157" s="5"/>
      <c r="R1157" s="6"/>
      <c r="S1157" s="6"/>
      <c r="T1157" s="6"/>
      <c r="AA1157" s="79"/>
      <c r="AB1157" s="54"/>
      <c r="AC1157" s="19"/>
      <c r="AD1157" s="79"/>
    </row>
    <row r="1158" spans="1:30" x14ac:dyDescent="0.25">
      <c r="A1158" s="17"/>
      <c r="B1158" s="17"/>
      <c r="C1158" s="17"/>
      <c r="D1158" s="3"/>
      <c r="E1158" s="4"/>
      <c r="F1158" s="4"/>
      <c r="G1158" s="26"/>
      <c r="H1158" s="7"/>
      <c r="I1158" s="5"/>
      <c r="J1158" s="5"/>
      <c r="K1158" s="5"/>
      <c r="O1158" s="5"/>
      <c r="P1158" s="5"/>
      <c r="Q1158" s="5"/>
      <c r="R1158" s="6"/>
      <c r="S1158" s="6"/>
      <c r="T1158" s="6"/>
      <c r="AA1158" s="79"/>
      <c r="AB1158" s="54"/>
      <c r="AC1158" s="19"/>
      <c r="AD1158" s="79"/>
    </row>
    <row r="1159" spans="1:30" x14ac:dyDescent="0.25">
      <c r="A1159" s="17"/>
      <c r="B1159" s="17"/>
      <c r="C1159" s="17"/>
      <c r="D1159" s="3"/>
      <c r="E1159" s="4"/>
      <c r="F1159" s="4"/>
      <c r="G1159" s="26"/>
      <c r="H1159" s="7"/>
      <c r="I1159" s="5"/>
      <c r="J1159" s="5"/>
      <c r="K1159" s="5"/>
      <c r="O1159" s="5"/>
      <c r="P1159" s="5"/>
      <c r="Q1159" s="5"/>
      <c r="R1159" s="6"/>
      <c r="S1159" s="6"/>
      <c r="T1159" s="6"/>
      <c r="AA1159" s="79"/>
      <c r="AB1159" s="54"/>
      <c r="AC1159" s="19"/>
      <c r="AD1159" s="30"/>
    </row>
    <row r="1160" spans="1:30" x14ac:dyDescent="0.25">
      <c r="A1160" s="17"/>
      <c r="B1160" s="17"/>
      <c r="C1160" s="17"/>
      <c r="D1160" s="3"/>
      <c r="E1160" s="4"/>
      <c r="F1160" s="4"/>
      <c r="G1160" s="26"/>
      <c r="H1160" s="7"/>
      <c r="I1160" s="5"/>
      <c r="J1160" s="5"/>
      <c r="K1160" s="5"/>
      <c r="O1160" s="5"/>
      <c r="P1160" s="5"/>
      <c r="Q1160" s="5"/>
      <c r="R1160" s="6"/>
      <c r="S1160" s="6"/>
      <c r="T1160" s="6"/>
      <c r="AA1160" s="79"/>
      <c r="AB1160" s="54"/>
      <c r="AC1160" s="19"/>
      <c r="AD1160" s="30"/>
    </row>
    <row r="1161" spans="1:30" x14ac:dyDescent="0.25">
      <c r="A1161" s="17"/>
      <c r="B1161" s="17"/>
      <c r="C1161" s="17"/>
      <c r="D1161" s="3"/>
      <c r="E1161" s="4"/>
      <c r="F1161" s="4"/>
      <c r="G1161" s="26"/>
      <c r="H1161" s="7"/>
      <c r="I1161" s="5"/>
      <c r="J1161" s="5"/>
      <c r="K1161" s="5"/>
      <c r="O1161" s="5"/>
      <c r="P1161" s="5"/>
      <c r="Q1161" s="5"/>
      <c r="R1161" s="6"/>
      <c r="S1161" s="6"/>
      <c r="T1161" s="6"/>
      <c r="AA1161" s="79"/>
      <c r="AB1161" s="54"/>
      <c r="AC1161" s="19"/>
      <c r="AD1161" s="79"/>
    </row>
    <row r="1162" spans="1:30" x14ac:dyDescent="0.25">
      <c r="A1162" s="17"/>
      <c r="B1162" s="17"/>
      <c r="C1162" s="17"/>
      <c r="D1162" s="3"/>
      <c r="E1162" s="4"/>
      <c r="F1162" s="4"/>
      <c r="G1162" s="26"/>
      <c r="H1162" s="7"/>
      <c r="I1162" s="5"/>
      <c r="J1162" s="5"/>
      <c r="K1162" s="5"/>
      <c r="O1162" s="5"/>
      <c r="P1162" s="5"/>
      <c r="Q1162" s="5"/>
      <c r="R1162" s="6"/>
      <c r="S1162" s="6"/>
      <c r="T1162" s="6"/>
      <c r="AA1162" s="79"/>
      <c r="AB1162" s="54"/>
      <c r="AC1162" s="19"/>
      <c r="AD1162" s="79"/>
    </row>
    <row r="1163" spans="1:30" x14ac:dyDescent="0.25">
      <c r="A1163" s="17"/>
      <c r="B1163" s="17"/>
      <c r="C1163" s="17"/>
      <c r="D1163" s="3"/>
      <c r="E1163" s="4"/>
      <c r="F1163" s="4"/>
      <c r="G1163" s="26"/>
      <c r="H1163" s="7"/>
      <c r="I1163" s="5"/>
      <c r="J1163" s="5"/>
      <c r="K1163" s="5"/>
      <c r="O1163" s="5"/>
      <c r="P1163" s="5"/>
      <c r="Q1163" s="5"/>
      <c r="R1163" s="6"/>
      <c r="S1163" s="6"/>
      <c r="T1163" s="6"/>
      <c r="AA1163" s="79"/>
      <c r="AB1163" s="54"/>
      <c r="AC1163" s="19"/>
      <c r="AD1163" s="79"/>
    </row>
    <row r="1164" spans="1:30" x14ac:dyDescent="0.25">
      <c r="A1164" s="17"/>
      <c r="B1164" s="17"/>
      <c r="C1164" s="17"/>
      <c r="D1164" s="3"/>
      <c r="E1164" s="4"/>
      <c r="F1164" s="4"/>
      <c r="G1164" s="26"/>
      <c r="H1164" s="7"/>
      <c r="I1164" s="5"/>
      <c r="J1164" s="5"/>
      <c r="K1164" s="5"/>
      <c r="O1164" s="5"/>
      <c r="P1164" s="5"/>
      <c r="Q1164" s="5"/>
      <c r="R1164" s="6"/>
      <c r="S1164" s="6"/>
      <c r="T1164" s="6"/>
      <c r="AA1164" s="79"/>
      <c r="AB1164" s="54"/>
      <c r="AC1164" s="19"/>
      <c r="AD1164" s="79"/>
    </row>
    <row r="1165" spans="1:30" x14ac:dyDescent="0.25">
      <c r="A1165" s="17"/>
      <c r="B1165" s="17"/>
      <c r="C1165" s="17"/>
      <c r="D1165" s="3"/>
      <c r="E1165" s="4"/>
      <c r="F1165" s="4"/>
      <c r="G1165" s="26"/>
      <c r="H1165" s="7"/>
      <c r="I1165" s="5"/>
      <c r="J1165" s="5"/>
      <c r="K1165" s="5"/>
      <c r="O1165" s="5"/>
      <c r="P1165" s="5"/>
      <c r="Q1165" s="5"/>
      <c r="R1165" s="6"/>
      <c r="S1165" s="6"/>
      <c r="T1165" s="6"/>
      <c r="AA1165" s="79"/>
      <c r="AB1165" s="54"/>
      <c r="AC1165" s="19"/>
      <c r="AD1165" s="25"/>
    </row>
    <row r="1166" spans="1:30" x14ac:dyDescent="0.25">
      <c r="A1166" s="17"/>
      <c r="B1166" s="17"/>
      <c r="C1166" s="17"/>
      <c r="D1166" s="3"/>
      <c r="E1166" s="4"/>
      <c r="F1166" s="4"/>
      <c r="G1166" s="26"/>
      <c r="H1166" s="7"/>
      <c r="I1166" s="5"/>
      <c r="J1166" s="5"/>
      <c r="K1166" s="5"/>
      <c r="O1166" s="5"/>
      <c r="P1166" s="5"/>
      <c r="Q1166" s="5"/>
      <c r="R1166" s="6"/>
      <c r="S1166" s="6"/>
      <c r="T1166" s="6"/>
      <c r="AA1166" s="79"/>
      <c r="AB1166" s="54"/>
      <c r="AC1166" s="19"/>
      <c r="AD1166" s="79"/>
    </row>
    <row r="1167" spans="1:30" x14ac:dyDescent="0.25">
      <c r="A1167" s="17"/>
      <c r="B1167" s="17"/>
      <c r="C1167" s="17"/>
      <c r="D1167" s="3"/>
      <c r="E1167" s="4"/>
      <c r="F1167" s="4"/>
      <c r="G1167" s="26"/>
      <c r="H1167" s="7"/>
      <c r="I1167" s="5"/>
      <c r="J1167" s="5"/>
      <c r="K1167" s="5"/>
      <c r="O1167" s="5"/>
      <c r="P1167" s="5"/>
      <c r="Q1167" s="5"/>
      <c r="R1167" s="6"/>
      <c r="S1167" s="6"/>
      <c r="T1167" s="6"/>
      <c r="AA1167" s="79"/>
      <c r="AB1167" s="54"/>
      <c r="AC1167" s="19"/>
      <c r="AD1167" s="79"/>
    </row>
    <row r="1168" spans="1:30" x14ac:dyDescent="0.25">
      <c r="A1168" s="17"/>
      <c r="B1168" s="17"/>
      <c r="C1168" s="17"/>
      <c r="D1168" s="3"/>
      <c r="E1168" s="4"/>
      <c r="F1168" s="4"/>
      <c r="G1168" s="26"/>
      <c r="H1168" s="7"/>
      <c r="I1168" s="5"/>
      <c r="J1168" s="5"/>
      <c r="K1168" s="5"/>
      <c r="O1168" s="5"/>
      <c r="P1168" s="5"/>
      <c r="Q1168" s="5"/>
      <c r="R1168" s="6"/>
      <c r="S1168" s="6"/>
      <c r="T1168" s="6"/>
      <c r="AA1168" s="79"/>
      <c r="AB1168" s="54"/>
      <c r="AC1168" s="19"/>
      <c r="AD1168" s="79"/>
    </row>
    <row r="1169" spans="1:30" x14ac:dyDescent="0.25">
      <c r="A1169" s="17"/>
      <c r="B1169" s="17"/>
      <c r="C1169" s="17"/>
      <c r="D1169" s="3"/>
      <c r="E1169" s="4"/>
      <c r="F1169" s="4"/>
      <c r="G1169" s="26"/>
      <c r="H1169" s="7"/>
      <c r="I1169" s="5"/>
      <c r="J1169" s="5"/>
      <c r="K1169" s="5"/>
      <c r="O1169" s="5"/>
      <c r="P1169" s="5"/>
      <c r="Q1169" s="5"/>
      <c r="R1169" s="6"/>
      <c r="S1169" s="6"/>
      <c r="T1169" s="6"/>
      <c r="AA1169" s="79"/>
      <c r="AB1169" s="54"/>
      <c r="AC1169" s="19"/>
      <c r="AD1169" s="79"/>
    </row>
    <row r="1170" spans="1:30" x14ac:dyDescent="0.25">
      <c r="A1170" s="17"/>
      <c r="B1170" s="17"/>
      <c r="C1170" s="17"/>
      <c r="D1170" s="3"/>
      <c r="E1170" s="4"/>
      <c r="F1170" s="4"/>
      <c r="G1170" s="26"/>
      <c r="H1170" s="7"/>
      <c r="I1170" s="5"/>
      <c r="J1170" s="5"/>
      <c r="K1170" s="5"/>
      <c r="O1170" s="5"/>
      <c r="P1170" s="5"/>
      <c r="Q1170" s="5"/>
      <c r="R1170" s="6"/>
      <c r="S1170" s="6"/>
      <c r="T1170" s="6"/>
      <c r="AA1170" s="79"/>
      <c r="AB1170" s="54"/>
      <c r="AC1170" s="19"/>
      <c r="AD1170" s="79"/>
    </row>
    <row r="1171" spans="1:30" x14ac:dyDescent="0.25">
      <c r="A1171" s="17"/>
      <c r="B1171" s="17"/>
      <c r="C1171" s="17"/>
      <c r="D1171" s="3"/>
      <c r="E1171" s="4"/>
      <c r="F1171" s="4"/>
      <c r="G1171" s="26"/>
      <c r="H1171" s="7"/>
      <c r="I1171" s="5"/>
      <c r="J1171" s="5"/>
      <c r="K1171" s="5"/>
      <c r="O1171" s="5"/>
      <c r="P1171" s="5"/>
      <c r="Q1171" s="5"/>
      <c r="R1171" s="6"/>
      <c r="S1171" s="6"/>
      <c r="T1171" s="6"/>
      <c r="AA1171" s="79"/>
      <c r="AB1171" s="54"/>
      <c r="AC1171" s="19"/>
      <c r="AD1171" s="79"/>
    </row>
    <row r="1172" spans="1:30" x14ac:dyDescent="0.25">
      <c r="A1172" s="17"/>
      <c r="B1172" s="17"/>
      <c r="C1172" s="17"/>
      <c r="D1172" s="3"/>
      <c r="E1172" s="4"/>
      <c r="F1172" s="4"/>
      <c r="G1172" s="26"/>
      <c r="H1172" s="7"/>
      <c r="I1172" s="5"/>
      <c r="J1172" s="5"/>
      <c r="K1172" s="5"/>
      <c r="O1172" s="5"/>
      <c r="P1172" s="5"/>
      <c r="Q1172" s="5"/>
      <c r="R1172" s="6"/>
      <c r="S1172" s="6"/>
      <c r="T1172" s="6"/>
      <c r="AA1172" s="79"/>
      <c r="AB1172" s="54"/>
      <c r="AC1172" s="19"/>
      <c r="AD1172" s="30"/>
    </row>
    <row r="1173" spans="1:30" x14ac:dyDescent="0.25">
      <c r="A1173" s="17"/>
      <c r="B1173" s="17"/>
      <c r="C1173" s="17"/>
      <c r="D1173" s="3"/>
      <c r="E1173" s="4"/>
      <c r="F1173" s="4"/>
      <c r="G1173" s="26"/>
      <c r="H1173" s="7"/>
      <c r="I1173" s="5"/>
      <c r="J1173" s="5"/>
      <c r="K1173" s="5"/>
      <c r="O1173" s="5"/>
      <c r="P1173" s="5"/>
      <c r="Q1173" s="5"/>
      <c r="R1173" s="6"/>
      <c r="S1173" s="6"/>
      <c r="T1173" s="6"/>
      <c r="AA1173" s="79"/>
      <c r="AB1173" s="54"/>
      <c r="AC1173" s="19"/>
      <c r="AD1173" s="79"/>
    </row>
    <row r="1174" spans="1:30" x14ac:dyDescent="0.25">
      <c r="A1174" s="17"/>
      <c r="B1174" s="17"/>
      <c r="C1174" s="17"/>
      <c r="D1174" s="3"/>
      <c r="E1174" s="4"/>
      <c r="F1174" s="4"/>
      <c r="G1174" s="26"/>
      <c r="H1174" s="7"/>
      <c r="I1174" s="5"/>
      <c r="J1174" s="5"/>
      <c r="K1174" s="5"/>
      <c r="O1174" s="5"/>
      <c r="P1174" s="5"/>
      <c r="Q1174" s="5"/>
      <c r="R1174" s="6"/>
      <c r="S1174" s="6"/>
      <c r="T1174" s="6"/>
      <c r="AA1174" s="79"/>
      <c r="AB1174" s="54"/>
      <c r="AC1174" s="19"/>
      <c r="AD1174" s="30"/>
    </row>
    <row r="1175" spans="1:30" x14ac:dyDescent="0.25">
      <c r="A1175" s="17"/>
      <c r="B1175" s="17"/>
      <c r="C1175" s="17"/>
      <c r="D1175" s="3"/>
      <c r="E1175" s="4"/>
      <c r="F1175" s="4"/>
      <c r="G1175" s="26"/>
      <c r="H1175" s="7"/>
      <c r="I1175" s="5"/>
      <c r="J1175" s="5"/>
      <c r="K1175" s="5"/>
      <c r="O1175" s="5"/>
      <c r="P1175" s="5"/>
      <c r="Q1175" s="5"/>
      <c r="R1175" s="6"/>
      <c r="S1175" s="6"/>
      <c r="T1175" s="6"/>
      <c r="AA1175" s="79"/>
      <c r="AB1175" s="54"/>
      <c r="AC1175" s="19"/>
      <c r="AD1175" s="79"/>
    </row>
    <row r="1176" spans="1:30" x14ac:dyDescent="0.25">
      <c r="A1176" s="17"/>
      <c r="B1176" s="17"/>
      <c r="C1176" s="17"/>
      <c r="D1176" s="3"/>
      <c r="E1176" s="4"/>
      <c r="F1176" s="4"/>
      <c r="G1176" s="26"/>
      <c r="H1176" s="7"/>
      <c r="I1176" s="5"/>
      <c r="J1176" s="5"/>
      <c r="K1176" s="5"/>
      <c r="O1176" s="5"/>
      <c r="P1176" s="5"/>
      <c r="Q1176" s="5"/>
      <c r="R1176" s="6"/>
      <c r="S1176" s="6"/>
      <c r="T1176" s="6"/>
      <c r="AA1176" s="79"/>
      <c r="AB1176" s="54"/>
      <c r="AC1176" s="19"/>
      <c r="AD1176" s="79"/>
    </row>
    <row r="1177" spans="1:30" x14ac:dyDescent="0.25">
      <c r="A1177" s="17"/>
      <c r="B1177" s="17"/>
      <c r="C1177" s="17"/>
      <c r="D1177" s="3"/>
      <c r="E1177" s="4"/>
      <c r="F1177" s="4"/>
      <c r="G1177" s="26"/>
      <c r="H1177" s="7"/>
      <c r="I1177" s="5"/>
      <c r="J1177" s="5"/>
      <c r="K1177" s="5"/>
      <c r="O1177" s="5"/>
      <c r="P1177" s="5"/>
      <c r="Q1177" s="5"/>
      <c r="R1177" s="6"/>
      <c r="S1177" s="6"/>
      <c r="T1177" s="6"/>
      <c r="AA1177" s="79"/>
      <c r="AB1177" s="54"/>
      <c r="AC1177" s="19"/>
      <c r="AD1177" s="79"/>
    </row>
    <row r="1178" spans="1:30" x14ac:dyDescent="0.25">
      <c r="A1178" s="17"/>
      <c r="B1178" s="17"/>
      <c r="C1178" s="17"/>
      <c r="D1178" s="3"/>
      <c r="E1178" s="4"/>
      <c r="F1178" s="4"/>
      <c r="G1178" s="26"/>
      <c r="H1178" s="7"/>
      <c r="I1178" s="5"/>
      <c r="J1178" s="5"/>
      <c r="K1178" s="5"/>
      <c r="O1178" s="5"/>
      <c r="P1178" s="5"/>
      <c r="Q1178" s="5"/>
      <c r="R1178" s="6"/>
      <c r="S1178" s="6"/>
      <c r="T1178" s="6"/>
      <c r="AA1178" s="79"/>
      <c r="AB1178" s="54"/>
      <c r="AC1178" s="19"/>
      <c r="AD1178" s="79"/>
    </row>
    <row r="1179" spans="1:30" x14ac:dyDescent="0.25">
      <c r="A1179" s="17"/>
      <c r="B1179" s="17"/>
      <c r="C1179" s="17"/>
      <c r="D1179" s="3"/>
      <c r="E1179" s="4"/>
      <c r="F1179" s="4"/>
      <c r="G1179" s="26"/>
      <c r="H1179" s="7"/>
      <c r="I1179" s="5"/>
      <c r="J1179" s="5"/>
      <c r="K1179" s="5"/>
      <c r="O1179" s="5"/>
      <c r="P1179" s="5"/>
      <c r="Q1179" s="5"/>
      <c r="R1179" s="6"/>
      <c r="S1179" s="6"/>
      <c r="T1179" s="6"/>
      <c r="AA1179" s="79"/>
      <c r="AB1179" s="54"/>
      <c r="AC1179" s="19"/>
      <c r="AD1179" s="79"/>
    </row>
    <row r="1180" spans="1:30" x14ac:dyDescent="0.25">
      <c r="A1180" s="17"/>
      <c r="B1180" s="17"/>
      <c r="C1180" s="17"/>
      <c r="D1180" s="3"/>
      <c r="E1180" s="4"/>
      <c r="F1180" s="4"/>
      <c r="G1180" s="26"/>
      <c r="H1180" s="7"/>
      <c r="I1180" s="5"/>
      <c r="J1180" s="5"/>
      <c r="K1180" s="5"/>
      <c r="O1180" s="5"/>
      <c r="P1180" s="5"/>
      <c r="Q1180" s="5"/>
      <c r="R1180" s="6"/>
      <c r="S1180" s="6"/>
      <c r="T1180" s="6"/>
      <c r="AA1180" s="79"/>
      <c r="AB1180" s="54"/>
      <c r="AC1180" s="19"/>
      <c r="AD1180" s="79"/>
    </row>
    <row r="1181" spans="1:30" x14ac:dyDescent="0.25">
      <c r="A1181" s="17"/>
      <c r="B1181" s="17"/>
      <c r="C1181" s="17"/>
      <c r="D1181" s="3"/>
      <c r="E1181" s="4"/>
      <c r="F1181" s="4"/>
      <c r="G1181" s="26"/>
      <c r="H1181" s="7"/>
      <c r="I1181" s="5"/>
      <c r="J1181" s="5"/>
      <c r="K1181" s="5"/>
      <c r="O1181" s="5"/>
      <c r="P1181" s="5"/>
      <c r="Q1181" s="5"/>
      <c r="R1181" s="6"/>
      <c r="S1181" s="6"/>
      <c r="T1181" s="6"/>
      <c r="AA1181" s="79"/>
      <c r="AB1181" s="54"/>
      <c r="AC1181" s="19"/>
      <c r="AD1181" s="79"/>
    </row>
    <row r="1182" spans="1:30" x14ac:dyDescent="0.25">
      <c r="A1182" s="17"/>
      <c r="B1182" s="17"/>
      <c r="C1182" s="17"/>
      <c r="D1182" s="3"/>
      <c r="E1182" s="4"/>
      <c r="F1182" s="4"/>
      <c r="G1182" s="26"/>
      <c r="H1182" s="7"/>
      <c r="I1182" s="5"/>
      <c r="J1182" s="5"/>
      <c r="K1182" s="5"/>
      <c r="L1182" s="23"/>
      <c r="M1182" s="23"/>
      <c r="N1182" s="23"/>
      <c r="O1182" s="5"/>
      <c r="P1182" s="5"/>
      <c r="Q1182" s="5"/>
      <c r="R1182" s="6"/>
      <c r="S1182" s="6"/>
      <c r="T1182" s="6"/>
      <c r="AA1182" s="25"/>
      <c r="AB1182" s="54"/>
      <c r="AC1182" s="19"/>
      <c r="AD1182" s="25"/>
    </row>
    <row r="1183" spans="1:30" x14ac:dyDescent="0.25">
      <c r="A1183" s="17"/>
      <c r="B1183" s="17"/>
      <c r="C1183" s="17"/>
      <c r="D1183" s="3"/>
      <c r="E1183" s="4"/>
      <c r="F1183" s="4"/>
      <c r="G1183" s="26"/>
      <c r="H1183" s="7"/>
      <c r="I1183" s="5"/>
      <c r="J1183" s="5"/>
      <c r="K1183" s="5"/>
      <c r="O1183" s="5"/>
      <c r="P1183" s="5"/>
      <c r="Q1183" s="5"/>
      <c r="R1183" s="6"/>
      <c r="S1183" s="6"/>
      <c r="T1183" s="6"/>
      <c r="AA1183" s="79"/>
      <c r="AB1183" s="78"/>
      <c r="AC1183" s="19"/>
      <c r="AD1183" s="25"/>
    </row>
    <row r="1184" spans="1:30" x14ac:dyDescent="0.25">
      <c r="A1184" s="17"/>
      <c r="B1184" s="17"/>
      <c r="C1184" s="17"/>
      <c r="D1184" s="3"/>
      <c r="E1184" s="4"/>
      <c r="F1184" s="4"/>
      <c r="G1184" s="26"/>
      <c r="H1184" s="7"/>
      <c r="I1184" s="5"/>
      <c r="J1184" s="5"/>
      <c r="K1184" s="5"/>
      <c r="O1184" s="5"/>
      <c r="P1184" s="5"/>
      <c r="Q1184" s="5"/>
      <c r="R1184" s="6"/>
      <c r="S1184" s="6"/>
      <c r="T1184" s="6"/>
      <c r="AA1184" s="79"/>
      <c r="AB1184" s="78"/>
      <c r="AC1184" s="19"/>
      <c r="AD1184" s="79"/>
    </row>
    <row r="1185" spans="1:30" x14ac:dyDescent="0.25">
      <c r="A1185" s="17"/>
      <c r="B1185" s="17"/>
      <c r="C1185" s="17"/>
      <c r="D1185" s="3"/>
      <c r="E1185" s="4"/>
      <c r="F1185" s="4"/>
      <c r="G1185" s="26"/>
      <c r="H1185" s="7"/>
      <c r="I1185" s="5"/>
      <c r="J1185" s="5"/>
      <c r="K1185" s="5"/>
      <c r="O1185" s="5"/>
      <c r="P1185" s="5"/>
      <c r="Q1185" s="5"/>
      <c r="R1185" s="6"/>
      <c r="S1185" s="6"/>
      <c r="T1185" s="6"/>
      <c r="AA1185" s="79"/>
      <c r="AB1185" s="78"/>
      <c r="AC1185" s="19"/>
      <c r="AD1185" s="79"/>
    </row>
    <row r="1186" spans="1:30" x14ac:dyDescent="0.25">
      <c r="A1186" s="17"/>
      <c r="B1186" s="17"/>
      <c r="C1186" s="17"/>
      <c r="D1186" s="3"/>
      <c r="E1186" s="4"/>
      <c r="F1186" s="4"/>
      <c r="G1186" s="26"/>
      <c r="H1186" s="7"/>
      <c r="I1186" s="5"/>
      <c r="J1186" s="5"/>
      <c r="K1186" s="5"/>
      <c r="O1186" s="5"/>
      <c r="P1186" s="5"/>
      <c r="Q1186" s="5"/>
      <c r="R1186" s="6"/>
      <c r="S1186" s="6"/>
      <c r="T1186" s="6"/>
      <c r="AA1186" s="79"/>
      <c r="AB1186" s="78"/>
      <c r="AC1186" s="19"/>
      <c r="AD1186" s="79"/>
    </row>
    <row r="1187" spans="1:30" x14ac:dyDescent="0.25">
      <c r="A1187" s="17"/>
      <c r="B1187" s="17"/>
      <c r="C1187" s="17"/>
      <c r="D1187" s="3"/>
      <c r="E1187" s="4"/>
      <c r="F1187" s="4"/>
      <c r="G1187" s="26"/>
      <c r="H1187" s="7"/>
      <c r="I1187" s="5"/>
      <c r="J1187" s="5"/>
      <c r="K1187" s="5"/>
      <c r="O1187" s="5"/>
      <c r="P1187" s="5"/>
      <c r="Q1187" s="5"/>
      <c r="R1187" s="6"/>
      <c r="S1187" s="6"/>
      <c r="T1187" s="6"/>
      <c r="AA1187" s="79"/>
      <c r="AB1187" s="78"/>
      <c r="AC1187" s="19"/>
      <c r="AD1187" s="79"/>
    </row>
    <row r="1188" spans="1:30" x14ac:dyDescent="0.25">
      <c r="A1188" s="17"/>
      <c r="B1188" s="17"/>
      <c r="C1188" s="17"/>
      <c r="D1188" s="3"/>
      <c r="E1188" s="4"/>
      <c r="F1188" s="4"/>
      <c r="G1188" s="26"/>
      <c r="H1188" s="7"/>
      <c r="I1188" s="5"/>
      <c r="J1188" s="5"/>
      <c r="K1188" s="5"/>
      <c r="O1188" s="5"/>
      <c r="P1188" s="5"/>
      <c r="Q1188" s="5"/>
      <c r="R1188" s="6"/>
      <c r="S1188" s="6"/>
      <c r="T1188" s="6"/>
      <c r="AA1188" s="79"/>
      <c r="AB1188" s="78"/>
      <c r="AC1188" s="19"/>
      <c r="AD1188" s="79"/>
    </row>
    <row r="1189" spans="1:30" x14ac:dyDescent="0.25">
      <c r="A1189" s="17"/>
      <c r="B1189" s="17"/>
      <c r="C1189" s="17"/>
      <c r="D1189" s="3"/>
      <c r="E1189" s="4"/>
      <c r="F1189" s="4"/>
      <c r="G1189" s="26"/>
      <c r="H1189" s="7"/>
      <c r="I1189" s="5"/>
      <c r="J1189" s="5"/>
      <c r="K1189" s="5"/>
      <c r="O1189" s="5"/>
      <c r="P1189" s="5"/>
      <c r="Q1189" s="5"/>
      <c r="R1189" s="6"/>
      <c r="S1189" s="6"/>
      <c r="T1189" s="6"/>
      <c r="AA1189" s="79"/>
      <c r="AB1189" s="78"/>
      <c r="AC1189" s="19"/>
      <c r="AD1189" s="79"/>
    </row>
    <row r="1190" spans="1:30" x14ac:dyDescent="0.25">
      <c r="A1190" s="17"/>
      <c r="B1190" s="17"/>
      <c r="C1190" s="17"/>
      <c r="D1190" s="3"/>
      <c r="E1190" s="4"/>
      <c r="F1190" s="4"/>
      <c r="G1190" s="26"/>
      <c r="H1190" s="7"/>
      <c r="I1190" s="5"/>
      <c r="J1190" s="5"/>
      <c r="K1190" s="5"/>
      <c r="O1190" s="5"/>
      <c r="P1190" s="5"/>
      <c r="Q1190" s="5"/>
      <c r="R1190" s="6"/>
      <c r="S1190" s="6"/>
      <c r="T1190" s="6"/>
      <c r="AA1190" s="79"/>
      <c r="AB1190" s="78"/>
      <c r="AC1190" s="19"/>
      <c r="AD1190" s="79"/>
    </row>
    <row r="1191" spans="1:30" x14ac:dyDescent="0.25">
      <c r="A1191" s="17"/>
      <c r="B1191" s="17"/>
      <c r="C1191" s="17"/>
      <c r="D1191" s="3"/>
      <c r="E1191" s="4"/>
      <c r="F1191" s="4"/>
      <c r="G1191" s="26"/>
      <c r="H1191" s="7"/>
      <c r="I1191" s="5"/>
      <c r="J1191" s="5"/>
      <c r="K1191" s="5"/>
      <c r="O1191" s="5"/>
      <c r="P1191" s="5"/>
      <c r="Q1191" s="5"/>
      <c r="R1191" s="6"/>
      <c r="S1191" s="6"/>
      <c r="T1191" s="6"/>
      <c r="AA1191" s="79"/>
      <c r="AB1191" s="78"/>
      <c r="AC1191" s="19"/>
      <c r="AD1191" s="79"/>
    </row>
    <row r="1192" spans="1:30" x14ac:dyDescent="0.25">
      <c r="A1192" s="17"/>
      <c r="B1192" s="17"/>
      <c r="C1192" s="17"/>
      <c r="D1192" s="3"/>
      <c r="E1192" s="4"/>
      <c r="F1192" s="4"/>
      <c r="G1192" s="26"/>
      <c r="H1192" s="7"/>
      <c r="I1192" s="5"/>
      <c r="J1192" s="5"/>
      <c r="K1192" s="5"/>
      <c r="O1192" s="5"/>
      <c r="P1192" s="5"/>
      <c r="Q1192" s="5"/>
      <c r="R1192" s="6"/>
      <c r="S1192" s="6"/>
      <c r="T1192" s="6"/>
      <c r="AA1192" s="79"/>
      <c r="AB1192" s="78"/>
      <c r="AC1192" s="19"/>
      <c r="AD1192" s="79"/>
    </row>
    <row r="1193" spans="1:30" x14ac:dyDescent="0.25">
      <c r="A1193" s="17"/>
      <c r="B1193" s="17"/>
      <c r="C1193" s="17"/>
      <c r="D1193" s="3"/>
      <c r="E1193" s="4"/>
      <c r="F1193" s="4"/>
      <c r="G1193" s="26"/>
      <c r="H1193" s="7"/>
      <c r="I1193" s="5"/>
      <c r="J1193" s="5"/>
      <c r="K1193" s="5"/>
      <c r="O1193" s="5"/>
      <c r="P1193" s="5"/>
      <c r="Q1193" s="5"/>
      <c r="R1193" s="6"/>
      <c r="S1193" s="6"/>
      <c r="T1193" s="6"/>
      <c r="AA1193" s="79"/>
      <c r="AB1193" s="78"/>
      <c r="AC1193" s="19"/>
      <c r="AD1193" s="79"/>
    </row>
    <row r="1194" spans="1:30" x14ac:dyDescent="0.25">
      <c r="A1194" s="17"/>
      <c r="B1194" s="17"/>
      <c r="C1194" s="17"/>
      <c r="D1194" s="3"/>
      <c r="E1194" s="4"/>
      <c r="F1194" s="4"/>
      <c r="G1194" s="26"/>
      <c r="H1194" s="7"/>
      <c r="I1194" s="5"/>
      <c r="J1194" s="5"/>
      <c r="K1194" s="5"/>
      <c r="O1194" s="5"/>
      <c r="P1194" s="5"/>
      <c r="Q1194" s="5"/>
      <c r="R1194" s="6"/>
      <c r="S1194" s="6"/>
      <c r="T1194" s="6"/>
      <c r="AA1194" s="79"/>
      <c r="AB1194" s="78"/>
      <c r="AC1194" s="19"/>
      <c r="AD1194" s="79"/>
    </row>
    <row r="1195" spans="1:30" x14ac:dyDescent="0.25">
      <c r="A1195" s="17"/>
      <c r="B1195" s="17"/>
      <c r="C1195" s="17"/>
      <c r="D1195" s="3"/>
      <c r="E1195" s="4"/>
      <c r="F1195" s="4"/>
      <c r="G1195" s="26"/>
      <c r="H1195" s="7"/>
      <c r="I1195" s="5"/>
      <c r="J1195" s="5"/>
      <c r="K1195" s="5"/>
      <c r="O1195" s="5"/>
      <c r="P1195" s="5"/>
      <c r="Q1195" s="5"/>
      <c r="R1195" s="6"/>
      <c r="S1195" s="6"/>
      <c r="T1195" s="6"/>
      <c r="AA1195" s="79"/>
      <c r="AB1195" s="78"/>
      <c r="AC1195" s="19"/>
      <c r="AD1195" s="79"/>
    </row>
    <row r="1196" spans="1:30" x14ac:dyDescent="0.25">
      <c r="A1196" s="17"/>
      <c r="B1196" s="17"/>
      <c r="C1196" s="17"/>
      <c r="D1196" s="3"/>
      <c r="E1196" s="4"/>
      <c r="F1196" s="4"/>
      <c r="G1196" s="26"/>
      <c r="H1196" s="7"/>
      <c r="I1196" s="5"/>
      <c r="J1196" s="5"/>
      <c r="K1196" s="5"/>
      <c r="O1196" s="5"/>
      <c r="P1196" s="5"/>
      <c r="Q1196" s="5"/>
      <c r="R1196" s="6"/>
      <c r="S1196" s="6"/>
      <c r="T1196" s="6"/>
      <c r="AA1196" s="79"/>
      <c r="AB1196" s="78"/>
      <c r="AC1196" s="19"/>
      <c r="AD1196" s="79"/>
    </row>
    <row r="1197" spans="1:30" x14ac:dyDescent="0.25">
      <c r="A1197" s="17"/>
      <c r="B1197" s="17"/>
      <c r="C1197" s="17"/>
      <c r="D1197" s="3"/>
      <c r="E1197" s="4"/>
      <c r="F1197" s="4"/>
      <c r="G1197" s="26"/>
      <c r="H1197" s="7"/>
      <c r="I1197" s="5"/>
      <c r="J1197" s="5"/>
      <c r="K1197" s="5"/>
      <c r="O1197" s="5"/>
      <c r="P1197" s="5"/>
      <c r="Q1197" s="5"/>
      <c r="R1197" s="6"/>
      <c r="S1197" s="6"/>
      <c r="T1197" s="6"/>
      <c r="AA1197" s="79"/>
      <c r="AB1197" s="78"/>
      <c r="AC1197" s="19"/>
      <c r="AD1197" s="79"/>
    </row>
    <row r="1198" spans="1:30" x14ac:dyDescent="0.25">
      <c r="A1198" s="17"/>
      <c r="B1198" s="17"/>
      <c r="C1198" s="17"/>
      <c r="D1198" s="3"/>
      <c r="E1198" s="4"/>
      <c r="F1198" s="4"/>
      <c r="G1198" s="26"/>
      <c r="H1198" s="7"/>
      <c r="I1198" s="5"/>
      <c r="J1198" s="5"/>
      <c r="K1198" s="5"/>
      <c r="O1198" s="5"/>
      <c r="P1198" s="5"/>
      <c r="Q1198" s="5"/>
      <c r="R1198" s="6"/>
      <c r="S1198" s="6"/>
      <c r="T1198" s="6"/>
      <c r="AA1198" s="79"/>
      <c r="AB1198" s="78"/>
      <c r="AC1198" s="19"/>
      <c r="AD1198" s="79"/>
    </row>
    <row r="1199" spans="1:30" x14ac:dyDescent="0.25">
      <c r="A1199" s="17"/>
      <c r="B1199" s="17"/>
      <c r="C1199" s="17"/>
      <c r="D1199" s="3"/>
      <c r="E1199" s="4"/>
      <c r="F1199" s="4"/>
      <c r="G1199" s="26"/>
      <c r="H1199" s="7"/>
      <c r="I1199" s="5"/>
      <c r="J1199" s="5"/>
      <c r="K1199" s="5"/>
      <c r="O1199" s="5"/>
      <c r="P1199" s="5"/>
      <c r="Q1199" s="5"/>
      <c r="R1199" s="6"/>
      <c r="S1199" s="6"/>
      <c r="T1199" s="6"/>
      <c r="AA1199" s="79"/>
      <c r="AB1199" s="78"/>
      <c r="AC1199" s="19"/>
      <c r="AD1199" s="79"/>
    </row>
    <row r="1200" spans="1:30" x14ac:dyDescent="0.25">
      <c r="A1200" s="17"/>
      <c r="B1200" s="17"/>
      <c r="C1200" s="17"/>
      <c r="D1200" s="3"/>
      <c r="E1200" s="4"/>
      <c r="F1200" s="4"/>
      <c r="G1200" s="26"/>
      <c r="H1200" s="7"/>
      <c r="I1200" s="5"/>
      <c r="J1200" s="5"/>
      <c r="K1200" s="5"/>
      <c r="O1200" s="5"/>
      <c r="P1200" s="5"/>
      <c r="Q1200" s="5"/>
      <c r="R1200" s="6"/>
      <c r="S1200" s="6"/>
      <c r="T1200" s="6"/>
      <c r="AA1200" s="79"/>
      <c r="AB1200" s="78"/>
      <c r="AC1200" s="19"/>
      <c r="AD1200" s="79"/>
    </row>
    <row r="1201" spans="1:30" x14ac:dyDescent="0.25">
      <c r="A1201" s="17"/>
      <c r="B1201" s="17"/>
      <c r="C1201" s="17"/>
      <c r="D1201" s="3"/>
      <c r="E1201" s="4"/>
      <c r="F1201" s="4"/>
      <c r="G1201" s="26"/>
      <c r="H1201" s="7"/>
      <c r="I1201" s="5"/>
      <c r="J1201" s="5"/>
      <c r="K1201" s="5"/>
      <c r="O1201" s="5"/>
      <c r="P1201" s="5"/>
      <c r="Q1201" s="5"/>
      <c r="R1201" s="6"/>
      <c r="S1201" s="6"/>
      <c r="T1201" s="6"/>
      <c r="AA1201" s="79"/>
      <c r="AB1201" s="78"/>
      <c r="AC1201" s="19"/>
      <c r="AD1201" s="79"/>
    </row>
    <row r="1202" spans="1:30" x14ac:dyDescent="0.25">
      <c r="A1202" s="17"/>
      <c r="B1202" s="17"/>
      <c r="C1202" s="17"/>
      <c r="D1202" s="3"/>
      <c r="E1202" s="4"/>
      <c r="F1202" s="4"/>
      <c r="G1202" s="26"/>
      <c r="H1202" s="7"/>
      <c r="I1202" s="5"/>
      <c r="J1202" s="5"/>
      <c r="K1202" s="5"/>
      <c r="O1202" s="5"/>
      <c r="P1202" s="5"/>
      <c r="Q1202" s="5"/>
      <c r="R1202" s="6"/>
      <c r="S1202" s="6"/>
      <c r="T1202" s="6"/>
      <c r="AA1202" s="79"/>
      <c r="AB1202" s="78"/>
      <c r="AC1202" s="19"/>
      <c r="AD1202" s="79"/>
    </row>
    <row r="1203" spans="1:30" x14ac:dyDescent="0.25">
      <c r="A1203" s="17"/>
      <c r="B1203" s="17"/>
      <c r="C1203" s="17"/>
      <c r="D1203" s="3"/>
      <c r="E1203" s="4"/>
      <c r="F1203" s="4"/>
      <c r="G1203" s="26"/>
      <c r="H1203" s="7"/>
      <c r="I1203" s="5"/>
      <c r="J1203" s="5"/>
      <c r="K1203" s="5"/>
      <c r="O1203" s="5"/>
      <c r="P1203" s="5"/>
      <c r="Q1203" s="5"/>
      <c r="R1203" s="6"/>
      <c r="S1203" s="6"/>
      <c r="T1203" s="6"/>
      <c r="AA1203" s="79"/>
      <c r="AB1203" s="78"/>
      <c r="AC1203" s="19"/>
      <c r="AD1203" s="79"/>
    </row>
    <row r="1204" spans="1:30" x14ac:dyDescent="0.25">
      <c r="A1204" s="17"/>
      <c r="B1204" s="17"/>
      <c r="C1204" s="17"/>
      <c r="D1204" s="3"/>
      <c r="E1204" s="4"/>
      <c r="F1204" s="4"/>
      <c r="G1204" s="26"/>
      <c r="H1204" s="7"/>
      <c r="I1204" s="5"/>
      <c r="J1204" s="5"/>
      <c r="K1204" s="5"/>
      <c r="O1204" s="5"/>
      <c r="P1204" s="5"/>
      <c r="Q1204" s="5"/>
      <c r="R1204" s="6"/>
      <c r="S1204" s="6"/>
      <c r="T1204" s="6"/>
      <c r="AA1204" s="79"/>
      <c r="AB1204" s="78"/>
      <c r="AC1204" s="19"/>
      <c r="AD1204" s="79"/>
    </row>
    <row r="1205" spans="1:30" x14ac:dyDescent="0.25">
      <c r="A1205" s="17"/>
      <c r="B1205" s="17"/>
      <c r="C1205" s="17"/>
      <c r="D1205" s="3"/>
      <c r="E1205" s="4"/>
      <c r="F1205" s="4"/>
      <c r="G1205" s="26"/>
      <c r="H1205" s="7"/>
      <c r="I1205" s="5"/>
      <c r="J1205" s="5"/>
      <c r="K1205" s="5"/>
      <c r="O1205" s="5"/>
      <c r="P1205" s="5"/>
      <c r="Q1205" s="5"/>
      <c r="R1205" s="6"/>
      <c r="S1205" s="6"/>
      <c r="T1205" s="6"/>
      <c r="AA1205" s="79"/>
      <c r="AB1205" s="78"/>
      <c r="AC1205" s="19"/>
      <c r="AD1205" s="79"/>
    </row>
    <row r="1206" spans="1:30" x14ac:dyDescent="0.25">
      <c r="A1206" s="17"/>
      <c r="B1206" s="17"/>
      <c r="C1206" s="17"/>
      <c r="D1206" s="3"/>
      <c r="E1206" s="4"/>
      <c r="F1206" s="4"/>
      <c r="G1206" s="26"/>
      <c r="H1206" s="7"/>
      <c r="I1206" s="5"/>
      <c r="J1206" s="5"/>
      <c r="K1206" s="5"/>
      <c r="L1206" s="23"/>
      <c r="M1206" s="23"/>
      <c r="N1206" s="23"/>
      <c r="O1206" s="5"/>
      <c r="P1206" s="5"/>
      <c r="Q1206" s="5"/>
      <c r="R1206" s="6"/>
      <c r="S1206" s="6"/>
      <c r="T1206" s="6"/>
      <c r="AA1206" s="79"/>
      <c r="AB1206" s="78"/>
      <c r="AC1206" s="19"/>
      <c r="AD1206" s="25"/>
    </row>
    <row r="1207" spans="1:30" x14ac:dyDescent="0.25">
      <c r="A1207" s="17"/>
      <c r="B1207" s="17"/>
      <c r="C1207" s="17"/>
      <c r="D1207" s="3"/>
      <c r="E1207" s="4"/>
      <c r="F1207" s="4"/>
      <c r="G1207" s="26"/>
      <c r="H1207" s="7"/>
      <c r="I1207" s="5"/>
      <c r="J1207" s="5"/>
      <c r="K1207" s="5"/>
      <c r="O1207" s="5"/>
      <c r="P1207" s="5"/>
      <c r="Q1207" s="5"/>
      <c r="R1207" s="6"/>
      <c r="S1207" s="6"/>
      <c r="T1207" s="6"/>
      <c r="AA1207" s="79"/>
      <c r="AB1207" s="78"/>
      <c r="AC1207" s="19"/>
      <c r="AD1207" s="79"/>
    </row>
    <row r="1208" spans="1:30" x14ac:dyDescent="0.25">
      <c r="A1208" s="17"/>
      <c r="B1208" s="17"/>
      <c r="C1208" s="17"/>
      <c r="D1208" s="3"/>
      <c r="E1208" s="4"/>
      <c r="F1208" s="4"/>
      <c r="G1208" s="26"/>
      <c r="H1208" s="7"/>
      <c r="I1208" s="5"/>
      <c r="J1208" s="5"/>
      <c r="K1208" s="5"/>
      <c r="O1208" s="5"/>
      <c r="P1208" s="5"/>
      <c r="Q1208" s="5"/>
      <c r="R1208" s="6"/>
      <c r="S1208" s="6"/>
      <c r="T1208" s="6"/>
      <c r="AA1208" s="79"/>
      <c r="AB1208" s="78"/>
      <c r="AC1208" s="19"/>
      <c r="AD1208" s="79"/>
    </row>
    <row r="1209" spans="1:30" x14ac:dyDescent="0.25">
      <c r="A1209" s="17"/>
      <c r="B1209" s="17"/>
      <c r="C1209" s="17"/>
      <c r="D1209" s="3"/>
      <c r="E1209" s="4"/>
      <c r="F1209" s="4"/>
      <c r="G1209" s="26"/>
      <c r="H1209" s="7"/>
      <c r="I1209" s="5"/>
      <c r="J1209" s="5"/>
      <c r="K1209" s="5"/>
      <c r="O1209" s="5"/>
      <c r="P1209" s="5"/>
      <c r="Q1209" s="5"/>
      <c r="R1209" s="6"/>
      <c r="S1209" s="6"/>
      <c r="T1209" s="6"/>
      <c r="AA1209" s="79"/>
      <c r="AB1209" s="78"/>
      <c r="AC1209" s="19"/>
      <c r="AD1209" s="79"/>
    </row>
    <row r="1210" spans="1:30" x14ac:dyDescent="0.25">
      <c r="A1210" s="17"/>
      <c r="B1210" s="17"/>
      <c r="C1210" s="17"/>
      <c r="D1210" s="3"/>
      <c r="E1210" s="4"/>
      <c r="F1210" s="4"/>
      <c r="G1210" s="26"/>
      <c r="H1210" s="7"/>
      <c r="I1210" s="5"/>
      <c r="J1210" s="5"/>
      <c r="K1210" s="5"/>
      <c r="O1210" s="5"/>
      <c r="P1210" s="5"/>
      <c r="Q1210" s="5"/>
      <c r="R1210" s="6"/>
      <c r="S1210" s="6"/>
      <c r="T1210" s="6"/>
      <c r="AA1210" s="79"/>
      <c r="AB1210" s="78"/>
      <c r="AC1210" s="19"/>
      <c r="AD1210" s="79"/>
    </row>
    <row r="1211" spans="1:30" x14ac:dyDescent="0.25">
      <c r="A1211" s="17"/>
      <c r="B1211" s="17"/>
      <c r="C1211" s="17"/>
      <c r="D1211" s="3"/>
      <c r="E1211" s="4"/>
      <c r="F1211" s="4"/>
      <c r="G1211" s="26"/>
      <c r="H1211" s="7"/>
      <c r="I1211" s="5"/>
      <c r="J1211" s="5"/>
      <c r="K1211" s="5"/>
      <c r="O1211" s="5"/>
      <c r="P1211" s="5"/>
      <c r="Q1211" s="5"/>
      <c r="R1211" s="6"/>
      <c r="S1211" s="6"/>
      <c r="T1211" s="6"/>
      <c r="AA1211" s="79"/>
      <c r="AB1211" s="78"/>
      <c r="AC1211" s="19"/>
      <c r="AD1211" s="79"/>
    </row>
    <row r="1212" spans="1:30" x14ac:dyDescent="0.25">
      <c r="A1212" s="17"/>
      <c r="B1212" s="17"/>
      <c r="C1212" s="17"/>
      <c r="D1212" s="3"/>
      <c r="E1212" s="4"/>
      <c r="F1212" s="4"/>
      <c r="G1212" s="26"/>
      <c r="H1212" s="7"/>
      <c r="I1212" s="5"/>
      <c r="J1212" s="5"/>
      <c r="K1212" s="5"/>
      <c r="O1212" s="5"/>
      <c r="P1212" s="5"/>
      <c r="Q1212" s="5"/>
      <c r="R1212" s="6"/>
      <c r="S1212" s="6"/>
      <c r="T1212" s="6"/>
      <c r="AA1212" s="79"/>
      <c r="AB1212" s="78"/>
      <c r="AC1212" s="19"/>
      <c r="AD1212" s="79"/>
    </row>
    <row r="1213" spans="1:30" x14ac:dyDescent="0.25">
      <c r="A1213" s="17"/>
      <c r="B1213" s="17"/>
      <c r="C1213" s="17"/>
      <c r="D1213" s="3"/>
      <c r="E1213" s="4"/>
      <c r="F1213" s="4"/>
      <c r="G1213" s="26"/>
      <c r="H1213" s="7"/>
      <c r="I1213" s="5"/>
      <c r="J1213" s="5"/>
      <c r="K1213" s="5"/>
      <c r="O1213" s="5"/>
      <c r="P1213" s="5"/>
      <c r="Q1213" s="5"/>
      <c r="R1213" s="6"/>
      <c r="S1213" s="6"/>
      <c r="T1213" s="6"/>
      <c r="AA1213" s="79"/>
      <c r="AB1213" s="78"/>
      <c r="AC1213" s="19"/>
      <c r="AD1213" s="25"/>
    </row>
    <row r="1214" spans="1:30" x14ac:dyDescent="0.25">
      <c r="A1214" s="17"/>
      <c r="B1214" s="17"/>
      <c r="C1214" s="17"/>
      <c r="D1214" s="3"/>
      <c r="E1214" s="4"/>
      <c r="F1214" s="4"/>
      <c r="G1214" s="26"/>
      <c r="H1214" s="7"/>
      <c r="I1214" s="5"/>
      <c r="J1214" s="5"/>
      <c r="K1214" s="5"/>
      <c r="O1214" s="5"/>
      <c r="P1214" s="5"/>
      <c r="Q1214" s="5"/>
      <c r="R1214" s="6"/>
      <c r="S1214" s="6"/>
      <c r="T1214" s="6"/>
      <c r="AA1214" s="79"/>
      <c r="AB1214" s="78"/>
      <c r="AC1214" s="19"/>
      <c r="AD1214" s="79"/>
    </row>
    <row r="1215" spans="1:30" x14ac:dyDescent="0.25">
      <c r="A1215" s="17"/>
      <c r="B1215" s="17"/>
      <c r="C1215" s="17"/>
      <c r="D1215" s="3"/>
      <c r="E1215" s="4"/>
      <c r="F1215" s="4"/>
      <c r="G1215" s="26"/>
      <c r="H1215" s="7"/>
      <c r="I1215" s="5"/>
      <c r="J1215" s="5"/>
      <c r="K1215" s="5"/>
      <c r="O1215" s="5"/>
      <c r="P1215" s="5"/>
      <c r="Q1215" s="5"/>
      <c r="R1215" s="6"/>
      <c r="S1215" s="6"/>
      <c r="T1215" s="6"/>
      <c r="AA1215" s="25"/>
      <c r="AB1215" s="84"/>
      <c r="AC1215" s="19"/>
      <c r="AD1215" s="25"/>
    </row>
    <row r="1216" spans="1:30" x14ac:dyDescent="0.25">
      <c r="A1216" s="17"/>
      <c r="B1216" s="17"/>
      <c r="C1216" s="17"/>
      <c r="D1216" s="3"/>
      <c r="E1216" s="4"/>
      <c r="F1216" s="4"/>
      <c r="G1216" s="26"/>
      <c r="H1216" s="7"/>
      <c r="I1216" s="5"/>
      <c r="J1216" s="5"/>
      <c r="K1216" s="5"/>
      <c r="O1216" s="5"/>
      <c r="P1216" s="5"/>
      <c r="Q1216" s="5"/>
      <c r="R1216" s="6"/>
      <c r="S1216" s="6"/>
      <c r="T1216" s="6"/>
      <c r="AA1216" s="79"/>
      <c r="AB1216" s="78"/>
      <c r="AC1216" s="19"/>
      <c r="AD1216" s="79"/>
    </row>
    <row r="1217" spans="1:30" x14ac:dyDescent="0.25">
      <c r="A1217" s="17"/>
      <c r="B1217" s="17"/>
      <c r="C1217" s="17"/>
      <c r="D1217" s="3"/>
      <c r="E1217" s="4"/>
      <c r="F1217" s="4"/>
      <c r="G1217" s="26"/>
      <c r="H1217" s="7"/>
      <c r="I1217" s="5"/>
      <c r="J1217" s="5"/>
      <c r="K1217" s="5"/>
      <c r="O1217" s="5"/>
      <c r="P1217" s="5"/>
      <c r="Q1217" s="5"/>
      <c r="R1217" s="6"/>
      <c r="S1217" s="6"/>
      <c r="T1217" s="6"/>
      <c r="AA1217" s="79"/>
      <c r="AB1217" s="78"/>
      <c r="AC1217" s="19"/>
      <c r="AD1217" s="79"/>
    </row>
    <row r="1218" spans="1:30" x14ac:dyDescent="0.25">
      <c r="A1218" s="17"/>
      <c r="B1218" s="17"/>
      <c r="C1218" s="17"/>
      <c r="D1218" s="3"/>
      <c r="E1218" s="4"/>
      <c r="F1218" s="4"/>
      <c r="G1218" s="26"/>
      <c r="H1218" s="7"/>
      <c r="I1218" s="5"/>
      <c r="J1218" s="5"/>
      <c r="K1218" s="5"/>
      <c r="O1218" s="5"/>
      <c r="P1218" s="5"/>
      <c r="Q1218" s="5"/>
      <c r="R1218" s="6"/>
      <c r="S1218" s="6"/>
      <c r="T1218" s="6"/>
      <c r="AA1218" s="79"/>
      <c r="AB1218" s="78"/>
      <c r="AC1218" s="19"/>
      <c r="AD1218" s="79"/>
    </row>
    <row r="1219" spans="1:30" x14ac:dyDescent="0.25">
      <c r="A1219" s="17"/>
      <c r="B1219" s="17"/>
      <c r="C1219" s="17"/>
      <c r="D1219" s="3"/>
      <c r="E1219" s="4"/>
      <c r="F1219" s="4"/>
      <c r="G1219" s="26"/>
      <c r="H1219" s="7"/>
      <c r="I1219" s="5"/>
      <c r="J1219" s="5"/>
      <c r="K1219" s="5"/>
      <c r="O1219" s="5"/>
      <c r="P1219" s="5"/>
      <c r="Q1219" s="5"/>
      <c r="R1219" s="6"/>
      <c r="S1219" s="6"/>
      <c r="T1219" s="6"/>
      <c r="AA1219" s="79"/>
      <c r="AB1219" s="78"/>
      <c r="AC1219" s="19"/>
      <c r="AD1219" s="79"/>
    </row>
    <row r="1220" spans="1:30" x14ac:dyDescent="0.25">
      <c r="A1220" s="17"/>
      <c r="B1220" s="17"/>
      <c r="C1220" s="17"/>
      <c r="D1220" s="3"/>
      <c r="E1220" s="4"/>
      <c r="F1220" s="4"/>
      <c r="G1220" s="26"/>
      <c r="H1220" s="7"/>
      <c r="I1220" s="5"/>
      <c r="J1220" s="5"/>
      <c r="K1220" s="5"/>
      <c r="O1220" s="5"/>
      <c r="P1220" s="5"/>
      <c r="Q1220" s="5"/>
      <c r="R1220" s="6"/>
      <c r="S1220" s="6"/>
      <c r="T1220" s="6"/>
      <c r="AA1220" s="79"/>
      <c r="AB1220" s="78"/>
      <c r="AC1220" s="19"/>
      <c r="AD1220" s="79"/>
    </row>
    <row r="1221" spans="1:30" x14ac:dyDescent="0.25">
      <c r="A1221" s="17"/>
      <c r="B1221" s="17"/>
      <c r="C1221" s="17"/>
      <c r="D1221" s="3"/>
      <c r="E1221" s="4"/>
      <c r="F1221" s="4"/>
      <c r="G1221" s="26"/>
      <c r="H1221" s="7"/>
      <c r="I1221" s="5"/>
      <c r="J1221" s="5"/>
      <c r="K1221" s="5"/>
      <c r="O1221" s="5"/>
      <c r="P1221" s="5"/>
      <c r="Q1221" s="5"/>
      <c r="R1221" s="6"/>
      <c r="S1221" s="6"/>
      <c r="T1221" s="6"/>
      <c r="AA1221" s="79"/>
      <c r="AB1221" s="78"/>
      <c r="AC1221" s="19"/>
      <c r="AD1221" s="30"/>
    </row>
    <row r="1222" spans="1:30" x14ac:dyDescent="0.25">
      <c r="A1222" s="17"/>
      <c r="B1222" s="17"/>
      <c r="C1222" s="17"/>
      <c r="D1222" s="3"/>
      <c r="E1222" s="4"/>
      <c r="F1222" s="4"/>
      <c r="G1222" s="26"/>
      <c r="H1222" s="7"/>
      <c r="I1222" s="5"/>
      <c r="J1222" s="5"/>
      <c r="K1222" s="5"/>
      <c r="O1222" s="5"/>
      <c r="P1222" s="5"/>
      <c r="Q1222" s="5"/>
      <c r="R1222" s="6"/>
      <c r="S1222" s="6"/>
      <c r="T1222" s="6"/>
      <c r="AA1222" s="79"/>
      <c r="AB1222" s="78"/>
      <c r="AC1222" s="19"/>
      <c r="AD1222" s="79"/>
    </row>
    <row r="1223" spans="1:30" x14ac:dyDescent="0.25">
      <c r="A1223" s="17"/>
      <c r="B1223" s="17"/>
      <c r="C1223" s="17"/>
      <c r="D1223" s="3"/>
      <c r="E1223" s="4"/>
      <c r="F1223" s="4"/>
      <c r="G1223" s="26"/>
      <c r="H1223" s="7"/>
      <c r="I1223" s="5"/>
      <c r="J1223" s="5"/>
      <c r="K1223" s="5"/>
      <c r="O1223" s="5"/>
      <c r="P1223" s="5"/>
      <c r="Q1223" s="5"/>
      <c r="R1223" s="6"/>
      <c r="S1223" s="6"/>
      <c r="T1223" s="6"/>
      <c r="AA1223" s="79"/>
      <c r="AB1223" s="78"/>
      <c r="AC1223" s="19"/>
      <c r="AD1223" s="79"/>
    </row>
    <row r="1224" spans="1:30" x14ac:dyDescent="0.25">
      <c r="A1224" s="17"/>
      <c r="B1224" s="17"/>
      <c r="C1224" s="17"/>
      <c r="D1224" s="3"/>
      <c r="E1224" s="4"/>
      <c r="F1224" s="4"/>
      <c r="G1224" s="26"/>
      <c r="H1224" s="7"/>
      <c r="I1224" s="5"/>
      <c r="J1224" s="5"/>
      <c r="K1224" s="5"/>
      <c r="O1224" s="5"/>
      <c r="P1224" s="5"/>
      <c r="Q1224" s="5"/>
      <c r="R1224" s="6"/>
      <c r="S1224" s="6"/>
      <c r="T1224" s="6"/>
      <c r="AA1224" s="79"/>
      <c r="AB1224" s="78"/>
      <c r="AC1224" s="19"/>
      <c r="AD1224" s="79"/>
    </row>
    <row r="1225" spans="1:30" x14ac:dyDescent="0.25">
      <c r="A1225" s="17"/>
      <c r="B1225" s="17"/>
      <c r="C1225" s="17"/>
      <c r="D1225" s="3"/>
      <c r="E1225" s="4"/>
      <c r="F1225" s="4"/>
      <c r="G1225" s="26"/>
      <c r="H1225" s="7"/>
      <c r="I1225" s="5"/>
      <c r="J1225" s="5"/>
      <c r="K1225" s="5"/>
      <c r="O1225" s="5"/>
      <c r="P1225" s="5"/>
      <c r="Q1225" s="5"/>
      <c r="R1225" s="6"/>
      <c r="S1225" s="6"/>
      <c r="T1225" s="6"/>
      <c r="AA1225" s="79"/>
      <c r="AB1225" s="78"/>
      <c r="AC1225" s="19"/>
      <c r="AD1225" s="79"/>
    </row>
    <row r="1226" spans="1:30" x14ac:dyDescent="0.25">
      <c r="A1226" s="17"/>
      <c r="B1226" s="17"/>
      <c r="C1226" s="17"/>
      <c r="D1226" s="3"/>
      <c r="E1226" s="4"/>
      <c r="F1226" s="4"/>
      <c r="G1226" s="26"/>
      <c r="H1226" s="7"/>
      <c r="I1226" s="5"/>
      <c r="J1226" s="5"/>
      <c r="K1226" s="5"/>
      <c r="O1226" s="5"/>
      <c r="P1226" s="5"/>
      <c r="Q1226" s="5"/>
      <c r="R1226" s="6"/>
      <c r="S1226" s="6"/>
      <c r="T1226" s="6"/>
      <c r="AA1226" s="79"/>
      <c r="AB1226" s="78"/>
      <c r="AC1226" s="19"/>
      <c r="AD1226" s="79"/>
    </row>
    <row r="1227" spans="1:30" x14ac:dyDescent="0.25">
      <c r="A1227" s="17"/>
      <c r="B1227" s="17"/>
      <c r="C1227" s="17"/>
      <c r="D1227" s="3"/>
      <c r="E1227" s="4"/>
      <c r="F1227" s="4"/>
      <c r="G1227" s="26"/>
      <c r="H1227" s="7"/>
      <c r="I1227" s="5"/>
      <c r="J1227" s="5"/>
      <c r="K1227" s="5"/>
      <c r="O1227" s="5"/>
      <c r="P1227" s="5"/>
      <c r="Q1227" s="5"/>
      <c r="R1227" s="6"/>
      <c r="S1227" s="6"/>
      <c r="T1227" s="6"/>
      <c r="AA1227" s="79"/>
      <c r="AB1227" s="78"/>
      <c r="AC1227" s="19"/>
      <c r="AD1227" s="79"/>
    </row>
    <row r="1228" spans="1:30" x14ac:dyDescent="0.25">
      <c r="A1228" s="17"/>
      <c r="B1228" s="17"/>
      <c r="C1228" s="17"/>
      <c r="D1228" s="3"/>
      <c r="E1228" s="4"/>
      <c r="F1228" s="4"/>
      <c r="G1228" s="26"/>
      <c r="H1228" s="7"/>
      <c r="I1228" s="5"/>
      <c r="J1228" s="5"/>
      <c r="K1228" s="5"/>
      <c r="O1228" s="5"/>
      <c r="P1228" s="5"/>
      <c r="Q1228" s="5"/>
      <c r="R1228" s="6"/>
      <c r="S1228" s="6"/>
      <c r="T1228" s="6"/>
      <c r="AA1228" s="79"/>
      <c r="AB1228" s="78"/>
      <c r="AC1228" s="19"/>
      <c r="AD1228" s="79"/>
    </row>
    <row r="1229" spans="1:30" x14ac:dyDescent="0.25">
      <c r="A1229" s="17"/>
      <c r="B1229" s="17"/>
      <c r="C1229" s="17"/>
      <c r="D1229" s="3"/>
      <c r="E1229" s="4"/>
      <c r="F1229" s="4"/>
      <c r="G1229" s="26"/>
      <c r="H1229" s="7"/>
      <c r="I1229" s="5"/>
      <c r="J1229" s="5"/>
      <c r="K1229" s="5"/>
      <c r="O1229" s="5"/>
      <c r="P1229" s="5"/>
      <c r="Q1229" s="5"/>
      <c r="R1229" s="6"/>
      <c r="S1229" s="6"/>
      <c r="T1229" s="6"/>
      <c r="AA1229" s="79"/>
      <c r="AB1229" s="78"/>
      <c r="AC1229" s="19"/>
      <c r="AD1229" s="25"/>
    </row>
    <row r="1230" spans="1:30" x14ac:dyDescent="0.25">
      <c r="A1230" s="17"/>
      <c r="B1230" s="17"/>
      <c r="C1230" s="17"/>
      <c r="D1230" s="3"/>
      <c r="E1230" s="4"/>
      <c r="F1230" s="4"/>
      <c r="G1230" s="26"/>
      <c r="H1230" s="7"/>
      <c r="I1230" s="5"/>
      <c r="J1230" s="5"/>
      <c r="K1230" s="5"/>
      <c r="O1230" s="5"/>
      <c r="P1230" s="5"/>
      <c r="Q1230" s="5"/>
      <c r="R1230" s="6"/>
      <c r="S1230" s="6"/>
      <c r="T1230" s="6"/>
      <c r="AA1230" s="79"/>
      <c r="AB1230" s="78"/>
      <c r="AC1230" s="19"/>
      <c r="AD1230" s="79"/>
    </row>
    <row r="1231" spans="1:30" x14ac:dyDescent="0.25">
      <c r="A1231" s="17"/>
      <c r="B1231" s="17"/>
      <c r="C1231" s="17"/>
      <c r="D1231" s="3"/>
      <c r="E1231" s="4"/>
      <c r="F1231" s="4"/>
      <c r="G1231" s="26"/>
      <c r="H1231" s="7"/>
      <c r="I1231" s="5"/>
      <c r="J1231" s="5"/>
      <c r="K1231" s="5"/>
      <c r="O1231" s="5"/>
      <c r="P1231" s="5"/>
      <c r="Q1231" s="5"/>
      <c r="R1231" s="6"/>
      <c r="S1231" s="6"/>
      <c r="T1231" s="6"/>
      <c r="AA1231" s="79"/>
      <c r="AB1231" s="78"/>
      <c r="AC1231" s="19"/>
      <c r="AD1231" s="79"/>
    </row>
    <row r="1232" spans="1:30" x14ac:dyDescent="0.25">
      <c r="A1232" s="17"/>
      <c r="B1232" s="17"/>
      <c r="C1232" s="17"/>
      <c r="D1232" s="3"/>
      <c r="E1232" s="4"/>
      <c r="F1232" s="4"/>
      <c r="G1232" s="26"/>
      <c r="H1232" s="7"/>
      <c r="I1232" s="5"/>
      <c r="J1232" s="5"/>
      <c r="K1232" s="5"/>
      <c r="O1232" s="5"/>
      <c r="P1232" s="5"/>
      <c r="Q1232" s="5"/>
      <c r="R1232" s="6"/>
      <c r="S1232" s="6"/>
      <c r="T1232" s="6"/>
      <c r="AA1232" s="79"/>
      <c r="AB1232" s="78"/>
      <c r="AC1232" s="19"/>
      <c r="AD1232" s="79"/>
    </row>
    <row r="1233" spans="1:30" x14ac:dyDescent="0.25">
      <c r="A1233" s="17"/>
      <c r="B1233" s="17"/>
      <c r="C1233" s="17"/>
      <c r="D1233" s="3"/>
      <c r="E1233" s="4"/>
      <c r="F1233" s="4"/>
      <c r="G1233" s="26"/>
      <c r="H1233" s="7"/>
      <c r="I1233" s="5"/>
      <c r="J1233" s="5"/>
      <c r="K1233" s="5"/>
      <c r="O1233" s="5"/>
      <c r="P1233" s="5"/>
      <c r="Q1233" s="5"/>
      <c r="R1233" s="6"/>
      <c r="S1233" s="6"/>
      <c r="T1233" s="6"/>
      <c r="AA1233" s="79"/>
      <c r="AB1233" s="78"/>
      <c r="AC1233" s="19"/>
      <c r="AD1233" s="30"/>
    </row>
    <row r="1234" spans="1:30" x14ac:dyDescent="0.25">
      <c r="A1234" s="17"/>
      <c r="B1234" s="17"/>
      <c r="C1234" s="17"/>
      <c r="D1234" s="3"/>
      <c r="E1234" s="4"/>
      <c r="F1234" s="4"/>
      <c r="G1234" s="26"/>
      <c r="H1234" s="7"/>
      <c r="I1234" s="5"/>
      <c r="J1234" s="5"/>
      <c r="K1234" s="5"/>
      <c r="O1234" s="5"/>
      <c r="P1234" s="5"/>
      <c r="Q1234" s="5"/>
      <c r="R1234" s="6"/>
      <c r="S1234" s="6"/>
      <c r="T1234" s="6"/>
      <c r="AA1234" s="79"/>
      <c r="AB1234" s="78"/>
      <c r="AC1234" s="19"/>
      <c r="AD1234" s="25"/>
    </row>
    <row r="1235" spans="1:30" x14ac:dyDescent="0.25">
      <c r="A1235" s="17"/>
      <c r="B1235" s="17"/>
      <c r="C1235" s="17"/>
      <c r="D1235" s="3"/>
      <c r="E1235" s="4"/>
      <c r="F1235" s="4"/>
      <c r="G1235" s="26"/>
      <c r="H1235" s="7"/>
      <c r="I1235" s="5"/>
      <c r="J1235" s="5"/>
      <c r="K1235" s="5"/>
      <c r="O1235" s="5"/>
      <c r="P1235" s="5"/>
      <c r="Q1235" s="5"/>
      <c r="R1235" s="6"/>
      <c r="S1235" s="6"/>
      <c r="T1235" s="6"/>
      <c r="AA1235" s="79"/>
      <c r="AB1235" s="78"/>
      <c r="AC1235" s="19"/>
      <c r="AD1235" s="79"/>
    </row>
    <row r="1236" spans="1:30" x14ac:dyDescent="0.25">
      <c r="A1236" s="17"/>
      <c r="B1236" s="17"/>
      <c r="C1236" s="17"/>
      <c r="D1236" s="3"/>
      <c r="E1236" s="4"/>
      <c r="F1236" s="4"/>
      <c r="G1236" s="26"/>
      <c r="H1236" s="7"/>
      <c r="I1236" s="5"/>
      <c r="J1236" s="5"/>
      <c r="K1236" s="5"/>
      <c r="O1236" s="5"/>
      <c r="P1236" s="5"/>
      <c r="Q1236" s="5"/>
      <c r="R1236" s="6"/>
      <c r="S1236" s="6"/>
      <c r="T1236" s="6"/>
      <c r="AA1236" s="79"/>
      <c r="AB1236" s="78"/>
      <c r="AC1236" s="19"/>
      <c r="AD1236" s="79"/>
    </row>
    <row r="1237" spans="1:30" x14ac:dyDescent="0.25">
      <c r="A1237" s="17"/>
      <c r="B1237" s="17"/>
      <c r="C1237" s="17"/>
      <c r="D1237" s="3"/>
      <c r="E1237" s="4"/>
      <c r="F1237" s="4"/>
      <c r="G1237" s="26"/>
      <c r="H1237" s="7"/>
      <c r="I1237" s="5"/>
      <c r="J1237" s="5"/>
      <c r="K1237" s="5"/>
      <c r="O1237" s="5"/>
      <c r="P1237" s="5"/>
      <c r="Q1237" s="5"/>
      <c r="R1237" s="6"/>
      <c r="S1237" s="6"/>
      <c r="T1237" s="6"/>
      <c r="AA1237" s="79"/>
      <c r="AB1237" s="78"/>
      <c r="AC1237" s="19"/>
      <c r="AD1237" s="30"/>
    </row>
    <row r="1238" spans="1:30" x14ac:dyDescent="0.25">
      <c r="A1238" s="17"/>
      <c r="B1238" s="17"/>
      <c r="C1238" s="17"/>
      <c r="D1238" s="3"/>
      <c r="E1238" s="4"/>
      <c r="F1238" s="4"/>
      <c r="G1238" s="26"/>
      <c r="H1238" s="7"/>
      <c r="I1238" s="5"/>
      <c r="J1238" s="5"/>
      <c r="K1238" s="5"/>
      <c r="O1238" s="5"/>
      <c r="P1238" s="5"/>
      <c r="Q1238" s="5"/>
      <c r="R1238" s="6"/>
      <c r="S1238" s="6"/>
      <c r="T1238" s="6"/>
      <c r="AA1238" s="79"/>
      <c r="AB1238" s="78"/>
      <c r="AC1238" s="19"/>
      <c r="AD1238" s="79"/>
    </row>
    <row r="1239" spans="1:30" x14ac:dyDescent="0.25">
      <c r="A1239" s="17"/>
      <c r="B1239" s="17"/>
      <c r="C1239" s="17"/>
      <c r="D1239" s="3"/>
      <c r="E1239" s="4"/>
      <c r="F1239" s="4"/>
      <c r="G1239" s="26"/>
      <c r="H1239" s="7"/>
      <c r="I1239" s="5"/>
      <c r="J1239" s="5"/>
      <c r="K1239" s="5"/>
      <c r="O1239" s="5"/>
      <c r="P1239" s="5"/>
      <c r="Q1239" s="5"/>
      <c r="R1239" s="6"/>
      <c r="S1239" s="6"/>
      <c r="T1239" s="6"/>
      <c r="AA1239" s="79"/>
      <c r="AB1239" s="78"/>
      <c r="AC1239" s="19"/>
      <c r="AD1239" s="79"/>
    </row>
    <row r="1240" spans="1:30" x14ac:dyDescent="0.25">
      <c r="A1240" s="17"/>
      <c r="B1240" s="17"/>
      <c r="C1240" s="17"/>
      <c r="D1240" s="3"/>
      <c r="E1240" s="4"/>
      <c r="F1240" s="4"/>
      <c r="G1240" s="26"/>
      <c r="H1240" s="7"/>
      <c r="I1240" s="5"/>
      <c r="J1240" s="5"/>
      <c r="K1240" s="5"/>
      <c r="O1240" s="5"/>
      <c r="P1240" s="5"/>
      <c r="Q1240" s="5"/>
      <c r="R1240" s="6"/>
      <c r="S1240" s="6"/>
      <c r="T1240" s="6"/>
      <c r="AA1240" s="79"/>
      <c r="AB1240" s="78"/>
      <c r="AC1240" s="19"/>
      <c r="AD1240" s="30"/>
    </row>
    <row r="1241" spans="1:30" x14ac:dyDescent="0.25">
      <c r="A1241" s="17"/>
      <c r="B1241" s="17"/>
      <c r="C1241" s="17"/>
      <c r="D1241" s="3"/>
      <c r="E1241" s="4"/>
      <c r="F1241" s="4"/>
      <c r="G1241" s="26"/>
      <c r="H1241" s="7"/>
      <c r="I1241" s="5"/>
      <c r="J1241" s="5"/>
      <c r="K1241" s="5"/>
      <c r="O1241" s="5"/>
      <c r="P1241" s="5"/>
      <c r="Q1241" s="5"/>
      <c r="R1241" s="6"/>
      <c r="S1241" s="6"/>
      <c r="T1241" s="6"/>
      <c r="AA1241" s="79"/>
      <c r="AB1241" s="78"/>
      <c r="AC1241" s="19"/>
      <c r="AD1241" s="79"/>
    </row>
    <row r="1242" spans="1:30" x14ac:dyDescent="0.25">
      <c r="A1242" s="17"/>
      <c r="B1242" s="17"/>
      <c r="C1242" s="17"/>
      <c r="D1242" s="3"/>
      <c r="E1242" s="4"/>
      <c r="F1242" s="4"/>
      <c r="G1242" s="26"/>
      <c r="H1242" s="7"/>
      <c r="I1242" s="5"/>
      <c r="J1242" s="5"/>
      <c r="K1242" s="5"/>
      <c r="O1242" s="5"/>
      <c r="P1242" s="5"/>
      <c r="Q1242" s="5"/>
      <c r="R1242" s="6"/>
      <c r="S1242" s="6"/>
      <c r="T1242" s="6"/>
      <c r="AA1242" s="79"/>
      <c r="AB1242" s="78"/>
      <c r="AC1242" s="19"/>
      <c r="AD1242" s="79"/>
    </row>
    <row r="1243" spans="1:30" x14ac:dyDescent="0.25">
      <c r="A1243" s="17"/>
      <c r="B1243" s="17"/>
      <c r="C1243" s="17"/>
      <c r="D1243" s="3"/>
      <c r="E1243" s="4"/>
      <c r="F1243" s="4"/>
      <c r="G1243" s="26"/>
      <c r="H1243" s="7"/>
      <c r="I1243" s="5"/>
      <c r="J1243" s="5"/>
      <c r="K1243" s="5"/>
      <c r="O1243" s="5"/>
      <c r="P1243" s="5"/>
      <c r="Q1243" s="5"/>
      <c r="R1243" s="6"/>
      <c r="S1243" s="6"/>
      <c r="T1243" s="6"/>
      <c r="AA1243" s="79"/>
      <c r="AB1243" s="78"/>
      <c r="AC1243" s="19"/>
      <c r="AD1243" s="79"/>
    </row>
    <row r="1244" spans="1:30" x14ac:dyDescent="0.25">
      <c r="A1244" s="17"/>
      <c r="B1244" s="17"/>
      <c r="C1244" s="17"/>
      <c r="D1244" s="3"/>
      <c r="E1244" s="4"/>
      <c r="F1244" s="4"/>
      <c r="G1244" s="26"/>
      <c r="H1244" s="7"/>
      <c r="I1244" s="5"/>
      <c r="J1244" s="5"/>
      <c r="K1244" s="5"/>
      <c r="O1244" s="5"/>
      <c r="P1244" s="5"/>
      <c r="Q1244" s="5"/>
      <c r="R1244" s="6"/>
      <c r="S1244" s="6"/>
      <c r="T1244" s="6"/>
      <c r="AA1244" s="79"/>
      <c r="AB1244" s="78"/>
      <c r="AC1244" s="19"/>
      <c r="AD1244" s="79"/>
    </row>
    <row r="1245" spans="1:30" x14ac:dyDescent="0.25">
      <c r="A1245" s="17"/>
      <c r="B1245" s="17"/>
      <c r="C1245" s="17"/>
      <c r="D1245" s="3"/>
      <c r="E1245" s="4"/>
      <c r="F1245" s="4"/>
      <c r="G1245" s="26"/>
      <c r="H1245" s="7"/>
      <c r="I1245" s="5"/>
      <c r="J1245" s="5"/>
      <c r="K1245" s="5"/>
      <c r="O1245" s="5"/>
      <c r="P1245" s="5"/>
      <c r="Q1245" s="5"/>
      <c r="R1245" s="6"/>
      <c r="S1245" s="6"/>
      <c r="T1245" s="6"/>
      <c r="AA1245" s="79"/>
      <c r="AB1245" s="78"/>
      <c r="AC1245" s="19"/>
      <c r="AD1245" s="79"/>
    </row>
    <row r="1246" spans="1:30" x14ac:dyDescent="0.25">
      <c r="A1246" s="17"/>
      <c r="B1246" s="17"/>
      <c r="C1246" s="17"/>
      <c r="D1246" s="3"/>
      <c r="E1246" s="4"/>
      <c r="F1246" s="4"/>
      <c r="G1246" s="26"/>
      <c r="H1246" s="7"/>
      <c r="I1246" s="5"/>
      <c r="J1246" s="5"/>
      <c r="K1246" s="5"/>
      <c r="O1246" s="5"/>
      <c r="P1246" s="5"/>
      <c r="Q1246" s="5"/>
      <c r="R1246" s="6"/>
      <c r="S1246" s="6"/>
      <c r="T1246" s="6"/>
      <c r="AA1246" s="79"/>
      <c r="AB1246" s="78"/>
      <c r="AC1246" s="19"/>
      <c r="AD1246" s="79"/>
    </row>
    <row r="1247" spans="1:30" x14ac:dyDescent="0.25">
      <c r="A1247" s="17"/>
      <c r="B1247" s="17"/>
      <c r="C1247" s="17"/>
      <c r="D1247" s="3"/>
      <c r="E1247" s="4"/>
      <c r="F1247" s="4"/>
      <c r="G1247" s="26"/>
      <c r="H1247" s="7"/>
      <c r="I1247" s="5"/>
      <c r="J1247" s="5"/>
      <c r="K1247" s="5"/>
      <c r="O1247" s="5"/>
      <c r="P1247" s="5"/>
      <c r="Q1247" s="5"/>
      <c r="R1247" s="6"/>
      <c r="S1247" s="6"/>
      <c r="T1247" s="6"/>
      <c r="AA1247" s="79"/>
      <c r="AB1247" s="78"/>
      <c r="AC1247" s="19"/>
      <c r="AD1247" s="79"/>
    </row>
    <row r="1248" spans="1:30" x14ac:dyDescent="0.25">
      <c r="A1248" s="17"/>
      <c r="B1248" s="17"/>
      <c r="C1248" s="17"/>
      <c r="D1248" s="3"/>
      <c r="E1248" s="4"/>
      <c r="F1248" s="4"/>
      <c r="G1248" s="26"/>
      <c r="H1248" s="7"/>
      <c r="I1248" s="5"/>
      <c r="J1248" s="5"/>
      <c r="K1248" s="5"/>
      <c r="O1248" s="5"/>
      <c r="P1248" s="5"/>
      <c r="Q1248" s="5"/>
      <c r="R1248" s="6"/>
      <c r="S1248" s="6"/>
      <c r="T1248" s="6"/>
      <c r="AA1248" s="79"/>
      <c r="AB1248" s="78"/>
      <c r="AC1248" s="19"/>
      <c r="AD1248" s="79"/>
    </row>
    <row r="1249" spans="1:30" x14ac:dyDescent="0.25">
      <c r="A1249" s="17"/>
      <c r="B1249" s="17"/>
      <c r="C1249" s="17"/>
      <c r="D1249" s="3"/>
      <c r="E1249" s="4"/>
      <c r="F1249" s="4"/>
      <c r="G1249" s="26"/>
      <c r="H1249" s="7"/>
      <c r="I1249" s="5"/>
      <c r="J1249" s="5"/>
      <c r="K1249" s="5"/>
      <c r="O1249" s="5"/>
      <c r="P1249" s="5"/>
      <c r="Q1249" s="5"/>
      <c r="R1249" s="6"/>
      <c r="S1249" s="6"/>
      <c r="T1249" s="6"/>
      <c r="AA1249" s="79"/>
      <c r="AB1249" s="78"/>
      <c r="AC1249" s="19"/>
      <c r="AD1249" s="79"/>
    </row>
    <row r="1250" spans="1:30" x14ac:dyDescent="0.25">
      <c r="A1250" s="17"/>
      <c r="B1250" s="17"/>
      <c r="C1250" s="17"/>
      <c r="D1250" s="3"/>
      <c r="E1250" s="4"/>
      <c r="F1250" s="4"/>
      <c r="G1250" s="26"/>
      <c r="H1250" s="7"/>
      <c r="I1250" s="5"/>
      <c r="J1250" s="5"/>
      <c r="K1250" s="5"/>
      <c r="O1250" s="5"/>
      <c r="P1250" s="5"/>
      <c r="Q1250" s="5"/>
      <c r="R1250" s="6"/>
      <c r="S1250" s="6"/>
      <c r="T1250" s="6"/>
      <c r="AA1250" s="79"/>
      <c r="AB1250" s="78"/>
      <c r="AC1250" s="19"/>
      <c r="AD1250" s="79"/>
    </row>
    <row r="1251" spans="1:30" x14ac:dyDescent="0.25">
      <c r="A1251" s="17"/>
      <c r="B1251" s="17"/>
      <c r="C1251" s="17"/>
      <c r="D1251" s="3"/>
      <c r="E1251" s="4"/>
      <c r="F1251" s="4"/>
      <c r="G1251" s="26"/>
      <c r="H1251" s="7"/>
      <c r="I1251" s="5"/>
      <c r="J1251" s="5"/>
      <c r="K1251" s="5"/>
      <c r="O1251" s="5"/>
      <c r="P1251" s="5"/>
      <c r="Q1251" s="5"/>
      <c r="R1251" s="6"/>
      <c r="S1251" s="6"/>
      <c r="T1251" s="6"/>
      <c r="AA1251" s="79"/>
      <c r="AB1251" s="78"/>
      <c r="AC1251" s="19"/>
      <c r="AD1251" s="79"/>
    </row>
    <row r="1252" spans="1:30" x14ac:dyDescent="0.25">
      <c r="A1252" s="17"/>
      <c r="B1252" s="17"/>
      <c r="C1252" s="17"/>
      <c r="D1252" s="3"/>
      <c r="E1252" s="4"/>
      <c r="F1252" s="4"/>
      <c r="G1252" s="26"/>
      <c r="H1252" s="7"/>
      <c r="I1252" s="5"/>
      <c r="J1252" s="5"/>
      <c r="K1252" s="5"/>
      <c r="O1252" s="5"/>
      <c r="P1252" s="5"/>
      <c r="Q1252" s="5"/>
      <c r="R1252" s="6"/>
      <c r="S1252" s="6"/>
      <c r="T1252" s="6"/>
      <c r="AA1252" s="79"/>
      <c r="AB1252" s="78"/>
      <c r="AC1252" s="19"/>
      <c r="AD1252" s="79"/>
    </row>
    <row r="1253" spans="1:30" x14ac:dyDescent="0.25">
      <c r="A1253" s="17"/>
      <c r="B1253" s="17"/>
      <c r="C1253" s="17"/>
      <c r="D1253" s="3"/>
      <c r="E1253" s="4"/>
      <c r="F1253" s="4"/>
      <c r="G1253" s="26"/>
      <c r="H1253" s="7"/>
      <c r="I1253" s="5"/>
      <c r="J1253" s="5"/>
      <c r="K1253" s="5"/>
      <c r="O1253" s="5"/>
      <c r="P1253" s="5"/>
      <c r="Q1253" s="5"/>
      <c r="R1253" s="6"/>
      <c r="S1253" s="6"/>
      <c r="T1253" s="6"/>
      <c r="AA1253" s="79"/>
      <c r="AB1253" s="78"/>
      <c r="AC1253" s="19"/>
      <c r="AD1253" s="79"/>
    </row>
    <row r="1254" spans="1:30" x14ac:dyDescent="0.25">
      <c r="A1254" s="17"/>
      <c r="B1254" s="17"/>
      <c r="C1254" s="17"/>
      <c r="D1254" s="3"/>
      <c r="E1254" s="4"/>
      <c r="F1254" s="4"/>
      <c r="G1254" s="26"/>
      <c r="H1254" s="7"/>
      <c r="I1254" s="5"/>
      <c r="J1254" s="5"/>
      <c r="K1254" s="5"/>
      <c r="O1254" s="5"/>
      <c r="P1254" s="5"/>
      <c r="Q1254" s="5"/>
      <c r="R1254" s="6"/>
      <c r="S1254" s="6"/>
      <c r="T1254" s="6"/>
      <c r="AA1254" s="79"/>
      <c r="AB1254" s="78"/>
      <c r="AC1254" s="19"/>
      <c r="AD1254" s="25"/>
    </row>
    <row r="1255" spans="1:30" x14ac:dyDescent="0.25">
      <c r="A1255" s="17"/>
      <c r="B1255" s="17"/>
      <c r="C1255" s="17"/>
      <c r="D1255" s="3"/>
      <c r="E1255" s="4"/>
      <c r="F1255" s="4"/>
      <c r="G1255" s="26"/>
      <c r="H1255" s="7"/>
      <c r="I1255" s="5"/>
      <c r="J1255" s="5"/>
      <c r="K1255" s="5"/>
      <c r="O1255" s="5"/>
      <c r="P1255" s="5"/>
      <c r="Q1255" s="5"/>
      <c r="R1255" s="6"/>
      <c r="S1255" s="6"/>
      <c r="T1255" s="6"/>
      <c r="AA1255" s="79"/>
      <c r="AB1255" s="78"/>
      <c r="AC1255" s="19"/>
      <c r="AD1255" s="30"/>
    </row>
    <row r="1256" spans="1:30" x14ac:dyDescent="0.25">
      <c r="A1256" s="17"/>
      <c r="B1256" s="17"/>
      <c r="C1256" s="17"/>
      <c r="D1256" s="3"/>
      <c r="E1256" s="4"/>
      <c r="F1256" s="4"/>
      <c r="G1256" s="26"/>
      <c r="H1256" s="7"/>
      <c r="I1256" s="5"/>
      <c r="J1256" s="5"/>
      <c r="K1256" s="5"/>
      <c r="O1256" s="5"/>
      <c r="P1256" s="5"/>
      <c r="Q1256" s="5"/>
      <c r="R1256" s="6"/>
      <c r="S1256" s="6"/>
      <c r="T1256" s="6"/>
      <c r="AA1256" s="79"/>
      <c r="AB1256" s="78"/>
      <c r="AC1256" s="19"/>
      <c r="AD1256" s="79"/>
    </row>
    <row r="1257" spans="1:30" x14ac:dyDescent="0.25">
      <c r="A1257" s="20"/>
      <c r="B1257" s="20"/>
      <c r="C1257" s="20"/>
      <c r="D1257" s="3"/>
      <c r="E1257" s="4"/>
      <c r="F1257" s="4"/>
      <c r="G1257" s="26"/>
      <c r="H1257" s="7"/>
      <c r="I1257" s="5"/>
      <c r="J1257" s="5"/>
      <c r="K1257" s="5"/>
      <c r="L1257" s="23"/>
      <c r="M1257" s="23"/>
      <c r="N1257" s="23"/>
      <c r="O1257" s="5"/>
      <c r="P1257" s="5"/>
      <c r="Q1257" s="5"/>
      <c r="R1257" s="6"/>
      <c r="S1257" s="6"/>
      <c r="T1257" s="6"/>
      <c r="AA1257" s="25"/>
      <c r="AB1257" s="84"/>
      <c r="AC1257" s="19"/>
      <c r="AD1257" s="25"/>
    </row>
    <row r="1258" spans="1:30" x14ac:dyDescent="0.25">
      <c r="A1258" s="17"/>
      <c r="B1258" s="17"/>
      <c r="C1258" s="17"/>
      <c r="D1258" s="3"/>
      <c r="E1258" s="4"/>
      <c r="F1258" s="4"/>
      <c r="G1258" s="26"/>
      <c r="H1258" s="7"/>
      <c r="I1258" s="5"/>
      <c r="J1258" s="5"/>
      <c r="K1258" s="5"/>
      <c r="O1258" s="5"/>
      <c r="P1258" s="5"/>
      <c r="Q1258" s="5"/>
      <c r="R1258" s="6"/>
      <c r="S1258" s="6"/>
      <c r="T1258" s="6"/>
      <c r="AA1258" s="79"/>
      <c r="AB1258" s="79"/>
      <c r="AC1258" s="19"/>
      <c r="AD1258" s="79"/>
    </row>
    <row r="1259" spans="1:30" x14ac:dyDescent="0.25">
      <c r="A1259" s="17"/>
      <c r="B1259" s="17"/>
      <c r="C1259" s="17"/>
      <c r="D1259" s="3"/>
      <c r="E1259" s="4"/>
      <c r="F1259" s="4"/>
      <c r="G1259" s="26"/>
      <c r="H1259" s="7"/>
      <c r="I1259" s="5"/>
      <c r="J1259" s="5"/>
      <c r="K1259" s="5"/>
      <c r="O1259" s="5"/>
      <c r="P1259" s="5"/>
      <c r="Q1259" s="5"/>
      <c r="R1259" s="6"/>
      <c r="S1259" s="6"/>
      <c r="T1259" s="6"/>
      <c r="AA1259" s="79"/>
      <c r="AB1259" s="79"/>
      <c r="AC1259" s="19"/>
      <c r="AD1259" s="79"/>
    </row>
    <row r="1260" spans="1:30" x14ac:dyDescent="0.25">
      <c r="A1260" s="17"/>
      <c r="B1260" s="17"/>
      <c r="C1260" s="17"/>
      <c r="D1260" s="3"/>
      <c r="E1260" s="4"/>
      <c r="F1260" s="4"/>
      <c r="G1260" s="26"/>
      <c r="H1260" s="7"/>
      <c r="I1260" s="5"/>
      <c r="J1260" s="5"/>
      <c r="K1260" s="5"/>
      <c r="O1260" s="5"/>
      <c r="P1260" s="5"/>
      <c r="Q1260" s="5"/>
      <c r="R1260" s="6"/>
      <c r="S1260" s="6"/>
      <c r="T1260" s="6"/>
      <c r="AA1260" s="79"/>
      <c r="AB1260" s="79"/>
      <c r="AC1260" s="19"/>
      <c r="AD1260" s="79"/>
    </row>
    <row r="1261" spans="1:30" x14ac:dyDescent="0.25">
      <c r="A1261" s="17"/>
      <c r="B1261" s="17"/>
      <c r="C1261" s="17"/>
      <c r="D1261" s="3"/>
      <c r="E1261" s="4"/>
      <c r="F1261" s="4"/>
      <c r="G1261" s="26"/>
      <c r="H1261" s="7"/>
      <c r="I1261" s="5"/>
      <c r="J1261" s="5"/>
      <c r="K1261" s="5"/>
      <c r="O1261" s="5"/>
      <c r="P1261" s="5"/>
      <c r="Q1261" s="5"/>
      <c r="R1261" s="6"/>
      <c r="S1261" s="6"/>
      <c r="T1261" s="6"/>
      <c r="AA1261" s="79"/>
      <c r="AB1261" s="79"/>
      <c r="AC1261" s="19"/>
      <c r="AD1261" s="79"/>
    </row>
    <row r="1262" spans="1:30" x14ac:dyDescent="0.25">
      <c r="A1262" s="17"/>
      <c r="B1262" s="17"/>
      <c r="C1262" s="17"/>
      <c r="D1262" s="3"/>
      <c r="E1262" s="4"/>
      <c r="F1262" s="4"/>
      <c r="G1262" s="26"/>
      <c r="H1262" s="7"/>
      <c r="I1262" s="5"/>
      <c r="J1262" s="5"/>
      <c r="K1262" s="5"/>
      <c r="O1262" s="5"/>
      <c r="P1262" s="5"/>
      <c r="Q1262" s="5"/>
      <c r="R1262" s="6"/>
      <c r="S1262" s="6"/>
      <c r="T1262" s="6"/>
      <c r="AA1262" s="79"/>
      <c r="AB1262" s="79"/>
      <c r="AC1262" s="19"/>
      <c r="AD1262" s="79"/>
    </row>
    <row r="1263" spans="1:30" x14ac:dyDescent="0.25">
      <c r="A1263" s="17"/>
      <c r="B1263" s="17"/>
      <c r="C1263" s="17"/>
      <c r="D1263" s="3"/>
      <c r="E1263" s="4"/>
      <c r="F1263" s="4"/>
      <c r="G1263" s="26"/>
      <c r="H1263" s="7"/>
      <c r="I1263" s="5"/>
      <c r="J1263" s="5"/>
      <c r="K1263" s="5"/>
      <c r="O1263" s="5"/>
      <c r="P1263" s="5"/>
      <c r="Q1263" s="5"/>
      <c r="R1263" s="6"/>
      <c r="S1263" s="6"/>
      <c r="T1263" s="6"/>
      <c r="AA1263" s="79"/>
      <c r="AB1263" s="79"/>
      <c r="AC1263" s="19"/>
      <c r="AD1263" s="79"/>
    </row>
    <row r="1264" spans="1:30" x14ac:dyDescent="0.25">
      <c r="A1264" s="17"/>
      <c r="B1264" s="17"/>
      <c r="C1264" s="17"/>
      <c r="D1264" s="3"/>
      <c r="E1264" s="4"/>
      <c r="F1264" s="4"/>
      <c r="G1264" s="26"/>
      <c r="H1264" s="7"/>
      <c r="I1264" s="5"/>
      <c r="J1264" s="5"/>
      <c r="K1264" s="5"/>
      <c r="O1264" s="5"/>
      <c r="P1264" s="5"/>
      <c r="Q1264" s="5"/>
      <c r="R1264" s="6"/>
      <c r="S1264" s="6"/>
      <c r="T1264" s="6"/>
      <c r="AA1264" s="79"/>
      <c r="AB1264" s="79"/>
      <c r="AC1264" s="19"/>
      <c r="AD1264" s="79"/>
    </row>
    <row r="1265" spans="1:30" x14ac:dyDescent="0.25">
      <c r="A1265" s="17"/>
      <c r="B1265" s="17"/>
      <c r="C1265" s="17"/>
      <c r="D1265" s="3"/>
      <c r="E1265" s="4"/>
      <c r="F1265" s="4"/>
      <c r="G1265" s="26"/>
      <c r="H1265" s="7"/>
      <c r="I1265" s="5"/>
      <c r="J1265" s="5"/>
      <c r="K1265" s="5"/>
      <c r="O1265" s="5"/>
      <c r="P1265" s="5"/>
      <c r="Q1265" s="5"/>
      <c r="R1265" s="6"/>
      <c r="S1265" s="6"/>
      <c r="T1265" s="6"/>
      <c r="AA1265" s="79"/>
      <c r="AB1265" s="79"/>
      <c r="AC1265" s="19"/>
      <c r="AD1265" s="79"/>
    </row>
    <row r="1266" spans="1:30" x14ac:dyDescent="0.25">
      <c r="A1266" s="17"/>
      <c r="B1266" s="17"/>
      <c r="C1266" s="17"/>
      <c r="D1266" s="3"/>
      <c r="E1266" s="4"/>
      <c r="F1266" s="4"/>
      <c r="G1266" s="26"/>
      <c r="H1266" s="7"/>
      <c r="I1266" s="5"/>
      <c r="J1266" s="5"/>
      <c r="K1266" s="5"/>
      <c r="O1266" s="5"/>
      <c r="P1266" s="5"/>
      <c r="Q1266" s="5"/>
      <c r="R1266" s="6"/>
      <c r="S1266" s="6"/>
      <c r="T1266" s="6"/>
      <c r="AA1266" s="79"/>
      <c r="AB1266" s="79"/>
      <c r="AC1266" s="19"/>
      <c r="AD1266" s="79"/>
    </row>
    <row r="1267" spans="1:30" x14ac:dyDescent="0.25">
      <c r="A1267" s="17"/>
      <c r="B1267" s="17"/>
      <c r="C1267" s="17"/>
      <c r="D1267" s="3"/>
      <c r="E1267" s="4"/>
      <c r="F1267" s="4"/>
      <c r="G1267" s="26"/>
      <c r="H1267" s="7"/>
      <c r="I1267" s="5"/>
      <c r="J1267" s="5"/>
      <c r="K1267" s="5"/>
      <c r="O1267" s="5"/>
      <c r="P1267" s="5"/>
      <c r="Q1267" s="5"/>
      <c r="R1267" s="6"/>
      <c r="S1267" s="6"/>
      <c r="T1267" s="6"/>
      <c r="AA1267" s="79"/>
      <c r="AB1267" s="79"/>
      <c r="AC1267" s="19"/>
      <c r="AD1267" s="79"/>
    </row>
    <row r="1268" spans="1:30" x14ac:dyDescent="0.25">
      <c r="A1268" s="17"/>
      <c r="B1268" s="17"/>
      <c r="C1268" s="17"/>
      <c r="D1268" s="3"/>
      <c r="E1268" s="4"/>
      <c r="F1268" s="4"/>
      <c r="G1268" s="26"/>
      <c r="H1268" s="7"/>
      <c r="I1268" s="5"/>
      <c r="J1268" s="5"/>
      <c r="K1268" s="5"/>
      <c r="O1268" s="5"/>
      <c r="P1268" s="5"/>
      <c r="Q1268" s="5"/>
      <c r="R1268" s="6"/>
      <c r="S1268" s="6"/>
      <c r="T1268" s="6"/>
      <c r="AA1268" s="79"/>
      <c r="AB1268" s="79"/>
      <c r="AC1268" s="19"/>
      <c r="AD1268" s="79"/>
    </row>
    <row r="1269" spans="1:30" x14ac:dyDescent="0.25">
      <c r="A1269" s="17"/>
      <c r="B1269" s="17"/>
      <c r="C1269" s="17"/>
      <c r="D1269" s="3"/>
      <c r="E1269" s="4"/>
      <c r="F1269" s="4"/>
      <c r="G1269" s="26"/>
      <c r="H1269" s="7"/>
      <c r="I1269" s="5"/>
      <c r="J1269" s="5"/>
      <c r="K1269" s="5"/>
      <c r="O1269" s="5"/>
      <c r="P1269" s="5"/>
      <c r="Q1269" s="5"/>
      <c r="R1269" s="6"/>
      <c r="S1269" s="6"/>
      <c r="T1269" s="6"/>
      <c r="AA1269" s="79"/>
      <c r="AB1269" s="79"/>
      <c r="AC1269" s="19"/>
      <c r="AD1269" s="79"/>
    </row>
    <row r="1270" spans="1:30" x14ac:dyDescent="0.25">
      <c r="A1270" s="17"/>
      <c r="B1270" s="17"/>
      <c r="C1270" s="17"/>
      <c r="D1270" s="3"/>
      <c r="E1270" s="4"/>
      <c r="F1270" s="4"/>
      <c r="G1270" s="26"/>
      <c r="H1270" s="7"/>
      <c r="I1270" s="5"/>
      <c r="J1270" s="5"/>
      <c r="K1270" s="5"/>
      <c r="O1270" s="5"/>
      <c r="P1270" s="5"/>
      <c r="Q1270" s="5"/>
      <c r="R1270" s="6"/>
      <c r="S1270" s="6"/>
      <c r="T1270" s="6"/>
      <c r="AA1270" s="79"/>
      <c r="AB1270" s="79"/>
      <c r="AC1270" s="19"/>
      <c r="AD1270" s="79"/>
    </row>
    <row r="1271" spans="1:30" x14ac:dyDescent="0.25">
      <c r="A1271" s="17"/>
      <c r="B1271" s="17"/>
      <c r="C1271" s="17"/>
      <c r="D1271" s="3"/>
      <c r="E1271" s="4"/>
      <c r="F1271" s="4"/>
      <c r="G1271" s="26"/>
      <c r="H1271" s="7"/>
      <c r="I1271" s="5"/>
      <c r="J1271" s="5"/>
      <c r="K1271" s="5"/>
      <c r="O1271" s="5"/>
      <c r="P1271" s="5"/>
      <c r="Q1271" s="5"/>
      <c r="R1271" s="6"/>
      <c r="S1271" s="6"/>
      <c r="T1271" s="6"/>
      <c r="AA1271" s="79"/>
      <c r="AB1271" s="79"/>
      <c r="AC1271" s="19"/>
      <c r="AD1271" s="79"/>
    </row>
    <row r="1272" spans="1:30" x14ac:dyDescent="0.25">
      <c r="A1272" s="17"/>
      <c r="B1272" s="17"/>
      <c r="C1272" s="17"/>
      <c r="D1272" s="3"/>
      <c r="E1272" s="4"/>
      <c r="F1272" s="4"/>
      <c r="G1272" s="26"/>
      <c r="H1272" s="7"/>
      <c r="I1272" s="5"/>
      <c r="J1272" s="5"/>
      <c r="K1272" s="5"/>
      <c r="O1272" s="5"/>
      <c r="P1272" s="5"/>
      <c r="Q1272" s="5"/>
      <c r="R1272" s="6"/>
      <c r="S1272" s="6"/>
      <c r="T1272" s="6"/>
      <c r="AA1272" s="79"/>
      <c r="AB1272" s="79"/>
      <c r="AC1272" s="19"/>
      <c r="AD1272" s="79"/>
    </row>
    <row r="1273" spans="1:30" x14ac:dyDescent="0.25">
      <c r="A1273" s="17"/>
      <c r="B1273" s="17"/>
      <c r="C1273" s="17"/>
      <c r="D1273" s="3"/>
      <c r="E1273" s="4"/>
      <c r="F1273" s="4"/>
      <c r="G1273" s="26"/>
      <c r="H1273" s="7"/>
      <c r="I1273" s="5"/>
      <c r="J1273" s="5"/>
      <c r="K1273" s="5"/>
      <c r="O1273" s="5"/>
      <c r="P1273" s="5"/>
      <c r="Q1273" s="5"/>
      <c r="R1273" s="6"/>
      <c r="S1273" s="6"/>
      <c r="T1273" s="6"/>
      <c r="AA1273" s="79"/>
      <c r="AB1273" s="79"/>
      <c r="AC1273" s="19"/>
      <c r="AD1273" s="79"/>
    </row>
    <row r="1274" spans="1:30" x14ac:dyDescent="0.25">
      <c r="A1274" s="17"/>
      <c r="B1274" s="17"/>
      <c r="C1274" s="17"/>
      <c r="D1274" s="3"/>
      <c r="E1274" s="4"/>
      <c r="F1274" s="4"/>
      <c r="G1274" s="26"/>
      <c r="H1274" s="7"/>
      <c r="I1274" s="5"/>
      <c r="J1274" s="5"/>
      <c r="K1274" s="5"/>
      <c r="O1274" s="5"/>
      <c r="P1274" s="5"/>
      <c r="Q1274" s="5"/>
      <c r="R1274" s="6"/>
      <c r="S1274" s="6"/>
      <c r="T1274" s="6"/>
      <c r="AA1274" s="79"/>
      <c r="AB1274" s="79"/>
      <c r="AC1274" s="19"/>
      <c r="AD1274" s="79"/>
    </row>
    <row r="1275" spans="1:30" x14ac:dyDescent="0.25">
      <c r="A1275" s="17"/>
      <c r="B1275" s="17"/>
      <c r="C1275" s="17"/>
      <c r="D1275" s="3"/>
      <c r="E1275" s="4"/>
      <c r="F1275" s="4"/>
      <c r="G1275" s="26"/>
      <c r="H1275" s="7"/>
      <c r="I1275" s="5"/>
      <c r="J1275" s="5"/>
      <c r="K1275" s="5"/>
      <c r="O1275" s="5"/>
      <c r="P1275" s="5"/>
      <c r="Q1275" s="5"/>
      <c r="R1275" s="6"/>
      <c r="S1275" s="6"/>
      <c r="T1275" s="6"/>
      <c r="AA1275" s="79"/>
      <c r="AB1275" s="79"/>
      <c r="AC1275" s="19"/>
      <c r="AD1275" s="79"/>
    </row>
    <row r="1276" spans="1:30" x14ac:dyDescent="0.25">
      <c r="A1276" s="17"/>
      <c r="B1276" s="17"/>
      <c r="C1276" s="17"/>
      <c r="D1276" s="3"/>
      <c r="E1276" s="4"/>
      <c r="F1276" s="4"/>
      <c r="G1276" s="26"/>
      <c r="H1276" s="7"/>
      <c r="I1276" s="5"/>
      <c r="J1276" s="5"/>
      <c r="K1276" s="5"/>
      <c r="O1276" s="5"/>
      <c r="P1276" s="5"/>
      <c r="Q1276" s="5"/>
      <c r="R1276" s="6"/>
      <c r="S1276" s="6"/>
      <c r="T1276" s="6"/>
      <c r="AA1276" s="79"/>
      <c r="AB1276" s="79"/>
      <c r="AC1276" s="19"/>
      <c r="AD1276" s="79"/>
    </row>
    <row r="1277" spans="1:30" x14ac:dyDescent="0.25">
      <c r="A1277" s="17"/>
      <c r="B1277" s="17"/>
      <c r="C1277" s="17"/>
      <c r="D1277" s="3"/>
      <c r="E1277" s="4"/>
      <c r="F1277" s="4"/>
      <c r="G1277" s="26"/>
      <c r="H1277" s="7"/>
      <c r="I1277" s="5"/>
      <c r="J1277" s="5"/>
      <c r="K1277" s="5"/>
      <c r="O1277" s="5"/>
      <c r="P1277" s="5"/>
      <c r="Q1277" s="5"/>
      <c r="R1277" s="6"/>
      <c r="S1277" s="6"/>
      <c r="T1277" s="6"/>
      <c r="AA1277" s="79"/>
      <c r="AB1277" s="79"/>
      <c r="AC1277" s="19"/>
      <c r="AD1277" s="79"/>
    </row>
    <row r="1278" spans="1:30" x14ac:dyDescent="0.25">
      <c r="A1278" s="17"/>
      <c r="B1278" s="17"/>
      <c r="C1278" s="17"/>
      <c r="D1278" s="3"/>
      <c r="E1278" s="4"/>
      <c r="F1278" s="4"/>
      <c r="G1278" s="26"/>
      <c r="H1278" s="7"/>
      <c r="I1278" s="5"/>
      <c r="J1278" s="5"/>
      <c r="K1278" s="5"/>
      <c r="O1278" s="5"/>
      <c r="P1278" s="5"/>
      <c r="Q1278" s="5"/>
      <c r="R1278" s="6"/>
      <c r="S1278" s="6"/>
      <c r="T1278" s="6"/>
      <c r="AA1278" s="79"/>
      <c r="AB1278" s="79"/>
      <c r="AC1278" s="19"/>
      <c r="AD1278" s="79"/>
    </row>
    <row r="1279" spans="1:30" x14ac:dyDescent="0.25">
      <c r="A1279" s="17"/>
      <c r="B1279" s="17"/>
      <c r="C1279" s="17"/>
      <c r="D1279" s="3"/>
      <c r="E1279" s="4"/>
      <c r="F1279" s="4"/>
      <c r="G1279" s="26"/>
      <c r="H1279" s="7"/>
      <c r="I1279" s="5"/>
      <c r="J1279" s="5"/>
      <c r="K1279" s="5"/>
      <c r="O1279" s="5"/>
      <c r="P1279" s="5"/>
      <c r="Q1279" s="5"/>
      <c r="R1279" s="6"/>
      <c r="S1279" s="6"/>
      <c r="T1279" s="6"/>
      <c r="AA1279" s="79"/>
      <c r="AB1279" s="79"/>
      <c r="AC1279" s="19"/>
      <c r="AD1279" s="79"/>
    </row>
    <row r="1280" spans="1:30" x14ac:dyDescent="0.25">
      <c r="A1280" s="17"/>
      <c r="B1280" s="17"/>
      <c r="C1280" s="17"/>
      <c r="D1280" s="3"/>
      <c r="E1280" s="4"/>
      <c r="F1280" s="4"/>
      <c r="G1280" s="26"/>
      <c r="H1280" s="7"/>
      <c r="I1280" s="5"/>
      <c r="J1280" s="5"/>
      <c r="K1280" s="5"/>
      <c r="O1280" s="5"/>
      <c r="P1280" s="5"/>
      <c r="Q1280" s="5"/>
      <c r="R1280" s="6"/>
      <c r="S1280" s="6"/>
      <c r="T1280" s="6"/>
      <c r="AA1280" s="79"/>
      <c r="AB1280" s="79"/>
      <c r="AC1280" s="19"/>
      <c r="AD1280" s="79"/>
    </row>
    <row r="1281" spans="1:30" x14ac:dyDescent="0.25">
      <c r="A1281" s="17"/>
      <c r="B1281" s="17"/>
      <c r="C1281" s="17"/>
      <c r="D1281" s="3"/>
      <c r="E1281" s="4"/>
      <c r="F1281" s="4"/>
      <c r="G1281" s="26"/>
      <c r="H1281" s="7"/>
      <c r="I1281" s="5"/>
      <c r="J1281" s="5"/>
      <c r="K1281" s="5"/>
      <c r="O1281" s="5"/>
      <c r="P1281" s="5"/>
      <c r="Q1281" s="5"/>
      <c r="R1281" s="6"/>
      <c r="S1281" s="6"/>
      <c r="T1281" s="6"/>
      <c r="AA1281" s="79"/>
      <c r="AB1281" s="79"/>
      <c r="AC1281" s="19"/>
      <c r="AD1281" s="30"/>
    </row>
    <row r="1282" spans="1:30" x14ac:dyDescent="0.25">
      <c r="A1282" s="17"/>
      <c r="B1282" s="17"/>
      <c r="C1282" s="17"/>
      <c r="D1282" s="3"/>
      <c r="E1282" s="4"/>
      <c r="F1282" s="4"/>
      <c r="G1282" s="26"/>
      <c r="H1282" s="7"/>
      <c r="I1282" s="5"/>
      <c r="J1282" s="5"/>
      <c r="K1282" s="5"/>
      <c r="O1282" s="5"/>
      <c r="P1282" s="5"/>
      <c r="Q1282" s="5"/>
      <c r="R1282" s="6"/>
      <c r="S1282" s="6"/>
      <c r="T1282" s="6"/>
      <c r="AA1282" s="79"/>
      <c r="AB1282" s="79"/>
      <c r="AC1282" s="19"/>
      <c r="AD1282" s="79"/>
    </row>
    <row r="1283" spans="1:30" x14ac:dyDescent="0.25">
      <c r="A1283" s="17"/>
      <c r="B1283" s="17"/>
      <c r="C1283" s="17"/>
      <c r="D1283" s="3"/>
      <c r="E1283" s="4"/>
      <c r="F1283" s="4"/>
      <c r="G1283" s="26"/>
      <c r="H1283" s="7"/>
      <c r="I1283" s="5"/>
      <c r="J1283" s="5"/>
      <c r="K1283" s="5"/>
      <c r="O1283" s="5"/>
      <c r="P1283" s="5"/>
      <c r="Q1283" s="5"/>
      <c r="R1283" s="6"/>
      <c r="S1283" s="6"/>
      <c r="T1283" s="6"/>
      <c r="AA1283" s="79"/>
      <c r="AB1283" s="79"/>
      <c r="AC1283" s="19"/>
      <c r="AD1283" s="79"/>
    </row>
    <row r="1284" spans="1:30" x14ac:dyDescent="0.25">
      <c r="A1284" s="17"/>
      <c r="B1284" s="17"/>
      <c r="C1284" s="17"/>
      <c r="D1284" s="3"/>
      <c r="E1284" s="4"/>
      <c r="F1284" s="4"/>
      <c r="G1284" s="26"/>
      <c r="H1284" s="7"/>
      <c r="I1284" s="5"/>
      <c r="J1284" s="5"/>
      <c r="K1284" s="5"/>
      <c r="O1284" s="5"/>
      <c r="P1284" s="5"/>
      <c r="Q1284" s="5"/>
      <c r="R1284" s="6"/>
      <c r="S1284" s="6"/>
      <c r="T1284" s="6"/>
      <c r="AA1284" s="79"/>
      <c r="AB1284" s="79"/>
      <c r="AC1284" s="19"/>
      <c r="AD1284" s="79"/>
    </row>
    <row r="1285" spans="1:30" x14ac:dyDescent="0.25">
      <c r="A1285" s="17"/>
      <c r="B1285" s="17"/>
      <c r="C1285" s="17"/>
      <c r="D1285" s="3"/>
      <c r="E1285" s="4"/>
      <c r="F1285" s="4"/>
      <c r="G1285" s="26"/>
      <c r="H1285" s="7"/>
      <c r="I1285" s="5"/>
      <c r="J1285" s="5"/>
      <c r="K1285" s="5"/>
      <c r="O1285" s="5"/>
      <c r="P1285" s="5"/>
      <c r="Q1285" s="5"/>
      <c r="R1285" s="6"/>
      <c r="S1285" s="6"/>
      <c r="T1285" s="6"/>
      <c r="AA1285" s="79"/>
      <c r="AB1285" s="79"/>
      <c r="AC1285" s="19"/>
      <c r="AD1285" s="79"/>
    </row>
    <row r="1286" spans="1:30" x14ac:dyDescent="0.25">
      <c r="A1286" s="17"/>
      <c r="B1286" s="17"/>
      <c r="C1286" s="17"/>
      <c r="D1286" s="3"/>
      <c r="E1286" s="4"/>
      <c r="F1286" s="4"/>
      <c r="G1286" s="26"/>
      <c r="H1286" s="7"/>
      <c r="I1286" s="5"/>
      <c r="J1286" s="5"/>
      <c r="K1286" s="5"/>
      <c r="O1286" s="5"/>
      <c r="P1286" s="5"/>
      <c r="Q1286" s="5"/>
      <c r="R1286" s="6"/>
      <c r="S1286" s="6"/>
      <c r="T1286" s="6"/>
      <c r="AA1286" s="79"/>
      <c r="AB1286" s="79"/>
      <c r="AC1286" s="19"/>
      <c r="AD1286" s="79"/>
    </row>
    <row r="1287" spans="1:30" x14ac:dyDescent="0.25">
      <c r="A1287" s="17"/>
      <c r="B1287" s="17"/>
      <c r="C1287" s="17"/>
      <c r="D1287" s="3"/>
      <c r="E1287" s="4"/>
      <c r="F1287" s="4"/>
      <c r="G1287" s="26"/>
      <c r="H1287" s="7"/>
      <c r="I1287" s="5"/>
      <c r="J1287" s="5"/>
      <c r="K1287" s="5"/>
      <c r="O1287" s="5"/>
      <c r="P1287" s="5"/>
      <c r="Q1287" s="5"/>
      <c r="R1287" s="6"/>
      <c r="S1287" s="6"/>
      <c r="T1287" s="6"/>
      <c r="AA1287" s="79"/>
      <c r="AB1287" s="79"/>
      <c r="AC1287" s="19"/>
      <c r="AD1287" s="79"/>
    </row>
    <row r="1288" spans="1:30" x14ac:dyDescent="0.25">
      <c r="A1288" s="17"/>
      <c r="B1288" s="17"/>
      <c r="C1288" s="17"/>
      <c r="D1288" s="3"/>
      <c r="E1288" s="4"/>
      <c r="F1288" s="4"/>
      <c r="G1288" s="26"/>
      <c r="H1288" s="7"/>
      <c r="I1288" s="5"/>
      <c r="J1288" s="5"/>
      <c r="K1288" s="5"/>
      <c r="O1288" s="5"/>
      <c r="P1288" s="5"/>
      <c r="Q1288" s="5"/>
      <c r="R1288" s="6"/>
      <c r="S1288" s="6"/>
      <c r="T1288" s="6"/>
      <c r="AA1288" s="79"/>
      <c r="AB1288" s="79"/>
      <c r="AC1288" s="19"/>
      <c r="AD1288" s="79"/>
    </row>
    <row r="1289" spans="1:30" x14ac:dyDescent="0.25">
      <c r="A1289" s="17"/>
      <c r="B1289" s="17"/>
      <c r="C1289" s="17"/>
      <c r="D1289" s="3"/>
      <c r="E1289" s="4"/>
      <c r="F1289" s="4"/>
      <c r="G1289" s="26"/>
      <c r="H1289" s="7"/>
      <c r="I1289" s="5"/>
      <c r="J1289" s="5"/>
      <c r="K1289" s="5"/>
      <c r="O1289" s="5"/>
      <c r="P1289" s="5"/>
      <c r="Q1289" s="5"/>
      <c r="R1289" s="6"/>
      <c r="S1289" s="6"/>
      <c r="T1289" s="6"/>
      <c r="AA1289" s="79"/>
      <c r="AB1289" s="79"/>
      <c r="AC1289" s="19"/>
      <c r="AD1289" s="79"/>
    </row>
    <row r="1290" spans="1:30" x14ac:dyDescent="0.25">
      <c r="A1290" s="17"/>
      <c r="B1290" s="17"/>
      <c r="C1290" s="17"/>
      <c r="D1290" s="3"/>
      <c r="E1290" s="4"/>
      <c r="F1290" s="4"/>
      <c r="G1290" s="26"/>
      <c r="H1290" s="7"/>
      <c r="I1290" s="5"/>
      <c r="J1290" s="5"/>
      <c r="K1290" s="5"/>
      <c r="O1290" s="5"/>
      <c r="P1290" s="5"/>
      <c r="Q1290" s="5"/>
      <c r="R1290" s="6"/>
      <c r="S1290" s="6"/>
      <c r="T1290" s="6"/>
      <c r="AA1290" s="79"/>
      <c r="AB1290" s="79"/>
      <c r="AC1290" s="19"/>
      <c r="AD1290" s="79"/>
    </row>
    <row r="1291" spans="1:30" x14ac:dyDescent="0.25">
      <c r="A1291" s="17"/>
      <c r="B1291" s="17"/>
      <c r="C1291" s="17"/>
      <c r="D1291" s="3"/>
      <c r="E1291" s="4"/>
      <c r="F1291" s="4"/>
      <c r="G1291" s="26"/>
      <c r="H1291" s="7"/>
      <c r="I1291" s="5"/>
      <c r="J1291" s="5"/>
      <c r="K1291" s="5"/>
      <c r="O1291" s="5"/>
      <c r="P1291" s="5"/>
      <c r="Q1291" s="5"/>
      <c r="R1291" s="6"/>
      <c r="S1291" s="6"/>
      <c r="T1291" s="6"/>
      <c r="AA1291" s="79"/>
      <c r="AB1291" s="79"/>
      <c r="AC1291" s="19"/>
      <c r="AD1291" s="79"/>
    </row>
    <row r="1292" spans="1:30" x14ac:dyDescent="0.25">
      <c r="A1292" s="17"/>
      <c r="B1292" s="17"/>
      <c r="C1292" s="17"/>
      <c r="D1292" s="3"/>
      <c r="E1292" s="4"/>
      <c r="F1292" s="4"/>
      <c r="G1292" s="26"/>
      <c r="H1292" s="7"/>
      <c r="I1292" s="5"/>
      <c r="J1292" s="5"/>
      <c r="K1292" s="5"/>
      <c r="O1292" s="5"/>
      <c r="P1292" s="5"/>
      <c r="Q1292" s="5"/>
      <c r="R1292" s="6"/>
      <c r="S1292" s="6"/>
      <c r="T1292" s="6"/>
      <c r="AA1292" s="79"/>
      <c r="AB1292" s="79"/>
      <c r="AC1292" s="19"/>
      <c r="AD1292" s="79"/>
    </row>
    <row r="1293" spans="1:30" x14ac:dyDescent="0.25">
      <c r="A1293" s="17"/>
      <c r="B1293" s="17"/>
      <c r="C1293" s="17"/>
      <c r="D1293" s="3"/>
      <c r="E1293" s="4"/>
      <c r="F1293" s="4"/>
      <c r="G1293" s="26"/>
      <c r="H1293" s="7"/>
      <c r="I1293" s="5"/>
      <c r="J1293" s="5"/>
      <c r="K1293" s="5"/>
      <c r="O1293" s="5"/>
      <c r="P1293" s="5"/>
      <c r="Q1293" s="5"/>
      <c r="R1293" s="6"/>
      <c r="S1293" s="6"/>
      <c r="T1293" s="6"/>
      <c r="AA1293" s="79"/>
      <c r="AB1293" s="79"/>
      <c r="AC1293" s="19"/>
      <c r="AD1293" s="79"/>
    </row>
    <row r="1294" spans="1:30" x14ac:dyDescent="0.25">
      <c r="A1294" s="17"/>
      <c r="B1294" s="17"/>
      <c r="C1294" s="17"/>
      <c r="D1294" s="3"/>
      <c r="E1294" s="4"/>
      <c r="F1294" s="4"/>
      <c r="G1294" s="26"/>
      <c r="H1294" s="7"/>
      <c r="I1294" s="5"/>
      <c r="J1294" s="5"/>
      <c r="K1294" s="5"/>
      <c r="O1294" s="5"/>
      <c r="P1294" s="5"/>
      <c r="Q1294" s="5"/>
      <c r="R1294" s="6"/>
      <c r="S1294" s="6"/>
      <c r="T1294" s="6"/>
      <c r="AA1294" s="79"/>
      <c r="AB1294" s="79"/>
      <c r="AC1294" s="19"/>
      <c r="AD1294" s="79"/>
    </row>
    <row r="1295" spans="1:30" x14ac:dyDescent="0.25">
      <c r="A1295" s="17"/>
      <c r="B1295" s="17"/>
      <c r="C1295" s="17"/>
      <c r="D1295" s="3"/>
      <c r="E1295" s="4"/>
      <c r="F1295" s="4"/>
      <c r="G1295" s="26"/>
      <c r="H1295" s="7"/>
      <c r="I1295" s="5"/>
      <c r="J1295" s="5"/>
      <c r="K1295" s="5"/>
      <c r="O1295" s="5"/>
      <c r="P1295" s="5"/>
      <c r="Q1295" s="5"/>
      <c r="R1295" s="6"/>
      <c r="S1295" s="6"/>
      <c r="T1295" s="6"/>
      <c r="AA1295" s="79"/>
      <c r="AB1295" s="79"/>
      <c r="AC1295" s="19"/>
      <c r="AD1295" s="79"/>
    </row>
    <row r="1296" spans="1:30" x14ac:dyDescent="0.25">
      <c r="A1296" s="17"/>
      <c r="B1296" s="17"/>
      <c r="C1296" s="17"/>
      <c r="D1296" s="3"/>
      <c r="E1296" s="4"/>
      <c r="F1296" s="4"/>
      <c r="G1296" s="26"/>
      <c r="H1296" s="7"/>
      <c r="I1296" s="5"/>
      <c r="J1296" s="5"/>
      <c r="K1296" s="5"/>
      <c r="O1296" s="5"/>
      <c r="P1296" s="5"/>
      <c r="Q1296" s="5"/>
      <c r="R1296" s="6"/>
      <c r="S1296" s="6"/>
      <c r="T1296" s="6"/>
      <c r="AA1296" s="79"/>
      <c r="AB1296" s="79"/>
      <c r="AC1296" s="19"/>
      <c r="AD1296" s="79"/>
    </row>
    <row r="1297" spans="1:30" x14ac:dyDescent="0.25">
      <c r="A1297" s="17"/>
      <c r="B1297" s="17"/>
      <c r="C1297" s="17"/>
      <c r="D1297" s="3"/>
      <c r="E1297" s="4"/>
      <c r="F1297" s="4"/>
      <c r="G1297" s="26"/>
      <c r="H1297" s="7"/>
      <c r="I1297" s="5"/>
      <c r="J1297" s="5"/>
      <c r="K1297" s="5"/>
      <c r="O1297" s="5"/>
      <c r="P1297" s="5"/>
      <c r="Q1297" s="5"/>
      <c r="R1297" s="6"/>
      <c r="S1297" s="6"/>
      <c r="T1297" s="6"/>
      <c r="AA1297" s="79"/>
      <c r="AB1297" s="79"/>
      <c r="AC1297" s="19"/>
      <c r="AD1297" s="79"/>
    </row>
    <row r="1298" spans="1:30" x14ac:dyDescent="0.25">
      <c r="A1298" s="17"/>
      <c r="B1298" s="17"/>
      <c r="C1298" s="17"/>
      <c r="D1298" s="3"/>
      <c r="E1298" s="4"/>
      <c r="F1298" s="4"/>
      <c r="G1298" s="26"/>
      <c r="H1298" s="7"/>
      <c r="I1298" s="5"/>
      <c r="J1298" s="5"/>
      <c r="K1298" s="5"/>
      <c r="O1298" s="5"/>
      <c r="P1298" s="5"/>
      <c r="Q1298" s="5"/>
      <c r="R1298" s="6"/>
      <c r="S1298" s="6"/>
      <c r="T1298" s="6"/>
      <c r="AA1298" s="79"/>
      <c r="AB1298" s="79"/>
      <c r="AC1298" s="19"/>
      <c r="AD1298" s="79"/>
    </row>
    <row r="1299" spans="1:30" x14ac:dyDescent="0.25">
      <c r="A1299" s="17"/>
      <c r="B1299" s="17"/>
      <c r="C1299" s="17"/>
      <c r="D1299" s="3"/>
      <c r="E1299" s="4"/>
      <c r="F1299" s="4"/>
      <c r="G1299" s="26"/>
      <c r="H1299" s="7"/>
      <c r="I1299" s="5"/>
      <c r="J1299" s="5"/>
      <c r="K1299" s="5"/>
      <c r="O1299" s="5"/>
      <c r="P1299" s="5"/>
      <c r="Q1299" s="5"/>
      <c r="R1299" s="6"/>
      <c r="S1299" s="6"/>
      <c r="T1299" s="6"/>
      <c r="AA1299" s="79"/>
      <c r="AB1299" s="79"/>
      <c r="AC1299" s="19"/>
      <c r="AD1299" s="79"/>
    </row>
    <row r="1300" spans="1:30" x14ac:dyDescent="0.25">
      <c r="A1300" s="17"/>
      <c r="B1300" s="17"/>
      <c r="C1300" s="17"/>
      <c r="D1300" s="3"/>
      <c r="E1300" s="4"/>
      <c r="F1300" s="4"/>
      <c r="G1300" s="26"/>
      <c r="H1300" s="7"/>
      <c r="I1300" s="5"/>
      <c r="J1300" s="5"/>
      <c r="K1300" s="5"/>
      <c r="O1300" s="5"/>
      <c r="P1300" s="5"/>
      <c r="Q1300" s="5"/>
      <c r="R1300" s="6"/>
      <c r="S1300" s="6"/>
      <c r="T1300" s="6"/>
      <c r="AA1300" s="79"/>
      <c r="AB1300" s="79"/>
      <c r="AC1300" s="19"/>
      <c r="AD1300" s="79"/>
    </row>
    <row r="1301" spans="1:30" x14ac:dyDescent="0.25">
      <c r="A1301" s="17"/>
      <c r="B1301" s="17"/>
      <c r="C1301" s="17"/>
      <c r="D1301" s="3"/>
      <c r="E1301" s="4"/>
      <c r="F1301" s="4"/>
      <c r="G1301" s="26"/>
      <c r="H1301" s="7"/>
      <c r="I1301" s="5"/>
      <c r="J1301" s="5"/>
      <c r="K1301" s="5"/>
      <c r="O1301" s="5"/>
      <c r="P1301" s="5"/>
      <c r="Q1301" s="5"/>
      <c r="R1301" s="6"/>
      <c r="S1301" s="6"/>
      <c r="T1301" s="6"/>
      <c r="AA1301" s="79"/>
      <c r="AB1301" s="79"/>
      <c r="AC1301" s="19"/>
      <c r="AD1301" s="79"/>
    </row>
    <row r="1302" spans="1:30" x14ac:dyDescent="0.25">
      <c r="A1302" s="17"/>
      <c r="B1302" s="17"/>
      <c r="C1302" s="17"/>
      <c r="D1302" s="3"/>
      <c r="E1302" s="4"/>
      <c r="F1302" s="4"/>
      <c r="G1302" s="26"/>
      <c r="H1302" s="7"/>
      <c r="I1302" s="5"/>
      <c r="J1302" s="5"/>
      <c r="K1302" s="5"/>
      <c r="O1302" s="5"/>
      <c r="P1302" s="5"/>
      <c r="Q1302" s="5"/>
      <c r="R1302" s="6"/>
      <c r="S1302" s="6"/>
      <c r="T1302" s="6"/>
      <c r="AA1302" s="79"/>
      <c r="AB1302" s="79"/>
      <c r="AC1302" s="19"/>
      <c r="AD1302" s="79"/>
    </row>
    <row r="1303" spans="1:30" x14ac:dyDescent="0.25">
      <c r="A1303" s="17"/>
      <c r="B1303" s="17"/>
      <c r="C1303" s="17"/>
      <c r="D1303" s="3"/>
      <c r="E1303" s="4"/>
      <c r="F1303" s="4"/>
      <c r="G1303" s="26"/>
      <c r="H1303" s="7"/>
      <c r="I1303" s="5"/>
      <c r="J1303" s="5"/>
      <c r="K1303" s="5"/>
      <c r="O1303" s="5"/>
      <c r="P1303" s="5"/>
      <c r="Q1303" s="5"/>
      <c r="R1303" s="6"/>
      <c r="S1303" s="6"/>
      <c r="T1303" s="6"/>
      <c r="AA1303" s="79"/>
      <c r="AB1303" s="79"/>
      <c r="AC1303" s="19"/>
      <c r="AD1303" s="79"/>
    </row>
    <row r="1304" spans="1:30" x14ac:dyDescent="0.25">
      <c r="A1304" s="17"/>
      <c r="B1304" s="17"/>
      <c r="C1304" s="17"/>
      <c r="D1304" s="3"/>
      <c r="E1304" s="4"/>
      <c r="F1304" s="4"/>
      <c r="G1304" s="26"/>
      <c r="H1304" s="7"/>
      <c r="I1304" s="5"/>
      <c r="J1304" s="5"/>
      <c r="K1304" s="5"/>
      <c r="O1304" s="5"/>
      <c r="P1304" s="5"/>
      <c r="Q1304" s="5"/>
      <c r="R1304" s="6"/>
      <c r="S1304" s="6"/>
      <c r="T1304" s="6"/>
      <c r="AA1304" s="79"/>
      <c r="AB1304" s="79"/>
      <c r="AC1304" s="19"/>
      <c r="AD1304" s="79"/>
    </row>
    <row r="1305" spans="1:30" x14ac:dyDescent="0.25">
      <c r="A1305" s="17"/>
      <c r="B1305" s="17"/>
      <c r="C1305" s="17"/>
      <c r="D1305" s="3"/>
      <c r="E1305" s="4"/>
      <c r="F1305" s="4"/>
      <c r="G1305" s="26"/>
      <c r="H1305" s="7"/>
      <c r="I1305" s="5"/>
      <c r="J1305" s="5"/>
      <c r="K1305" s="5"/>
      <c r="O1305" s="5"/>
      <c r="P1305" s="5"/>
      <c r="Q1305" s="5"/>
      <c r="R1305" s="6"/>
      <c r="S1305" s="6"/>
      <c r="T1305" s="6"/>
      <c r="AA1305" s="79"/>
      <c r="AB1305" s="79"/>
      <c r="AC1305" s="19"/>
      <c r="AD1305" s="30"/>
    </row>
    <row r="1306" spans="1:30" x14ac:dyDescent="0.25">
      <c r="A1306" s="17"/>
      <c r="B1306" s="17"/>
      <c r="C1306" s="17"/>
      <c r="D1306" s="3"/>
      <c r="E1306" s="4"/>
      <c r="F1306" s="4"/>
      <c r="G1306" s="26"/>
      <c r="H1306" s="7"/>
      <c r="I1306" s="5"/>
      <c r="J1306" s="5"/>
      <c r="K1306" s="5"/>
      <c r="O1306" s="5"/>
      <c r="P1306" s="5"/>
      <c r="Q1306" s="5"/>
      <c r="R1306" s="6"/>
      <c r="S1306" s="6"/>
      <c r="T1306" s="6"/>
      <c r="AA1306" s="79"/>
      <c r="AB1306" s="79"/>
      <c r="AC1306" s="19"/>
      <c r="AD1306" s="79"/>
    </row>
    <row r="1307" spans="1:30" x14ac:dyDescent="0.25">
      <c r="A1307" s="17"/>
      <c r="B1307" s="17"/>
      <c r="C1307" s="17"/>
      <c r="D1307" s="3"/>
      <c r="E1307" s="4"/>
      <c r="F1307" s="4"/>
      <c r="G1307" s="26"/>
      <c r="H1307" s="7"/>
      <c r="I1307" s="5"/>
      <c r="J1307" s="5"/>
      <c r="K1307" s="5"/>
      <c r="O1307" s="5"/>
      <c r="P1307" s="5"/>
      <c r="Q1307" s="5"/>
      <c r="R1307" s="6"/>
      <c r="S1307" s="6"/>
      <c r="T1307" s="6"/>
      <c r="AA1307" s="79"/>
      <c r="AB1307" s="79"/>
      <c r="AC1307" s="19"/>
      <c r="AD1307" s="79"/>
    </row>
    <row r="1308" spans="1:30" x14ac:dyDescent="0.25">
      <c r="A1308" s="17"/>
      <c r="B1308" s="17"/>
      <c r="C1308" s="17"/>
      <c r="D1308" s="3"/>
      <c r="E1308" s="4"/>
      <c r="F1308" s="4"/>
      <c r="G1308" s="26"/>
      <c r="H1308" s="7"/>
      <c r="I1308" s="5"/>
      <c r="J1308" s="5"/>
      <c r="K1308" s="5"/>
      <c r="O1308" s="5"/>
      <c r="P1308" s="5"/>
      <c r="Q1308" s="5"/>
      <c r="R1308" s="6"/>
      <c r="S1308" s="6"/>
      <c r="T1308" s="6"/>
      <c r="AA1308" s="79"/>
      <c r="AB1308" s="79"/>
      <c r="AC1308" s="19"/>
      <c r="AD1308" s="79"/>
    </row>
    <row r="1309" spans="1:30" x14ac:dyDescent="0.25">
      <c r="A1309" s="17"/>
      <c r="B1309" s="17"/>
      <c r="C1309" s="17"/>
      <c r="D1309" s="3"/>
      <c r="E1309" s="4"/>
      <c r="F1309" s="4"/>
      <c r="G1309" s="26"/>
      <c r="H1309" s="7"/>
      <c r="I1309" s="5"/>
      <c r="J1309" s="5"/>
      <c r="K1309" s="5"/>
      <c r="O1309" s="5"/>
      <c r="P1309" s="5"/>
      <c r="Q1309" s="5"/>
      <c r="R1309" s="6"/>
      <c r="S1309" s="6"/>
      <c r="T1309" s="6"/>
      <c r="AA1309" s="79"/>
      <c r="AB1309" s="79"/>
      <c r="AC1309" s="19"/>
      <c r="AD1309" s="79"/>
    </row>
    <row r="1310" spans="1:30" x14ac:dyDescent="0.25">
      <c r="A1310" s="17"/>
      <c r="B1310" s="17"/>
      <c r="C1310" s="17"/>
      <c r="D1310" s="3"/>
      <c r="E1310" s="4"/>
      <c r="F1310" s="4"/>
      <c r="G1310" s="26"/>
      <c r="H1310" s="7"/>
      <c r="I1310" s="5"/>
      <c r="J1310" s="5"/>
      <c r="K1310" s="5"/>
      <c r="O1310" s="5"/>
      <c r="P1310" s="5"/>
      <c r="Q1310" s="5"/>
      <c r="R1310" s="6"/>
      <c r="S1310" s="6"/>
      <c r="T1310" s="6"/>
      <c r="AA1310" s="79"/>
      <c r="AB1310" s="79"/>
      <c r="AC1310" s="19"/>
      <c r="AD1310" s="79"/>
    </row>
    <row r="1311" spans="1:30" x14ac:dyDescent="0.25">
      <c r="A1311" s="17"/>
      <c r="B1311" s="17"/>
      <c r="C1311" s="17"/>
      <c r="D1311" s="3"/>
      <c r="E1311" s="4"/>
      <c r="F1311" s="4"/>
      <c r="G1311" s="26"/>
      <c r="H1311" s="7"/>
      <c r="I1311" s="5"/>
      <c r="J1311" s="5"/>
      <c r="K1311" s="5"/>
      <c r="O1311" s="5"/>
      <c r="P1311" s="5"/>
      <c r="Q1311" s="5"/>
      <c r="R1311" s="6"/>
      <c r="S1311" s="6"/>
      <c r="T1311" s="6"/>
      <c r="AA1311" s="79"/>
      <c r="AB1311" s="79"/>
      <c r="AC1311" s="19"/>
      <c r="AD1311" s="79"/>
    </row>
    <row r="1312" spans="1:30" x14ac:dyDescent="0.25">
      <c r="A1312" s="17"/>
      <c r="B1312" s="17"/>
      <c r="C1312" s="17"/>
      <c r="D1312" s="3"/>
      <c r="E1312" s="4"/>
      <c r="F1312" s="4"/>
      <c r="G1312" s="26"/>
      <c r="H1312" s="7"/>
      <c r="I1312" s="5"/>
      <c r="J1312" s="5"/>
      <c r="K1312" s="5"/>
      <c r="O1312" s="5"/>
      <c r="P1312" s="5"/>
      <c r="Q1312" s="5"/>
      <c r="R1312" s="6"/>
      <c r="S1312" s="6"/>
      <c r="T1312" s="6"/>
      <c r="AA1312" s="79"/>
      <c r="AB1312" s="79"/>
      <c r="AC1312" s="19"/>
      <c r="AD1312" s="79"/>
    </row>
    <row r="1313" spans="1:30" x14ac:dyDescent="0.25">
      <c r="A1313" s="17"/>
      <c r="B1313" s="17"/>
      <c r="C1313" s="17"/>
      <c r="D1313" s="3"/>
      <c r="E1313" s="4"/>
      <c r="F1313" s="4"/>
      <c r="G1313" s="26"/>
      <c r="H1313" s="7"/>
      <c r="I1313" s="5"/>
      <c r="J1313" s="5"/>
      <c r="K1313" s="5"/>
      <c r="O1313" s="5"/>
      <c r="P1313" s="5"/>
      <c r="Q1313" s="5"/>
      <c r="R1313" s="6"/>
      <c r="S1313" s="6"/>
      <c r="T1313" s="6"/>
      <c r="AA1313" s="79"/>
      <c r="AB1313" s="79"/>
      <c r="AC1313" s="19"/>
      <c r="AD1313" s="79"/>
    </row>
    <row r="1314" spans="1:30" x14ac:dyDescent="0.25">
      <c r="A1314" s="17"/>
      <c r="B1314" s="17"/>
      <c r="C1314" s="17"/>
      <c r="D1314" s="3"/>
      <c r="E1314" s="4"/>
      <c r="F1314" s="4"/>
      <c r="G1314" s="26"/>
      <c r="H1314" s="7"/>
      <c r="I1314" s="5"/>
      <c r="J1314" s="5"/>
      <c r="K1314" s="5"/>
      <c r="O1314" s="5"/>
      <c r="P1314" s="5"/>
      <c r="Q1314" s="5"/>
      <c r="R1314" s="6"/>
      <c r="S1314" s="6"/>
      <c r="T1314" s="6"/>
      <c r="AA1314" s="79"/>
      <c r="AB1314" s="79"/>
      <c r="AC1314" s="19"/>
      <c r="AD1314" s="79"/>
    </row>
    <row r="1315" spans="1:30" x14ac:dyDescent="0.25">
      <c r="A1315" s="17"/>
      <c r="B1315" s="17"/>
      <c r="C1315" s="17"/>
      <c r="D1315" s="3"/>
      <c r="E1315" s="4"/>
      <c r="F1315" s="4"/>
      <c r="G1315" s="26"/>
      <c r="H1315" s="7"/>
      <c r="I1315" s="5"/>
      <c r="J1315" s="5"/>
      <c r="K1315" s="5"/>
      <c r="O1315" s="5"/>
      <c r="P1315" s="5"/>
      <c r="Q1315" s="5"/>
      <c r="R1315" s="6"/>
      <c r="S1315" s="6"/>
      <c r="T1315" s="6"/>
      <c r="AA1315" s="79"/>
      <c r="AB1315" s="79"/>
      <c r="AC1315" s="19"/>
      <c r="AD1315" s="79"/>
    </row>
    <row r="1316" spans="1:30" x14ac:dyDescent="0.25">
      <c r="A1316" s="17"/>
      <c r="B1316" s="17"/>
      <c r="C1316" s="17"/>
      <c r="D1316" s="3"/>
      <c r="E1316" s="4"/>
      <c r="F1316" s="4"/>
      <c r="G1316" s="26"/>
      <c r="H1316" s="7"/>
      <c r="I1316" s="5"/>
      <c r="J1316" s="5"/>
      <c r="K1316" s="5"/>
      <c r="O1316" s="5"/>
      <c r="P1316" s="5"/>
      <c r="Q1316" s="5"/>
      <c r="R1316" s="6"/>
      <c r="S1316" s="6"/>
      <c r="T1316" s="6"/>
      <c r="AA1316" s="79"/>
      <c r="AB1316" s="79"/>
      <c r="AC1316" s="19"/>
      <c r="AD1316" s="79"/>
    </row>
    <row r="1317" spans="1:30" x14ac:dyDescent="0.25">
      <c r="A1317" s="17"/>
      <c r="B1317" s="17"/>
      <c r="C1317" s="17"/>
      <c r="D1317" s="86"/>
      <c r="E1317" s="86"/>
      <c r="F1317" s="86"/>
      <c r="G1317" s="87"/>
      <c r="H1317" s="5"/>
      <c r="I1317" s="5"/>
      <c r="J1317" s="5"/>
      <c r="K1317" s="5"/>
      <c r="O1317" s="5"/>
      <c r="P1317" s="5"/>
      <c r="Q1317" s="5"/>
      <c r="R1317" s="17"/>
      <c r="S1317" s="17"/>
      <c r="T1317" s="17"/>
      <c r="AA1317" s="79"/>
      <c r="AB1317" s="79"/>
      <c r="AC1317" s="19"/>
      <c r="AD1317" s="79"/>
    </row>
    <row r="1318" spans="1:30" x14ac:dyDescent="0.25">
      <c r="A1318" s="17"/>
      <c r="B1318" s="17"/>
      <c r="C1318" s="17"/>
      <c r="D1318" s="86"/>
      <c r="E1318" s="86"/>
      <c r="F1318" s="86"/>
      <c r="G1318" s="87"/>
      <c r="H1318" s="5"/>
      <c r="I1318" s="5"/>
      <c r="J1318" s="5"/>
      <c r="K1318" s="5"/>
      <c r="O1318" s="5"/>
      <c r="P1318" s="5"/>
      <c r="Q1318" s="5"/>
      <c r="R1318" s="17"/>
      <c r="S1318" s="17"/>
      <c r="T1318" s="17"/>
      <c r="AA1318" s="79"/>
      <c r="AB1318" s="79"/>
      <c r="AC1318" s="19"/>
      <c r="AD1318" s="79"/>
    </row>
    <row r="1319" spans="1:30" x14ac:dyDescent="0.25">
      <c r="A1319" s="17"/>
      <c r="B1319" s="17"/>
      <c r="C1319" s="17"/>
      <c r="D1319" s="86"/>
      <c r="E1319" s="86"/>
      <c r="F1319" s="86"/>
      <c r="G1319" s="87"/>
      <c r="H1319" s="5"/>
      <c r="I1319" s="5"/>
      <c r="J1319" s="5"/>
      <c r="K1319" s="5"/>
      <c r="O1319" s="5"/>
      <c r="P1319" s="5"/>
      <c r="Q1319" s="5"/>
      <c r="R1319" s="17"/>
      <c r="S1319" s="17"/>
      <c r="T1319" s="17"/>
      <c r="AA1319" s="79"/>
      <c r="AB1319" s="79"/>
      <c r="AC1319" s="19"/>
      <c r="AD1319" s="79"/>
    </row>
    <row r="1320" spans="1:30" x14ac:dyDescent="0.25">
      <c r="A1320" s="17"/>
      <c r="B1320" s="17"/>
      <c r="C1320" s="17"/>
      <c r="D1320" s="86"/>
      <c r="E1320" s="86"/>
      <c r="F1320" s="86"/>
      <c r="G1320" s="87"/>
      <c r="H1320" s="5"/>
      <c r="I1320" s="5"/>
      <c r="J1320" s="5"/>
      <c r="K1320" s="5"/>
      <c r="O1320" s="5"/>
      <c r="P1320" s="5"/>
      <c r="Q1320" s="5"/>
      <c r="R1320" s="17"/>
      <c r="S1320" s="17"/>
      <c r="T1320" s="17"/>
      <c r="AA1320" s="79"/>
      <c r="AB1320" s="79"/>
      <c r="AC1320" s="19"/>
      <c r="AD1320" s="79"/>
    </row>
    <row r="1321" spans="1:30" x14ac:dyDescent="0.25">
      <c r="A1321" s="17"/>
      <c r="B1321" s="17"/>
      <c r="C1321" s="17"/>
      <c r="D1321" s="86"/>
      <c r="E1321" s="86"/>
      <c r="F1321" s="86"/>
      <c r="G1321" s="87"/>
      <c r="H1321" s="5"/>
      <c r="I1321" s="5"/>
      <c r="J1321" s="5"/>
      <c r="K1321" s="5"/>
      <c r="O1321" s="5"/>
      <c r="P1321" s="5"/>
      <c r="Q1321" s="5"/>
      <c r="R1321" s="17"/>
      <c r="S1321" s="17"/>
      <c r="T1321" s="17"/>
      <c r="AA1321" s="79"/>
      <c r="AB1321" s="79"/>
      <c r="AC1321" s="19"/>
      <c r="AD1321" s="79"/>
    </row>
    <row r="1322" spans="1:30" x14ac:dyDescent="0.25">
      <c r="A1322" s="17"/>
      <c r="B1322" s="17"/>
      <c r="C1322" s="17"/>
      <c r="D1322" s="86"/>
      <c r="E1322" s="86"/>
      <c r="F1322" s="86"/>
      <c r="G1322" s="87"/>
      <c r="H1322" s="5"/>
      <c r="I1322" s="5"/>
      <c r="J1322" s="5"/>
      <c r="K1322" s="5"/>
      <c r="O1322" s="5"/>
      <c r="P1322" s="5"/>
      <c r="Q1322" s="5"/>
      <c r="R1322" s="17"/>
      <c r="S1322" s="17"/>
      <c r="T1322" s="17"/>
      <c r="AA1322" s="79"/>
      <c r="AB1322" s="79"/>
      <c r="AC1322" s="19"/>
      <c r="AD1322" s="79"/>
    </row>
    <row r="1323" spans="1:30" x14ac:dyDescent="0.25">
      <c r="A1323" s="17"/>
      <c r="B1323" s="17"/>
      <c r="C1323" s="17"/>
      <c r="D1323" s="86"/>
      <c r="E1323" s="86"/>
      <c r="F1323" s="86"/>
      <c r="G1323" s="87"/>
      <c r="H1323" s="5"/>
      <c r="I1323" s="5"/>
      <c r="J1323" s="5"/>
      <c r="K1323" s="5"/>
      <c r="O1323" s="5"/>
      <c r="P1323" s="5"/>
      <c r="Q1323" s="5"/>
      <c r="R1323" s="17"/>
      <c r="S1323" s="17"/>
      <c r="T1323" s="17"/>
      <c r="AA1323" s="79"/>
      <c r="AB1323" s="79"/>
      <c r="AC1323" s="19"/>
      <c r="AD1323" s="79"/>
    </row>
    <row r="1324" spans="1:30" x14ac:dyDescent="0.25">
      <c r="A1324" s="17"/>
      <c r="B1324" s="17"/>
      <c r="C1324" s="17"/>
      <c r="D1324" s="86"/>
      <c r="E1324" s="86"/>
      <c r="F1324" s="86"/>
      <c r="G1324" s="87"/>
      <c r="H1324" s="5"/>
      <c r="I1324" s="5"/>
      <c r="J1324" s="5"/>
      <c r="K1324" s="5"/>
      <c r="O1324" s="5"/>
      <c r="P1324" s="5"/>
      <c r="Q1324" s="5"/>
      <c r="R1324" s="17"/>
      <c r="S1324" s="17"/>
      <c r="T1324" s="17"/>
      <c r="AA1324" s="79"/>
      <c r="AB1324" s="79"/>
      <c r="AC1324" s="19"/>
      <c r="AD1324" s="79"/>
    </row>
    <row r="1325" spans="1:30" x14ac:dyDescent="0.25">
      <c r="A1325" s="17"/>
      <c r="B1325" s="17"/>
      <c r="C1325" s="17"/>
      <c r="D1325" s="86"/>
      <c r="E1325" s="86"/>
      <c r="F1325" s="86"/>
      <c r="G1325" s="87"/>
      <c r="H1325" s="5"/>
      <c r="I1325" s="5"/>
      <c r="J1325" s="5"/>
      <c r="K1325" s="5"/>
      <c r="O1325" s="5"/>
      <c r="P1325" s="5"/>
      <c r="Q1325" s="5"/>
      <c r="R1325" s="17"/>
      <c r="S1325" s="17"/>
      <c r="T1325" s="17"/>
      <c r="AA1325" s="79"/>
      <c r="AB1325" s="79"/>
      <c r="AC1325" s="19"/>
      <c r="AD1325" s="79"/>
    </row>
    <row r="1326" spans="1:30" x14ac:dyDescent="0.25">
      <c r="A1326" s="17"/>
      <c r="B1326" s="17"/>
      <c r="C1326" s="17"/>
      <c r="D1326" s="86"/>
      <c r="E1326" s="86"/>
      <c r="F1326" s="86"/>
      <c r="G1326" s="87"/>
      <c r="H1326" s="5"/>
      <c r="I1326" s="5"/>
      <c r="J1326" s="5"/>
      <c r="K1326" s="5"/>
      <c r="O1326" s="5"/>
      <c r="P1326" s="5"/>
      <c r="Q1326" s="5"/>
      <c r="R1326" s="17"/>
      <c r="S1326" s="17"/>
      <c r="T1326" s="17"/>
      <c r="AA1326" s="79"/>
      <c r="AB1326" s="79"/>
      <c r="AC1326" s="19"/>
      <c r="AD1326" s="79"/>
    </row>
    <row r="1327" spans="1:30" x14ac:dyDescent="0.25">
      <c r="A1327" s="17"/>
      <c r="B1327" s="17"/>
      <c r="C1327" s="17"/>
      <c r="D1327" s="86"/>
      <c r="E1327" s="86"/>
      <c r="F1327" s="86"/>
      <c r="G1327" s="87"/>
      <c r="H1327" s="5"/>
      <c r="I1327" s="5"/>
      <c r="J1327" s="5"/>
      <c r="K1327" s="5"/>
      <c r="O1327" s="5"/>
      <c r="P1327" s="5"/>
      <c r="Q1327" s="5"/>
      <c r="R1327" s="17"/>
      <c r="S1327" s="17"/>
      <c r="T1327" s="17"/>
      <c r="AA1327" s="79"/>
      <c r="AB1327" s="79"/>
      <c r="AC1327" s="19"/>
      <c r="AD1327" s="79"/>
    </row>
    <row r="1328" spans="1:30" x14ac:dyDescent="0.25">
      <c r="A1328" s="17"/>
      <c r="B1328" s="17"/>
      <c r="C1328" s="17"/>
      <c r="D1328" s="86"/>
      <c r="E1328" s="86"/>
      <c r="F1328" s="86"/>
      <c r="G1328" s="87"/>
      <c r="H1328" s="5"/>
      <c r="I1328" s="5"/>
      <c r="J1328" s="5"/>
      <c r="K1328" s="5"/>
      <c r="O1328" s="5"/>
      <c r="P1328" s="5"/>
      <c r="Q1328" s="5"/>
      <c r="R1328" s="17"/>
      <c r="S1328" s="17"/>
      <c r="T1328" s="17"/>
      <c r="AA1328" s="79"/>
      <c r="AB1328" s="79"/>
      <c r="AC1328" s="19"/>
      <c r="AD1328" s="79"/>
    </row>
    <row r="1329" spans="1:30" x14ac:dyDescent="0.25">
      <c r="A1329" s="17"/>
      <c r="B1329" s="17"/>
      <c r="C1329" s="17"/>
      <c r="D1329" s="86"/>
      <c r="E1329" s="86"/>
      <c r="F1329" s="86"/>
      <c r="G1329" s="87"/>
      <c r="H1329" s="5"/>
      <c r="I1329" s="5"/>
      <c r="J1329" s="5"/>
      <c r="K1329" s="5"/>
      <c r="O1329" s="5"/>
      <c r="P1329" s="5"/>
      <c r="Q1329" s="5"/>
      <c r="R1329" s="17"/>
      <c r="S1329" s="17"/>
      <c r="T1329" s="17"/>
      <c r="AA1329" s="79"/>
      <c r="AB1329" s="79"/>
      <c r="AC1329" s="19"/>
      <c r="AD1329" s="79"/>
    </row>
    <row r="1330" spans="1:30" x14ac:dyDescent="0.25">
      <c r="A1330" s="17"/>
      <c r="B1330" s="17"/>
      <c r="C1330" s="17"/>
      <c r="D1330" s="86"/>
      <c r="E1330" s="86"/>
      <c r="F1330" s="86"/>
      <c r="G1330" s="87"/>
      <c r="H1330" s="5"/>
      <c r="I1330" s="5"/>
      <c r="J1330" s="5"/>
      <c r="K1330" s="5"/>
      <c r="O1330" s="5"/>
      <c r="P1330" s="5"/>
      <c r="Q1330" s="5"/>
      <c r="R1330" s="17"/>
      <c r="S1330" s="17"/>
      <c r="T1330" s="17"/>
      <c r="AA1330" s="79"/>
      <c r="AB1330" s="79"/>
      <c r="AC1330" s="19"/>
      <c r="AD1330" s="79"/>
    </row>
    <row r="1331" spans="1:30" x14ac:dyDescent="0.25">
      <c r="A1331" s="17"/>
      <c r="B1331" s="17"/>
      <c r="C1331" s="17"/>
      <c r="D1331" s="86"/>
      <c r="E1331" s="86"/>
      <c r="F1331" s="86"/>
      <c r="G1331" s="87"/>
      <c r="H1331" s="5"/>
      <c r="I1331" s="5"/>
      <c r="J1331" s="5"/>
      <c r="K1331" s="5"/>
      <c r="O1331" s="5"/>
      <c r="P1331" s="5"/>
      <c r="Q1331" s="5"/>
      <c r="R1331" s="17"/>
      <c r="S1331" s="17"/>
      <c r="T1331" s="17"/>
      <c r="AA1331" s="79"/>
      <c r="AB1331" s="79"/>
      <c r="AC1331" s="19"/>
      <c r="AD1331" s="79"/>
    </row>
    <row r="1332" spans="1:30" x14ac:dyDescent="0.25">
      <c r="A1332" s="17"/>
      <c r="B1332" s="17"/>
      <c r="C1332" s="17"/>
      <c r="D1332" s="86"/>
      <c r="E1332" s="86"/>
      <c r="F1332" s="86"/>
      <c r="G1332" s="87"/>
      <c r="H1332" s="5"/>
      <c r="I1332" s="5"/>
      <c r="J1332" s="5"/>
      <c r="K1332" s="5"/>
      <c r="O1332" s="5"/>
      <c r="P1332" s="5"/>
      <c r="Q1332" s="5"/>
      <c r="R1332" s="17"/>
      <c r="S1332" s="17"/>
      <c r="T1332" s="17"/>
      <c r="AA1332" s="79"/>
      <c r="AB1332" s="79"/>
      <c r="AC1332" s="19"/>
      <c r="AD1332" s="79"/>
    </row>
    <row r="1333" spans="1:30" x14ac:dyDescent="0.25">
      <c r="A1333" s="17"/>
      <c r="B1333" s="17"/>
      <c r="C1333" s="17"/>
      <c r="D1333" s="86"/>
      <c r="E1333" s="86"/>
      <c r="F1333" s="86"/>
      <c r="G1333" s="87"/>
      <c r="H1333" s="5"/>
      <c r="I1333" s="5"/>
      <c r="J1333" s="5"/>
      <c r="K1333" s="5"/>
      <c r="O1333" s="5"/>
      <c r="P1333" s="5"/>
      <c r="Q1333" s="5"/>
      <c r="R1333" s="17"/>
      <c r="S1333" s="17"/>
      <c r="T1333" s="17"/>
      <c r="AA1333" s="79"/>
      <c r="AB1333" s="79"/>
      <c r="AC1333" s="19"/>
      <c r="AD1333" s="79"/>
    </row>
    <row r="1334" spans="1:30" x14ac:dyDescent="0.25">
      <c r="A1334" s="17"/>
      <c r="B1334" s="17"/>
      <c r="C1334" s="17"/>
      <c r="D1334" s="86"/>
      <c r="E1334" s="86"/>
      <c r="F1334" s="86"/>
      <c r="G1334" s="87"/>
      <c r="H1334" s="5"/>
      <c r="I1334" s="5"/>
      <c r="J1334" s="5"/>
      <c r="K1334" s="5"/>
      <c r="O1334" s="5"/>
      <c r="P1334" s="5"/>
      <c r="Q1334" s="5"/>
      <c r="R1334" s="17"/>
      <c r="S1334" s="17"/>
      <c r="T1334" s="17"/>
      <c r="AA1334" s="79"/>
      <c r="AB1334" s="79"/>
      <c r="AC1334" s="19"/>
      <c r="AD1334" s="79"/>
    </row>
    <row r="1335" spans="1:30" x14ac:dyDescent="0.25">
      <c r="A1335" s="17"/>
      <c r="B1335" s="17"/>
      <c r="C1335" s="17"/>
      <c r="D1335" s="86"/>
      <c r="E1335" s="86"/>
      <c r="F1335" s="86"/>
      <c r="G1335" s="87"/>
      <c r="H1335" s="5"/>
      <c r="I1335" s="5"/>
      <c r="J1335" s="5"/>
      <c r="K1335" s="5"/>
      <c r="O1335" s="5"/>
      <c r="P1335" s="5"/>
      <c r="Q1335" s="5"/>
      <c r="R1335" s="17"/>
      <c r="S1335" s="17"/>
      <c r="T1335" s="17"/>
      <c r="AA1335" s="79"/>
      <c r="AB1335" s="79"/>
      <c r="AC1335" s="19"/>
      <c r="AD1335" s="79"/>
    </row>
    <row r="1336" spans="1:30" x14ac:dyDescent="0.25">
      <c r="A1336" s="17"/>
      <c r="B1336" s="17"/>
      <c r="C1336" s="17"/>
      <c r="D1336" s="86"/>
      <c r="E1336" s="86"/>
      <c r="F1336" s="86"/>
      <c r="G1336" s="87"/>
      <c r="H1336" s="5"/>
      <c r="I1336" s="5"/>
      <c r="J1336" s="5"/>
      <c r="K1336" s="5"/>
      <c r="O1336" s="5"/>
      <c r="P1336" s="5"/>
      <c r="Q1336" s="5"/>
      <c r="R1336" s="17"/>
      <c r="S1336" s="17"/>
      <c r="T1336" s="17"/>
      <c r="AA1336" s="79"/>
      <c r="AB1336" s="79"/>
      <c r="AC1336" s="19"/>
      <c r="AD1336" s="79"/>
    </row>
    <row r="1337" spans="1:30" x14ac:dyDescent="0.25">
      <c r="A1337" s="17"/>
      <c r="B1337" s="17"/>
      <c r="C1337" s="17"/>
      <c r="D1337" s="86"/>
      <c r="E1337" s="86"/>
      <c r="F1337" s="86"/>
      <c r="G1337" s="87"/>
      <c r="H1337" s="5"/>
      <c r="I1337" s="5"/>
      <c r="J1337" s="5"/>
      <c r="K1337" s="5"/>
      <c r="O1337" s="5"/>
      <c r="P1337" s="5"/>
      <c r="Q1337" s="5"/>
      <c r="R1337" s="17"/>
      <c r="S1337" s="17"/>
      <c r="T1337" s="17"/>
      <c r="AA1337" s="79"/>
      <c r="AB1337" s="79"/>
      <c r="AC1337" s="19"/>
      <c r="AD1337" s="79"/>
    </row>
    <row r="1338" spans="1:30" x14ac:dyDescent="0.25">
      <c r="A1338" s="17"/>
      <c r="B1338" s="17"/>
      <c r="C1338" s="17"/>
      <c r="D1338" s="86"/>
      <c r="E1338" s="86"/>
      <c r="F1338" s="86"/>
      <c r="G1338" s="87"/>
      <c r="H1338" s="5"/>
      <c r="I1338" s="5"/>
      <c r="J1338" s="5"/>
      <c r="K1338" s="5"/>
      <c r="O1338" s="5"/>
      <c r="P1338" s="5"/>
      <c r="Q1338" s="5"/>
      <c r="R1338" s="17"/>
      <c r="S1338" s="17"/>
      <c r="T1338" s="17"/>
      <c r="AA1338" s="79"/>
      <c r="AB1338" s="79"/>
      <c r="AC1338" s="19"/>
      <c r="AD1338" s="79"/>
    </row>
    <row r="1339" spans="1:30" x14ac:dyDescent="0.25">
      <c r="A1339" s="17"/>
      <c r="B1339" s="17"/>
      <c r="C1339" s="17"/>
      <c r="D1339" s="86"/>
      <c r="E1339" s="86"/>
      <c r="F1339" s="86"/>
      <c r="G1339" s="87"/>
      <c r="H1339" s="5"/>
      <c r="I1339" s="5"/>
      <c r="J1339" s="5"/>
      <c r="K1339" s="5"/>
      <c r="O1339" s="5"/>
      <c r="P1339" s="5"/>
      <c r="Q1339" s="5"/>
      <c r="R1339" s="17"/>
      <c r="S1339" s="17"/>
      <c r="T1339" s="17"/>
      <c r="AA1339" s="79"/>
      <c r="AB1339" s="79"/>
      <c r="AC1339" s="19"/>
      <c r="AD1339" s="79"/>
    </row>
    <row r="1340" spans="1:30" x14ac:dyDescent="0.25">
      <c r="A1340" s="17"/>
      <c r="B1340" s="17"/>
      <c r="C1340" s="17"/>
      <c r="D1340" s="86"/>
      <c r="E1340" s="86"/>
      <c r="F1340" s="86"/>
      <c r="G1340" s="87"/>
      <c r="H1340" s="5"/>
      <c r="I1340" s="5"/>
      <c r="J1340" s="5"/>
      <c r="K1340" s="5"/>
      <c r="O1340" s="5"/>
      <c r="P1340" s="5"/>
      <c r="Q1340" s="5"/>
      <c r="R1340" s="17"/>
      <c r="S1340" s="17"/>
      <c r="T1340" s="17"/>
      <c r="AA1340" s="79"/>
      <c r="AB1340" s="79"/>
      <c r="AC1340" s="19"/>
      <c r="AD1340" s="79"/>
    </row>
    <row r="1341" spans="1:30" x14ac:dyDescent="0.25">
      <c r="A1341" s="17"/>
      <c r="B1341" s="17"/>
      <c r="C1341" s="17"/>
      <c r="D1341" s="86"/>
      <c r="E1341" s="86"/>
      <c r="F1341" s="86"/>
      <c r="G1341" s="87"/>
      <c r="H1341" s="5"/>
      <c r="I1341" s="5"/>
      <c r="J1341" s="5"/>
      <c r="K1341" s="5"/>
      <c r="O1341" s="5"/>
      <c r="P1341" s="5"/>
      <c r="Q1341" s="5"/>
      <c r="R1341" s="17"/>
      <c r="S1341" s="17"/>
      <c r="T1341" s="17"/>
      <c r="AA1341" s="79"/>
      <c r="AB1341" s="79"/>
      <c r="AC1341" s="19"/>
      <c r="AD1341" s="79"/>
    </row>
    <row r="1342" spans="1:30" x14ac:dyDescent="0.25">
      <c r="A1342" s="17"/>
      <c r="B1342" s="17"/>
      <c r="C1342" s="17"/>
      <c r="D1342" s="86"/>
      <c r="E1342" s="86"/>
      <c r="F1342" s="86"/>
      <c r="G1342" s="87"/>
      <c r="H1342" s="5"/>
      <c r="I1342" s="5"/>
      <c r="J1342" s="5"/>
      <c r="K1342" s="5"/>
      <c r="O1342" s="5"/>
      <c r="P1342" s="5"/>
      <c r="Q1342" s="5"/>
      <c r="R1342" s="17"/>
      <c r="S1342" s="17"/>
      <c r="T1342" s="17"/>
      <c r="AA1342" s="79"/>
      <c r="AB1342" s="79"/>
      <c r="AC1342" s="19"/>
      <c r="AD1342" s="79"/>
    </row>
    <row r="1343" spans="1:30" x14ac:dyDescent="0.25">
      <c r="A1343" s="17"/>
      <c r="B1343" s="17"/>
      <c r="C1343" s="17"/>
      <c r="D1343" s="86"/>
      <c r="E1343" s="86"/>
      <c r="F1343" s="86"/>
      <c r="G1343" s="87"/>
      <c r="H1343" s="5"/>
      <c r="I1343" s="5"/>
      <c r="J1343" s="5"/>
      <c r="K1343" s="5"/>
      <c r="O1343" s="5"/>
      <c r="P1343" s="5"/>
      <c r="Q1343" s="5"/>
      <c r="R1343" s="17"/>
      <c r="S1343" s="17"/>
      <c r="T1343" s="17"/>
      <c r="AA1343" s="79"/>
      <c r="AB1343" s="79"/>
      <c r="AC1343" s="19"/>
      <c r="AD1343" s="79"/>
    </row>
    <row r="1344" spans="1:30" x14ac:dyDescent="0.25">
      <c r="A1344" s="17"/>
      <c r="B1344" s="17"/>
      <c r="C1344" s="17"/>
      <c r="D1344" s="86"/>
      <c r="E1344" s="86"/>
      <c r="F1344" s="86"/>
      <c r="G1344" s="87"/>
      <c r="H1344" s="5"/>
      <c r="I1344" s="5"/>
      <c r="J1344" s="5"/>
      <c r="K1344" s="5"/>
      <c r="O1344" s="5"/>
      <c r="P1344" s="5"/>
      <c r="Q1344" s="5"/>
      <c r="R1344" s="17"/>
      <c r="S1344" s="17"/>
      <c r="T1344" s="17"/>
      <c r="AA1344" s="79"/>
      <c r="AB1344" s="79"/>
      <c r="AC1344" s="19"/>
      <c r="AD1344" s="79"/>
    </row>
    <row r="1345" spans="1:30" x14ac:dyDescent="0.25">
      <c r="A1345" s="17"/>
      <c r="B1345" s="17"/>
      <c r="C1345" s="17"/>
      <c r="D1345" s="86"/>
      <c r="E1345" s="86"/>
      <c r="F1345" s="86"/>
      <c r="G1345" s="87"/>
      <c r="H1345" s="5"/>
      <c r="I1345" s="5"/>
      <c r="J1345" s="5"/>
      <c r="K1345" s="5"/>
      <c r="O1345" s="5"/>
      <c r="P1345" s="5"/>
      <c r="Q1345" s="5"/>
      <c r="R1345" s="17"/>
      <c r="S1345" s="17"/>
      <c r="T1345" s="17"/>
      <c r="AA1345" s="79"/>
      <c r="AB1345" s="79"/>
      <c r="AC1345" s="19"/>
      <c r="AD1345" s="79"/>
    </row>
    <row r="1346" spans="1:30" x14ac:dyDescent="0.25">
      <c r="A1346" s="17"/>
      <c r="B1346" s="17"/>
      <c r="C1346" s="17"/>
      <c r="D1346" s="86"/>
      <c r="E1346" s="86"/>
      <c r="F1346" s="86"/>
      <c r="G1346" s="87"/>
      <c r="H1346" s="5"/>
      <c r="I1346" s="5"/>
      <c r="J1346" s="5"/>
      <c r="K1346" s="5"/>
      <c r="O1346" s="5"/>
      <c r="P1346" s="5"/>
      <c r="Q1346" s="5"/>
      <c r="R1346" s="17"/>
      <c r="S1346" s="17"/>
      <c r="T1346" s="17"/>
      <c r="AA1346" s="79"/>
      <c r="AB1346" s="79"/>
      <c r="AC1346" s="19"/>
      <c r="AD1346" s="79"/>
    </row>
    <row r="1347" spans="1:30" x14ac:dyDescent="0.25">
      <c r="A1347" s="17"/>
      <c r="B1347" s="17"/>
      <c r="C1347" s="17"/>
      <c r="D1347" s="86"/>
      <c r="E1347" s="86"/>
      <c r="F1347" s="86"/>
      <c r="G1347" s="87"/>
      <c r="H1347" s="5"/>
      <c r="I1347" s="5"/>
      <c r="J1347" s="5"/>
      <c r="K1347" s="5"/>
      <c r="O1347" s="5"/>
      <c r="P1347" s="5"/>
      <c r="Q1347" s="5"/>
      <c r="R1347" s="17"/>
      <c r="S1347" s="17"/>
      <c r="T1347" s="17"/>
      <c r="AA1347" s="79"/>
      <c r="AB1347" s="79"/>
      <c r="AC1347" s="19"/>
      <c r="AD1347" s="79"/>
    </row>
    <row r="1348" spans="1:30" x14ac:dyDescent="0.25">
      <c r="A1348" s="17"/>
      <c r="B1348" s="17"/>
      <c r="C1348" s="17"/>
      <c r="D1348" s="86"/>
      <c r="E1348" s="86"/>
      <c r="F1348" s="86"/>
      <c r="G1348" s="87"/>
      <c r="H1348" s="5"/>
      <c r="I1348" s="5"/>
      <c r="J1348" s="5"/>
      <c r="K1348" s="5"/>
      <c r="O1348" s="5"/>
      <c r="P1348" s="5"/>
      <c r="Q1348" s="5"/>
      <c r="R1348" s="17"/>
      <c r="S1348" s="17"/>
      <c r="T1348" s="17"/>
      <c r="AA1348" s="79"/>
      <c r="AB1348" s="79"/>
      <c r="AC1348" s="19"/>
      <c r="AD1348" s="79"/>
    </row>
    <row r="1349" spans="1:30" x14ac:dyDescent="0.25">
      <c r="A1349" s="17"/>
      <c r="B1349" s="17"/>
      <c r="C1349" s="17"/>
      <c r="D1349" s="86"/>
      <c r="E1349" s="86"/>
      <c r="F1349" s="86"/>
      <c r="G1349" s="87"/>
      <c r="H1349" s="5"/>
      <c r="I1349" s="5"/>
      <c r="J1349" s="5"/>
      <c r="K1349" s="5"/>
      <c r="O1349" s="5"/>
      <c r="P1349" s="5"/>
      <c r="Q1349" s="5"/>
      <c r="R1349" s="17"/>
      <c r="S1349" s="17"/>
      <c r="T1349" s="17"/>
      <c r="AA1349" s="79"/>
      <c r="AB1349" s="79"/>
      <c r="AC1349" s="19"/>
      <c r="AD1349" s="79"/>
    </row>
    <row r="1350" spans="1:30" x14ac:dyDescent="0.25">
      <c r="A1350" s="17"/>
      <c r="B1350" s="17"/>
      <c r="C1350" s="17"/>
      <c r="D1350" s="86"/>
      <c r="E1350" s="86"/>
      <c r="F1350" s="86"/>
      <c r="G1350" s="87"/>
      <c r="H1350" s="5"/>
      <c r="I1350" s="5"/>
      <c r="J1350" s="5"/>
      <c r="K1350" s="5"/>
      <c r="O1350" s="5"/>
      <c r="P1350" s="5"/>
      <c r="Q1350" s="5"/>
      <c r="R1350" s="17"/>
      <c r="S1350" s="17"/>
      <c r="T1350" s="17"/>
      <c r="AA1350" s="79"/>
      <c r="AB1350" s="79"/>
      <c r="AC1350" s="19"/>
      <c r="AD1350" s="79"/>
    </row>
    <row r="1351" spans="1:30" x14ac:dyDescent="0.25">
      <c r="A1351" s="17"/>
      <c r="B1351" s="17"/>
      <c r="C1351" s="17"/>
      <c r="D1351" s="86"/>
      <c r="E1351" s="86"/>
      <c r="F1351" s="86"/>
      <c r="G1351" s="87"/>
      <c r="H1351" s="5"/>
      <c r="I1351" s="5"/>
      <c r="J1351" s="5"/>
      <c r="K1351" s="5"/>
      <c r="O1351" s="5"/>
      <c r="P1351" s="5"/>
      <c r="Q1351" s="5"/>
      <c r="R1351" s="17"/>
      <c r="S1351" s="17"/>
      <c r="T1351" s="17"/>
      <c r="AA1351" s="79"/>
      <c r="AB1351" s="79"/>
      <c r="AC1351" s="19"/>
      <c r="AD1351" s="79"/>
    </row>
    <row r="1352" spans="1:30" x14ac:dyDescent="0.25">
      <c r="A1352" s="17"/>
      <c r="B1352" s="17"/>
      <c r="C1352" s="17"/>
      <c r="D1352" s="86"/>
      <c r="E1352" s="86"/>
      <c r="F1352" s="86"/>
      <c r="G1352" s="87"/>
      <c r="H1352" s="5"/>
      <c r="I1352" s="5"/>
      <c r="J1352" s="5"/>
      <c r="K1352" s="5"/>
      <c r="O1352" s="5"/>
      <c r="P1352" s="5"/>
      <c r="Q1352" s="5"/>
      <c r="R1352" s="17"/>
      <c r="S1352" s="17"/>
      <c r="T1352" s="17"/>
      <c r="AA1352" s="79"/>
      <c r="AB1352" s="79"/>
      <c r="AC1352" s="19"/>
      <c r="AD1352" s="79"/>
    </row>
    <row r="1353" spans="1:30" x14ac:dyDescent="0.25">
      <c r="A1353" s="17"/>
      <c r="B1353" s="17"/>
      <c r="C1353" s="17"/>
      <c r="D1353" s="86"/>
      <c r="E1353" s="86"/>
      <c r="F1353" s="86"/>
      <c r="G1353" s="87"/>
      <c r="H1353" s="5"/>
      <c r="I1353" s="5"/>
      <c r="J1353" s="5"/>
      <c r="K1353" s="5"/>
      <c r="O1353" s="5"/>
      <c r="P1353" s="5"/>
      <c r="Q1353" s="5"/>
      <c r="R1353" s="17"/>
      <c r="S1353" s="17"/>
      <c r="T1353" s="17"/>
      <c r="AA1353" s="79"/>
      <c r="AB1353" s="79"/>
      <c r="AC1353" s="19"/>
      <c r="AD1353" s="79"/>
    </row>
    <row r="1354" spans="1:30" x14ac:dyDescent="0.25">
      <c r="A1354" s="17"/>
      <c r="B1354" s="17"/>
      <c r="C1354" s="17"/>
      <c r="D1354" s="86"/>
      <c r="E1354" s="86"/>
      <c r="F1354" s="86"/>
      <c r="G1354" s="87"/>
      <c r="H1354" s="5"/>
      <c r="I1354" s="5"/>
      <c r="J1354" s="5"/>
      <c r="K1354" s="5"/>
      <c r="O1354" s="5"/>
      <c r="P1354" s="5"/>
      <c r="Q1354" s="5"/>
      <c r="R1354" s="17"/>
      <c r="S1354" s="17"/>
      <c r="T1354" s="17"/>
      <c r="AA1354" s="79"/>
      <c r="AB1354" s="79"/>
      <c r="AC1354" s="19"/>
      <c r="AD1354" s="79"/>
    </row>
    <row r="1355" spans="1:30" x14ac:dyDescent="0.25">
      <c r="A1355" s="17"/>
      <c r="B1355" s="17"/>
      <c r="C1355" s="17"/>
      <c r="D1355" s="86"/>
      <c r="E1355" s="86"/>
      <c r="F1355" s="86"/>
      <c r="G1355" s="87"/>
      <c r="H1355" s="5"/>
      <c r="I1355" s="5"/>
      <c r="J1355" s="5"/>
      <c r="K1355" s="5"/>
      <c r="O1355" s="5"/>
      <c r="P1355" s="5"/>
      <c r="Q1355" s="5"/>
      <c r="R1355" s="17"/>
      <c r="S1355" s="17"/>
      <c r="T1355" s="17"/>
      <c r="AA1355" s="79"/>
      <c r="AB1355" s="79"/>
      <c r="AC1355" s="19"/>
      <c r="AD1355" s="79"/>
    </row>
    <row r="1356" spans="1:30" x14ac:dyDescent="0.25">
      <c r="A1356" s="17"/>
      <c r="B1356" s="17"/>
      <c r="C1356" s="17"/>
      <c r="D1356" s="86"/>
      <c r="E1356" s="86"/>
      <c r="F1356" s="86"/>
      <c r="G1356" s="87"/>
      <c r="H1356" s="5"/>
      <c r="I1356" s="5"/>
      <c r="J1356" s="5"/>
      <c r="K1356" s="5"/>
      <c r="O1356" s="5"/>
      <c r="P1356" s="5"/>
      <c r="Q1356" s="5"/>
      <c r="R1356" s="17"/>
      <c r="S1356" s="17"/>
      <c r="T1356" s="17"/>
      <c r="AA1356" s="79"/>
      <c r="AB1356" s="79"/>
      <c r="AC1356" s="19"/>
      <c r="AD1356" s="79"/>
    </row>
    <row r="1357" spans="1:30" x14ac:dyDescent="0.25">
      <c r="A1357" s="17"/>
      <c r="B1357" s="17"/>
      <c r="C1357" s="17"/>
      <c r="D1357" s="86"/>
      <c r="E1357" s="86"/>
      <c r="F1357" s="86"/>
      <c r="G1357" s="87"/>
      <c r="H1357" s="5"/>
      <c r="I1357" s="5"/>
      <c r="J1357" s="5"/>
      <c r="K1357" s="5"/>
      <c r="O1357" s="5"/>
      <c r="P1357" s="5"/>
      <c r="Q1357" s="5"/>
      <c r="R1357" s="17"/>
      <c r="S1357" s="17"/>
      <c r="T1357" s="17"/>
      <c r="AA1357" s="79"/>
      <c r="AB1357" s="79"/>
      <c r="AC1357" s="19"/>
      <c r="AD1357" s="79"/>
    </row>
    <row r="1358" spans="1:30" x14ac:dyDescent="0.25">
      <c r="A1358" s="17"/>
      <c r="B1358" s="17"/>
      <c r="C1358" s="17"/>
      <c r="D1358" s="86"/>
      <c r="E1358" s="86"/>
      <c r="F1358" s="86"/>
      <c r="G1358" s="87"/>
      <c r="H1358" s="5"/>
      <c r="I1358" s="5"/>
      <c r="J1358" s="5"/>
      <c r="K1358" s="5"/>
      <c r="O1358" s="5"/>
      <c r="P1358" s="5"/>
      <c r="Q1358" s="5"/>
      <c r="R1358" s="17"/>
      <c r="S1358" s="17"/>
      <c r="T1358" s="17"/>
      <c r="AA1358" s="79"/>
      <c r="AB1358" s="79"/>
      <c r="AC1358" s="19"/>
      <c r="AD1358" s="79"/>
    </row>
    <row r="1359" spans="1:30" x14ac:dyDescent="0.25">
      <c r="A1359" s="17"/>
      <c r="B1359" s="17"/>
      <c r="C1359" s="17"/>
      <c r="D1359" s="86"/>
      <c r="E1359" s="86"/>
      <c r="F1359" s="86"/>
      <c r="G1359" s="87"/>
      <c r="H1359" s="5"/>
      <c r="I1359" s="5"/>
      <c r="J1359" s="5"/>
      <c r="K1359" s="5"/>
      <c r="O1359" s="5"/>
      <c r="P1359" s="5"/>
      <c r="Q1359" s="5"/>
      <c r="R1359" s="17"/>
      <c r="S1359" s="17"/>
      <c r="T1359" s="17"/>
      <c r="AA1359" s="79"/>
      <c r="AB1359" s="79"/>
      <c r="AC1359" s="19"/>
      <c r="AD1359" s="79"/>
    </row>
    <row r="1360" spans="1:30" x14ac:dyDescent="0.25">
      <c r="A1360" s="17"/>
      <c r="B1360" s="17"/>
      <c r="C1360" s="17"/>
      <c r="D1360" s="86"/>
      <c r="E1360" s="86"/>
      <c r="F1360" s="86"/>
      <c r="G1360" s="87"/>
      <c r="H1360" s="5"/>
      <c r="I1360" s="5"/>
      <c r="J1360" s="5"/>
      <c r="K1360" s="5"/>
      <c r="O1360" s="5"/>
      <c r="P1360" s="5"/>
      <c r="Q1360" s="5"/>
      <c r="R1360" s="17"/>
      <c r="S1360" s="17"/>
      <c r="T1360" s="17"/>
      <c r="AA1360" s="79"/>
      <c r="AB1360" s="79"/>
      <c r="AC1360" s="19"/>
      <c r="AD1360" s="79"/>
    </row>
    <row r="1361" spans="1:30" x14ac:dyDescent="0.25">
      <c r="A1361" s="17"/>
      <c r="B1361" s="17"/>
      <c r="C1361" s="17"/>
      <c r="D1361" s="86"/>
      <c r="E1361" s="86"/>
      <c r="F1361" s="86"/>
      <c r="G1361" s="87"/>
      <c r="H1361" s="5"/>
      <c r="I1361" s="5"/>
      <c r="J1361" s="5"/>
      <c r="K1361" s="5"/>
      <c r="O1361" s="5"/>
      <c r="P1361" s="5"/>
      <c r="Q1361" s="5"/>
      <c r="R1361" s="17"/>
      <c r="S1361" s="17"/>
      <c r="T1361" s="17"/>
      <c r="AA1361" s="79"/>
      <c r="AB1361" s="79"/>
      <c r="AC1361" s="19"/>
      <c r="AD1361" s="79"/>
    </row>
    <row r="1362" spans="1:30" x14ac:dyDescent="0.25">
      <c r="A1362" s="17"/>
      <c r="B1362" s="17"/>
      <c r="C1362" s="17"/>
      <c r="D1362" s="86"/>
      <c r="E1362" s="86"/>
      <c r="F1362" s="86"/>
      <c r="G1362" s="87"/>
      <c r="H1362" s="5"/>
      <c r="I1362" s="5"/>
      <c r="J1362" s="5"/>
      <c r="K1362" s="5"/>
      <c r="O1362" s="5"/>
      <c r="P1362" s="5"/>
      <c r="Q1362" s="5"/>
      <c r="R1362" s="17"/>
      <c r="S1362" s="17"/>
      <c r="T1362" s="17"/>
      <c r="AA1362" s="79"/>
      <c r="AB1362" s="79"/>
      <c r="AC1362" s="19"/>
      <c r="AD1362" s="79"/>
    </row>
    <row r="1363" spans="1:30" x14ac:dyDescent="0.25">
      <c r="A1363" s="17"/>
      <c r="B1363" s="17"/>
      <c r="C1363" s="17"/>
      <c r="D1363" s="86"/>
      <c r="E1363" s="86"/>
      <c r="F1363" s="86"/>
      <c r="G1363" s="87"/>
      <c r="H1363" s="5"/>
      <c r="I1363" s="5"/>
      <c r="J1363" s="5"/>
      <c r="K1363" s="5"/>
      <c r="O1363" s="5"/>
      <c r="P1363" s="5"/>
      <c r="Q1363" s="5"/>
      <c r="R1363" s="17"/>
      <c r="S1363" s="17"/>
      <c r="T1363" s="17"/>
      <c r="AA1363" s="79"/>
      <c r="AB1363" s="79"/>
      <c r="AC1363" s="19"/>
      <c r="AD1363" s="79"/>
    </row>
    <row r="1364" spans="1:30" x14ac:dyDescent="0.25">
      <c r="A1364" s="17"/>
      <c r="B1364" s="17"/>
      <c r="C1364" s="17"/>
      <c r="D1364" s="86"/>
      <c r="E1364" s="86"/>
      <c r="F1364" s="86"/>
      <c r="G1364" s="87"/>
      <c r="H1364" s="5"/>
      <c r="I1364" s="5"/>
      <c r="J1364" s="5"/>
      <c r="K1364" s="5"/>
      <c r="O1364" s="5"/>
      <c r="P1364" s="5"/>
      <c r="Q1364" s="5"/>
      <c r="R1364" s="17"/>
      <c r="S1364" s="17"/>
      <c r="T1364" s="17"/>
      <c r="AA1364" s="79"/>
      <c r="AB1364" s="79"/>
      <c r="AC1364" s="19"/>
      <c r="AD1364" s="79"/>
    </row>
    <row r="1365" spans="1:30" x14ac:dyDescent="0.25">
      <c r="A1365" s="17"/>
      <c r="B1365" s="17"/>
      <c r="C1365" s="17"/>
      <c r="D1365" s="86"/>
      <c r="E1365" s="86"/>
      <c r="F1365" s="86"/>
      <c r="G1365" s="87"/>
      <c r="H1365" s="5"/>
      <c r="I1365" s="5"/>
      <c r="J1365" s="5"/>
      <c r="K1365" s="5"/>
      <c r="O1365" s="5"/>
      <c r="P1365" s="5"/>
      <c r="Q1365" s="5"/>
      <c r="R1365" s="17"/>
      <c r="S1365" s="17"/>
      <c r="T1365" s="17"/>
      <c r="AA1365" s="79"/>
      <c r="AB1365" s="79"/>
      <c r="AC1365" s="19"/>
      <c r="AD1365" s="79"/>
    </row>
    <row r="1366" spans="1:30" x14ac:dyDescent="0.25">
      <c r="A1366" s="17"/>
      <c r="B1366" s="17"/>
      <c r="C1366" s="17"/>
      <c r="D1366" s="86"/>
      <c r="E1366" s="86"/>
      <c r="F1366" s="86"/>
      <c r="G1366" s="87"/>
      <c r="H1366" s="5"/>
      <c r="I1366" s="5"/>
      <c r="J1366" s="5"/>
      <c r="K1366" s="5"/>
      <c r="O1366" s="5"/>
      <c r="P1366" s="5"/>
      <c r="Q1366" s="5"/>
      <c r="R1366" s="17"/>
      <c r="S1366" s="17"/>
      <c r="T1366" s="17"/>
      <c r="AA1366" s="79"/>
      <c r="AB1366" s="79"/>
      <c r="AC1366" s="19"/>
      <c r="AD1366" s="79"/>
    </row>
    <row r="1367" spans="1:30" x14ac:dyDescent="0.25">
      <c r="A1367" s="17"/>
      <c r="B1367" s="17"/>
      <c r="C1367" s="17"/>
      <c r="D1367" s="86"/>
      <c r="E1367" s="86"/>
      <c r="F1367" s="86"/>
      <c r="G1367" s="87"/>
      <c r="H1367" s="5"/>
      <c r="I1367" s="5"/>
      <c r="J1367" s="5"/>
      <c r="K1367" s="5"/>
      <c r="O1367" s="5"/>
      <c r="P1367" s="5"/>
      <c r="Q1367" s="5"/>
      <c r="R1367" s="17"/>
      <c r="S1367" s="17"/>
      <c r="T1367" s="17"/>
      <c r="AA1367" s="79"/>
      <c r="AB1367" s="79"/>
      <c r="AC1367" s="19"/>
      <c r="AD1367" s="79"/>
    </row>
    <row r="1368" spans="1:30" x14ac:dyDescent="0.25">
      <c r="A1368" s="17"/>
      <c r="B1368" s="17"/>
      <c r="C1368" s="17"/>
      <c r="D1368" s="86"/>
      <c r="E1368" s="86"/>
      <c r="F1368" s="86"/>
      <c r="G1368" s="87"/>
      <c r="H1368" s="5"/>
      <c r="I1368" s="5"/>
      <c r="J1368" s="5"/>
      <c r="K1368" s="5"/>
      <c r="O1368" s="5"/>
      <c r="P1368" s="5"/>
      <c r="Q1368" s="5"/>
      <c r="R1368" s="17"/>
      <c r="S1368" s="17"/>
      <c r="T1368" s="17"/>
      <c r="AA1368" s="79"/>
      <c r="AB1368" s="79"/>
      <c r="AC1368" s="19"/>
      <c r="AD1368" s="79"/>
    </row>
    <row r="1369" spans="1:30" x14ac:dyDescent="0.25">
      <c r="A1369" s="17"/>
      <c r="B1369" s="17"/>
      <c r="C1369" s="17"/>
      <c r="D1369" s="86"/>
      <c r="E1369" s="86"/>
      <c r="F1369" s="86"/>
      <c r="G1369" s="87"/>
      <c r="H1369" s="5"/>
      <c r="I1369" s="5"/>
      <c r="J1369" s="5"/>
      <c r="K1369" s="5"/>
      <c r="O1369" s="5"/>
      <c r="P1369" s="5"/>
      <c r="Q1369" s="5"/>
      <c r="R1369" s="17"/>
      <c r="S1369" s="17"/>
      <c r="T1369" s="17"/>
      <c r="AA1369" s="79"/>
      <c r="AB1369" s="79"/>
      <c r="AC1369" s="19"/>
      <c r="AD1369" s="79"/>
    </row>
    <row r="1370" spans="1:30" x14ac:dyDescent="0.25">
      <c r="A1370" s="17"/>
      <c r="B1370" s="17"/>
      <c r="C1370" s="17"/>
      <c r="D1370" s="86"/>
      <c r="E1370" s="86"/>
      <c r="F1370" s="86"/>
      <c r="G1370" s="87"/>
      <c r="H1370" s="5"/>
      <c r="I1370" s="5"/>
      <c r="J1370" s="5"/>
      <c r="K1370" s="5"/>
      <c r="O1370" s="5"/>
      <c r="P1370" s="5"/>
      <c r="Q1370" s="5"/>
      <c r="R1370" s="17"/>
      <c r="S1370" s="17"/>
      <c r="T1370" s="17"/>
      <c r="AA1370" s="79"/>
      <c r="AB1370" s="79"/>
      <c r="AC1370" s="19"/>
      <c r="AD1370" s="79"/>
    </row>
    <row r="1371" spans="1:30" x14ac:dyDescent="0.25">
      <c r="A1371" s="17"/>
      <c r="B1371" s="17"/>
      <c r="C1371" s="17"/>
      <c r="D1371" s="86"/>
      <c r="E1371" s="86"/>
      <c r="F1371" s="86"/>
      <c r="G1371" s="87"/>
      <c r="H1371" s="5"/>
      <c r="I1371" s="5"/>
      <c r="J1371" s="5"/>
      <c r="K1371" s="5"/>
      <c r="O1371" s="5"/>
      <c r="P1371" s="5"/>
      <c r="Q1371" s="5"/>
      <c r="R1371" s="17"/>
      <c r="S1371" s="17"/>
      <c r="T1371" s="17"/>
      <c r="AA1371" s="79"/>
      <c r="AB1371" s="79"/>
      <c r="AC1371" s="19"/>
      <c r="AD1371" s="79"/>
    </row>
    <row r="1372" spans="1:30" x14ac:dyDescent="0.25">
      <c r="A1372" s="17"/>
      <c r="B1372" s="17"/>
      <c r="C1372" s="17"/>
      <c r="D1372" s="86"/>
      <c r="E1372" s="86"/>
      <c r="F1372" s="86"/>
      <c r="G1372" s="87"/>
      <c r="H1372" s="5"/>
      <c r="I1372" s="5"/>
      <c r="J1372" s="5"/>
      <c r="K1372" s="5"/>
      <c r="O1372" s="5"/>
      <c r="P1372" s="5"/>
      <c r="Q1372" s="5"/>
      <c r="R1372" s="17"/>
      <c r="S1372" s="17"/>
      <c r="T1372" s="17"/>
      <c r="AA1372" s="79"/>
      <c r="AB1372" s="79"/>
      <c r="AC1372" s="19"/>
      <c r="AD1372" s="79"/>
    </row>
    <row r="1373" spans="1:30" x14ac:dyDescent="0.25">
      <c r="A1373" s="17"/>
      <c r="B1373" s="17"/>
      <c r="C1373" s="17"/>
      <c r="D1373" s="86"/>
      <c r="E1373" s="86"/>
      <c r="F1373" s="86"/>
      <c r="G1373" s="87"/>
      <c r="H1373" s="5"/>
      <c r="I1373" s="5"/>
      <c r="J1373" s="5"/>
      <c r="K1373" s="5"/>
      <c r="O1373" s="5"/>
      <c r="P1373" s="5"/>
      <c r="Q1373" s="5"/>
      <c r="R1373" s="17"/>
      <c r="S1373" s="17"/>
      <c r="T1373" s="17"/>
      <c r="AA1373" s="79"/>
      <c r="AB1373" s="79"/>
      <c r="AC1373" s="19"/>
      <c r="AD1373" s="79"/>
    </row>
    <row r="1374" spans="1:30" x14ac:dyDescent="0.25">
      <c r="A1374" s="17"/>
      <c r="B1374" s="17"/>
      <c r="C1374" s="17"/>
      <c r="D1374" s="86"/>
      <c r="E1374" s="86"/>
      <c r="F1374" s="86"/>
      <c r="G1374" s="87"/>
      <c r="H1374" s="5"/>
      <c r="I1374" s="5"/>
      <c r="J1374" s="5"/>
      <c r="K1374" s="5"/>
      <c r="O1374" s="5"/>
      <c r="P1374" s="5"/>
      <c r="Q1374" s="5"/>
      <c r="R1374" s="17"/>
      <c r="S1374" s="17"/>
      <c r="T1374" s="17"/>
      <c r="AA1374" s="79"/>
      <c r="AB1374" s="79"/>
      <c r="AC1374" s="19"/>
      <c r="AD1374" s="79"/>
    </row>
    <row r="1375" spans="1:30" x14ac:dyDescent="0.25">
      <c r="A1375" s="17"/>
      <c r="B1375" s="17"/>
      <c r="C1375" s="17"/>
      <c r="D1375" s="86"/>
      <c r="E1375" s="86"/>
      <c r="F1375" s="86"/>
      <c r="G1375" s="87"/>
      <c r="H1375" s="5"/>
      <c r="I1375" s="5"/>
      <c r="J1375" s="5"/>
      <c r="K1375" s="5"/>
      <c r="O1375" s="5"/>
      <c r="P1375" s="5"/>
      <c r="Q1375" s="5"/>
      <c r="R1375" s="17"/>
      <c r="S1375" s="17"/>
      <c r="T1375" s="17"/>
      <c r="AA1375" s="79"/>
      <c r="AB1375" s="79"/>
      <c r="AC1375" s="19"/>
      <c r="AD1375" s="79"/>
    </row>
    <row r="1376" spans="1:30" x14ac:dyDescent="0.25">
      <c r="A1376" s="17"/>
      <c r="B1376" s="17"/>
      <c r="C1376" s="17"/>
      <c r="D1376" s="86"/>
      <c r="E1376" s="86"/>
      <c r="F1376" s="86"/>
      <c r="G1376" s="87"/>
      <c r="H1376" s="5"/>
      <c r="I1376" s="5"/>
      <c r="J1376" s="5"/>
      <c r="K1376" s="5"/>
      <c r="O1376" s="5"/>
      <c r="P1376" s="5"/>
      <c r="Q1376" s="5"/>
      <c r="R1376" s="17"/>
      <c r="S1376" s="17"/>
      <c r="T1376" s="17"/>
      <c r="AA1376" s="79"/>
      <c r="AB1376" s="79"/>
      <c r="AC1376" s="19"/>
      <c r="AD1376" s="79"/>
    </row>
    <row r="1377" spans="1:30" x14ac:dyDescent="0.25">
      <c r="A1377" s="17"/>
      <c r="B1377" s="17"/>
      <c r="C1377" s="17"/>
      <c r="D1377" s="86"/>
      <c r="E1377" s="86"/>
      <c r="F1377" s="86"/>
      <c r="G1377" s="87"/>
      <c r="H1377" s="5"/>
      <c r="I1377" s="5"/>
      <c r="J1377" s="5"/>
      <c r="K1377" s="5"/>
      <c r="O1377" s="5"/>
      <c r="P1377" s="5"/>
      <c r="Q1377" s="5"/>
      <c r="R1377" s="17"/>
      <c r="S1377" s="17"/>
      <c r="T1377" s="17"/>
      <c r="AA1377" s="79"/>
      <c r="AB1377" s="79"/>
      <c r="AC1377" s="19"/>
      <c r="AD1377" s="79"/>
    </row>
    <row r="1378" spans="1:30" x14ac:dyDescent="0.25">
      <c r="A1378" s="17"/>
      <c r="B1378" s="17"/>
      <c r="C1378" s="17"/>
      <c r="D1378" s="86"/>
      <c r="E1378" s="86"/>
      <c r="F1378" s="86"/>
      <c r="G1378" s="87"/>
      <c r="H1378" s="5"/>
      <c r="I1378" s="5"/>
      <c r="J1378" s="5"/>
      <c r="K1378" s="5"/>
      <c r="O1378" s="5"/>
      <c r="P1378" s="5"/>
      <c r="Q1378" s="5"/>
      <c r="R1378" s="17"/>
      <c r="S1378" s="17"/>
      <c r="T1378" s="17"/>
      <c r="AA1378" s="79"/>
      <c r="AB1378" s="79"/>
      <c r="AC1378" s="19"/>
      <c r="AD1378" s="79"/>
    </row>
    <row r="1379" spans="1:30" x14ac:dyDescent="0.25">
      <c r="A1379" s="17"/>
      <c r="B1379" s="17"/>
      <c r="C1379" s="17"/>
      <c r="D1379" s="86"/>
      <c r="E1379" s="86"/>
      <c r="F1379" s="86"/>
      <c r="G1379" s="87"/>
      <c r="H1379" s="5"/>
      <c r="I1379" s="5"/>
      <c r="J1379" s="5"/>
      <c r="K1379" s="5"/>
      <c r="O1379" s="5"/>
      <c r="P1379" s="5"/>
      <c r="Q1379" s="5"/>
      <c r="R1379" s="17"/>
      <c r="S1379" s="17"/>
      <c r="T1379" s="17"/>
      <c r="AA1379" s="79"/>
      <c r="AB1379" s="79"/>
      <c r="AC1379" s="19"/>
      <c r="AD1379" s="79"/>
    </row>
    <row r="1380" spans="1:30" x14ac:dyDescent="0.25">
      <c r="A1380" s="17"/>
      <c r="B1380" s="17"/>
      <c r="C1380" s="17"/>
      <c r="D1380" s="86"/>
      <c r="E1380" s="86"/>
      <c r="F1380" s="86"/>
      <c r="G1380" s="87"/>
      <c r="H1380" s="5"/>
      <c r="I1380" s="5"/>
      <c r="J1380" s="5"/>
      <c r="K1380" s="5"/>
      <c r="O1380" s="5"/>
      <c r="P1380" s="5"/>
      <c r="Q1380" s="5"/>
      <c r="R1380" s="17"/>
      <c r="S1380" s="17"/>
      <c r="T1380" s="17"/>
      <c r="AA1380" s="79"/>
      <c r="AB1380" s="79"/>
      <c r="AD1380" s="79"/>
    </row>
    <row r="1381" spans="1:30" x14ac:dyDescent="0.25">
      <c r="A1381" s="17"/>
      <c r="B1381" s="17"/>
      <c r="C1381" s="17"/>
      <c r="D1381" s="86"/>
      <c r="E1381" s="86"/>
      <c r="F1381" s="86"/>
      <c r="G1381" s="87"/>
      <c r="H1381" s="5"/>
      <c r="I1381" s="5"/>
      <c r="J1381" s="5"/>
      <c r="K1381" s="5"/>
      <c r="O1381" s="5"/>
      <c r="P1381" s="5"/>
      <c r="Q1381" s="5"/>
      <c r="R1381" s="17"/>
      <c r="S1381" s="17"/>
      <c r="T1381" s="17"/>
      <c r="AA1381" s="79"/>
      <c r="AB1381" s="79"/>
      <c r="AD1381" s="79"/>
    </row>
    <row r="1382" spans="1:30" x14ac:dyDescent="0.25">
      <c r="A1382" s="17"/>
      <c r="B1382" s="17"/>
      <c r="C1382" s="17"/>
      <c r="D1382" s="86"/>
      <c r="E1382" s="86"/>
      <c r="F1382" s="86"/>
      <c r="G1382" s="87"/>
      <c r="H1382" s="5"/>
      <c r="I1382" s="5"/>
      <c r="J1382" s="5"/>
      <c r="K1382" s="5"/>
      <c r="O1382" s="5"/>
      <c r="P1382" s="5"/>
      <c r="Q1382" s="5"/>
      <c r="R1382" s="17"/>
      <c r="S1382" s="17"/>
      <c r="T1382" s="17"/>
      <c r="AA1382" s="79"/>
      <c r="AB1382" s="79"/>
      <c r="AD1382" s="79"/>
    </row>
    <row r="1383" spans="1:30" x14ac:dyDescent="0.25">
      <c r="A1383" s="17"/>
      <c r="B1383" s="17"/>
      <c r="C1383" s="17"/>
      <c r="D1383" s="86"/>
      <c r="E1383" s="86"/>
      <c r="F1383" s="86"/>
      <c r="G1383" s="87"/>
      <c r="H1383" s="5"/>
      <c r="I1383" s="5"/>
      <c r="J1383" s="5"/>
      <c r="K1383" s="5"/>
      <c r="O1383" s="5"/>
      <c r="P1383" s="5"/>
      <c r="Q1383" s="5"/>
      <c r="R1383" s="17"/>
      <c r="S1383" s="17"/>
      <c r="T1383" s="17"/>
      <c r="AA1383" s="79"/>
      <c r="AB1383" s="79"/>
      <c r="AD1383" s="79"/>
    </row>
    <row r="1384" spans="1:30" x14ac:dyDescent="0.25">
      <c r="A1384" s="17"/>
      <c r="B1384" s="17"/>
      <c r="C1384" s="17"/>
      <c r="D1384" s="86"/>
      <c r="E1384" s="86"/>
      <c r="F1384" s="86"/>
      <c r="G1384" s="87"/>
      <c r="H1384" s="5"/>
      <c r="I1384" s="5"/>
      <c r="J1384" s="5"/>
      <c r="K1384" s="5"/>
      <c r="O1384" s="5"/>
      <c r="P1384" s="5"/>
      <c r="Q1384" s="5"/>
      <c r="R1384" s="17"/>
      <c r="S1384" s="17"/>
      <c r="T1384" s="17"/>
      <c r="AA1384" s="79"/>
      <c r="AB1384" s="79"/>
      <c r="AD1384" s="79"/>
    </row>
    <row r="1385" spans="1:30" x14ac:dyDescent="0.25">
      <c r="A1385" s="17"/>
      <c r="B1385" s="17"/>
      <c r="C1385" s="17"/>
      <c r="D1385" s="86"/>
      <c r="E1385" s="86"/>
      <c r="F1385" s="86"/>
      <c r="G1385" s="87"/>
      <c r="H1385" s="5"/>
      <c r="I1385" s="5"/>
      <c r="J1385" s="5"/>
      <c r="K1385" s="5"/>
      <c r="O1385" s="5"/>
      <c r="P1385" s="5"/>
      <c r="Q1385" s="5"/>
      <c r="R1385" s="17"/>
      <c r="S1385" s="17"/>
      <c r="T1385" s="17"/>
      <c r="AA1385" s="79"/>
      <c r="AB1385" s="79"/>
      <c r="AD1385" s="79"/>
    </row>
    <row r="1386" spans="1:30" x14ac:dyDescent="0.25">
      <c r="A1386" s="17"/>
      <c r="B1386" s="17"/>
      <c r="C1386" s="17"/>
      <c r="D1386" s="86"/>
      <c r="E1386" s="86"/>
      <c r="F1386" s="86"/>
      <c r="G1386" s="87"/>
      <c r="H1386" s="5"/>
      <c r="I1386" s="5"/>
      <c r="J1386" s="5"/>
      <c r="K1386" s="5"/>
      <c r="O1386" s="5"/>
      <c r="P1386" s="5"/>
      <c r="Q1386" s="5"/>
      <c r="R1386" s="17"/>
      <c r="S1386" s="17"/>
      <c r="T1386" s="17"/>
      <c r="AA1386" s="79"/>
      <c r="AB1386" s="79"/>
      <c r="AD1386" s="79"/>
    </row>
    <row r="1387" spans="1:30" x14ac:dyDescent="0.25">
      <c r="A1387" s="17"/>
      <c r="B1387" s="17"/>
      <c r="C1387" s="17"/>
      <c r="D1387" s="86"/>
      <c r="E1387" s="86"/>
      <c r="F1387" s="86"/>
      <c r="G1387" s="87"/>
      <c r="H1387" s="5"/>
      <c r="I1387" s="5"/>
      <c r="J1387" s="5"/>
      <c r="K1387" s="5"/>
      <c r="O1387" s="5"/>
      <c r="P1387" s="5"/>
      <c r="Q1387" s="5"/>
      <c r="R1387" s="17"/>
      <c r="S1387" s="17"/>
      <c r="T1387" s="17"/>
      <c r="AA1387" s="79"/>
      <c r="AB1387" s="79"/>
      <c r="AD1387" s="79"/>
    </row>
    <row r="1388" spans="1:30" x14ac:dyDescent="0.25">
      <c r="A1388" s="17"/>
      <c r="B1388" s="17"/>
      <c r="C1388" s="17"/>
      <c r="D1388" s="86"/>
      <c r="E1388" s="86"/>
      <c r="F1388" s="86"/>
      <c r="G1388" s="87"/>
      <c r="H1388" s="5"/>
      <c r="I1388" s="5"/>
      <c r="J1388" s="5"/>
      <c r="K1388" s="5"/>
      <c r="O1388" s="5"/>
      <c r="P1388" s="5"/>
      <c r="Q1388" s="5"/>
      <c r="R1388" s="17"/>
      <c r="S1388" s="17"/>
      <c r="T1388" s="17"/>
      <c r="AA1388" s="79"/>
      <c r="AB1388" s="79"/>
      <c r="AD1388" s="79"/>
    </row>
    <row r="1389" spans="1:30" x14ac:dyDescent="0.25">
      <c r="A1389" s="17"/>
      <c r="B1389" s="17"/>
      <c r="C1389" s="17"/>
      <c r="D1389" s="86"/>
      <c r="E1389" s="86"/>
      <c r="F1389" s="86"/>
      <c r="G1389" s="87"/>
      <c r="H1389" s="5"/>
      <c r="I1389" s="5"/>
      <c r="J1389" s="5"/>
      <c r="K1389" s="5"/>
      <c r="O1389" s="5"/>
      <c r="P1389" s="5"/>
      <c r="Q1389" s="5"/>
      <c r="R1389" s="17"/>
      <c r="S1389" s="17"/>
      <c r="T1389" s="17"/>
      <c r="AA1389" s="79"/>
      <c r="AB1389" s="79"/>
      <c r="AD1389" s="79"/>
    </row>
    <row r="1390" spans="1:30" x14ac:dyDescent="0.25">
      <c r="A1390" s="17"/>
      <c r="B1390" s="17"/>
      <c r="C1390" s="17"/>
      <c r="D1390" s="86"/>
      <c r="E1390" s="86"/>
      <c r="F1390" s="86"/>
      <c r="G1390" s="87"/>
      <c r="H1390" s="5"/>
      <c r="I1390" s="5"/>
      <c r="J1390" s="5"/>
      <c r="K1390" s="5"/>
      <c r="O1390" s="5"/>
      <c r="P1390" s="5"/>
      <c r="Q1390" s="5"/>
      <c r="R1390" s="17"/>
      <c r="S1390" s="17"/>
      <c r="T1390" s="17"/>
      <c r="AA1390" s="79"/>
      <c r="AB1390" s="79"/>
      <c r="AD1390" s="79"/>
    </row>
    <row r="1391" spans="1:30" x14ac:dyDescent="0.25">
      <c r="A1391" s="17"/>
      <c r="B1391" s="17"/>
      <c r="C1391" s="17"/>
      <c r="D1391" s="86"/>
      <c r="E1391" s="86"/>
      <c r="F1391" s="86"/>
      <c r="G1391" s="87"/>
      <c r="H1391" s="5"/>
      <c r="I1391" s="5"/>
      <c r="J1391" s="5"/>
      <c r="K1391" s="5"/>
      <c r="O1391" s="5"/>
      <c r="P1391" s="5"/>
      <c r="Q1391" s="5"/>
      <c r="R1391" s="17"/>
      <c r="S1391" s="17"/>
      <c r="T1391" s="17"/>
      <c r="AA1391" s="79"/>
      <c r="AB1391" s="79"/>
      <c r="AD1391" s="79"/>
    </row>
    <row r="1392" spans="1:30" x14ac:dyDescent="0.25">
      <c r="A1392" s="17"/>
      <c r="B1392" s="17"/>
      <c r="C1392" s="17"/>
      <c r="D1392" s="86"/>
      <c r="E1392" s="86"/>
      <c r="F1392" s="86"/>
      <c r="G1392" s="87"/>
      <c r="H1392" s="5"/>
      <c r="I1392" s="5"/>
      <c r="J1392" s="5"/>
      <c r="K1392" s="5"/>
      <c r="O1392" s="5"/>
      <c r="P1392" s="5"/>
      <c r="Q1392" s="5"/>
      <c r="R1392" s="17"/>
      <c r="S1392" s="17"/>
      <c r="T1392" s="17"/>
      <c r="AA1392" s="79"/>
      <c r="AB1392" s="79"/>
      <c r="AD1392" s="79"/>
    </row>
    <row r="1393" spans="1:30" x14ac:dyDescent="0.25">
      <c r="A1393" s="17"/>
      <c r="B1393" s="17"/>
      <c r="C1393" s="17"/>
      <c r="D1393" s="86"/>
      <c r="E1393" s="86"/>
      <c r="F1393" s="86"/>
      <c r="G1393" s="87"/>
      <c r="H1393" s="5"/>
      <c r="I1393" s="5"/>
      <c r="J1393" s="5"/>
      <c r="K1393" s="5"/>
      <c r="O1393" s="5"/>
      <c r="P1393" s="5"/>
      <c r="Q1393" s="5"/>
      <c r="R1393" s="17"/>
      <c r="S1393" s="17"/>
      <c r="T1393" s="17"/>
      <c r="AA1393" s="79"/>
      <c r="AB1393" s="79"/>
      <c r="AD1393" s="79"/>
    </row>
    <row r="1394" spans="1:30" x14ac:dyDescent="0.25">
      <c r="A1394" s="17"/>
      <c r="B1394" s="17"/>
      <c r="C1394" s="17"/>
      <c r="D1394" s="86"/>
      <c r="E1394" s="86"/>
      <c r="F1394" s="86"/>
      <c r="G1394" s="87"/>
      <c r="H1394" s="5"/>
      <c r="I1394" s="5"/>
      <c r="J1394" s="5"/>
      <c r="K1394" s="5"/>
      <c r="O1394" s="5"/>
      <c r="P1394" s="5"/>
      <c r="Q1394" s="5"/>
      <c r="R1394" s="17"/>
      <c r="S1394" s="17"/>
      <c r="T1394" s="17"/>
      <c r="AA1394" s="79"/>
      <c r="AB1394" s="79"/>
      <c r="AD1394" s="79"/>
    </row>
    <row r="1395" spans="1:30" x14ac:dyDescent="0.25">
      <c r="A1395" s="17"/>
      <c r="B1395" s="17"/>
      <c r="C1395" s="17"/>
      <c r="D1395" s="86"/>
      <c r="E1395" s="86"/>
      <c r="F1395" s="86"/>
      <c r="G1395" s="87"/>
      <c r="H1395" s="5"/>
      <c r="I1395" s="5"/>
      <c r="J1395" s="5"/>
      <c r="K1395" s="5"/>
      <c r="O1395" s="5"/>
      <c r="P1395" s="5"/>
      <c r="Q1395" s="5"/>
      <c r="R1395" s="17"/>
      <c r="S1395" s="17"/>
      <c r="T1395" s="17"/>
      <c r="AA1395" s="79"/>
      <c r="AB1395" s="79"/>
      <c r="AD1395" s="79"/>
    </row>
    <row r="1396" spans="1:30" x14ac:dyDescent="0.25">
      <c r="A1396" s="17"/>
      <c r="B1396" s="17"/>
      <c r="C1396" s="17"/>
      <c r="D1396" s="86"/>
      <c r="E1396" s="86"/>
      <c r="F1396" s="86"/>
      <c r="G1396" s="87"/>
      <c r="H1396" s="5"/>
      <c r="I1396" s="5"/>
      <c r="J1396" s="5"/>
      <c r="K1396" s="5"/>
      <c r="O1396" s="5"/>
      <c r="P1396" s="5"/>
      <c r="Q1396" s="5"/>
      <c r="R1396" s="17"/>
      <c r="S1396" s="17"/>
      <c r="T1396" s="17"/>
      <c r="AA1396" s="79"/>
      <c r="AB1396" s="79"/>
      <c r="AD1396" s="79"/>
    </row>
    <row r="1397" spans="1:30" x14ac:dyDescent="0.25">
      <c r="A1397" s="17"/>
      <c r="B1397" s="17"/>
      <c r="C1397" s="17"/>
      <c r="D1397" s="86"/>
      <c r="E1397" s="86"/>
      <c r="F1397" s="86"/>
      <c r="G1397" s="87"/>
      <c r="H1397" s="5"/>
      <c r="I1397" s="5"/>
      <c r="J1397" s="5"/>
      <c r="K1397" s="5"/>
      <c r="O1397" s="5"/>
      <c r="P1397" s="5"/>
      <c r="Q1397" s="5"/>
      <c r="R1397" s="17"/>
      <c r="S1397" s="17"/>
      <c r="T1397" s="17"/>
      <c r="AA1397" s="79"/>
      <c r="AB1397" s="79"/>
      <c r="AD1397" s="79"/>
    </row>
    <row r="1398" spans="1:30" x14ac:dyDescent="0.25">
      <c r="A1398" s="17"/>
      <c r="B1398" s="17"/>
      <c r="C1398" s="17"/>
      <c r="D1398" s="86"/>
      <c r="E1398" s="86"/>
      <c r="F1398" s="86"/>
      <c r="G1398" s="87"/>
      <c r="H1398" s="5"/>
      <c r="I1398" s="5"/>
      <c r="J1398" s="5"/>
      <c r="K1398" s="5"/>
      <c r="O1398" s="5"/>
      <c r="P1398" s="5"/>
      <c r="Q1398" s="5"/>
      <c r="R1398" s="17"/>
      <c r="S1398" s="17"/>
      <c r="T1398" s="17"/>
      <c r="AA1398" s="79"/>
      <c r="AB1398" s="79"/>
      <c r="AD1398" s="79"/>
    </row>
    <row r="1399" spans="1:30" x14ac:dyDescent="0.25">
      <c r="A1399" s="17"/>
      <c r="B1399" s="17"/>
      <c r="C1399" s="17"/>
      <c r="D1399" s="86"/>
      <c r="E1399" s="86"/>
      <c r="F1399" s="86"/>
      <c r="G1399" s="87"/>
      <c r="H1399" s="5"/>
      <c r="I1399" s="5"/>
      <c r="J1399" s="5"/>
      <c r="K1399" s="5"/>
      <c r="O1399" s="5"/>
      <c r="P1399" s="5"/>
      <c r="Q1399" s="5"/>
      <c r="R1399" s="17"/>
      <c r="S1399" s="17"/>
      <c r="T1399" s="17"/>
      <c r="AA1399" s="79"/>
      <c r="AB1399" s="79"/>
      <c r="AD1399" s="79"/>
    </row>
    <row r="1400" spans="1:30" x14ac:dyDescent="0.25">
      <c r="A1400" s="17"/>
      <c r="B1400" s="17"/>
      <c r="C1400" s="17"/>
      <c r="D1400" s="86"/>
      <c r="E1400" s="86"/>
      <c r="F1400" s="86"/>
      <c r="G1400" s="87"/>
      <c r="H1400" s="5"/>
      <c r="I1400" s="5"/>
      <c r="J1400" s="5"/>
      <c r="K1400" s="5"/>
      <c r="O1400" s="5"/>
      <c r="P1400" s="5"/>
      <c r="Q1400" s="5"/>
      <c r="R1400" s="17"/>
      <c r="S1400" s="17"/>
      <c r="T1400" s="17"/>
      <c r="AA1400" s="79"/>
      <c r="AB1400" s="79"/>
      <c r="AD1400" s="79"/>
    </row>
    <row r="1401" spans="1:30" x14ac:dyDescent="0.25">
      <c r="A1401" s="17"/>
      <c r="B1401" s="17"/>
      <c r="C1401" s="17"/>
      <c r="D1401" s="86"/>
      <c r="E1401" s="86"/>
      <c r="F1401" s="86"/>
      <c r="G1401" s="87"/>
      <c r="H1401" s="5"/>
      <c r="I1401" s="5"/>
      <c r="J1401" s="5"/>
      <c r="K1401" s="5"/>
      <c r="O1401" s="5"/>
      <c r="P1401" s="5"/>
      <c r="Q1401" s="5"/>
      <c r="R1401" s="17"/>
      <c r="S1401" s="17"/>
      <c r="T1401" s="17"/>
      <c r="AA1401" s="79"/>
      <c r="AB1401" s="79"/>
      <c r="AD1401" s="79"/>
    </row>
    <row r="1402" spans="1:30" x14ac:dyDescent="0.25">
      <c r="A1402" s="17"/>
      <c r="B1402" s="17"/>
      <c r="C1402" s="17"/>
      <c r="D1402" s="86"/>
      <c r="E1402" s="86"/>
      <c r="F1402" s="86"/>
      <c r="G1402" s="87"/>
      <c r="H1402" s="5"/>
      <c r="I1402" s="5"/>
      <c r="J1402" s="5"/>
      <c r="K1402" s="5"/>
      <c r="O1402" s="5"/>
      <c r="P1402" s="5"/>
      <c r="Q1402" s="5"/>
      <c r="R1402" s="17"/>
      <c r="S1402" s="17"/>
      <c r="T1402" s="17"/>
      <c r="AA1402" s="79"/>
      <c r="AB1402" s="79"/>
      <c r="AD1402" s="79"/>
    </row>
    <row r="1403" spans="1:30" x14ac:dyDescent="0.25">
      <c r="A1403" s="17"/>
      <c r="B1403" s="17"/>
      <c r="C1403" s="17"/>
      <c r="D1403" s="86"/>
      <c r="E1403" s="86"/>
      <c r="F1403" s="86"/>
      <c r="G1403" s="87"/>
      <c r="H1403" s="5"/>
      <c r="I1403" s="5"/>
      <c r="J1403" s="5"/>
      <c r="K1403" s="5"/>
      <c r="O1403" s="5"/>
      <c r="P1403" s="5"/>
      <c r="Q1403" s="5"/>
      <c r="R1403" s="17"/>
      <c r="S1403" s="17"/>
      <c r="T1403" s="17"/>
      <c r="AA1403" s="79"/>
      <c r="AB1403" s="79"/>
      <c r="AD1403" s="79"/>
    </row>
    <row r="1404" spans="1:30" x14ac:dyDescent="0.25">
      <c r="A1404" s="17"/>
      <c r="B1404" s="17"/>
      <c r="C1404" s="17"/>
      <c r="D1404" s="86"/>
      <c r="E1404" s="86"/>
      <c r="F1404" s="86"/>
      <c r="G1404" s="87"/>
      <c r="H1404" s="5"/>
      <c r="I1404" s="5"/>
      <c r="J1404" s="5"/>
      <c r="K1404" s="5"/>
      <c r="O1404" s="5"/>
      <c r="P1404" s="5"/>
      <c r="Q1404" s="5"/>
      <c r="R1404" s="17"/>
      <c r="S1404" s="17"/>
      <c r="T1404" s="17"/>
      <c r="AA1404" s="79"/>
      <c r="AB1404" s="79"/>
      <c r="AD1404" s="79"/>
    </row>
    <row r="1405" spans="1:30" x14ac:dyDescent="0.25">
      <c r="A1405" s="17"/>
      <c r="B1405" s="17"/>
      <c r="C1405" s="17"/>
      <c r="D1405" s="86"/>
      <c r="E1405" s="86"/>
      <c r="F1405" s="86"/>
      <c r="G1405" s="87"/>
      <c r="H1405" s="5"/>
      <c r="I1405" s="5"/>
      <c r="J1405" s="5"/>
      <c r="K1405" s="5"/>
      <c r="O1405" s="5"/>
      <c r="P1405" s="5"/>
      <c r="Q1405" s="5"/>
      <c r="R1405" s="17"/>
      <c r="S1405" s="17"/>
      <c r="T1405" s="17"/>
      <c r="AA1405" s="79"/>
      <c r="AB1405" s="79"/>
      <c r="AD1405" s="79"/>
    </row>
    <row r="1406" spans="1:30" x14ac:dyDescent="0.25">
      <c r="A1406" s="17"/>
      <c r="B1406" s="17"/>
      <c r="C1406" s="17"/>
      <c r="D1406" s="86"/>
      <c r="E1406" s="86"/>
      <c r="F1406" s="86"/>
      <c r="G1406" s="87"/>
      <c r="H1406" s="5"/>
      <c r="I1406" s="5"/>
      <c r="J1406" s="5"/>
      <c r="K1406" s="5"/>
      <c r="O1406" s="5"/>
      <c r="P1406" s="5"/>
      <c r="Q1406" s="5"/>
      <c r="R1406" s="17"/>
      <c r="S1406" s="17"/>
      <c r="T1406" s="17"/>
      <c r="AA1406" s="79"/>
      <c r="AB1406" s="79"/>
      <c r="AD1406" s="79"/>
    </row>
    <row r="1407" spans="1:30" x14ac:dyDescent="0.25">
      <c r="A1407" s="17"/>
      <c r="B1407" s="17"/>
      <c r="C1407" s="17"/>
      <c r="D1407" s="86"/>
      <c r="E1407" s="86"/>
      <c r="F1407" s="86"/>
      <c r="G1407" s="87"/>
      <c r="H1407" s="5"/>
      <c r="I1407" s="5"/>
      <c r="J1407" s="5"/>
      <c r="K1407" s="5"/>
      <c r="O1407" s="5"/>
      <c r="P1407" s="5"/>
      <c r="Q1407" s="5"/>
      <c r="R1407" s="17"/>
      <c r="S1407" s="17"/>
      <c r="T1407" s="17"/>
      <c r="AA1407" s="79"/>
      <c r="AB1407" s="79"/>
      <c r="AD1407" s="79"/>
    </row>
    <row r="1408" spans="1:30" x14ac:dyDescent="0.25">
      <c r="A1408" s="17"/>
      <c r="B1408" s="17"/>
      <c r="C1408" s="17"/>
      <c r="D1408" s="86"/>
      <c r="E1408" s="86"/>
      <c r="F1408" s="86"/>
      <c r="G1408" s="87"/>
      <c r="H1408" s="5"/>
      <c r="I1408" s="5"/>
      <c r="J1408" s="5"/>
      <c r="K1408" s="5"/>
      <c r="O1408" s="5"/>
      <c r="P1408" s="5"/>
      <c r="Q1408" s="5"/>
      <c r="R1408" s="17"/>
      <c r="S1408" s="17"/>
      <c r="T1408" s="17"/>
      <c r="AA1408" s="79"/>
      <c r="AB1408" s="79"/>
      <c r="AD1408" s="79"/>
    </row>
    <row r="1409" spans="1:30" x14ac:dyDescent="0.25">
      <c r="A1409" s="17"/>
      <c r="B1409" s="17"/>
      <c r="C1409" s="17"/>
      <c r="D1409" s="86"/>
      <c r="E1409" s="86"/>
      <c r="F1409" s="86"/>
      <c r="G1409" s="87"/>
      <c r="H1409" s="5"/>
      <c r="I1409" s="5"/>
      <c r="J1409" s="5"/>
      <c r="K1409" s="5"/>
      <c r="O1409" s="5"/>
      <c r="P1409" s="5"/>
      <c r="Q1409" s="5"/>
      <c r="R1409" s="17"/>
      <c r="S1409" s="17"/>
      <c r="T1409" s="17"/>
      <c r="AA1409" s="79"/>
      <c r="AB1409" s="79"/>
      <c r="AD1409" s="79"/>
    </row>
    <row r="1410" spans="1:30" x14ac:dyDescent="0.25">
      <c r="A1410" s="17"/>
      <c r="B1410" s="17"/>
      <c r="C1410" s="17"/>
      <c r="D1410" s="86"/>
      <c r="E1410" s="86"/>
      <c r="F1410" s="86"/>
      <c r="G1410" s="87"/>
      <c r="H1410" s="5"/>
      <c r="I1410" s="5"/>
      <c r="J1410" s="5"/>
      <c r="K1410" s="5"/>
      <c r="O1410" s="5"/>
      <c r="P1410" s="5"/>
      <c r="Q1410" s="5"/>
      <c r="R1410" s="17"/>
      <c r="S1410" s="17"/>
      <c r="T1410" s="17"/>
      <c r="AA1410" s="79"/>
      <c r="AB1410" s="79"/>
      <c r="AD1410" s="79"/>
    </row>
    <row r="1411" spans="1:30" x14ac:dyDescent="0.25">
      <c r="A1411" s="17"/>
      <c r="B1411" s="17"/>
      <c r="C1411" s="17"/>
      <c r="D1411" s="86"/>
      <c r="E1411" s="86"/>
      <c r="F1411" s="86"/>
      <c r="G1411" s="87"/>
      <c r="H1411" s="5"/>
      <c r="I1411" s="5"/>
      <c r="J1411" s="5"/>
      <c r="K1411" s="5"/>
      <c r="O1411" s="5"/>
      <c r="P1411" s="5"/>
      <c r="Q1411" s="5"/>
      <c r="R1411" s="17"/>
      <c r="S1411" s="17"/>
      <c r="T1411" s="17"/>
      <c r="AA1411" s="79"/>
      <c r="AB1411" s="79"/>
      <c r="AD1411" s="79"/>
    </row>
    <row r="1412" spans="1:30" x14ac:dyDescent="0.25">
      <c r="A1412" s="17"/>
      <c r="B1412" s="17"/>
      <c r="C1412" s="17"/>
      <c r="D1412" s="86"/>
      <c r="E1412" s="86"/>
      <c r="F1412" s="86"/>
      <c r="G1412" s="87"/>
      <c r="H1412" s="5"/>
      <c r="I1412" s="5"/>
      <c r="J1412" s="5"/>
      <c r="K1412" s="5"/>
      <c r="O1412" s="5"/>
      <c r="P1412" s="5"/>
      <c r="Q1412" s="5"/>
      <c r="R1412" s="17"/>
      <c r="S1412" s="17"/>
      <c r="T1412" s="17"/>
      <c r="AA1412" s="79"/>
      <c r="AB1412" s="79"/>
      <c r="AD1412" s="79"/>
    </row>
    <row r="1413" spans="1:30" x14ac:dyDescent="0.25">
      <c r="A1413" s="17"/>
      <c r="B1413" s="17"/>
      <c r="C1413" s="17"/>
      <c r="D1413" s="86"/>
      <c r="E1413" s="86"/>
      <c r="F1413" s="86"/>
      <c r="G1413" s="87"/>
      <c r="H1413" s="5"/>
      <c r="I1413" s="5"/>
      <c r="J1413" s="5"/>
      <c r="K1413" s="5"/>
      <c r="O1413" s="5"/>
      <c r="P1413" s="5"/>
      <c r="Q1413" s="5"/>
      <c r="R1413" s="17"/>
      <c r="S1413" s="17"/>
      <c r="T1413" s="17"/>
      <c r="AA1413" s="79"/>
      <c r="AB1413" s="79"/>
      <c r="AD1413" s="79"/>
    </row>
    <row r="1414" spans="1:30" x14ac:dyDescent="0.25">
      <c r="A1414" s="17"/>
      <c r="B1414" s="17"/>
      <c r="C1414" s="17"/>
      <c r="D1414" s="86"/>
      <c r="E1414" s="86"/>
      <c r="F1414" s="86"/>
      <c r="G1414" s="87"/>
      <c r="H1414" s="5"/>
      <c r="I1414" s="5"/>
      <c r="J1414" s="5"/>
      <c r="K1414" s="5"/>
      <c r="O1414" s="5"/>
      <c r="P1414" s="5"/>
      <c r="Q1414" s="5"/>
      <c r="R1414" s="17"/>
      <c r="S1414" s="17"/>
      <c r="T1414" s="17"/>
      <c r="AA1414" s="79"/>
      <c r="AB1414" s="79"/>
      <c r="AD1414" s="79"/>
    </row>
    <row r="1415" spans="1:30" x14ac:dyDescent="0.25">
      <c r="A1415" s="17"/>
      <c r="B1415" s="17"/>
      <c r="C1415" s="17"/>
      <c r="D1415" s="86"/>
      <c r="E1415" s="86"/>
      <c r="F1415" s="86"/>
      <c r="G1415" s="87"/>
      <c r="H1415" s="5"/>
      <c r="I1415" s="5"/>
      <c r="J1415" s="5"/>
      <c r="K1415" s="5"/>
      <c r="O1415" s="5"/>
      <c r="P1415" s="5"/>
      <c r="Q1415" s="5"/>
      <c r="R1415" s="17"/>
      <c r="S1415" s="17"/>
      <c r="T1415" s="17"/>
      <c r="AA1415" s="79"/>
      <c r="AB1415" s="79"/>
      <c r="AD1415" s="79"/>
    </row>
    <row r="1416" spans="1:30" x14ac:dyDescent="0.25">
      <c r="A1416" s="17"/>
      <c r="B1416" s="17"/>
      <c r="C1416" s="17"/>
      <c r="D1416" s="86"/>
      <c r="E1416" s="86"/>
      <c r="F1416" s="86"/>
      <c r="G1416" s="87"/>
      <c r="H1416" s="5"/>
      <c r="I1416" s="5"/>
      <c r="J1416" s="5"/>
      <c r="K1416" s="5"/>
      <c r="O1416" s="5"/>
      <c r="P1416" s="5"/>
      <c r="Q1416" s="5"/>
      <c r="R1416" s="17"/>
      <c r="S1416" s="17"/>
      <c r="T1416" s="17"/>
      <c r="AA1416" s="79"/>
      <c r="AB1416" s="79"/>
      <c r="AD1416" s="79"/>
    </row>
    <row r="1417" spans="1:30" x14ac:dyDescent="0.25">
      <c r="A1417" s="17"/>
      <c r="B1417" s="17"/>
      <c r="C1417" s="17"/>
      <c r="D1417" s="86"/>
      <c r="E1417" s="86"/>
      <c r="F1417" s="86"/>
      <c r="G1417" s="87"/>
      <c r="H1417" s="5"/>
      <c r="I1417" s="5"/>
      <c r="J1417" s="5"/>
      <c r="K1417" s="5"/>
      <c r="O1417" s="5"/>
      <c r="P1417" s="5"/>
      <c r="Q1417" s="5"/>
      <c r="R1417" s="17"/>
      <c r="S1417" s="17"/>
      <c r="T1417" s="17"/>
      <c r="AA1417" s="79"/>
      <c r="AB1417" s="79"/>
      <c r="AD1417" s="79"/>
    </row>
    <row r="1418" spans="1:30" x14ac:dyDescent="0.25">
      <c r="A1418" s="17"/>
      <c r="B1418" s="17"/>
      <c r="C1418" s="17"/>
      <c r="D1418" s="86"/>
      <c r="E1418" s="86"/>
      <c r="F1418" s="86"/>
      <c r="G1418" s="87"/>
      <c r="H1418" s="5"/>
      <c r="I1418" s="5"/>
      <c r="J1418" s="5"/>
      <c r="K1418" s="5"/>
      <c r="O1418" s="5"/>
      <c r="P1418" s="5"/>
      <c r="Q1418" s="5"/>
      <c r="R1418" s="17"/>
      <c r="S1418" s="17"/>
      <c r="T1418" s="17"/>
      <c r="AA1418" s="79"/>
      <c r="AB1418" s="79"/>
      <c r="AD1418" s="79"/>
    </row>
    <row r="1419" spans="1:30" x14ac:dyDescent="0.25">
      <c r="A1419" s="17"/>
      <c r="B1419" s="17"/>
      <c r="C1419" s="17"/>
      <c r="D1419" s="86"/>
      <c r="E1419" s="86"/>
      <c r="F1419" s="86"/>
      <c r="G1419" s="87"/>
      <c r="H1419" s="5"/>
      <c r="I1419" s="5"/>
      <c r="J1419" s="5"/>
      <c r="K1419" s="5"/>
      <c r="O1419" s="5"/>
      <c r="P1419" s="5"/>
      <c r="Q1419" s="5"/>
      <c r="R1419" s="17"/>
      <c r="S1419" s="17"/>
      <c r="T1419" s="17"/>
      <c r="AA1419" s="79"/>
      <c r="AB1419" s="79"/>
      <c r="AD1419" s="79"/>
    </row>
    <row r="1420" spans="1:30" x14ac:dyDescent="0.25">
      <c r="A1420" s="17"/>
      <c r="B1420" s="17"/>
      <c r="C1420" s="17"/>
      <c r="D1420" s="86"/>
      <c r="E1420" s="86"/>
      <c r="F1420" s="86"/>
      <c r="G1420" s="87"/>
      <c r="H1420" s="5"/>
      <c r="I1420" s="5"/>
      <c r="J1420" s="5"/>
      <c r="K1420" s="5"/>
      <c r="O1420" s="5"/>
      <c r="P1420" s="5"/>
      <c r="Q1420" s="5"/>
      <c r="R1420" s="17"/>
      <c r="S1420" s="17"/>
      <c r="T1420" s="17"/>
      <c r="AA1420" s="79"/>
      <c r="AB1420" s="79"/>
      <c r="AD1420" s="79"/>
    </row>
    <row r="1421" spans="1:30" x14ac:dyDescent="0.25">
      <c r="A1421" s="17"/>
      <c r="B1421" s="17"/>
      <c r="C1421" s="17"/>
      <c r="D1421" s="86"/>
      <c r="E1421" s="86"/>
      <c r="F1421" s="86"/>
      <c r="G1421" s="87"/>
      <c r="H1421" s="5"/>
      <c r="I1421" s="5"/>
      <c r="J1421" s="5"/>
      <c r="K1421" s="5"/>
      <c r="O1421" s="5"/>
      <c r="P1421" s="5"/>
      <c r="Q1421" s="5"/>
      <c r="R1421" s="17"/>
      <c r="S1421" s="17"/>
      <c r="T1421" s="17"/>
      <c r="AA1421" s="79"/>
      <c r="AB1421" s="79"/>
      <c r="AD1421" s="79"/>
    </row>
    <row r="1422" spans="1:30" x14ac:dyDescent="0.25">
      <c r="A1422" s="17"/>
      <c r="B1422" s="17"/>
      <c r="C1422" s="17"/>
      <c r="D1422" s="86"/>
      <c r="E1422" s="86"/>
      <c r="F1422" s="86"/>
      <c r="G1422" s="87"/>
      <c r="H1422" s="5"/>
      <c r="I1422" s="5"/>
      <c r="J1422" s="5"/>
      <c r="K1422" s="5"/>
      <c r="O1422" s="5"/>
      <c r="P1422" s="5"/>
      <c r="Q1422" s="5"/>
      <c r="R1422" s="17"/>
      <c r="S1422" s="17"/>
      <c r="T1422" s="17"/>
      <c r="AA1422" s="79"/>
      <c r="AB1422" s="79"/>
      <c r="AD1422" s="79"/>
    </row>
    <row r="1423" spans="1:30" x14ac:dyDescent="0.25">
      <c r="A1423" s="17"/>
      <c r="B1423" s="17"/>
      <c r="C1423" s="17"/>
      <c r="D1423" s="86"/>
      <c r="E1423" s="86"/>
      <c r="F1423" s="86"/>
      <c r="G1423" s="87"/>
      <c r="H1423" s="5"/>
      <c r="I1423" s="5"/>
      <c r="J1423" s="5"/>
      <c r="K1423" s="5"/>
      <c r="O1423" s="5"/>
      <c r="P1423" s="5"/>
      <c r="Q1423" s="5"/>
      <c r="R1423" s="17"/>
      <c r="S1423" s="17"/>
      <c r="T1423" s="17"/>
      <c r="AA1423" s="79"/>
      <c r="AB1423" s="79"/>
      <c r="AD1423" s="79"/>
    </row>
    <row r="1424" spans="1:30" x14ac:dyDescent="0.25">
      <c r="A1424" s="17"/>
      <c r="B1424" s="17"/>
      <c r="C1424" s="17"/>
      <c r="D1424" s="86"/>
      <c r="E1424" s="86"/>
      <c r="F1424" s="86"/>
      <c r="G1424" s="87"/>
      <c r="H1424" s="5"/>
      <c r="I1424" s="5"/>
      <c r="J1424" s="5"/>
      <c r="K1424" s="5"/>
      <c r="O1424" s="5"/>
      <c r="P1424" s="5"/>
      <c r="Q1424" s="5"/>
      <c r="R1424" s="17"/>
      <c r="S1424" s="17"/>
      <c r="T1424" s="17"/>
      <c r="AA1424" s="79"/>
      <c r="AB1424" s="79"/>
      <c r="AD1424" s="79"/>
    </row>
    <row r="1425" spans="1:30" x14ac:dyDescent="0.25">
      <c r="A1425" s="17"/>
      <c r="B1425" s="17"/>
      <c r="C1425" s="17"/>
      <c r="D1425" s="86"/>
      <c r="E1425" s="86"/>
      <c r="F1425" s="86"/>
      <c r="G1425" s="87"/>
      <c r="H1425" s="5"/>
      <c r="I1425" s="5"/>
      <c r="J1425" s="5"/>
      <c r="K1425" s="5"/>
      <c r="O1425" s="5"/>
      <c r="P1425" s="5"/>
      <c r="Q1425" s="5"/>
      <c r="R1425" s="17"/>
      <c r="S1425" s="17"/>
      <c r="T1425" s="17"/>
      <c r="AA1425" s="79"/>
      <c r="AB1425" s="79"/>
      <c r="AD1425" s="79"/>
    </row>
    <row r="1426" spans="1:30" x14ac:dyDescent="0.25">
      <c r="A1426" s="17"/>
      <c r="B1426" s="17"/>
      <c r="C1426" s="17"/>
      <c r="D1426" s="86"/>
      <c r="E1426" s="86"/>
      <c r="F1426" s="86"/>
      <c r="G1426" s="87"/>
      <c r="H1426" s="5"/>
      <c r="I1426" s="5"/>
      <c r="J1426" s="5"/>
      <c r="K1426" s="5"/>
      <c r="O1426" s="5"/>
      <c r="P1426" s="5"/>
      <c r="Q1426" s="5"/>
      <c r="R1426" s="17"/>
      <c r="S1426" s="17"/>
      <c r="T1426" s="17"/>
      <c r="AA1426" s="79"/>
      <c r="AB1426" s="79"/>
      <c r="AD1426" s="79"/>
    </row>
    <row r="1427" spans="1:30" x14ac:dyDescent="0.25">
      <c r="A1427" s="17"/>
      <c r="B1427" s="17"/>
      <c r="C1427" s="17"/>
      <c r="D1427" s="86"/>
      <c r="E1427" s="86"/>
      <c r="F1427" s="86"/>
      <c r="G1427" s="87"/>
      <c r="H1427" s="5"/>
      <c r="I1427" s="5"/>
      <c r="J1427" s="5"/>
      <c r="K1427" s="5"/>
      <c r="O1427" s="5"/>
      <c r="P1427" s="5"/>
      <c r="Q1427" s="5"/>
      <c r="R1427" s="17"/>
      <c r="S1427" s="17"/>
      <c r="T1427" s="17"/>
      <c r="AA1427" s="79"/>
      <c r="AB1427" s="79"/>
      <c r="AD1427" s="79"/>
    </row>
    <row r="1428" spans="1:30" x14ac:dyDescent="0.25">
      <c r="A1428" s="17"/>
      <c r="B1428" s="17"/>
      <c r="C1428" s="17"/>
      <c r="D1428" s="86"/>
      <c r="E1428" s="86"/>
      <c r="F1428" s="86"/>
      <c r="G1428" s="87"/>
      <c r="H1428" s="5"/>
      <c r="I1428" s="5"/>
      <c r="J1428" s="5"/>
      <c r="K1428" s="5"/>
      <c r="O1428" s="5"/>
      <c r="P1428" s="5"/>
      <c r="Q1428" s="5"/>
      <c r="R1428" s="17"/>
      <c r="S1428" s="17"/>
      <c r="T1428" s="17"/>
      <c r="AA1428" s="79"/>
      <c r="AB1428" s="79"/>
      <c r="AD1428" s="79"/>
    </row>
    <row r="1429" spans="1:30" x14ac:dyDescent="0.25">
      <c r="A1429" s="17"/>
      <c r="B1429" s="17"/>
      <c r="C1429" s="17"/>
      <c r="D1429" s="86"/>
      <c r="E1429" s="86"/>
      <c r="F1429" s="86"/>
      <c r="G1429" s="87"/>
      <c r="H1429" s="5"/>
      <c r="I1429" s="5"/>
      <c r="J1429" s="5"/>
      <c r="K1429" s="5"/>
      <c r="O1429" s="5"/>
      <c r="P1429" s="5"/>
      <c r="Q1429" s="5"/>
      <c r="R1429" s="17"/>
      <c r="S1429" s="17"/>
      <c r="T1429" s="17"/>
      <c r="AA1429" s="79"/>
      <c r="AB1429" s="79"/>
      <c r="AD1429" s="79"/>
    </row>
    <row r="1430" spans="1:30" x14ac:dyDescent="0.25">
      <c r="A1430" s="17"/>
      <c r="B1430" s="17"/>
      <c r="C1430" s="17"/>
      <c r="D1430" s="86"/>
      <c r="E1430" s="86"/>
      <c r="F1430" s="86"/>
      <c r="G1430" s="87"/>
      <c r="H1430" s="5"/>
      <c r="I1430" s="5"/>
      <c r="J1430" s="5"/>
      <c r="K1430" s="5"/>
      <c r="O1430" s="5"/>
      <c r="P1430" s="5"/>
      <c r="Q1430" s="5"/>
      <c r="R1430" s="17"/>
      <c r="S1430" s="17"/>
      <c r="T1430" s="17"/>
      <c r="AA1430" s="79"/>
      <c r="AB1430" s="79"/>
      <c r="AD1430" s="79"/>
    </row>
    <row r="1431" spans="1:30" x14ac:dyDescent="0.25">
      <c r="A1431" s="17"/>
      <c r="B1431" s="17"/>
      <c r="C1431" s="17"/>
      <c r="D1431" s="86"/>
      <c r="E1431" s="86"/>
      <c r="F1431" s="86"/>
      <c r="G1431" s="87"/>
      <c r="H1431" s="5"/>
      <c r="I1431" s="5"/>
      <c r="J1431" s="5"/>
      <c r="K1431" s="5"/>
      <c r="O1431" s="5"/>
      <c r="P1431" s="5"/>
      <c r="Q1431" s="5"/>
      <c r="R1431" s="17"/>
      <c r="S1431" s="17"/>
      <c r="T1431" s="17"/>
      <c r="AA1431" s="79"/>
      <c r="AB1431" s="79"/>
      <c r="AD1431" s="79"/>
    </row>
    <row r="1432" spans="1:30" x14ac:dyDescent="0.25">
      <c r="A1432" s="17"/>
      <c r="B1432" s="17"/>
      <c r="C1432" s="17"/>
      <c r="D1432" s="86"/>
      <c r="E1432" s="86"/>
      <c r="F1432" s="86"/>
      <c r="G1432" s="87"/>
      <c r="H1432" s="5"/>
      <c r="I1432" s="5"/>
      <c r="J1432" s="5"/>
      <c r="K1432" s="5"/>
      <c r="O1432" s="5"/>
      <c r="P1432" s="5"/>
      <c r="Q1432" s="5"/>
      <c r="R1432" s="17"/>
      <c r="S1432" s="17"/>
      <c r="T1432" s="17"/>
      <c r="AA1432" s="79"/>
      <c r="AB1432" s="79"/>
      <c r="AD1432" s="79"/>
    </row>
    <row r="1433" spans="1:30" x14ac:dyDescent="0.25">
      <c r="A1433" s="17"/>
      <c r="B1433" s="17"/>
      <c r="C1433" s="17"/>
      <c r="D1433" s="86"/>
      <c r="E1433" s="86"/>
      <c r="F1433" s="86"/>
      <c r="G1433" s="87"/>
      <c r="H1433" s="5"/>
      <c r="I1433" s="5"/>
      <c r="J1433" s="5"/>
      <c r="K1433" s="5"/>
      <c r="O1433" s="5"/>
      <c r="P1433" s="5"/>
      <c r="Q1433" s="5"/>
      <c r="R1433" s="17"/>
      <c r="S1433" s="17"/>
      <c r="T1433" s="17"/>
      <c r="AA1433" s="79"/>
      <c r="AB1433" s="79"/>
      <c r="AD1433" s="79"/>
    </row>
    <row r="1434" spans="1:30" x14ac:dyDescent="0.25">
      <c r="A1434" s="17"/>
      <c r="B1434" s="17"/>
      <c r="C1434" s="17"/>
      <c r="D1434" s="86"/>
      <c r="E1434" s="86"/>
      <c r="F1434" s="86"/>
      <c r="G1434" s="87"/>
      <c r="H1434" s="5"/>
      <c r="I1434" s="5"/>
      <c r="J1434" s="5"/>
      <c r="K1434" s="5"/>
      <c r="O1434" s="5"/>
      <c r="P1434" s="5"/>
      <c r="Q1434" s="5"/>
      <c r="R1434" s="17"/>
      <c r="S1434" s="17"/>
      <c r="T1434" s="17"/>
      <c r="AA1434" s="79"/>
      <c r="AB1434" s="79"/>
      <c r="AD1434" s="79"/>
    </row>
    <row r="1435" spans="1:30" x14ac:dyDescent="0.25">
      <c r="A1435" s="17"/>
      <c r="B1435" s="17"/>
      <c r="C1435" s="17"/>
      <c r="D1435" s="86"/>
      <c r="E1435" s="86"/>
      <c r="F1435" s="86"/>
      <c r="G1435" s="87"/>
      <c r="H1435" s="5"/>
      <c r="I1435" s="5"/>
      <c r="J1435" s="5"/>
      <c r="K1435" s="5"/>
      <c r="O1435" s="5"/>
      <c r="P1435" s="5"/>
      <c r="Q1435" s="5"/>
      <c r="R1435" s="17"/>
      <c r="S1435" s="17"/>
      <c r="T1435" s="17"/>
      <c r="AA1435" s="79"/>
      <c r="AB1435" s="79"/>
      <c r="AD1435" s="79"/>
    </row>
    <row r="1436" spans="1:30" x14ac:dyDescent="0.25">
      <c r="A1436" s="17"/>
      <c r="B1436" s="17"/>
      <c r="C1436" s="17"/>
      <c r="D1436" s="86"/>
      <c r="E1436" s="86"/>
      <c r="F1436" s="86"/>
      <c r="G1436" s="87"/>
      <c r="H1436" s="5"/>
      <c r="I1436" s="5"/>
      <c r="J1436" s="5"/>
      <c r="K1436" s="5"/>
      <c r="O1436" s="5"/>
      <c r="P1436" s="5"/>
      <c r="Q1436" s="5"/>
      <c r="R1436" s="17"/>
      <c r="S1436" s="17"/>
      <c r="T1436" s="17"/>
      <c r="AA1436" s="79"/>
      <c r="AB1436" s="79"/>
      <c r="AD1436" s="79"/>
    </row>
    <row r="1437" spans="1:30" x14ac:dyDescent="0.25">
      <c r="A1437" s="17"/>
      <c r="B1437" s="17"/>
      <c r="C1437" s="17"/>
      <c r="D1437" s="86"/>
      <c r="E1437" s="86"/>
      <c r="F1437" s="86"/>
      <c r="G1437" s="87"/>
      <c r="H1437" s="5"/>
      <c r="I1437" s="5"/>
      <c r="J1437" s="5"/>
      <c r="K1437" s="5"/>
      <c r="O1437" s="5"/>
      <c r="P1437" s="5"/>
      <c r="Q1437" s="5"/>
      <c r="R1437" s="17"/>
      <c r="S1437" s="17"/>
      <c r="T1437" s="17"/>
      <c r="AA1437" s="79"/>
      <c r="AB1437" s="79"/>
      <c r="AD1437" s="79"/>
    </row>
    <row r="1438" spans="1:30" x14ac:dyDescent="0.25">
      <c r="A1438" s="17"/>
      <c r="B1438" s="17"/>
      <c r="C1438" s="17"/>
      <c r="D1438" s="86"/>
      <c r="E1438" s="86"/>
      <c r="F1438" s="86"/>
      <c r="G1438" s="87"/>
      <c r="H1438" s="5"/>
      <c r="I1438" s="5"/>
      <c r="J1438" s="5"/>
      <c r="K1438" s="5"/>
      <c r="O1438" s="5"/>
      <c r="P1438" s="5"/>
      <c r="Q1438" s="5"/>
      <c r="R1438" s="17"/>
      <c r="S1438" s="17"/>
      <c r="T1438" s="17"/>
      <c r="AA1438" s="79"/>
      <c r="AB1438" s="79"/>
      <c r="AD1438" s="79"/>
    </row>
    <row r="1439" spans="1:30" x14ac:dyDescent="0.25">
      <c r="A1439" s="17"/>
      <c r="B1439" s="17"/>
      <c r="C1439" s="17"/>
      <c r="D1439" s="86"/>
      <c r="E1439" s="86"/>
      <c r="F1439" s="86"/>
      <c r="G1439" s="87"/>
      <c r="H1439" s="5"/>
      <c r="I1439" s="5"/>
      <c r="J1439" s="5"/>
      <c r="K1439" s="5"/>
      <c r="O1439" s="5"/>
      <c r="P1439" s="5"/>
      <c r="Q1439" s="5"/>
      <c r="R1439" s="17"/>
      <c r="S1439" s="17"/>
      <c r="T1439" s="17"/>
      <c r="AA1439" s="79"/>
      <c r="AB1439" s="79"/>
      <c r="AD1439" s="79"/>
    </row>
    <row r="1440" spans="1:30" x14ac:dyDescent="0.25">
      <c r="A1440" s="17"/>
      <c r="B1440" s="17"/>
      <c r="C1440" s="17"/>
      <c r="D1440" s="86"/>
      <c r="E1440" s="86"/>
      <c r="F1440" s="86"/>
      <c r="G1440" s="87"/>
      <c r="H1440" s="5"/>
      <c r="I1440" s="5"/>
      <c r="J1440" s="5"/>
      <c r="K1440" s="5"/>
      <c r="O1440" s="5"/>
      <c r="P1440" s="5"/>
      <c r="Q1440" s="5"/>
      <c r="R1440" s="17"/>
      <c r="S1440" s="17"/>
      <c r="T1440" s="17"/>
      <c r="AA1440" s="79"/>
      <c r="AB1440" s="79"/>
      <c r="AD1440" s="79"/>
    </row>
    <row r="1441" spans="1:30" x14ac:dyDescent="0.25">
      <c r="A1441" s="17"/>
      <c r="B1441" s="17"/>
      <c r="C1441" s="17"/>
      <c r="D1441" s="86"/>
      <c r="E1441" s="86"/>
      <c r="F1441" s="86"/>
      <c r="G1441" s="87"/>
      <c r="H1441" s="5"/>
      <c r="I1441" s="5"/>
      <c r="J1441" s="5"/>
      <c r="K1441" s="5"/>
      <c r="O1441" s="5"/>
      <c r="P1441" s="5"/>
      <c r="Q1441" s="5"/>
      <c r="R1441" s="17"/>
      <c r="S1441" s="17"/>
      <c r="T1441" s="17"/>
      <c r="AA1441" s="79"/>
      <c r="AB1441" s="79"/>
      <c r="AD1441" s="79"/>
    </row>
    <row r="1442" spans="1:30" x14ac:dyDescent="0.25">
      <c r="A1442" s="17"/>
      <c r="B1442" s="17"/>
      <c r="C1442" s="17"/>
      <c r="D1442" s="86"/>
      <c r="E1442" s="86"/>
      <c r="F1442" s="86"/>
      <c r="G1442" s="87"/>
      <c r="H1442" s="5"/>
      <c r="I1442" s="5"/>
      <c r="J1442" s="5"/>
      <c r="K1442" s="5"/>
      <c r="O1442" s="5"/>
      <c r="P1442" s="5"/>
      <c r="Q1442" s="5"/>
      <c r="R1442" s="17"/>
      <c r="S1442" s="17"/>
      <c r="T1442" s="17"/>
      <c r="AA1442" s="79"/>
      <c r="AB1442" s="79"/>
      <c r="AD1442" s="79"/>
    </row>
    <row r="1443" spans="1:30" x14ac:dyDescent="0.25">
      <c r="A1443" s="17"/>
      <c r="B1443" s="17"/>
      <c r="C1443" s="17"/>
      <c r="D1443" s="86"/>
      <c r="E1443" s="86"/>
      <c r="F1443" s="86"/>
      <c r="G1443" s="87"/>
      <c r="H1443" s="5"/>
      <c r="I1443" s="5"/>
      <c r="J1443" s="5"/>
      <c r="K1443" s="5"/>
      <c r="O1443" s="5"/>
      <c r="P1443" s="5"/>
      <c r="Q1443" s="5"/>
      <c r="R1443" s="17"/>
      <c r="S1443" s="17"/>
      <c r="T1443" s="17"/>
      <c r="AA1443" s="79"/>
      <c r="AB1443" s="79"/>
      <c r="AD1443" s="79"/>
    </row>
    <row r="1444" spans="1:30" x14ac:dyDescent="0.25">
      <c r="A1444" s="17"/>
      <c r="B1444" s="17"/>
      <c r="C1444" s="17"/>
      <c r="D1444" s="86"/>
      <c r="E1444" s="86"/>
      <c r="F1444" s="86"/>
      <c r="G1444" s="87"/>
      <c r="H1444" s="5"/>
      <c r="I1444" s="5"/>
      <c r="J1444" s="5"/>
      <c r="K1444" s="5"/>
      <c r="O1444" s="5"/>
      <c r="P1444" s="5"/>
      <c r="Q1444" s="5"/>
      <c r="R1444" s="17"/>
      <c r="S1444" s="17"/>
      <c r="T1444" s="17"/>
      <c r="AA1444" s="79"/>
      <c r="AB1444" s="79"/>
      <c r="AD1444" s="79"/>
    </row>
    <row r="1445" spans="1:30" x14ac:dyDescent="0.25">
      <c r="A1445" s="17"/>
      <c r="B1445" s="17"/>
      <c r="C1445" s="17"/>
      <c r="D1445" s="86"/>
      <c r="E1445" s="86"/>
      <c r="F1445" s="86"/>
      <c r="G1445" s="87"/>
      <c r="H1445" s="5"/>
      <c r="I1445" s="5"/>
      <c r="J1445" s="5"/>
      <c r="K1445" s="5"/>
      <c r="O1445" s="5"/>
      <c r="P1445" s="5"/>
      <c r="Q1445" s="5"/>
      <c r="R1445" s="17"/>
      <c r="S1445" s="17"/>
      <c r="T1445" s="17"/>
      <c r="AA1445" s="79"/>
      <c r="AB1445" s="79"/>
      <c r="AD1445" s="79"/>
    </row>
    <row r="1446" spans="1:30" x14ac:dyDescent="0.25">
      <c r="A1446" s="17"/>
      <c r="B1446" s="17"/>
      <c r="C1446" s="17"/>
      <c r="D1446" s="86"/>
      <c r="E1446" s="86"/>
      <c r="F1446" s="86"/>
      <c r="G1446" s="87"/>
      <c r="H1446" s="5"/>
      <c r="I1446" s="5"/>
      <c r="J1446" s="5"/>
      <c r="K1446" s="5"/>
      <c r="O1446" s="5"/>
      <c r="P1446" s="5"/>
      <c r="Q1446" s="5"/>
      <c r="R1446" s="17"/>
      <c r="S1446" s="17"/>
      <c r="T1446" s="17"/>
      <c r="AA1446" s="79"/>
      <c r="AB1446" s="79"/>
      <c r="AD1446" s="79"/>
    </row>
    <row r="1447" spans="1:30" x14ac:dyDescent="0.25">
      <c r="A1447" s="17"/>
      <c r="B1447" s="17"/>
      <c r="C1447" s="17"/>
      <c r="D1447" s="86"/>
      <c r="E1447" s="86"/>
      <c r="F1447" s="86"/>
      <c r="G1447" s="87"/>
      <c r="H1447" s="5"/>
      <c r="I1447" s="5"/>
      <c r="J1447" s="5"/>
      <c r="K1447" s="5"/>
      <c r="O1447" s="5"/>
      <c r="P1447" s="5"/>
      <c r="Q1447" s="5"/>
      <c r="R1447" s="17"/>
      <c r="S1447" s="17"/>
      <c r="T1447" s="17"/>
      <c r="AA1447" s="79"/>
      <c r="AB1447" s="79"/>
      <c r="AD1447" s="79"/>
    </row>
    <row r="1448" spans="1:30" x14ac:dyDescent="0.25">
      <c r="A1448" s="17"/>
      <c r="B1448" s="17"/>
      <c r="C1448" s="17"/>
      <c r="D1448" s="86"/>
      <c r="E1448" s="86"/>
      <c r="F1448" s="86"/>
      <c r="G1448" s="87"/>
      <c r="H1448" s="5"/>
      <c r="I1448" s="5"/>
      <c r="J1448" s="5"/>
      <c r="K1448" s="5"/>
      <c r="O1448" s="5"/>
      <c r="P1448" s="5"/>
      <c r="Q1448" s="5"/>
      <c r="R1448" s="17"/>
      <c r="S1448" s="17"/>
      <c r="T1448" s="17"/>
      <c r="AA1448" s="79"/>
      <c r="AB1448" s="79"/>
      <c r="AD1448" s="79"/>
    </row>
    <row r="1449" spans="1:30" x14ac:dyDescent="0.25">
      <c r="A1449" s="17"/>
      <c r="B1449" s="17"/>
      <c r="C1449" s="17"/>
      <c r="D1449" s="86"/>
      <c r="E1449" s="86"/>
      <c r="F1449" s="86"/>
      <c r="G1449" s="87"/>
      <c r="H1449" s="5"/>
      <c r="I1449" s="5"/>
      <c r="J1449" s="5"/>
      <c r="K1449" s="5"/>
      <c r="O1449" s="5"/>
      <c r="P1449" s="5"/>
      <c r="Q1449" s="5"/>
      <c r="R1449" s="17"/>
      <c r="S1449" s="17"/>
      <c r="T1449" s="17"/>
      <c r="AA1449" s="79"/>
      <c r="AB1449" s="79"/>
      <c r="AD1449" s="79"/>
    </row>
    <row r="1450" spans="1:30" x14ac:dyDescent="0.25">
      <c r="A1450" s="17"/>
      <c r="B1450" s="17"/>
      <c r="C1450" s="17"/>
      <c r="D1450" s="86"/>
      <c r="E1450" s="86"/>
      <c r="F1450" s="86"/>
      <c r="G1450" s="87"/>
      <c r="H1450" s="5"/>
      <c r="I1450" s="5"/>
      <c r="J1450" s="5"/>
      <c r="K1450" s="5"/>
      <c r="O1450" s="5"/>
      <c r="P1450" s="5"/>
      <c r="Q1450" s="5"/>
      <c r="R1450" s="17"/>
      <c r="S1450" s="17"/>
      <c r="T1450" s="17"/>
      <c r="AA1450" s="79"/>
      <c r="AB1450" s="79"/>
      <c r="AD1450" s="79"/>
    </row>
    <row r="1451" spans="1:30" x14ac:dyDescent="0.25">
      <c r="A1451" s="17"/>
      <c r="B1451" s="17"/>
      <c r="C1451" s="17"/>
      <c r="D1451" s="86"/>
      <c r="E1451" s="86"/>
      <c r="F1451" s="86"/>
      <c r="G1451" s="87"/>
      <c r="H1451" s="5"/>
      <c r="I1451" s="5"/>
      <c r="J1451" s="5"/>
      <c r="K1451" s="5"/>
      <c r="O1451" s="5"/>
      <c r="P1451" s="5"/>
      <c r="Q1451" s="5"/>
      <c r="R1451" s="17"/>
      <c r="S1451" s="17"/>
      <c r="T1451" s="17"/>
      <c r="AA1451" s="79"/>
      <c r="AB1451" s="79"/>
      <c r="AD1451" s="79"/>
    </row>
    <row r="1452" spans="1:30" x14ac:dyDescent="0.25">
      <c r="A1452" s="17"/>
      <c r="B1452" s="17"/>
      <c r="C1452" s="17"/>
      <c r="D1452" s="86"/>
      <c r="E1452" s="86"/>
      <c r="F1452" s="86"/>
      <c r="G1452" s="87"/>
      <c r="H1452" s="5"/>
      <c r="I1452" s="5"/>
      <c r="J1452" s="5"/>
      <c r="K1452" s="5"/>
      <c r="O1452" s="5"/>
      <c r="P1452" s="5"/>
      <c r="Q1452" s="5"/>
      <c r="R1452" s="17"/>
      <c r="S1452" s="17"/>
      <c r="T1452" s="17"/>
      <c r="AA1452" s="79"/>
      <c r="AB1452" s="79"/>
      <c r="AD1452" s="79"/>
    </row>
    <row r="1453" spans="1:30" x14ac:dyDescent="0.25">
      <c r="A1453" s="17"/>
      <c r="B1453" s="17"/>
      <c r="C1453" s="17"/>
      <c r="D1453" s="86"/>
      <c r="E1453" s="86"/>
      <c r="F1453" s="86"/>
      <c r="G1453" s="87"/>
      <c r="H1453" s="5"/>
      <c r="I1453" s="5"/>
      <c r="J1453" s="5"/>
      <c r="K1453" s="5"/>
      <c r="O1453" s="5"/>
      <c r="P1453" s="5"/>
      <c r="Q1453" s="5"/>
      <c r="R1453" s="17"/>
      <c r="S1453" s="17"/>
      <c r="T1453" s="17"/>
      <c r="AA1453" s="79"/>
      <c r="AB1453" s="79"/>
      <c r="AD1453" s="79"/>
    </row>
    <row r="1454" spans="1:30" x14ac:dyDescent="0.25">
      <c r="A1454" s="17"/>
      <c r="B1454" s="17"/>
      <c r="C1454" s="17"/>
      <c r="D1454" s="86"/>
      <c r="E1454" s="86"/>
      <c r="F1454" s="86"/>
      <c r="G1454" s="87"/>
      <c r="H1454" s="5"/>
      <c r="I1454" s="5"/>
      <c r="J1454" s="5"/>
      <c r="K1454" s="5"/>
      <c r="O1454" s="5"/>
      <c r="P1454" s="5"/>
      <c r="Q1454" s="5"/>
      <c r="R1454" s="17"/>
      <c r="S1454" s="17"/>
      <c r="T1454" s="17"/>
      <c r="AA1454" s="79"/>
      <c r="AB1454" s="79"/>
      <c r="AD1454" s="79"/>
    </row>
    <row r="1455" spans="1:30" x14ac:dyDescent="0.25">
      <c r="A1455" s="17"/>
      <c r="B1455" s="17"/>
      <c r="C1455" s="17"/>
      <c r="D1455" s="86"/>
      <c r="E1455" s="86"/>
      <c r="F1455" s="86"/>
      <c r="G1455" s="87"/>
      <c r="H1455" s="5"/>
      <c r="I1455" s="5"/>
      <c r="J1455" s="5"/>
      <c r="K1455" s="5"/>
      <c r="O1455" s="5"/>
      <c r="P1455" s="5"/>
      <c r="Q1455" s="5"/>
      <c r="R1455" s="17"/>
      <c r="S1455" s="17"/>
      <c r="T1455" s="17"/>
      <c r="AA1455" s="79"/>
      <c r="AB1455" s="79"/>
      <c r="AD1455" s="79"/>
    </row>
    <row r="1456" spans="1:30" x14ac:dyDescent="0.25">
      <c r="A1456" s="17"/>
      <c r="B1456" s="17"/>
      <c r="C1456" s="17"/>
      <c r="D1456" s="86"/>
      <c r="E1456" s="86"/>
      <c r="F1456" s="86"/>
      <c r="G1456" s="87"/>
      <c r="H1456" s="5"/>
      <c r="I1456" s="5"/>
      <c r="J1456" s="5"/>
      <c r="K1456" s="5"/>
      <c r="O1456" s="5"/>
      <c r="P1456" s="5"/>
      <c r="Q1456" s="5"/>
      <c r="R1456" s="17"/>
      <c r="S1456" s="17"/>
      <c r="T1456" s="17"/>
      <c r="AA1456" s="79"/>
      <c r="AB1456" s="79"/>
      <c r="AD1456" s="79"/>
    </row>
    <row r="1457" spans="1:30" x14ac:dyDescent="0.25">
      <c r="A1457" s="17"/>
      <c r="B1457" s="17"/>
      <c r="C1457" s="17"/>
      <c r="D1457" s="86"/>
      <c r="E1457" s="86"/>
      <c r="F1457" s="86"/>
      <c r="G1457" s="87"/>
      <c r="H1457" s="5"/>
      <c r="I1457" s="5"/>
      <c r="J1457" s="5"/>
      <c r="K1457" s="5"/>
      <c r="O1457" s="5"/>
      <c r="P1457" s="5"/>
      <c r="Q1457" s="5"/>
      <c r="R1457" s="17"/>
      <c r="S1457" s="17"/>
      <c r="T1457" s="17"/>
      <c r="AA1457" s="79"/>
      <c r="AB1457" s="79"/>
      <c r="AD1457" s="79"/>
    </row>
    <row r="1458" spans="1:30" x14ac:dyDescent="0.25">
      <c r="A1458" s="17"/>
      <c r="B1458" s="17"/>
      <c r="C1458" s="17"/>
      <c r="D1458" s="86"/>
      <c r="E1458" s="86"/>
      <c r="F1458" s="86"/>
      <c r="G1458" s="87"/>
      <c r="H1458" s="5"/>
      <c r="I1458" s="5"/>
      <c r="J1458" s="5"/>
      <c r="K1458" s="5"/>
      <c r="O1458" s="5"/>
      <c r="P1458" s="5"/>
      <c r="Q1458" s="5"/>
      <c r="R1458" s="17"/>
      <c r="S1458" s="17"/>
      <c r="T1458" s="17"/>
      <c r="AA1458" s="79"/>
      <c r="AB1458" s="79"/>
      <c r="AD1458" s="79"/>
    </row>
    <row r="1459" spans="1:30" x14ac:dyDescent="0.25">
      <c r="A1459" s="17"/>
      <c r="B1459" s="17"/>
      <c r="C1459" s="17"/>
      <c r="D1459" s="86"/>
      <c r="E1459" s="86"/>
      <c r="F1459" s="86"/>
      <c r="G1459" s="87"/>
      <c r="H1459" s="5"/>
      <c r="I1459" s="5"/>
      <c r="J1459" s="5"/>
      <c r="K1459" s="5"/>
      <c r="O1459" s="5"/>
      <c r="P1459" s="5"/>
      <c r="Q1459" s="5"/>
      <c r="R1459" s="17"/>
      <c r="S1459" s="17"/>
      <c r="T1459" s="17"/>
      <c r="AA1459" s="79"/>
      <c r="AB1459" s="79"/>
      <c r="AD1459" s="79"/>
    </row>
    <row r="1460" spans="1:30" x14ac:dyDescent="0.25">
      <c r="A1460" s="17"/>
      <c r="B1460" s="17"/>
      <c r="C1460" s="17"/>
      <c r="D1460" s="86"/>
      <c r="E1460" s="86"/>
      <c r="F1460" s="86"/>
      <c r="G1460" s="87"/>
      <c r="H1460" s="5"/>
      <c r="I1460" s="5"/>
      <c r="J1460" s="5"/>
      <c r="K1460" s="5"/>
      <c r="O1460" s="5"/>
      <c r="P1460" s="5"/>
      <c r="Q1460" s="5"/>
      <c r="R1460" s="17"/>
      <c r="S1460" s="17"/>
      <c r="T1460" s="17"/>
      <c r="AA1460" s="79"/>
      <c r="AB1460" s="79"/>
      <c r="AD1460" s="79"/>
    </row>
    <row r="1461" spans="1:30" x14ac:dyDescent="0.25">
      <c r="A1461" s="17"/>
      <c r="B1461" s="17"/>
      <c r="C1461" s="17"/>
      <c r="D1461" s="86"/>
      <c r="E1461" s="86"/>
      <c r="F1461" s="86"/>
      <c r="G1461" s="87"/>
      <c r="H1461" s="5"/>
      <c r="I1461" s="5"/>
      <c r="J1461" s="5"/>
      <c r="K1461" s="5"/>
      <c r="O1461" s="5"/>
      <c r="P1461" s="5"/>
      <c r="Q1461" s="5"/>
      <c r="R1461" s="17"/>
      <c r="S1461" s="17"/>
      <c r="T1461" s="17"/>
      <c r="AA1461" s="79"/>
      <c r="AB1461" s="79"/>
      <c r="AD1461" s="79"/>
    </row>
    <row r="1462" spans="1:30" x14ac:dyDescent="0.25">
      <c r="A1462" s="17"/>
      <c r="B1462" s="17"/>
      <c r="C1462" s="17"/>
      <c r="D1462" s="86"/>
      <c r="E1462" s="86"/>
      <c r="F1462" s="86"/>
      <c r="G1462" s="87"/>
      <c r="H1462" s="5"/>
      <c r="I1462" s="5"/>
      <c r="J1462" s="5"/>
      <c r="K1462" s="5"/>
      <c r="O1462" s="5"/>
      <c r="P1462" s="5"/>
      <c r="Q1462" s="5"/>
      <c r="R1462" s="17"/>
      <c r="S1462" s="17"/>
      <c r="T1462" s="17"/>
      <c r="AA1462" s="79"/>
      <c r="AB1462" s="79"/>
      <c r="AD1462" s="79"/>
    </row>
    <row r="1463" spans="1:30" x14ac:dyDescent="0.25">
      <c r="A1463" s="17"/>
      <c r="B1463" s="17"/>
      <c r="C1463" s="17"/>
      <c r="D1463" s="86"/>
      <c r="E1463" s="86"/>
      <c r="F1463" s="86"/>
      <c r="G1463" s="87"/>
      <c r="H1463" s="5"/>
      <c r="I1463" s="5"/>
      <c r="J1463" s="5"/>
      <c r="K1463" s="5"/>
      <c r="O1463" s="5"/>
      <c r="P1463" s="5"/>
      <c r="Q1463" s="5"/>
      <c r="R1463" s="17"/>
      <c r="S1463" s="17"/>
      <c r="T1463" s="17"/>
      <c r="AA1463" s="79"/>
      <c r="AB1463" s="79"/>
      <c r="AD1463" s="79"/>
    </row>
    <row r="1464" spans="1:30" x14ac:dyDescent="0.25">
      <c r="A1464" s="17"/>
      <c r="B1464" s="17"/>
      <c r="C1464" s="17"/>
      <c r="D1464" s="86"/>
      <c r="E1464" s="86"/>
      <c r="F1464" s="86"/>
      <c r="G1464" s="87"/>
      <c r="H1464" s="5"/>
      <c r="I1464" s="5"/>
      <c r="J1464" s="5"/>
      <c r="K1464" s="5"/>
      <c r="O1464" s="5"/>
      <c r="P1464" s="5"/>
      <c r="Q1464" s="5"/>
      <c r="R1464" s="17"/>
      <c r="S1464" s="17"/>
      <c r="T1464" s="17"/>
      <c r="AA1464" s="79"/>
      <c r="AB1464" s="79"/>
      <c r="AD1464" s="79"/>
    </row>
    <row r="1465" spans="1:30" x14ac:dyDescent="0.25">
      <c r="A1465" s="17"/>
      <c r="B1465" s="17"/>
      <c r="C1465" s="17"/>
      <c r="D1465" s="86"/>
      <c r="E1465" s="86"/>
      <c r="F1465" s="86"/>
      <c r="G1465" s="87"/>
      <c r="H1465" s="5"/>
      <c r="I1465" s="5"/>
      <c r="J1465" s="5"/>
      <c r="K1465" s="5"/>
      <c r="O1465" s="5"/>
      <c r="P1465" s="5"/>
      <c r="Q1465" s="5"/>
      <c r="R1465" s="17"/>
      <c r="S1465" s="17"/>
      <c r="T1465" s="17"/>
      <c r="AA1465" s="79"/>
      <c r="AB1465" s="79"/>
      <c r="AD1465" s="79"/>
    </row>
    <row r="1466" spans="1:30" x14ac:dyDescent="0.25">
      <c r="A1466" s="17"/>
      <c r="B1466" s="17"/>
      <c r="C1466" s="17"/>
      <c r="D1466" s="86"/>
      <c r="E1466" s="86"/>
      <c r="F1466" s="86"/>
      <c r="G1466" s="87"/>
      <c r="H1466" s="5"/>
      <c r="I1466" s="5"/>
      <c r="J1466" s="5"/>
      <c r="K1466" s="5"/>
      <c r="O1466" s="5"/>
      <c r="P1466" s="5"/>
      <c r="Q1466" s="5"/>
      <c r="R1466" s="17"/>
      <c r="S1466" s="17"/>
      <c r="T1466" s="17"/>
      <c r="AA1466" s="79"/>
      <c r="AB1466" s="79"/>
      <c r="AD1466" s="79"/>
    </row>
    <row r="1467" spans="1:30" x14ac:dyDescent="0.25">
      <c r="A1467" s="17"/>
      <c r="B1467" s="17"/>
      <c r="C1467" s="17"/>
      <c r="D1467" s="86"/>
      <c r="E1467" s="86"/>
      <c r="F1467" s="86"/>
      <c r="G1467" s="87"/>
      <c r="H1467" s="5"/>
      <c r="I1467" s="5"/>
      <c r="J1467" s="5"/>
      <c r="K1467" s="5"/>
      <c r="O1467" s="5"/>
      <c r="P1467" s="5"/>
      <c r="Q1467" s="5"/>
      <c r="R1467" s="17"/>
      <c r="S1467" s="17"/>
      <c r="T1467" s="17"/>
      <c r="AA1467" s="79"/>
      <c r="AB1467" s="79"/>
      <c r="AD1467" s="79"/>
    </row>
    <row r="1468" spans="1:30" x14ac:dyDescent="0.25">
      <c r="A1468" s="17"/>
      <c r="B1468" s="17"/>
      <c r="C1468" s="17"/>
      <c r="D1468" s="86"/>
      <c r="E1468" s="86"/>
      <c r="F1468" s="86"/>
      <c r="G1468" s="87"/>
      <c r="H1468" s="5"/>
      <c r="I1468" s="5"/>
      <c r="J1468" s="5"/>
      <c r="K1468" s="5"/>
      <c r="O1468" s="5"/>
      <c r="P1468" s="5"/>
      <c r="Q1468" s="5"/>
      <c r="R1468" s="17"/>
      <c r="S1468" s="17"/>
      <c r="T1468" s="17"/>
      <c r="AA1468" s="79"/>
      <c r="AB1468" s="79"/>
      <c r="AD1468" s="79"/>
    </row>
    <row r="1469" spans="1:30" x14ac:dyDescent="0.25">
      <c r="A1469" s="17"/>
      <c r="B1469" s="17"/>
      <c r="C1469" s="17"/>
      <c r="D1469" s="86"/>
      <c r="E1469" s="86"/>
      <c r="F1469" s="86"/>
      <c r="G1469" s="87"/>
      <c r="H1469" s="5"/>
      <c r="I1469" s="5"/>
      <c r="J1469" s="5"/>
      <c r="K1469" s="5"/>
      <c r="O1469" s="5"/>
      <c r="P1469" s="5"/>
      <c r="Q1469" s="5"/>
      <c r="R1469" s="17"/>
      <c r="S1469" s="17"/>
      <c r="T1469" s="17"/>
      <c r="AA1469" s="79"/>
      <c r="AB1469" s="79"/>
      <c r="AD1469" s="79"/>
    </row>
    <row r="1470" spans="1:30" x14ac:dyDescent="0.25">
      <c r="A1470" s="17"/>
      <c r="B1470" s="17"/>
      <c r="C1470" s="17"/>
      <c r="D1470" s="86"/>
      <c r="E1470" s="86"/>
      <c r="F1470" s="86"/>
      <c r="G1470" s="87"/>
      <c r="H1470" s="5"/>
      <c r="I1470" s="5"/>
      <c r="J1470" s="5"/>
      <c r="K1470" s="5"/>
      <c r="O1470" s="5"/>
      <c r="P1470" s="5"/>
      <c r="Q1470" s="5"/>
      <c r="R1470" s="17"/>
      <c r="S1470" s="17"/>
      <c r="T1470" s="17"/>
      <c r="AA1470" s="79"/>
      <c r="AB1470" s="79"/>
      <c r="AD1470" s="79"/>
    </row>
    <row r="1471" spans="1:30" x14ac:dyDescent="0.25">
      <c r="A1471" s="17"/>
      <c r="B1471" s="17"/>
      <c r="C1471" s="17"/>
      <c r="D1471" s="86"/>
      <c r="E1471" s="86"/>
      <c r="F1471" s="86"/>
      <c r="G1471" s="87"/>
      <c r="H1471" s="5"/>
      <c r="I1471" s="5"/>
      <c r="J1471" s="5"/>
      <c r="K1471" s="5"/>
      <c r="O1471" s="5"/>
      <c r="P1471" s="5"/>
      <c r="Q1471" s="5"/>
      <c r="R1471" s="17"/>
      <c r="S1471" s="17"/>
      <c r="T1471" s="17"/>
      <c r="AA1471" s="79"/>
      <c r="AB1471" s="79"/>
      <c r="AD1471" s="79"/>
    </row>
    <row r="1472" spans="1:30" x14ac:dyDescent="0.25">
      <c r="A1472" s="17"/>
      <c r="B1472" s="17"/>
      <c r="C1472" s="17"/>
      <c r="D1472" s="86"/>
      <c r="E1472" s="86"/>
      <c r="F1472" s="86"/>
      <c r="G1472" s="87"/>
      <c r="H1472" s="5"/>
      <c r="I1472" s="5"/>
      <c r="J1472" s="5"/>
      <c r="K1472" s="5"/>
      <c r="O1472" s="5"/>
      <c r="P1472" s="5"/>
      <c r="Q1472" s="5"/>
      <c r="R1472" s="17"/>
      <c r="S1472" s="17"/>
      <c r="T1472" s="17"/>
      <c r="AA1472" s="79"/>
      <c r="AB1472" s="79"/>
      <c r="AD1472" s="79"/>
    </row>
    <row r="1473" spans="1:30" x14ac:dyDescent="0.25">
      <c r="A1473" s="17"/>
      <c r="B1473" s="17"/>
      <c r="C1473" s="17"/>
      <c r="D1473" s="86"/>
      <c r="E1473" s="86"/>
      <c r="F1473" s="86"/>
      <c r="G1473" s="87"/>
      <c r="H1473" s="5"/>
      <c r="I1473" s="5"/>
      <c r="J1473" s="5"/>
      <c r="K1473" s="5"/>
      <c r="O1473" s="5"/>
      <c r="P1473" s="5"/>
      <c r="Q1473" s="5"/>
      <c r="R1473" s="17"/>
      <c r="S1473" s="17"/>
      <c r="T1473" s="17"/>
      <c r="AA1473" s="79"/>
      <c r="AB1473" s="79"/>
      <c r="AD1473" s="79"/>
    </row>
    <row r="1474" spans="1:30" x14ac:dyDescent="0.25">
      <c r="A1474" s="17"/>
      <c r="B1474" s="17"/>
      <c r="C1474" s="17"/>
      <c r="D1474" s="86"/>
      <c r="E1474" s="86"/>
      <c r="F1474" s="86"/>
      <c r="G1474" s="87"/>
      <c r="H1474" s="5"/>
      <c r="I1474" s="5"/>
      <c r="J1474" s="5"/>
      <c r="K1474" s="5"/>
      <c r="O1474" s="5"/>
      <c r="P1474" s="5"/>
      <c r="Q1474" s="5"/>
      <c r="R1474" s="17"/>
      <c r="S1474" s="17"/>
      <c r="T1474" s="17"/>
      <c r="AA1474" s="79"/>
      <c r="AB1474" s="79"/>
      <c r="AD1474" s="79"/>
    </row>
    <row r="1475" spans="1:30" x14ac:dyDescent="0.25">
      <c r="A1475" s="17"/>
      <c r="B1475" s="17"/>
      <c r="C1475" s="17"/>
      <c r="D1475" s="86"/>
      <c r="E1475" s="86"/>
      <c r="F1475" s="86"/>
      <c r="G1475" s="87"/>
      <c r="H1475" s="5"/>
      <c r="I1475" s="5"/>
      <c r="J1475" s="5"/>
      <c r="K1475" s="5"/>
      <c r="O1475" s="5"/>
      <c r="P1475" s="5"/>
      <c r="Q1475" s="5"/>
      <c r="R1475" s="17"/>
      <c r="S1475" s="17"/>
      <c r="T1475" s="17"/>
      <c r="AA1475" s="79"/>
      <c r="AB1475" s="79"/>
      <c r="AD1475" s="79"/>
    </row>
    <row r="1476" spans="1:30" x14ac:dyDescent="0.25">
      <c r="A1476" s="17"/>
      <c r="B1476" s="17"/>
      <c r="C1476" s="17"/>
      <c r="D1476" s="86"/>
      <c r="E1476" s="86"/>
      <c r="F1476" s="86"/>
      <c r="G1476" s="87"/>
      <c r="H1476" s="5"/>
      <c r="I1476" s="5"/>
      <c r="J1476" s="5"/>
      <c r="K1476" s="5"/>
      <c r="O1476" s="5"/>
      <c r="P1476" s="5"/>
      <c r="Q1476" s="5"/>
      <c r="R1476" s="17"/>
      <c r="S1476" s="17"/>
      <c r="T1476" s="17"/>
      <c r="AA1476" s="79"/>
      <c r="AB1476" s="79"/>
      <c r="AD1476" s="79"/>
    </row>
    <row r="1477" spans="1:30" x14ac:dyDescent="0.25">
      <c r="A1477" s="17"/>
      <c r="B1477" s="17"/>
      <c r="C1477" s="17"/>
      <c r="D1477" s="86"/>
      <c r="E1477" s="86"/>
      <c r="F1477" s="86"/>
      <c r="G1477" s="87"/>
      <c r="H1477" s="5"/>
      <c r="I1477" s="5"/>
      <c r="J1477" s="5"/>
      <c r="K1477" s="5"/>
      <c r="O1477" s="5"/>
      <c r="P1477" s="5"/>
      <c r="Q1477" s="5"/>
      <c r="R1477" s="17"/>
      <c r="S1477" s="17"/>
      <c r="T1477" s="17"/>
      <c r="AA1477" s="79"/>
      <c r="AB1477" s="79"/>
      <c r="AD1477" s="79"/>
    </row>
    <row r="1478" spans="1:30" x14ac:dyDescent="0.25">
      <c r="A1478" s="17"/>
      <c r="B1478" s="17"/>
      <c r="C1478" s="17"/>
      <c r="D1478" s="86"/>
      <c r="E1478" s="86"/>
      <c r="F1478" s="86"/>
      <c r="G1478" s="87"/>
      <c r="H1478" s="5"/>
      <c r="I1478" s="5"/>
      <c r="J1478" s="5"/>
      <c r="K1478" s="5"/>
      <c r="O1478" s="5"/>
      <c r="P1478" s="5"/>
      <c r="Q1478" s="5"/>
      <c r="R1478" s="17"/>
      <c r="S1478" s="17"/>
      <c r="T1478" s="17"/>
      <c r="AA1478" s="79"/>
      <c r="AB1478" s="79"/>
      <c r="AD1478" s="79"/>
    </row>
    <row r="1479" spans="1:30" x14ac:dyDescent="0.25">
      <c r="A1479" s="17"/>
      <c r="B1479" s="17"/>
      <c r="C1479" s="17"/>
      <c r="D1479" s="86"/>
      <c r="E1479" s="86"/>
      <c r="F1479" s="86"/>
      <c r="G1479" s="87"/>
      <c r="H1479" s="5"/>
      <c r="I1479" s="5"/>
      <c r="J1479" s="5"/>
      <c r="K1479" s="5"/>
      <c r="O1479" s="5"/>
      <c r="P1479" s="5"/>
      <c r="Q1479" s="5"/>
      <c r="R1479" s="17"/>
      <c r="S1479" s="17"/>
      <c r="T1479" s="17"/>
      <c r="AA1479" s="79"/>
      <c r="AB1479" s="79"/>
      <c r="AD1479" s="79"/>
    </row>
    <row r="1480" spans="1:30" x14ac:dyDescent="0.25">
      <c r="A1480" s="17"/>
      <c r="B1480" s="17"/>
      <c r="C1480" s="17"/>
      <c r="D1480" s="86"/>
      <c r="E1480" s="86"/>
      <c r="F1480" s="86"/>
      <c r="G1480" s="87"/>
      <c r="H1480" s="5"/>
      <c r="I1480" s="5"/>
      <c r="J1480" s="5"/>
      <c r="K1480" s="5"/>
      <c r="O1480" s="5"/>
      <c r="P1480" s="5"/>
      <c r="Q1480" s="5"/>
      <c r="R1480" s="17"/>
      <c r="S1480" s="17"/>
      <c r="T1480" s="17"/>
      <c r="AA1480" s="79"/>
      <c r="AB1480" s="79"/>
      <c r="AD1480" s="79"/>
    </row>
    <row r="1481" spans="1:30" x14ac:dyDescent="0.25">
      <c r="A1481" s="17"/>
      <c r="B1481" s="17"/>
      <c r="C1481" s="17"/>
      <c r="D1481" s="86"/>
      <c r="E1481" s="86"/>
      <c r="F1481" s="86"/>
      <c r="G1481" s="87"/>
      <c r="H1481" s="5"/>
      <c r="I1481" s="5"/>
      <c r="J1481" s="5"/>
      <c r="K1481" s="5"/>
      <c r="O1481" s="5"/>
      <c r="P1481" s="5"/>
      <c r="Q1481" s="5"/>
      <c r="R1481" s="17"/>
      <c r="S1481" s="17"/>
      <c r="T1481" s="17"/>
      <c r="AA1481" s="79"/>
      <c r="AB1481" s="79"/>
      <c r="AD1481" s="79"/>
    </row>
    <row r="1482" spans="1:30" x14ac:dyDescent="0.25">
      <c r="A1482" s="17"/>
      <c r="B1482" s="17"/>
      <c r="C1482" s="17"/>
      <c r="D1482" s="86"/>
      <c r="E1482" s="86"/>
      <c r="F1482" s="86"/>
      <c r="G1482" s="87"/>
      <c r="H1482" s="5"/>
      <c r="I1482" s="5"/>
      <c r="J1482" s="5"/>
      <c r="K1482" s="5"/>
      <c r="O1482" s="5"/>
      <c r="P1482" s="5"/>
      <c r="Q1482" s="5"/>
      <c r="R1482" s="17"/>
      <c r="S1482" s="17"/>
      <c r="T1482" s="17"/>
      <c r="AA1482" s="79"/>
      <c r="AB1482" s="79"/>
      <c r="AD1482" s="79"/>
    </row>
    <row r="1483" spans="1:30" x14ac:dyDescent="0.25">
      <c r="A1483" s="17"/>
      <c r="B1483" s="17"/>
      <c r="C1483" s="17"/>
      <c r="D1483" s="86"/>
      <c r="E1483" s="86"/>
      <c r="F1483" s="86"/>
      <c r="G1483" s="87"/>
      <c r="H1483" s="5"/>
      <c r="I1483" s="5"/>
      <c r="J1483" s="5"/>
      <c r="K1483" s="5"/>
      <c r="O1483" s="5"/>
      <c r="P1483" s="5"/>
      <c r="Q1483" s="5"/>
      <c r="R1483" s="17"/>
      <c r="S1483" s="17"/>
      <c r="T1483" s="17"/>
      <c r="AA1483" s="79"/>
      <c r="AB1483" s="79"/>
      <c r="AD1483" s="79"/>
    </row>
    <row r="1484" spans="1:30" x14ac:dyDescent="0.25">
      <c r="A1484" s="17"/>
      <c r="B1484" s="17"/>
      <c r="C1484" s="17"/>
      <c r="D1484" s="86"/>
      <c r="E1484" s="86"/>
      <c r="F1484" s="86"/>
      <c r="G1484" s="87"/>
      <c r="H1484" s="5"/>
      <c r="I1484" s="5"/>
      <c r="J1484" s="5"/>
      <c r="K1484" s="5"/>
      <c r="O1484" s="5"/>
      <c r="P1484" s="5"/>
      <c r="Q1484" s="5"/>
      <c r="R1484" s="17"/>
      <c r="S1484" s="17"/>
      <c r="T1484" s="17"/>
      <c r="AA1484" s="79"/>
      <c r="AB1484" s="79"/>
      <c r="AD1484" s="79"/>
    </row>
    <row r="1485" spans="1:30" x14ac:dyDescent="0.25">
      <c r="A1485" s="17"/>
      <c r="B1485" s="17"/>
      <c r="C1485" s="17"/>
      <c r="D1485" s="86"/>
      <c r="E1485" s="86"/>
      <c r="F1485" s="86"/>
      <c r="G1485" s="87"/>
      <c r="H1485" s="5"/>
      <c r="I1485" s="5"/>
      <c r="J1485" s="5"/>
      <c r="K1485" s="5"/>
      <c r="O1485" s="5"/>
      <c r="P1485" s="5"/>
      <c r="Q1485" s="5"/>
      <c r="R1485" s="17"/>
      <c r="S1485" s="17"/>
      <c r="T1485" s="17"/>
      <c r="AA1485" s="79"/>
      <c r="AB1485" s="79"/>
      <c r="AD1485" s="79"/>
    </row>
    <row r="1486" spans="1:30" x14ac:dyDescent="0.25">
      <c r="A1486" s="17"/>
      <c r="B1486" s="17"/>
      <c r="C1486" s="17"/>
      <c r="D1486" s="86"/>
      <c r="E1486" s="86"/>
      <c r="F1486" s="86"/>
      <c r="G1486" s="87"/>
      <c r="H1486" s="5"/>
      <c r="I1486" s="5"/>
      <c r="J1486" s="5"/>
      <c r="K1486" s="5"/>
      <c r="O1486" s="5"/>
      <c r="P1486" s="5"/>
      <c r="Q1486" s="5"/>
      <c r="R1486" s="17"/>
      <c r="S1486" s="17"/>
      <c r="T1486" s="17"/>
      <c r="AA1486" s="79"/>
      <c r="AB1486" s="79"/>
      <c r="AD1486" s="79"/>
    </row>
    <row r="1487" spans="1:30" x14ac:dyDescent="0.25">
      <c r="A1487" s="17"/>
      <c r="B1487" s="17"/>
      <c r="C1487" s="17"/>
      <c r="D1487" s="86"/>
      <c r="E1487" s="86"/>
      <c r="F1487" s="86"/>
      <c r="G1487" s="87"/>
      <c r="H1487" s="5"/>
      <c r="I1487" s="5"/>
      <c r="J1487" s="5"/>
      <c r="K1487" s="5"/>
      <c r="O1487" s="5"/>
      <c r="P1487" s="5"/>
      <c r="Q1487" s="5"/>
      <c r="R1487" s="17"/>
      <c r="S1487" s="17"/>
      <c r="T1487" s="17"/>
      <c r="AA1487" s="79"/>
      <c r="AB1487" s="79"/>
      <c r="AD1487" s="79"/>
    </row>
    <row r="1488" spans="1:30" x14ac:dyDescent="0.25">
      <c r="A1488" s="17"/>
      <c r="B1488" s="17"/>
      <c r="C1488" s="17"/>
      <c r="D1488" s="86"/>
      <c r="E1488" s="86"/>
      <c r="F1488" s="86"/>
      <c r="G1488" s="87"/>
      <c r="H1488" s="5"/>
      <c r="I1488" s="5"/>
      <c r="J1488" s="5"/>
      <c r="K1488" s="5"/>
      <c r="O1488" s="5"/>
      <c r="P1488" s="5"/>
      <c r="Q1488" s="5"/>
      <c r="R1488" s="17"/>
      <c r="S1488" s="17"/>
      <c r="T1488" s="17"/>
      <c r="AA1488" s="79"/>
      <c r="AB1488" s="79"/>
      <c r="AD1488" s="79"/>
    </row>
    <row r="1489" spans="1:30" x14ac:dyDescent="0.25">
      <c r="A1489" s="17"/>
      <c r="B1489" s="17"/>
      <c r="C1489" s="17"/>
      <c r="D1489" s="86"/>
      <c r="E1489" s="86"/>
      <c r="F1489" s="86"/>
      <c r="G1489" s="87"/>
      <c r="H1489" s="5"/>
      <c r="I1489" s="5"/>
      <c r="J1489" s="5"/>
      <c r="K1489" s="5"/>
      <c r="O1489" s="5"/>
      <c r="P1489" s="5"/>
      <c r="Q1489" s="5"/>
      <c r="R1489" s="17"/>
      <c r="S1489" s="17"/>
      <c r="T1489" s="17"/>
      <c r="AA1489" s="79"/>
      <c r="AB1489" s="79"/>
      <c r="AD1489" s="79"/>
    </row>
    <row r="1490" spans="1:30" x14ac:dyDescent="0.25">
      <c r="A1490" s="17"/>
      <c r="B1490" s="17"/>
      <c r="C1490" s="17"/>
      <c r="D1490" s="86"/>
      <c r="E1490" s="86"/>
      <c r="F1490" s="86"/>
      <c r="G1490" s="87"/>
      <c r="H1490" s="5"/>
      <c r="I1490" s="5"/>
      <c r="J1490" s="5"/>
      <c r="K1490" s="5"/>
      <c r="O1490" s="5"/>
      <c r="P1490" s="5"/>
      <c r="Q1490" s="5"/>
      <c r="R1490" s="17"/>
      <c r="S1490" s="17"/>
      <c r="T1490" s="17"/>
      <c r="AA1490" s="79"/>
      <c r="AB1490" s="79"/>
      <c r="AD1490" s="79"/>
    </row>
    <row r="1491" spans="1:30" x14ac:dyDescent="0.25">
      <c r="A1491" s="17"/>
      <c r="B1491" s="17"/>
      <c r="C1491" s="17"/>
      <c r="D1491" s="86"/>
      <c r="E1491" s="86"/>
      <c r="F1491" s="86"/>
      <c r="G1491" s="87"/>
      <c r="H1491" s="5"/>
      <c r="I1491" s="5"/>
      <c r="J1491" s="5"/>
      <c r="K1491" s="5"/>
      <c r="O1491" s="5"/>
      <c r="P1491" s="5"/>
      <c r="Q1491" s="5"/>
      <c r="R1491" s="17"/>
      <c r="S1491" s="17"/>
      <c r="T1491" s="17"/>
      <c r="AA1491" s="79"/>
      <c r="AB1491" s="79"/>
      <c r="AD1491" s="79"/>
    </row>
    <row r="1492" spans="1:30" x14ac:dyDescent="0.25">
      <c r="A1492" s="17"/>
      <c r="B1492" s="17"/>
      <c r="C1492" s="17"/>
      <c r="D1492" s="86"/>
      <c r="E1492" s="86"/>
      <c r="F1492" s="86"/>
      <c r="G1492" s="87"/>
      <c r="H1492" s="5"/>
      <c r="I1492" s="5"/>
      <c r="J1492" s="5"/>
      <c r="K1492" s="5"/>
      <c r="O1492" s="5"/>
      <c r="P1492" s="5"/>
      <c r="Q1492" s="5"/>
      <c r="R1492" s="17"/>
      <c r="S1492" s="17"/>
      <c r="T1492" s="17"/>
      <c r="AA1492" s="79"/>
      <c r="AB1492" s="79"/>
      <c r="AD1492" s="79"/>
    </row>
    <row r="1493" spans="1:30" x14ac:dyDescent="0.25">
      <c r="A1493" s="17"/>
      <c r="B1493" s="17"/>
      <c r="C1493" s="17"/>
      <c r="D1493" s="86"/>
      <c r="E1493" s="86"/>
      <c r="F1493" s="86"/>
      <c r="G1493" s="87"/>
      <c r="H1493" s="5"/>
      <c r="I1493" s="5"/>
      <c r="J1493" s="5"/>
      <c r="K1493" s="5"/>
      <c r="O1493" s="5"/>
      <c r="P1493" s="5"/>
      <c r="Q1493" s="5"/>
      <c r="R1493" s="17"/>
      <c r="S1493" s="17"/>
      <c r="T1493" s="17"/>
      <c r="AA1493" s="79"/>
      <c r="AB1493" s="79"/>
      <c r="AD1493" s="79"/>
    </row>
    <row r="1494" spans="1:30" x14ac:dyDescent="0.25">
      <c r="A1494" s="17"/>
      <c r="B1494" s="17"/>
      <c r="C1494" s="17"/>
      <c r="D1494" s="86"/>
      <c r="E1494" s="86"/>
      <c r="F1494" s="86"/>
      <c r="G1494" s="87"/>
      <c r="H1494" s="5"/>
      <c r="I1494" s="5"/>
      <c r="J1494" s="5"/>
      <c r="K1494" s="5"/>
      <c r="O1494" s="5"/>
      <c r="P1494" s="5"/>
      <c r="Q1494" s="5"/>
      <c r="R1494" s="17"/>
      <c r="S1494" s="17"/>
      <c r="T1494" s="17"/>
      <c r="AA1494" s="79"/>
      <c r="AB1494" s="79"/>
      <c r="AD1494" s="79"/>
    </row>
    <row r="1495" spans="1:30" x14ac:dyDescent="0.25">
      <c r="A1495" s="17"/>
      <c r="B1495" s="17"/>
      <c r="C1495" s="17"/>
      <c r="D1495" s="86"/>
      <c r="E1495" s="86"/>
      <c r="F1495" s="86"/>
      <c r="G1495" s="87"/>
      <c r="H1495" s="5"/>
      <c r="I1495" s="5"/>
      <c r="J1495" s="5"/>
      <c r="K1495" s="5"/>
      <c r="O1495" s="5"/>
      <c r="P1495" s="5"/>
      <c r="Q1495" s="5"/>
      <c r="R1495" s="17"/>
      <c r="S1495" s="17"/>
      <c r="T1495" s="17"/>
      <c r="AA1495" s="79"/>
      <c r="AB1495" s="79"/>
      <c r="AD1495" s="79"/>
    </row>
    <row r="1496" spans="1:30" x14ac:dyDescent="0.25">
      <c r="A1496" s="17"/>
      <c r="B1496" s="17"/>
      <c r="C1496" s="17"/>
      <c r="D1496" s="86"/>
      <c r="E1496" s="86"/>
      <c r="F1496" s="86"/>
      <c r="G1496" s="87"/>
      <c r="H1496" s="5"/>
      <c r="I1496" s="5"/>
      <c r="J1496" s="5"/>
      <c r="K1496" s="5"/>
      <c r="O1496" s="5"/>
      <c r="P1496" s="5"/>
      <c r="Q1496" s="5"/>
      <c r="R1496" s="17"/>
      <c r="S1496" s="17"/>
      <c r="T1496" s="17"/>
      <c r="AA1496" s="79"/>
      <c r="AB1496" s="79"/>
      <c r="AD1496" s="79"/>
    </row>
    <row r="1497" spans="1:30" x14ac:dyDescent="0.25">
      <c r="A1497" s="17"/>
      <c r="B1497" s="17"/>
      <c r="C1497" s="17"/>
      <c r="D1497" s="86"/>
      <c r="E1497" s="86"/>
      <c r="F1497" s="86"/>
      <c r="G1497" s="87"/>
      <c r="H1497" s="5"/>
      <c r="I1497" s="5"/>
      <c r="J1497" s="5"/>
      <c r="K1497" s="5"/>
      <c r="O1497" s="5"/>
      <c r="P1497" s="5"/>
      <c r="Q1497" s="5"/>
      <c r="R1497" s="17"/>
      <c r="S1497" s="17"/>
      <c r="T1497" s="17"/>
      <c r="AA1497" s="79"/>
      <c r="AB1497" s="79"/>
      <c r="AD1497" s="79"/>
    </row>
    <row r="1498" spans="1:30" x14ac:dyDescent="0.25">
      <c r="A1498" s="17"/>
      <c r="B1498" s="17"/>
      <c r="C1498" s="17"/>
      <c r="D1498" s="86"/>
      <c r="E1498" s="86"/>
      <c r="F1498" s="86"/>
      <c r="G1498" s="87"/>
      <c r="H1498" s="5"/>
      <c r="I1498" s="5"/>
      <c r="J1498" s="5"/>
      <c r="K1498" s="5"/>
      <c r="O1498" s="5"/>
      <c r="P1498" s="5"/>
      <c r="Q1498" s="5"/>
      <c r="R1498" s="17"/>
      <c r="S1498" s="17"/>
      <c r="T1498" s="17"/>
      <c r="AA1498" s="79"/>
      <c r="AB1498" s="79"/>
      <c r="AD1498" s="79"/>
    </row>
    <row r="1499" spans="1:30" x14ac:dyDescent="0.25">
      <c r="A1499" s="17"/>
      <c r="B1499" s="17"/>
      <c r="C1499" s="17"/>
      <c r="D1499" s="86"/>
      <c r="E1499" s="86"/>
      <c r="F1499" s="86"/>
      <c r="G1499" s="87"/>
      <c r="H1499" s="5"/>
      <c r="I1499" s="5"/>
      <c r="J1499" s="5"/>
      <c r="K1499" s="5"/>
      <c r="O1499" s="5"/>
      <c r="P1499" s="5"/>
      <c r="Q1499" s="5"/>
      <c r="R1499" s="17"/>
      <c r="S1499" s="17"/>
      <c r="T1499" s="17"/>
      <c r="AA1499" s="79"/>
      <c r="AB1499" s="79"/>
      <c r="AD1499" s="79"/>
    </row>
    <row r="1500" spans="1:30" x14ac:dyDescent="0.25">
      <c r="A1500" s="17"/>
      <c r="B1500" s="17"/>
      <c r="C1500" s="17"/>
      <c r="D1500" s="86"/>
      <c r="E1500" s="86"/>
      <c r="F1500" s="86"/>
      <c r="G1500" s="87"/>
      <c r="H1500" s="5"/>
      <c r="I1500" s="5"/>
      <c r="J1500" s="5"/>
      <c r="K1500" s="5"/>
      <c r="O1500" s="5"/>
      <c r="P1500" s="5"/>
      <c r="Q1500" s="5"/>
      <c r="R1500" s="17"/>
      <c r="S1500" s="17"/>
      <c r="T1500" s="17"/>
      <c r="AA1500" s="79"/>
      <c r="AB1500" s="79"/>
      <c r="AD1500" s="79"/>
    </row>
    <row r="1501" spans="1:30" x14ac:dyDescent="0.25">
      <c r="A1501" s="17"/>
      <c r="B1501" s="17"/>
      <c r="C1501" s="17"/>
      <c r="D1501" s="86"/>
      <c r="E1501" s="86"/>
      <c r="F1501" s="86"/>
      <c r="G1501" s="87"/>
      <c r="H1501" s="5"/>
      <c r="I1501" s="5"/>
      <c r="J1501" s="5"/>
      <c r="K1501" s="5"/>
      <c r="O1501" s="5"/>
      <c r="P1501" s="5"/>
      <c r="Q1501" s="5"/>
      <c r="R1501" s="17"/>
      <c r="S1501" s="17"/>
      <c r="T1501" s="17"/>
      <c r="AA1501" s="79"/>
      <c r="AB1501" s="79"/>
      <c r="AD1501" s="79"/>
    </row>
    <row r="1502" spans="1:30" x14ac:dyDescent="0.25">
      <c r="A1502" s="17"/>
      <c r="B1502" s="17"/>
      <c r="C1502" s="17"/>
      <c r="D1502" s="86"/>
      <c r="E1502" s="86"/>
      <c r="F1502" s="86"/>
      <c r="G1502" s="87"/>
      <c r="H1502" s="5"/>
      <c r="I1502" s="5"/>
      <c r="J1502" s="5"/>
      <c r="K1502" s="5"/>
      <c r="O1502" s="5"/>
      <c r="P1502" s="5"/>
      <c r="Q1502" s="5"/>
      <c r="R1502" s="17"/>
      <c r="S1502" s="17"/>
      <c r="T1502" s="17"/>
      <c r="AA1502" s="79"/>
      <c r="AB1502" s="79"/>
      <c r="AD1502" s="79"/>
    </row>
    <row r="1503" spans="1:30" x14ac:dyDescent="0.25">
      <c r="A1503" s="17"/>
      <c r="B1503" s="17"/>
      <c r="C1503" s="17"/>
      <c r="D1503" s="86"/>
      <c r="E1503" s="86"/>
      <c r="F1503" s="86"/>
      <c r="G1503" s="87"/>
      <c r="H1503" s="5"/>
      <c r="I1503" s="5"/>
      <c r="J1503" s="5"/>
      <c r="K1503" s="5"/>
      <c r="O1503" s="5"/>
      <c r="P1503" s="5"/>
      <c r="Q1503" s="5"/>
      <c r="R1503" s="17"/>
      <c r="S1503" s="17"/>
      <c r="T1503" s="17"/>
      <c r="AA1503" s="79"/>
      <c r="AB1503" s="79"/>
      <c r="AD1503" s="79"/>
    </row>
    <row r="1504" spans="1:30" x14ac:dyDescent="0.25">
      <c r="A1504" s="17"/>
      <c r="B1504" s="17"/>
      <c r="C1504" s="17"/>
      <c r="D1504" s="86"/>
      <c r="E1504" s="86"/>
      <c r="F1504" s="86"/>
      <c r="G1504" s="87"/>
      <c r="H1504" s="5"/>
      <c r="I1504" s="5"/>
      <c r="J1504" s="5"/>
      <c r="K1504" s="5"/>
      <c r="O1504" s="5"/>
      <c r="P1504" s="5"/>
      <c r="Q1504" s="5"/>
      <c r="R1504" s="17"/>
      <c r="S1504" s="17"/>
      <c r="T1504" s="17"/>
      <c r="AA1504" s="79"/>
      <c r="AB1504" s="79"/>
      <c r="AD1504" s="79"/>
    </row>
    <row r="1505" spans="1:30" x14ac:dyDescent="0.25">
      <c r="A1505" s="17"/>
      <c r="B1505" s="17"/>
      <c r="C1505" s="17"/>
      <c r="D1505" s="86"/>
      <c r="E1505" s="86"/>
      <c r="F1505" s="86"/>
      <c r="G1505" s="87"/>
      <c r="H1505" s="5"/>
      <c r="I1505" s="5"/>
      <c r="J1505" s="5"/>
      <c r="K1505" s="5"/>
      <c r="O1505" s="5"/>
      <c r="P1505" s="5"/>
      <c r="Q1505" s="5"/>
      <c r="R1505" s="17"/>
      <c r="S1505" s="17"/>
      <c r="T1505" s="17"/>
      <c r="AA1505" s="79"/>
      <c r="AB1505" s="79"/>
      <c r="AD1505" s="79"/>
    </row>
    <row r="1506" spans="1:30" x14ac:dyDescent="0.25">
      <c r="A1506" s="17"/>
      <c r="B1506" s="17"/>
      <c r="C1506" s="17"/>
      <c r="D1506" s="86"/>
      <c r="E1506" s="86"/>
      <c r="F1506" s="86"/>
      <c r="G1506" s="87"/>
      <c r="H1506" s="5"/>
      <c r="I1506" s="5"/>
      <c r="J1506" s="5"/>
      <c r="K1506" s="5"/>
      <c r="O1506" s="5"/>
      <c r="P1506" s="5"/>
      <c r="Q1506" s="5"/>
      <c r="R1506" s="17"/>
      <c r="S1506" s="17"/>
      <c r="T1506" s="17"/>
      <c r="AA1506" s="79"/>
      <c r="AB1506" s="79"/>
      <c r="AD1506" s="79"/>
    </row>
    <row r="1507" spans="1:30" x14ac:dyDescent="0.25">
      <c r="A1507" s="17"/>
      <c r="B1507" s="17"/>
      <c r="C1507" s="17"/>
      <c r="D1507" s="86"/>
      <c r="E1507" s="86"/>
      <c r="F1507" s="86"/>
      <c r="G1507" s="87"/>
      <c r="H1507" s="5"/>
      <c r="I1507" s="5"/>
      <c r="J1507" s="5"/>
      <c r="K1507" s="5"/>
      <c r="O1507" s="5"/>
      <c r="P1507" s="5"/>
      <c r="Q1507" s="5"/>
      <c r="R1507" s="17"/>
      <c r="S1507" s="17"/>
      <c r="T1507" s="17"/>
      <c r="AA1507" s="79"/>
      <c r="AB1507" s="79"/>
      <c r="AD1507" s="79"/>
    </row>
    <row r="1508" spans="1:30" x14ac:dyDescent="0.25">
      <c r="A1508" s="17"/>
      <c r="B1508" s="17"/>
      <c r="C1508" s="17"/>
      <c r="D1508" s="86"/>
      <c r="E1508" s="86"/>
      <c r="F1508" s="86"/>
      <c r="G1508" s="87"/>
      <c r="H1508" s="5"/>
      <c r="I1508" s="5"/>
      <c r="J1508" s="5"/>
      <c r="K1508" s="5"/>
      <c r="O1508" s="5"/>
      <c r="P1508" s="5"/>
      <c r="Q1508" s="5"/>
      <c r="R1508" s="17"/>
      <c r="S1508" s="17"/>
      <c r="T1508" s="17"/>
      <c r="AA1508" s="79"/>
      <c r="AB1508" s="79"/>
      <c r="AD1508" s="79"/>
    </row>
    <row r="1509" spans="1:30" x14ac:dyDescent="0.25">
      <c r="A1509" s="17"/>
      <c r="B1509" s="17"/>
      <c r="C1509" s="17"/>
      <c r="D1509" s="86"/>
      <c r="E1509" s="86"/>
      <c r="F1509" s="86"/>
      <c r="G1509" s="87"/>
      <c r="H1509" s="5"/>
      <c r="I1509" s="5"/>
      <c r="J1509" s="5"/>
      <c r="K1509" s="5"/>
      <c r="O1509" s="5"/>
      <c r="P1509" s="5"/>
      <c r="Q1509" s="5"/>
      <c r="R1509" s="17"/>
      <c r="S1509" s="17"/>
      <c r="T1509" s="17"/>
      <c r="AA1509" s="79"/>
      <c r="AB1509" s="79"/>
      <c r="AD1509" s="79"/>
    </row>
    <row r="1510" spans="1:30" x14ac:dyDescent="0.25">
      <c r="A1510" s="17"/>
      <c r="B1510" s="17"/>
      <c r="C1510" s="17"/>
      <c r="D1510" s="86"/>
      <c r="E1510" s="86"/>
      <c r="F1510" s="86"/>
      <c r="G1510" s="87"/>
      <c r="H1510" s="5"/>
      <c r="I1510" s="5"/>
      <c r="J1510" s="5"/>
      <c r="K1510" s="5"/>
      <c r="O1510" s="5"/>
      <c r="P1510" s="5"/>
      <c r="Q1510" s="5"/>
      <c r="R1510" s="17"/>
      <c r="S1510" s="17"/>
      <c r="T1510" s="17"/>
      <c r="AA1510" s="79"/>
      <c r="AB1510" s="79"/>
      <c r="AD1510" s="79"/>
    </row>
    <row r="1511" spans="1:30" x14ac:dyDescent="0.25">
      <c r="A1511" s="17"/>
      <c r="B1511" s="17"/>
      <c r="C1511" s="17"/>
      <c r="D1511" s="86"/>
      <c r="E1511" s="86"/>
      <c r="F1511" s="86"/>
      <c r="G1511" s="87"/>
      <c r="H1511" s="5"/>
      <c r="I1511" s="5"/>
      <c r="J1511" s="5"/>
      <c r="K1511" s="5"/>
      <c r="O1511" s="5"/>
      <c r="P1511" s="5"/>
      <c r="Q1511" s="5"/>
      <c r="R1511" s="17"/>
      <c r="S1511" s="17"/>
      <c r="T1511" s="17"/>
      <c r="AA1511" s="79"/>
      <c r="AB1511" s="79"/>
      <c r="AD1511" s="79"/>
    </row>
    <row r="1512" spans="1:30" x14ac:dyDescent="0.25">
      <c r="A1512" s="17"/>
      <c r="B1512" s="17"/>
      <c r="C1512" s="17"/>
      <c r="D1512" s="86"/>
      <c r="E1512" s="86"/>
      <c r="F1512" s="86"/>
      <c r="G1512" s="87"/>
      <c r="H1512" s="5"/>
      <c r="I1512" s="5"/>
      <c r="J1512" s="5"/>
      <c r="K1512" s="5"/>
      <c r="O1512" s="5"/>
      <c r="P1512" s="5"/>
      <c r="Q1512" s="5"/>
      <c r="R1512" s="17"/>
      <c r="S1512" s="17"/>
      <c r="T1512" s="17"/>
      <c r="AA1512" s="79"/>
      <c r="AB1512" s="79"/>
      <c r="AD1512" s="79"/>
    </row>
    <row r="1513" spans="1:30" x14ac:dyDescent="0.25">
      <c r="A1513" s="17"/>
      <c r="B1513" s="17"/>
      <c r="C1513" s="17"/>
      <c r="D1513" s="86"/>
      <c r="E1513" s="86"/>
      <c r="F1513" s="86"/>
      <c r="G1513" s="87"/>
      <c r="H1513" s="5"/>
      <c r="I1513" s="5"/>
      <c r="J1513" s="5"/>
      <c r="K1513" s="5"/>
      <c r="O1513" s="5"/>
      <c r="P1513" s="5"/>
      <c r="Q1513" s="5"/>
      <c r="R1513" s="17"/>
      <c r="S1513" s="17"/>
      <c r="T1513" s="17"/>
      <c r="AA1513" s="79"/>
      <c r="AB1513" s="79"/>
      <c r="AD1513" s="79"/>
    </row>
    <row r="1514" spans="1:30" x14ac:dyDescent="0.25">
      <c r="A1514" s="17"/>
      <c r="B1514" s="17"/>
      <c r="C1514" s="17"/>
      <c r="D1514" s="86"/>
      <c r="E1514" s="86"/>
      <c r="F1514" s="86"/>
      <c r="G1514" s="87"/>
      <c r="H1514" s="5"/>
      <c r="I1514" s="5"/>
      <c r="J1514" s="5"/>
      <c r="K1514" s="5"/>
      <c r="O1514" s="5"/>
      <c r="P1514" s="5"/>
      <c r="Q1514" s="5"/>
      <c r="R1514" s="17"/>
      <c r="S1514" s="17"/>
      <c r="T1514" s="17"/>
      <c r="AA1514" s="79"/>
      <c r="AB1514" s="79"/>
      <c r="AD1514" s="79"/>
    </row>
    <row r="1515" spans="1:30" x14ac:dyDescent="0.25">
      <c r="A1515" s="17"/>
      <c r="B1515" s="17"/>
      <c r="C1515" s="17"/>
      <c r="D1515" s="86"/>
      <c r="E1515" s="86"/>
      <c r="F1515" s="86"/>
      <c r="G1515" s="87"/>
      <c r="H1515" s="5"/>
      <c r="I1515" s="5"/>
      <c r="J1515" s="5"/>
      <c r="K1515" s="5"/>
      <c r="O1515" s="5"/>
      <c r="P1515" s="5"/>
      <c r="Q1515" s="5"/>
      <c r="R1515" s="17"/>
      <c r="S1515" s="17"/>
      <c r="T1515" s="17"/>
      <c r="AA1515" s="79"/>
      <c r="AB1515" s="79"/>
      <c r="AD1515" s="79"/>
    </row>
    <row r="1516" spans="1:30" x14ac:dyDescent="0.25">
      <c r="A1516" s="17"/>
      <c r="B1516" s="17"/>
      <c r="C1516" s="17"/>
      <c r="D1516" s="86"/>
      <c r="E1516" s="86"/>
      <c r="F1516" s="86"/>
      <c r="G1516" s="87"/>
      <c r="H1516" s="5"/>
      <c r="I1516" s="5"/>
      <c r="J1516" s="5"/>
      <c r="K1516" s="5"/>
      <c r="O1516" s="5"/>
      <c r="P1516" s="5"/>
      <c r="Q1516" s="5"/>
      <c r="R1516" s="17"/>
      <c r="S1516" s="17"/>
      <c r="T1516" s="17"/>
      <c r="AA1516" s="79"/>
      <c r="AB1516" s="79"/>
      <c r="AD1516" s="79"/>
    </row>
    <row r="1517" spans="1:30" x14ac:dyDescent="0.25">
      <c r="A1517" s="17"/>
      <c r="B1517" s="17"/>
      <c r="C1517" s="17"/>
      <c r="D1517" s="86"/>
      <c r="E1517" s="86"/>
      <c r="F1517" s="86"/>
      <c r="G1517" s="87"/>
      <c r="H1517" s="5"/>
      <c r="I1517" s="5"/>
      <c r="J1517" s="5"/>
      <c r="K1517" s="5"/>
      <c r="O1517" s="5"/>
      <c r="P1517" s="5"/>
      <c r="Q1517" s="5"/>
      <c r="R1517" s="17"/>
      <c r="S1517" s="17"/>
      <c r="T1517" s="17"/>
      <c r="AA1517" s="79"/>
      <c r="AB1517" s="79"/>
      <c r="AD1517" s="79"/>
    </row>
    <row r="1518" spans="1:30" x14ac:dyDescent="0.25">
      <c r="A1518" s="17"/>
      <c r="B1518" s="17"/>
      <c r="C1518" s="17"/>
      <c r="D1518" s="86"/>
      <c r="E1518" s="86"/>
      <c r="F1518" s="86"/>
      <c r="G1518" s="87"/>
      <c r="H1518" s="5"/>
      <c r="I1518" s="5"/>
      <c r="J1518" s="5"/>
      <c r="K1518" s="5"/>
      <c r="O1518" s="5"/>
      <c r="P1518" s="5"/>
      <c r="Q1518" s="5"/>
      <c r="R1518" s="17"/>
      <c r="S1518" s="17"/>
      <c r="T1518" s="17"/>
      <c r="AA1518" s="79"/>
      <c r="AB1518" s="79"/>
      <c r="AD1518" s="79"/>
    </row>
    <row r="1519" spans="1:30" x14ac:dyDescent="0.25">
      <c r="A1519" s="17"/>
      <c r="B1519" s="17"/>
      <c r="C1519" s="17"/>
      <c r="D1519" s="86"/>
      <c r="E1519" s="86"/>
      <c r="F1519" s="86"/>
      <c r="G1519" s="87"/>
      <c r="H1519" s="5"/>
      <c r="I1519" s="5"/>
      <c r="J1519" s="5"/>
      <c r="K1519" s="5"/>
      <c r="O1519" s="5"/>
      <c r="P1519" s="5"/>
      <c r="Q1519" s="5"/>
      <c r="R1519" s="17"/>
      <c r="S1519" s="17"/>
      <c r="T1519" s="17"/>
      <c r="AA1519" s="79"/>
      <c r="AB1519" s="79"/>
      <c r="AD1519" s="79"/>
    </row>
    <row r="1520" spans="1:30" x14ac:dyDescent="0.25">
      <c r="A1520" s="17"/>
      <c r="B1520" s="17"/>
      <c r="C1520" s="17"/>
      <c r="D1520" s="86"/>
      <c r="E1520" s="86"/>
      <c r="F1520" s="86"/>
      <c r="G1520" s="87"/>
      <c r="H1520" s="5"/>
      <c r="I1520" s="5"/>
      <c r="J1520" s="5"/>
      <c r="K1520" s="5"/>
      <c r="O1520" s="5"/>
      <c r="P1520" s="5"/>
      <c r="Q1520" s="5"/>
      <c r="R1520" s="17"/>
      <c r="S1520" s="17"/>
      <c r="T1520" s="17"/>
      <c r="AA1520" s="79"/>
      <c r="AB1520" s="79"/>
      <c r="AD1520" s="79"/>
    </row>
    <row r="1521" spans="1:30" x14ac:dyDescent="0.25">
      <c r="A1521" s="17"/>
      <c r="B1521" s="17"/>
      <c r="C1521" s="17"/>
      <c r="D1521" s="86"/>
      <c r="E1521" s="86"/>
      <c r="F1521" s="86"/>
      <c r="G1521" s="87"/>
      <c r="H1521" s="5"/>
      <c r="I1521" s="5"/>
      <c r="J1521" s="5"/>
      <c r="K1521" s="5"/>
      <c r="O1521" s="5"/>
      <c r="P1521" s="5"/>
      <c r="Q1521" s="5"/>
      <c r="R1521" s="17"/>
      <c r="S1521" s="17"/>
      <c r="T1521" s="17"/>
      <c r="AA1521" s="79"/>
      <c r="AB1521" s="79"/>
      <c r="AD1521" s="79"/>
    </row>
    <row r="1522" spans="1:30" x14ac:dyDescent="0.25">
      <c r="A1522" s="17"/>
      <c r="B1522" s="17"/>
      <c r="C1522" s="17"/>
      <c r="D1522" s="86"/>
      <c r="E1522" s="86"/>
      <c r="F1522" s="86"/>
      <c r="G1522" s="87"/>
      <c r="H1522" s="5"/>
      <c r="I1522" s="5"/>
      <c r="J1522" s="5"/>
      <c r="K1522" s="5"/>
      <c r="O1522" s="5"/>
      <c r="P1522" s="5"/>
      <c r="Q1522" s="5"/>
      <c r="R1522" s="17"/>
      <c r="S1522" s="17"/>
      <c r="T1522" s="17"/>
      <c r="AA1522" s="79"/>
      <c r="AB1522" s="79"/>
      <c r="AD1522" s="79"/>
    </row>
    <row r="1523" spans="1:30" x14ac:dyDescent="0.25">
      <c r="A1523" s="17"/>
      <c r="B1523" s="17"/>
      <c r="C1523" s="17"/>
      <c r="D1523" s="86"/>
      <c r="E1523" s="86"/>
      <c r="F1523" s="86"/>
      <c r="G1523" s="87"/>
      <c r="H1523" s="5"/>
      <c r="I1523" s="5"/>
      <c r="J1523" s="5"/>
      <c r="K1523" s="5"/>
      <c r="O1523" s="5"/>
      <c r="P1523" s="5"/>
      <c r="Q1523" s="5"/>
      <c r="R1523" s="17"/>
      <c r="S1523" s="17"/>
      <c r="T1523" s="17"/>
      <c r="AA1523" s="79"/>
      <c r="AB1523" s="79"/>
      <c r="AD1523" s="79"/>
    </row>
    <row r="1524" spans="1:30" x14ac:dyDescent="0.25">
      <c r="A1524" s="17"/>
      <c r="B1524" s="17"/>
      <c r="C1524" s="17"/>
      <c r="D1524" s="86"/>
      <c r="E1524" s="86"/>
      <c r="F1524" s="86"/>
      <c r="G1524" s="87"/>
      <c r="H1524" s="5"/>
      <c r="I1524" s="5"/>
      <c r="J1524" s="5"/>
      <c r="K1524" s="5"/>
      <c r="O1524" s="5"/>
      <c r="P1524" s="5"/>
      <c r="Q1524" s="5"/>
      <c r="R1524" s="17"/>
      <c r="S1524" s="17"/>
      <c r="T1524" s="17"/>
      <c r="AA1524" s="79"/>
      <c r="AB1524" s="79"/>
      <c r="AD1524" s="79"/>
    </row>
    <row r="1525" spans="1:30" x14ac:dyDescent="0.25">
      <c r="A1525" s="17"/>
      <c r="B1525" s="17"/>
      <c r="C1525" s="17"/>
      <c r="D1525" s="86"/>
      <c r="E1525" s="86"/>
      <c r="F1525" s="86"/>
      <c r="G1525" s="87"/>
      <c r="H1525" s="5"/>
      <c r="I1525" s="5"/>
      <c r="J1525" s="5"/>
      <c r="K1525" s="5"/>
      <c r="O1525" s="5"/>
      <c r="P1525" s="5"/>
      <c r="Q1525" s="5"/>
      <c r="R1525" s="17"/>
      <c r="S1525" s="17"/>
      <c r="T1525" s="17"/>
      <c r="AA1525" s="79"/>
      <c r="AB1525" s="79"/>
      <c r="AD1525" s="79"/>
    </row>
    <row r="1526" spans="1:30" x14ac:dyDescent="0.25">
      <c r="A1526" s="17"/>
      <c r="B1526" s="17"/>
      <c r="C1526" s="17"/>
      <c r="D1526" s="86"/>
      <c r="E1526" s="86"/>
      <c r="F1526" s="86"/>
      <c r="G1526" s="87"/>
      <c r="H1526" s="5"/>
      <c r="I1526" s="5"/>
      <c r="J1526" s="5"/>
      <c r="K1526" s="5"/>
      <c r="O1526" s="5"/>
      <c r="P1526" s="5"/>
      <c r="Q1526" s="5"/>
      <c r="R1526" s="17"/>
      <c r="S1526" s="17"/>
      <c r="T1526" s="17"/>
      <c r="AA1526" s="79"/>
      <c r="AB1526" s="79"/>
      <c r="AD1526" s="79"/>
    </row>
    <row r="1527" spans="1:30" x14ac:dyDescent="0.25">
      <c r="A1527" s="17"/>
      <c r="B1527" s="17"/>
      <c r="C1527" s="17"/>
      <c r="D1527" s="86"/>
      <c r="E1527" s="86"/>
      <c r="F1527" s="86"/>
      <c r="G1527" s="87"/>
      <c r="H1527" s="5"/>
      <c r="I1527" s="5"/>
      <c r="J1527" s="5"/>
      <c r="K1527" s="5"/>
      <c r="O1527" s="5"/>
      <c r="P1527" s="5"/>
      <c r="Q1527" s="5"/>
      <c r="R1527" s="17"/>
      <c r="S1527" s="17"/>
      <c r="T1527" s="17"/>
      <c r="AA1527" s="79"/>
      <c r="AB1527" s="79"/>
      <c r="AD1527" s="79"/>
    </row>
    <row r="1528" spans="1:30" x14ac:dyDescent="0.25">
      <c r="A1528" s="17"/>
      <c r="B1528" s="17"/>
      <c r="C1528" s="17"/>
      <c r="D1528" s="86"/>
      <c r="E1528" s="86"/>
      <c r="F1528" s="86"/>
      <c r="G1528" s="87"/>
      <c r="H1528" s="5"/>
      <c r="I1528" s="5"/>
      <c r="J1528" s="5"/>
      <c r="K1528" s="5"/>
      <c r="O1528" s="5"/>
      <c r="P1528" s="5"/>
      <c r="Q1528" s="5"/>
      <c r="R1528" s="17"/>
      <c r="S1528" s="17"/>
      <c r="T1528" s="17"/>
      <c r="AA1528" s="79"/>
      <c r="AB1528" s="79"/>
      <c r="AD1528" s="79"/>
    </row>
    <row r="1529" spans="1:30" x14ac:dyDescent="0.25">
      <c r="A1529" s="17"/>
      <c r="B1529" s="17"/>
      <c r="C1529" s="17"/>
      <c r="D1529" s="86"/>
      <c r="E1529" s="86"/>
      <c r="F1529" s="86"/>
      <c r="G1529" s="87"/>
      <c r="H1529" s="5"/>
      <c r="I1529" s="5"/>
      <c r="J1529" s="5"/>
      <c r="K1529" s="5"/>
      <c r="O1529" s="5"/>
      <c r="P1529" s="5"/>
      <c r="Q1529" s="5"/>
      <c r="R1529" s="17"/>
      <c r="S1529" s="17"/>
      <c r="T1529" s="17"/>
      <c r="AA1529" s="79"/>
      <c r="AB1529" s="79"/>
      <c r="AD1529" s="79"/>
    </row>
    <row r="1530" spans="1:30" x14ac:dyDescent="0.25">
      <c r="A1530" s="17"/>
      <c r="B1530" s="17"/>
      <c r="C1530" s="17"/>
      <c r="D1530" s="86"/>
      <c r="E1530" s="86"/>
      <c r="F1530" s="86"/>
      <c r="G1530" s="87"/>
      <c r="H1530" s="5"/>
      <c r="I1530" s="5"/>
      <c r="J1530" s="5"/>
      <c r="K1530" s="5"/>
      <c r="O1530" s="5"/>
      <c r="P1530" s="5"/>
      <c r="Q1530" s="5"/>
      <c r="R1530" s="17"/>
      <c r="S1530" s="17"/>
      <c r="T1530" s="17"/>
      <c r="AA1530" s="79"/>
      <c r="AB1530" s="79"/>
      <c r="AD1530" s="79"/>
    </row>
    <row r="1531" spans="1:30" x14ac:dyDescent="0.25">
      <c r="A1531" s="17"/>
      <c r="B1531" s="17"/>
      <c r="C1531" s="17"/>
      <c r="D1531" s="86"/>
      <c r="E1531" s="86"/>
      <c r="F1531" s="86"/>
      <c r="G1531" s="87"/>
      <c r="H1531" s="5"/>
      <c r="I1531" s="5"/>
      <c r="J1531" s="5"/>
      <c r="K1531" s="5"/>
      <c r="O1531" s="5"/>
      <c r="P1531" s="5"/>
      <c r="Q1531" s="5"/>
      <c r="R1531" s="17"/>
      <c r="S1531" s="17"/>
      <c r="T1531" s="17"/>
      <c r="AA1531" s="79"/>
      <c r="AB1531" s="79"/>
      <c r="AD1531" s="79"/>
    </row>
    <row r="1532" spans="1:30" x14ac:dyDescent="0.25">
      <c r="A1532" s="17"/>
      <c r="B1532" s="17"/>
      <c r="C1532" s="17"/>
      <c r="D1532" s="86"/>
      <c r="E1532" s="86"/>
      <c r="F1532" s="86"/>
      <c r="G1532" s="87"/>
      <c r="H1532" s="5"/>
      <c r="I1532" s="5"/>
      <c r="J1532" s="5"/>
      <c r="K1532" s="5"/>
      <c r="O1532" s="5"/>
      <c r="P1532" s="5"/>
      <c r="Q1532" s="5"/>
      <c r="R1532" s="17"/>
      <c r="S1532" s="17"/>
      <c r="T1532" s="17"/>
      <c r="AA1532" s="79"/>
      <c r="AB1532" s="79"/>
      <c r="AD1532" s="79"/>
    </row>
    <row r="1533" spans="1:30" x14ac:dyDescent="0.25">
      <c r="A1533" s="17"/>
      <c r="B1533" s="17"/>
      <c r="C1533" s="17"/>
      <c r="D1533" s="86"/>
      <c r="E1533" s="86"/>
      <c r="F1533" s="86"/>
      <c r="G1533" s="87"/>
      <c r="H1533" s="5"/>
      <c r="I1533" s="5"/>
      <c r="J1533" s="5"/>
      <c r="K1533" s="5"/>
      <c r="O1533" s="5"/>
      <c r="P1533" s="5"/>
      <c r="Q1533" s="5"/>
      <c r="R1533" s="17"/>
      <c r="S1533" s="17"/>
      <c r="T1533" s="17"/>
      <c r="AA1533" s="79"/>
      <c r="AB1533" s="79"/>
      <c r="AD1533" s="79"/>
    </row>
    <row r="1534" spans="1:30" x14ac:dyDescent="0.25">
      <c r="A1534" s="17"/>
      <c r="B1534" s="17"/>
      <c r="C1534" s="17"/>
      <c r="D1534" s="86"/>
      <c r="E1534" s="86"/>
      <c r="F1534" s="86"/>
      <c r="G1534" s="87"/>
      <c r="H1534" s="5"/>
      <c r="I1534" s="5"/>
      <c r="J1534" s="5"/>
      <c r="K1534" s="5"/>
      <c r="O1534" s="5"/>
      <c r="P1534" s="5"/>
      <c r="Q1534" s="5"/>
      <c r="R1534" s="17"/>
      <c r="S1534" s="17"/>
      <c r="T1534" s="17"/>
      <c r="AA1534" s="79"/>
      <c r="AB1534" s="79"/>
      <c r="AD1534" s="79"/>
    </row>
    <row r="1535" spans="1:30" x14ac:dyDescent="0.25">
      <c r="A1535" s="17"/>
      <c r="B1535" s="17"/>
      <c r="C1535" s="17"/>
      <c r="D1535" s="86"/>
      <c r="E1535" s="86"/>
      <c r="F1535" s="86"/>
      <c r="G1535" s="87"/>
      <c r="H1535" s="5"/>
      <c r="I1535" s="5"/>
      <c r="J1535" s="5"/>
      <c r="K1535" s="5"/>
      <c r="O1535" s="5"/>
      <c r="P1535" s="5"/>
      <c r="Q1535" s="5"/>
      <c r="R1535" s="17"/>
      <c r="S1535" s="17"/>
      <c r="T1535" s="17"/>
      <c r="AA1535" s="79"/>
      <c r="AB1535" s="79"/>
      <c r="AD1535" s="79"/>
    </row>
    <row r="1536" spans="1:30" x14ac:dyDescent="0.25">
      <c r="A1536" s="17"/>
      <c r="B1536" s="17"/>
      <c r="C1536" s="17"/>
      <c r="D1536" s="86"/>
      <c r="E1536" s="86"/>
      <c r="F1536" s="86"/>
      <c r="G1536" s="87"/>
      <c r="H1536" s="5"/>
      <c r="I1536" s="5"/>
      <c r="J1536" s="5"/>
      <c r="K1536" s="5"/>
      <c r="O1536" s="5"/>
      <c r="P1536" s="5"/>
      <c r="Q1536" s="5"/>
      <c r="R1536" s="17"/>
      <c r="S1536" s="17"/>
      <c r="T1536" s="17"/>
      <c r="AA1536" s="79"/>
      <c r="AB1536" s="79"/>
      <c r="AD1536" s="79"/>
    </row>
    <row r="1537" spans="1:30" x14ac:dyDescent="0.25">
      <c r="A1537" s="17"/>
      <c r="B1537" s="17"/>
      <c r="C1537" s="17"/>
      <c r="D1537" s="86"/>
      <c r="E1537" s="86"/>
      <c r="F1537" s="86"/>
      <c r="G1537" s="87"/>
      <c r="H1537" s="5"/>
      <c r="I1537" s="5"/>
      <c r="J1537" s="5"/>
      <c r="K1537" s="5"/>
      <c r="O1537" s="5"/>
      <c r="P1537" s="5"/>
      <c r="Q1537" s="5"/>
      <c r="R1537" s="17"/>
      <c r="S1537" s="17"/>
      <c r="T1537" s="17"/>
      <c r="AA1537" s="79"/>
      <c r="AB1537" s="79"/>
      <c r="AD1537" s="79"/>
    </row>
    <row r="1538" spans="1:30" x14ac:dyDescent="0.25">
      <c r="A1538" s="17"/>
      <c r="B1538" s="17"/>
      <c r="C1538" s="17"/>
      <c r="D1538" s="86"/>
      <c r="E1538" s="86"/>
      <c r="F1538" s="86"/>
      <c r="G1538" s="87"/>
      <c r="H1538" s="5"/>
      <c r="I1538" s="5"/>
      <c r="J1538" s="5"/>
      <c r="K1538" s="5"/>
      <c r="O1538" s="5"/>
      <c r="P1538" s="5"/>
      <c r="Q1538" s="5"/>
      <c r="R1538" s="17"/>
      <c r="S1538" s="17"/>
      <c r="T1538" s="17"/>
      <c r="AA1538" s="79"/>
      <c r="AB1538" s="79"/>
      <c r="AD1538" s="79"/>
    </row>
    <row r="1539" spans="1:30" x14ac:dyDescent="0.25">
      <c r="A1539" s="17"/>
      <c r="B1539" s="17"/>
      <c r="C1539" s="17"/>
      <c r="D1539" s="86"/>
      <c r="E1539" s="86"/>
      <c r="F1539" s="86"/>
      <c r="G1539" s="87"/>
      <c r="H1539" s="5"/>
      <c r="I1539" s="5"/>
      <c r="J1539" s="5"/>
      <c r="K1539" s="5"/>
      <c r="O1539" s="5"/>
      <c r="P1539" s="5"/>
      <c r="Q1539" s="5"/>
      <c r="R1539" s="17"/>
      <c r="S1539" s="17"/>
      <c r="T1539" s="17"/>
      <c r="AA1539" s="79"/>
      <c r="AB1539" s="79"/>
      <c r="AD1539" s="79"/>
    </row>
    <row r="1540" spans="1:30" x14ac:dyDescent="0.25">
      <c r="A1540" s="17"/>
      <c r="B1540" s="17"/>
      <c r="C1540" s="17"/>
      <c r="D1540" s="86"/>
      <c r="E1540" s="86"/>
      <c r="F1540" s="86"/>
      <c r="G1540" s="87"/>
      <c r="H1540" s="5"/>
      <c r="I1540" s="5"/>
      <c r="J1540" s="5"/>
      <c r="K1540" s="5"/>
      <c r="O1540" s="5"/>
      <c r="P1540" s="5"/>
      <c r="Q1540" s="5"/>
      <c r="R1540" s="17"/>
      <c r="S1540" s="17"/>
      <c r="T1540" s="17"/>
      <c r="AA1540" s="79"/>
      <c r="AB1540" s="79"/>
      <c r="AD1540" s="79"/>
    </row>
    <row r="1541" spans="1:30" x14ac:dyDescent="0.25">
      <c r="A1541" s="17"/>
      <c r="B1541" s="17"/>
      <c r="C1541" s="17"/>
      <c r="D1541" s="86"/>
      <c r="E1541" s="86"/>
      <c r="F1541" s="86"/>
      <c r="G1541" s="87"/>
      <c r="H1541" s="5"/>
      <c r="I1541" s="5"/>
      <c r="J1541" s="5"/>
      <c r="K1541" s="5"/>
      <c r="O1541" s="5"/>
      <c r="P1541" s="5"/>
      <c r="Q1541" s="5"/>
      <c r="R1541" s="17"/>
      <c r="S1541" s="17"/>
      <c r="T1541" s="17"/>
      <c r="AA1541" s="79"/>
      <c r="AB1541" s="79"/>
      <c r="AD1541" s="79"/>
    </row>
    <row r="1542" spans="1:30" x14ac:dyDescent="0.25">
      <c r="A1542" s="17"/>
      <c r="B1542" s="17"/>
      <c r="C1542" s="17"/>
      <c r="D1542" s="86"/>
      <c r="E1542" s="86"/>
      <c r="F1542" s="86"/>
      <c r="G1542" s="87"/>
      <c r="H1542" s="5"/>
      <c r="I1542" s="5"/>
      <c r="J1542" s="5"/>
      <c r="K1542" s="5"/>
      <c r="O1542" s="5"/>
      <c r="P1542" s="5"/>
      <c r="Q1542" s="5"/>
      <c r="R1542" s="17"/>
      <c r="S1542" s="17"/>
      <c r="T1542" s="17"/>
      <c r="AA1542" s="79"/>
      <c r="AB1542" s="79"/>
      <c r="AD1542" s="79"/>
    </row>
    <row r="1543" spans="1:30" x14ac:dyDescent="0.25">
      <c r="A1543" s="17"/>
      <c r="B1543" s="17"/>
      <c r="C1543" s="17"/>
      <c r="D1543" s="86"/>
      <c r="E1543" s="86"/>
      <c r="F1543" s="86"/>
      <c r="G1543" s="87"/>
      <c r="H1543" s="5"/>
      <c r="I1543" s="5"/>
      <c r="J1543" s="5"/>
      <c r="K1543" s="5"/>
      <c r="O1543" s="5"/>
      <c r="P1543" s="5"/>
      <c r="Q1543" s="5"/>
      <c r="R1543" s="17"/>
      <c r="S1543" s="17"/>
      <c r="T1543" s="17"/>
      <c r="AA1543" s="79"/>
      <c r="AB1543" s="79"/>
      <c r="AD1543" s="79"/>
    </row>
    <row r="1544" spans="1:30" x14ac:dyDescent="0.25">
      <c r="A1544" s="17"/>
      <c r="B1544" s="17"/>
      <c r="C1544" s="17"/>
      <c r="D1544" s="86"/>
      <c r="E1544" s="86"/>
      <c r="F1544" s="86"/>
      <c r="G1544" s="87"/>
      <c r="H1544" s="5"/>
      <c r="I1544" s="5"/>
      <c r="J1544" s="5"/>
      <c r="K1544" s="5"/>
      <c r="O1544" s="5"/>
      <c r="P1544" s="5"/>
      <c r="Q1544" s="5"/>
      <c r="R1544" s="17"/>
      <c r="S1544" s="17"/>
      <c r="T1544" s="17"/>
      <c r="AA1544" s="79"/>
      <c r="AB1544" s="79"/>
      <c r="AD1544" s="79"/>
    </row>
    <row r="1545" spans="1:30" x14ac:dyDescent="0.25">
      <c r="A1545" s="17"/>
      <c r="B1545" s="17"/>
      <c r="C1545" s="17"/>
      <c r="D1545" s="86"/>
      <c r="E1545" s="86"/>
      <c r="F1545" s="86"/>
      <c r="G1545" s="87"/>
      <c r="H1545" s="5"/>
      <c r="I1545" s="5"/>
      <c r="J1545" s="5"/>
      <c r="K1545" s="5"/>
      <c r="O1545" s="5"/>
      <c r="P1545" s="5"/>
      <c r="Q1545" s="5"/>
      <c r="R1545" s="17"/>
      <c r="S1545" s="17"/>
      <c r="T1545" s="17"/>
      <c r="AA1545" s="79"/>
      <c r="AB1545" s="79"/>
      <c r="AD1545" s="79"/>
    </row>
    <row r="1546" spans="1:30" x14ac:dyDescent="0.25">
      <c r="A1546" s="17"/>
      <c r="B1546" s="17"/>
      <c r="C1546" s="17"/>
      <c r="D1546" s="86"/>
      <c r="E1546" s="86"/>
      <c r="F1546" s="86"/>
      <c r="G1546" s="87"/>
      <c r="H1546" s="5"/>
      <c r="I1546" s="5"/>
      <c r="J1546" s="5"/>
      <c r="K1546" s="5"/>
      <c r="O1546" s="5"/>
      <c r="P1546" s="5"/>
      <c r="Q1546" s="5"/>
      <c r="R1546" s="17"/>
      <c r="S1546" s="17"/>
      <c r="T1546" s="17"/>
      <c r="AA1546" s="79"/>
      <c r="AB1546" s="79"/>
      <c r="AC1546" s="19"/>
      <c r="AD1546" s="79"/>
    </row>
    <row r="1547" spans="1:30" x14ac:dyDescent="0.25">
      <c r="A1547" s="17"/>
      <c r="B1547" s="17"/>
      <c r="C1547" s="17"/>
      <c r="D1547" s="86"/>
      <c r="E1547" s="86"/>
      <c r="F1547" s="86"/>
      <c r="G1547" s="87"/>
      <c r="H1547" s="5"/>
      <c r="I1547" s="5"/>
      <c r="J1547" s="5"/>
      <c r="K1547" s="5"/>
      <c r="O1547" s="5"/>
      <c r="P1547" s="5"/>
      <c r="Q1547" s="5"/>
      <c r="R1547" s="17"/>
      <c r="S1547" s="17"/>
      <c r="T1547" s="17"/>
      <c r="AA1547" s="79"/>
      <c r="AB1547" s="79"/>
      <c r="AD1547" s="79"/>
    </row>
    <row r="1548" spans="1:30" x14ac:dyDescent="0.25">
      <c r="A1548" s="17"/>
      <c r="B1548" s="17"/>
      <c r="C1548" s="17"/>
      <c r="D1548" s="86"/>
      <c r="E1548" s="86"/>
      <c r="F1548" s="86"/>
      <c r="G1548" s="87"/>
      <c r="H1548" s="5"/>
      <c r="I1548" s="5"/>
      <c r="J1548" s="5"/>
      <c r="K1548" s="5"/>
      <c r="O1548" s="5"/>
      <c r="P1548" s="5"/>
      <c r="Q1548" s="5"/>
      <c r="R1548" s="17"/>
      <c r="S1548" s="17"/>
      <c r="T1548" s="17"/>
      <c r="AA1548" s="79"/>
      <c r="AB1548" s="79"/>
      <c r="AD1548" s="79"/>
    </row>
    <row r="1549" spans="1:30" x14ac:dyDescent="0.25">
      <c r="A1549" s="17"/>
      <c r="B1549" s="17"/>
      <c r="C1549" s="17"/>
      <c r="D1549" s="86"/>
      <c r="E1549" s="86"/>
      <c r="F1549" s="86"/>
      <c r="G1549" s="87"/>
      <c r="H1549" s="5"/>
      <c r="I1549" s="5"/>
      <c r="J1549" s="5"/>
      <c r="K1549" s="5"/>
      <c r="O1549" s="5"/>
      <c r="P1549" s="5"/>
      <c r="Q1549" s="5"/>
      <c r="R1549" s="17"/>
      <c r="S1549" s="17"/>
      <c r="T1549" s="17"/>
      <c r="AA1549" s="79"/>
      <c r="AB1549" s="79"/>
      <c r="AD1549" s="79"/>
    </row>
    <row r="1550" spans="1:30" x14ac:dyDescent="0.25">
      <c r="A1550" s="17"/>
      <c r="B1550" s="17"/>
      <c r="C1550" s="17"/>
      <c r="D1550" s="86"/>
      <c r="E1550" s="86"/>
      <c r="F1550" s="86"/>
      <c r="G1550" s="87"/>
      <c r="H1550" s="5"/>
      <c r="I1550" s="5"/>
      <c r="J1550" s="5"/>
      <c r="K1550" s="5"/>
      <c r="O1550" s="5"/>
      <c r="P1550" s="5"/>
      <c r="Q1550" s="5"/>
      <c r="R1550" s="17"/>
      <c r="S1550" s="17"/>
      <c r="T1550" s="17"/>
      <c r="AA1550" s="79"/>
      <c r="AB1550" s="79"/>
      <c r="AD1550" s="79"/>
    </row>
    <row r="1551" spans="1:30" x14ac:dyDescent="0.25">
      <c r="A1551" s="17"/>
      <c r="B1551" s="17"/>
      <c r="C1551" s="17"/>
      <c r="D1551" s="86"/>
      <c r="E1551" s="86"/>
      <c r="F1551" s="86"/>
      <c r="G1551" s="87"/>
      <c r="H1551" s="5"/>
      <c r="I1551" s="5"/>
      <c r="J1551" s="5"/>
      <c r="K1551" s="5"/>
      <c r="O1551" s="5"/>
      <c r="P1551" s="5"/>
      <c r="Q1551" s="5"/>
      <c r="R1551" s="17"/>
      <c r="S1551" s="17"/>
      <c r="T1551" s="17"/>
      <c r="AA1551" s="79"/>
      <c r="AB1551" s="79"/>
      <c r="AD1551" s="79"/>
    </row>
    <row r="1552" spans="1:30" x14ac:dyDescent="0.25">
      <c r="A1552" s="17"/>
      <c r="B1552" s="17"/>
      <c r="C1552" s="17"/>
      <c r="D1552" s="86"/>
      <c r="E1552" s="86"/>
      <c r="F1552" s="86"/>
      <c r="G1552" s="87"/>
      <c r="H1552" s="5"/>
      <c r="I1552" s="5"/>
      <c r="J1552" s="5"/>
      <c r="K1552" s="5"/>
      <c r="O1552" s="5"/>
      <c r="P1552" s="5"/>
      <c r="Q1552" s="5"/>
      <c r="R1552" s="17"/>
      <c r="S1552" s="17"/>
      <c r="T1552" s="17"/>
      <c r="AA1552" s="79"/>
      <c r="AB1552" s="79"/>
      <c r="AD1552" s="79"/>
    </row>
    <row r="1553" spans="1:30" x14ac:dyDescent="0.25">
      <c r="A1553" s="17"/>
      <c r="B1553" s="17"/>
      <c r="C1553" s="17"/>
      <c r="D1553" s="86"/>
      <c r="E1553" s="86"/>
      <c r="F1553" s="86"/>
      <c r="G1553" s="87"/>
      <c r="H1553" s="5"/>
      <c r="I1553" s="5"/>
      <c r="J1553" s="5"/>
      <c r="K1553" s="5"/>
      <c r="O1553" s="5"/>
      <c r="P1553" s="5"/>
      <c r="Q1553" s="5"/>
      <c r="R1553" s="17"/>
      <c r="S1553" s="17"/>
      <c r="T1553" s="17"/>
      <c r="AA1553" s="79"/>
      <c r="AB1553" s="79"/>
      <c r="AD1553" s="79"/>
    </row>
    <row r="1554" spans="1:30" x14ac:dyDescent="0.25">
      <c r="A1554" s="17"/>
      <c r="B1554" s="17"/>
      <c r="C1554" s="17"/>
      <c r="D1554" s="86"/>
      <c r="E1554" s="86"/>
      <c r="F1554" s="86"/>
      <c r="G1554" s="87"/>
      <c r="H1554" s="5"/>
      <c r="I1554" s="5"/>
      <c r="J1554" s="5"/>
      <c r="K1554" s="5"/>
      <c r="O1554" s="5"/>
      <c r="P1554" s="5"/>
      <c r="Q1554" s="5"/>
      <c r="R1554" s="17"/>
      <c r="S1554" s="17"/>
      <c r="T1554" s="17"/>
      <c r="AA1554" s="79"/>
      <c r="AB1554" s="79"/>
      <c r="AD1554" s="79"/>
    </row>
    <row r="1555" spans="1:30" x14ac:dyDescent="0.25">
      <c r="A1555" s="17"/>
      <c r="B1555" s="17"/>
      <c r="C1555" s="17"/>
      <c r="D1555" s="86"/>
      <c r="E1555" s="86"/>
      <c r="F1555" s="86"/>
      <c r="G1555" s="87"/>
      <c r="H1555" s="5"/>
      <c r="I1555" s="5"/>
      <c r="J1555" s="5"/>
      <c r="K1555" s="5"/>
      <c r="O1555" s="5"/>
      <c r="P1555" s="5"/>
      <c r="Q1555" s="5"/>
      <c r="R1555" s="17"/>
      <c r="S1555" s="17"/>
      <c r="T1555" s="17"/>
      <c r="AA1555" s="79"/>
      <c r="AB1555" s="79"/>
      <c r="AD1555" s="79"/>
    </row>
    <row r="1556" spans="1:30" x14ac:dyDescent="0.25">
      <c r="A1556" s="17"/>
      <c r="B1556" s="17"/>
      <c r="C1556" s="17"/>
      <c r="D1556" s="86"/>
      <c r="E1556" s="86"/>
      <c r="F1556" s="86"/>
      <c r="G1556" s="87"/>
      <c r="H1556" s="5"/>
      <c r="I1556" s="5"/>
      <c r="J1556" s="5"/>
      <c r="K1556" s="5"/>
      <c r="O1556" s="5"/>
      <c r="P1556" s="5"/>
      <c r="Q1556" s="5"/>
      <c r="R1556" s="17"/>
      <c r="S1556" s="17"/>
      <c r="T1556" s="17"/>
      <c r="AA1556" s="79"/>
      <c r="AB1556" s="79"/>
      <c r="AD1556" s="79"/>
    </row>
    <row r="1557" spans="1:30" x14ac:dyDescent="0.25">
      <c r="A1557" s="17"/>
      <c r="B1557" s="17"/>
      <c r="C1557" s="17"/>
      <c r="D1557" s="86"/>
      <c r="E1557" s="86"/>
      <c r="F1557" s="86"/>
      <c r="G1557" s="87"/>
      <c r="H1557" s="5"/>
      <c r="I1557" s="5"/>
      <c r="J1557" s="5"/>
      <c r="K1557" s="5"/>
      <c r="O1557" s="5"/>
      <c r="P1557" s="5"/>
      <c r="Q1557" s="5"/>
      <c r="R1557" s="17"/>
      <c r="S1557" s="17"/>
      <c r="T1557" s="17"/>
      <c r="AA1557" s="79"/>
      <c r="AB1557" s="79"/>
      <c r="AD1557" s="79"/>
    </row>
    <row r="1558" spans="1:30" x14ac:dyDescent="0.25">
      <c r="A1558" s="17"/>
      <c r="B1558" s="17"/>
      <c r="C1558" s="17"/>
      <c r="D1558" s="86"/>
      <c r="E1558" s="86"/>
      <c r="F1558" s="86"/>
      <c r="G1558" s="87"/>
      <c r="H1558" s="5"/>
      <c r="I1558" s="5"/>
      <c r="J1558" s="5"/>
      <c r="K1558" s="5"/>
      <c r="O1558" s="5"/>
      <c r="P1558" s="5"/>
      <c r="Q1558" s="5"/>
      <c r="R1558" s="17"/>
      <c r="S1558" s="17"/>
      <c r="T1558" s="17"/>
      <c r="AA1558" s="79"/>
      <c r="AB1558" s="79"/>
      <c r="AD1558" s="79"/>
    </row>
    <row r="1559" spans="1:30" x14ac:dyDescent="0.25">
      <c r="A1559" s="17"/>
      <c r="B1559" s="17"/>
      <c r="C1559" s="17"/>
      <c r="D1559" s="86"/>
      <c r="E1559" s="86"/>
      <c r="F1559" s="86"/>
      <c r="G1559" s="87"/>
      <c r="H1559" s="5"/>
      <c r="I1559" s="5"/>
      <c r="J1559" s="5"/>
      <c r="K1559" s="5"/>
      <c r="O1559" s="5"/>
      <c r="P1559" s="5"/>
      <c r="Q1559" s="5"/>
      <c r="R1559" s="17"/>
      <c r="S1559" s="17"/>
      <c r="T1559" s="17"/>
      <c r="AA1559" s="79"/>
      <c r="AB1559" s="79"/>
      <c r="AD1559" s="79"/>
    </row>
    <row r="1560" spans="1:30" x14ac:dyDescent="0.25">
      <c r="A1560" s="17"/>
      <c r="B1560" s="17"/>
      <c r="C1560" s="17"/>
      <c r="D1560" s="86"/>
      <c r="E1560" s="86"/>
      <c r="F1560" s="86"/>
      <c r="G1560" s="87"/>
      <c r="H1560" s="5"/>
      <c r="I1560" s="5"/>
      <c r="J1560" s="5"/>
      <c r="K1560" s="5"/>
      <c r="O1560" s="5"/>
      <c r="P1560" s="5"/>
      <c r="Q1560" s="5"/>
      <c r="R1560" s="17"/>
      <c r="S1560" s="17"/>
      <c r="T1560" s="17"/>
      <c r="AA1560" s="79"/>
      <c r="AB1560" s="79"/>
      <c r="AD1560" s="79"/>
    </row>
    <row r="1561" spans="1:30" x14ac:dyDescent="0.25">
      <c r="A1561" s="17"/>
      <c r="B1561" s="17"/>
      <c r="C1561" s="17"/>
      <c r="D1561" s="86"/>
      <c r="E1561" s="86"/>
      <c r="F1561" s="86"/>
      <c r="G1561" s="87"/>
      <c r="H1561" s="5"/>
      <c r="I1561" s="5"/>
      <c r="J1561" s="5"/>
      <c r="K1561" s="5"/>
      <c r="O1561" s="5"/>
      <c r="P1561" s="5"/>
      <c r="Q1561" s="5"/>
      <c r="R1561" s="17"/>
      <c r="S1561" s="17"/>
      <c r="T1561" s="17"/>
      <c r="AA1561" s="79"/>
      <c r="AB1561" s="79"/>
      <c r="AD1561" s="79"/>
    </row>
    <row r="1562" spans="1:30" x14ac:dyDescent="0.25">
      <c r="A1562" s="17"/>
      <c r="B1562" s="17"/>
      <c r="C1562" s="17"/>
      <c r="D1562" s="86"/>
      <c r="E1562" s="86"/>
      <c r="F1562" s="86"/>
      <c r="G1562" s="87"/>
      <c r="H1562" s="5"/>
      <c r="I1562" s="5"/>
      <c r="J1562" s="5"/>
      <c r="K1562" s="5"/>
      <c r="O1562" s="5"/>
      <c r="P1562" s="5"/>
      <c r="Q1562" s="5"/>
      <c r="R1562" s="17"/>
      <c r="S1562" s="17"/>
      <c r="T1562" s="17"/>
      <c r="AA1562" s="79"/>
      <c r="AB1562" s="79"/>
      <c r="AD1562" s="79"/>
    </row>
    <row r="1563" spans="1:30" x14ac:dyDescent="0.25">
      <c r="A1563" s="17"/>
      <c r="B1563" s="17"/>
      <c r="C1563" s="17"/>
      <c r="D1563" s="86"/>
      <c r="E1563" s="86"/>
      <c r="F1563" s="86"/>
      <c r="G1563" s="87"/>
      <c r="H1563" s="5"/>
      <c r="I1563" s="5"/>
      <c r="J1563" s="5"/>
      <c r="K1563" s="5"/>
      <c r="O1563" s="5"/>
      <c r="P1563" s="5"/>
      <c r="Q1563" s="5"/>
      <c r="R1563" s="17"/>
      <c r="S1563" s="17"/>
      <c r="T1563" s="17"/>
      <c r="AA1563" s="79"/>
      <c r="AB1563" s="79"/>
      <c r="AD1563" s="79"/>
    </row>
    <row r="1564" spans="1:30" x14ac:dyDescent="0.25">
      <c r="A1564" s="17"/>
      <c r="B1564" s="17"/>
      <c r="C1564" s="17"/>
      <c r="D1564" s="86"/>
      <c r="E1564" s="86"/>
      <c r="F1564" s="86"/>
      <c r="G1564" s="87"/>
      <c r="H1564" s="5"/>
      <c r="I1564" s="5"/>
      <c r="J1564" s="5"/>
      <c r="K1564" s="5"/>
      <c r="O1564" s="5"/>
      <c r="P1564" s="5"/>
      <c r="Q1564" s="5"/>
      <c r="R1564" s="17"/>
      <c r="S1564" s="17"/>
      <c r="T1564" s="17"/>
      <c r="AA1564" s="79"/>
      <c r="AB1564" s="79"/>
      <c r="AD1564" s="79"/>
    </row>
    <row r="1565" spans="1:30" x14ac:dyDescent="0.25">
      <c r="A1565" s="17"/>
      <c r="B1565" s="17"/>
      <c r="C1565" s="17"/>
      <c r="D1565" s="86"/>
      <c r="E1565" s="86"/>
      <c r="F1565" s="86"/>
      <c r="G1565" s="87"/>
      <c r="H1565" s="5"/>
      <c r="I1565" s="5"/>
      <c r="J1565" s="5"/>
      <c r="K1565" s="5"/>
      <c r="O1565" s="5"/>
      <c r="P1565" s="5"/>
      <c r="Q1565" s="5"/>
      <c r="R1565" s="17"/>
      <c r="S1565" s="17"/>
      <c r="T1565" s="17"/>
      <c r="AA1565" s="79"/>
      <c r="AB1565" s="79"/>
      <c r="AD1565" s="79"/>
    </row>
    <row r="1566" spans="1:30" x14ac:dyDescent="0.25">
      <c r="A1566" s="17"/>
      <c r="B1566" s="17"/>
      <c r="C1566" s="17"/>
      <c r="D1566" s="86"/>
      <c r="E1566" s="86"/>
      <c r="F1566" s="86"/>
      <c r="G1566" s="87"/>
      <c r="H1566" s="5"/>
      <c r="I1566" s="5"/>
      <c r="J1566" s="5"/>
      <c r="K1566" s="5"/>
      <c r="O1566" s="5"/>
      <c r="P1566" s="5"/>
      <c r="Q1566" s="5"/>
      <c r="R1566" s="17"/>
      <c r="S1566" s="17"/>
      <c r="T1566" s="17"/>
      <c r="AA1566" s="79"/>
      <c r="AB1566" s="79"/>
      <c r="AD1566" s="79"/>
    </row>
    <row r="1567" spans="1:30" x14ac:dyDescent="0.25">
      <c r="A1567" s="17"/>
      <c r="B1567" s="17"/>
      <c r="C1567" s="17"/>
      <c r="D1567" s="86"/>
      <c r="E1567" s="86"/>
      <c r="F1567" s="86"/>
      <c r="G1567" s="87"/>
      <c r="H1567" s="5"/>
      <c r="I1567" s="5"/>
      <c r="J1567" s="5"/>
      <c r="K1567" s="5"/>
      <c r="O1567" s="5"/>
      <c r="P1567" s="5"/>
      <c r="Q1567" s="5"/>
      <c r="R1567" s="17"/>
      <c r="S1567" s="17"/>
      <c r="T1567" s="17"/>
      <c r="AA1567" s="79"/>
      <c r="AB1567" s="79"/>
      <c r="AD1567" s="79"/>
    </row>
    <row r="1568" spans="1:30" x14ac:dyDescent="0.25">
      <c r="A1568" s="17"/>
      <c r="B1568" s="17"/>
      <c r="C1568" s="17"/>
      <c r="D1568" s="86"/>
      <c r="E1568" s="86"/>
      <c r="F1568" s="86"/>
      <c r="G1568" s="87"/>
      <c r="H1568" s="5"/>
      <c r="I1568" s="5"/>
      <c r="J1568" s="5"/>
      <c r="K1568" s="5"/>
      <c r="O1568" s="5"/>
      <c r="P1568" s="5"/>
      <c r="Q1568" s="5"/>
      <c r="R1568" s="17"/>
      <c r="S1568" s="17"/>
      <c r="T1568" s="17"/>
      <c r="AA1568" s="79"/>
      <c r="AB1568" s="79"/>
      <c r="AD1568" s="79"/>
    </row>
    <row r="1569" spans="1:30" x14ac:dyDescent="0.25">
      <c r="A1569" s="17"/>
      <c r="B1569" s="17"/>
      <c r="C1569" s="17"/>
      <c r="D1569" s="86"/>
      <c r="E1569" s="86"/>
      <c r="F1569" s="86"/>
      <c r="G1569" s="87"/>
      <c r="H1569" s="5"/>
      <c r="I1569" s="5"/>
      <c r="J1569" s="5"/>
      <c r="K1569" s="5"/>
      <c r="O1569" s="5"/>
      <c r="P1569" s="5"/>
      <c r="Q1569" s="5"/>
      <c r="R1569" s="17"/>
      <c r="S1569" s="17"/>
      <c r="T1569" s="17"/>
      <c r="AA1569" s="79"/>
      <c r="AB1569" s="79"/>
      <c r="AD1569" s="79"/>
    </row>
    <row r="1570" spans="1:30" x14ac:dyDescent="0.25">
      <c r="A1570" s="17"/>
      <c r="B1570" s="17"/>
      <c r="C1570" s="17"/>
      <c r="D1570" s="86"/>
      <c r="E1570" s="86"/>
      <c r="F1570" s="86"/>
      <c r="G1570" s="87"/>
      <c r="H1570" s="5"/>
      <c r="I1570" s="5"/>
      <c r="J1570" s="5"/>
      <c r="K1570" s="5"/>
      <c r="O1570" s="5"/>
      <c r="P1570" s="5"/>
      <c r="Q1570" s="5"/>
      <c r="R1570" s="17"/>
      <c r="S1570" s="17"/>
      <c r="T1570" s="17"/>
      <c r="AA1570" s="79"/>
      <c r="AB1570" s="79"/>
      <c r="AD1570" s="79"/>
    </row>
    <row r="1571" spans="1:30" x14ac:dyDescent="0.25">
      <c r="A1571" s="17"/>
      <c r="B1571" s="17"/>
      <c r="C1571" s="17"/>
      <c r="D1571" s="86"/>
      <c r="E1571" s="86"/>
      <c r="F1571" s="86"/>
      <c r="G1571" s="87"/>
      <c r="H1571" s="5"/>
      <c r="I1571" s="5"/>
      <c r="J1571" s="5"/>
      <c r="K1571" s="5"/>
      <c r="O1571" s="5"/>
      <c r="P1571" s="5"/>
      <c r="Q1571" s="5"/>
      <c r="R1571" s="17"/>
      <c r="S1571" s="17"/>
      <c r="T1571" s="17"/>
      <c r="AA1571" s="79"/>
      <c r="AB1571" s="79"/>
      <c r="AD1571" s="79"/>
    </row>
    <row r="1572" spans="1:30" x14ac:dyDescent="0.25">
      <c r="A1572" s="17"/>
      <c r="B1572" s="17"/>
      <c r="C1572" s="17"/>
      <c r="D1572" s="86"/>
      <c r="E1572" s="86"/>
      <c r="F1572" s="86"/>
      <c r="G1572" s="87"/>
      <c r="H1572" s="5"/>
      <c r="I1572" s="5"/>
      <c r="J1572" s="5"/>
      <c r="K1572" s="5"/>
      <c r="O1572" s="5"/>
      <c r="P1572" s="5"/>
      <c r="Q1572" s="5"/>
      <c r="R1572" s="17"/>
      <c r="S1572" s="17"/>
      <c r="T1572" s="17"/>
      <c r="AA1572" s="79"/>
      <c r="AB1572" s="79"/>
      <c r="AD1572" s="79"/>
    </row>
    <row r="1573" spans="1:30" x14ac:dyDescent="0.25">
      <c r="A1573" s="17"/>
      <c r="B1573" s="17"/>
      <c r="C1573" s="17"/>
      <c r="D1573" s="86"/>
      <c r="E1573" s="86"/>
      <c r="F1573" s="86"/>
      <c r="G1573" s="87"/>
      <c r="H1573" s="5"/>
      <c r="I1573" s="5"/>
      <c r="J1573" s="5"/>
      <c r="K1573" s="5"/>
      <c r="O1573" s="5"/>
      <c r="P1573" s="5"/>
      <c r="Q1573" s="5"/>
      <c r="R1573" s="17"/>
      <c r="S1573" s="17"/>
      <c r="T1573" s="17"/>
      <c r="AA1573" s="79"/>
      <c r="AB1573" s="79"/>
      <c r="AD1573" s="79"/>
    </row>
    <row r="1574" spans="1:30" x14ac:dyDescent="0.25">
      <c r="A1574" s="17"/>
      <c r="B1574" s="17"/>
      <c r="C1574" s="17"/>
      <c r="D1574" s="86"/>
      <c r="E1574" s="86"/>
      <c r="F1574" s="86"/>
      <c r="G1574" s="87"/>
      <c r="H1574" s="5"/>
      <c r="I1574" s="5"/>
      <c r="J1574" s="5"/>
      <c r="K1574" s="5"/>
      <c r="O1574" s="5"/>
      <c r="P1574" s="5"/>
      <c r="Q1574" s="5"/>
      <c r="R1574" s="17"/>
      <c r="S1574" s="17"/>
      <c r="T1574" s="17"/>
      <c r="AA1574" s="79"/>
      <c r="AB1574" s="79"/>
      <c r="AD1574" s="79"/>
    </row>
    <row r="1575" spans="1:30" x14ac:dyDescent="0.25">
      <c r="A1575" s="17"/>
      <c r="B1575" s="17"/>
      <c r="C1575" s="17"/>
      <c r="D1575" s="86"/>
      <c r="E1575" s="86"/>
      <c r="F1575" s="86"/>
      <c r="G1575" s="87"/>
      <c r="H1575" s="5"/>
      <c r="I1575" s="5"/>
      <c r="J1575" s="5"/>
      <c r="K1575" s="5"/>
      <c r="O1575" s="5"/>
      <c r="P1575" s="5"/>
      <c r="Q1575" s="5"/>
      <c r="R1575" s="17"/>
      <c r="S1575" s="17"/>
      <c r="T1575" s="17"/>
      <c r="AA1575" s="79"/>
      <c r="AB1575" s="79"/>
      <c r="AD1575" s="79"/>
    </row>
    <row r="1576" spans="1:30" x14ac:dyDescent="0.25">
      <c r="A1576" s="17"/>
      <c r="B1576" s="17"/>
      <c r="C1576" s="17"/>
      <c r="D1576" s="86"/>
      <c r="E1576" s="86"/>
      <c r="F1576" s="86"/>
      <c r="G1576" s="87"/>
      <c r="H1576" s="5"/>
      <c r="I1576" s="5"/>
      <c r="J1576" s="5"/>
      <c r="K1576" s="5"/>
      <c r="O1576" s="5"/>
      <c r="P1576" s="5"/>
      <c r="Q1576" s="5"/>
      <c r="R1576" s="17"/>
      <c r="S1576" s="17"/>
      <c r="T1576" s="17"/>
      <c r="AA1576" s="79"/>
      <c r="AB1576" s="79"/>
      <c r="AD1576" s="79"/>
    </row>
    <row r="1577" spans="1:30" x14ac:dyDescent="0.25">
      <c r="A1577" s="17"/>
      <c r="B1577" s="17"/>
      <c r="C1577" s="17"/>
      <c r="D1577" s="86"/>
      <c r="E1577" s="86"/>
      <c r="F1577" s="86"/>
      <c r="G1577" s="87"/>
      <c r="H1577" s="5"/>
      <c r="I1577" s="5"/>
      <c r="J1577" s="5"/>
      <c r="K1577" s="5"/>
      <c r="O1577" s="5"/>
      <c r="P1577" s="5"/>
      <c r="Q1577" s="5"/>
      <c r="R1577" s="17"/>
      <c r="S1577" s="17"/>
      <c r="T1577" s="17"/>
      <c r="AA1577" s="79"/>
      <c r="AB1577" s="79"/>
      <c r="AD1577" s="79"/>
    </row>
    <row r="1578" spans="1:30" x14ac:dyDescent="0.25">
      <c r="A1578" s="17"/>
      <c r="B1578" s="17"/>
      <c r="C1578" s="17"/>
      <c r="D1578" s="86"/>
      <c r="E1578" s="86"/>
      <c r="F1578" s="86"/>
      <c r="G1578" s="87"/>
      <c r="H1578" s="5"/>
      <c r="I1578" s="5"/>
      <c r="J1578" s="5"/>
      <c r="K1578" s="5"/>
      <c r="O1578" s="5"/>
      <c r="P1578" s="5"/>
      <c r="Q1578" s="5"/>
      <c r="R1578" s="17"/>
      <c r="S1578" s="17"/>
      <c r="T1578" s="17"/>
      <c r="AA1578" s="79"/>
      <c r="AB1578" s="79"/>
      <c r="AD1578" s="79"/>
    </row>
    <row r="1579" spans="1:30" x14ac:dyDescent="0.25">
      <c r="A1579" s="17"/>
      <c r="B1579" s="17"/>
      <c r="C1579" s="17"/>
      <c r="D1579" s="86"/>
      <c r="E1579" s="86"/>
      <c r="F1579" s="86"/>
      <c r="G1579" s="87"/>
      <c r="H1579" s="5"/>
      <c r="I1579" s="5"/>
      <c r="J1579" s="5"/>
      <c r="K1579" s="5"/>
      <c r="O1579" s="5"/>
      <c r="P1579" s="5"/>
      <c r="Q1579" s="5"/>
      <c r="R1579" s="17"/>
      <c r="S1579" s="17"/>
      <c r="T1579" s="17"/>
      <c r="AA1579" s="79"/>
      <c r="AB1579" s="79"/>
      <c r="AD1579" s="79"/>
    </row>
    <row r="1580" spans="1:30" x14ac:dyDescent="0.25">
      <c r="A1580" s="17"/>
      <c r="B1580" s="17"/>
      <c r="C1580" s="17"/>
      <c r="D1580" s="86"/>
      <c r="E1580" s="86"/>
      <c r="F1580" s="86"/>
      <c r="G1580" s="87"/>
      <c r="H1580" s="5"/>
      <c r="I1580" s="5"/>
      <c r="J1580" s="5"/>
      <c r="K1580" s="5"/>
      <c r="O1580" s="5"/>
      <c r="P1580" s="5"/>
      <c r="Q1580" s="5"/>
      <c r="R1580" s="17"/>
      <c r="S1580" s="17"/>
      <c r="T1580" s="17"/>
      <c r="AA1580" s="79"/>
      <c r="AB1580" s="79"/>
      <c r="AD1580" s="79"/>
    </row>
    <row r="1581" spans="1:30" x14ac:dyDescent="0.25">
      <c r="A1581" s="17"/>
      <c r="B1581" s="17"/>
      <c r="C1581" s="17"/>
      <c r="D1581" s="86"/>
      <c r="E1581" s="86"/>
      <c r="F1581" s="86"/>
      <c r="G1581" s="87"/>
      <c r="H1581" s="5"/>
      <c r="I1581" s="5"/>
      <c r="J1581" s="5"/>
      <c r="K1581" s="5"/>
      <c r="O1581" s="5"/>
      <c r="P1581" s="5"/>
      <c r="Q1581" s="5"/>
      <c r="R1581" s="17"/>
      <c r="S1581" s="17"/>
      <c r="T1581" s="17"/>
      <c r="AA1581" s="79"/>
      <c r="AB1581" s="79"/>
      <c r="AD1581" s="79"/>
    </row>
    <row r="1582" spans="1:30" x14ac:dyDescent="0.25">
      <c r="A1582" s="17"/>
      <c r="B1582" s="17"/>
      <c r="C1582" s="17"/>
      <c r="D1582" s="86"/>
      <c r="E1582" s="86"/>
      <c r="F1582" s="86"/>
      <c r="G1582" s="87"/>
      <c r="H1582" s="5"/>
      <c r="I1582" s="5"/>
      <c r="J1582" s="5"/>
      <c r="K1582" s="5"/>
      <c r="O1582" s="5"/>
      <c r="P1582" s="5"/>
      <c r="Q1582" s="5"/>
      <c r="R1582" s="17"/>
      <c r="S1582" s="17"/>
      <c r="T1582" s="17"/>
      <c r="AA1582" s="79"/>
      <c r="AB1582" s="79"/>
      <c r="AD1582" s="79"/>
    </row>
    <row r="1583" spans="1:30" x14ac:dyDescent="0.25">
      <c r="A1583" s="17"/>
      <c r="B1583" s="17"/>
      <c r="C1583" s="17"/>
      <c r="D1583" s="86"/>
      <c r="E1583" s="86"/>
      <c r="F1583" s="86"/>
      <c r="G1583" s="87"/>
      <c r="H1583" s="5"/>
      <c r="I1583" s="5"/>
      <c r="J1583" s="5"/>
      <c r="K1583" s="5"/>
      <c r="O1583" s="5"/>
      <c r="P1583" s="5"/>
      <c r="Q1583" s="5"/>
      <c r="R1583" s="17"/>
      <c r="S1583" s="17"/>
      <c r="T1583" s="17"/>
      <c r="AA1583" s="79"/>
      <c r="AB1583" s="79"/>
      <c r="AD1583" s="79"/>
    </row>
    <row r="1584" spans="1:30" x14ac:dyDescent="0.25">
      <c r="A1584" s="17"/>
      <c r="B1584" s="17"/>
      <c r="C1584" s="17"/>
      <c r="D1584" s="86"/>
      <c r="E1584" s="86"/>
      <c r="F1584" s="86"/>
      <c r="G1584" s="87"/>
      <c r="H1584" s="5"/>
      <c r="I1584" s="5"/>
      <c r="J1584" s="5"/>
      <c r="K1584" s="5"/>
      <c r="O1584" s="5"/>
      <c r="P1584" s="5"/>
      <c r="Q1584" s="5"/>
      <c r="R1584" s="17"/>
      <c r="S1584" s="17"/>
      <c r="T1584" s="17"/>
      <c r="AA1584" s="79"/>
      <c r="AB1584" s="79"/>
      <c r="AD1584" s="79"/>
    </row>
    <row r="1585" spans="1:31" x14ac:dyDescent="0.25">
      <c r="A1585" s="17"/>
      <c r="B1585" s="17"/>
      <c r="C1585" s="17"/>
      <c r="D1585" s="86"/>
      <c r="E1585" s="86"/>
      <c r="F1585" s="86"/>
      <c r="G1585" s="87"/>
      <c r="H1585" s="5"/>
      <c r="I1585" s="5"/>
      <c r="J1585" s="5"/>
      <c r="K1585" s="5"/>
      <c r="O1585" s="5"/>
      <c r="P1585" s="5"/>
      <c r="Q1585" s="5"/>
      <c r="R1585" s="17"/>
      <c r="S1585" s="17"/>
      <c r="T1585" s="17"/>
      <c r="AA1585" s="79"/>
      <c r="AB1585" s="79"/>
      <c r="AD1585" s="79"/>
    </row>
    <row r="1586" spans="1:31" x14ac:dyDescent="0.25">
      <c r="A1586" s="17"/>
      <c r="B1586" s="17"/>
      <c r="C1586" s="17"/>
      <c r="D1586" s="86"/>
      <c r="E1586" s="86"/>
      <c r="F1586" s="86"/>
      <c r="G1586" s="87"/>
      <c r="H1586" s="5"/>
      <c r="I1586" s="5"/>
      <c r="J1586" s="5"/>
      <c r="K1586" s="5"/>
      <c r="O1586" s="5"/>
      <c r="P1586" s="5"/>
      <c r="Q1586" s="5"/>
      <c r="R1586" s="17"/>
      <c r="S1586" s="17"/>
      <c r="T1586" s="17"/>
      <c r="AA1586" s="79"/>
      <c r="AB1586" s="79"/>
      <c r="AD1586" s="79"/>
    </row>
    <row r="1587" spans="1:31" x14ac:dyDescent="0.25">
      <c r="A1587" s="17"/>
      <c r="B1587" s="17"/>
      <c r="C1587" s="17"/>
      <c r="D1587" s="86"/>
      <c r="E1587" s="86"/>
      <c r="F1587" s="86"/>
      <c r="G1587" s="87"/>
      <c r="H1587" s="5"/>
      <c r="I1587" s="5"/>
      <c r="J1587" s="5"/>
      <c r="K1587" s="5"/>
      <c r="O1587" s="5"/>
      <c r="P1587" s="5"/>
      <c r="Q1587" s="5"/>
      <c r="R1587" s="17"/>
      <c r="S1587" s="17"/>
      <c r="T1587" s="17"/>
      <c r="AA1587" s="79"/>
      <c r="AB1587" s="79"/>
      <c r="AD1587" s="79"/>
    </row>
    <row r="1588" spans="1:31" x14ac:dyDescent="0.25">
      <c r="A1588" s="17"/>
      <c r="B1588" s="17"/>
      <c r="C1588" s="17"/>
      <c r="D1588" s="86"/>
      <c r="E1588" s="86"/>
      <c r="F1588" s="86"/>
      <c r="G1588" s="87"/>
      <c r="H1588" s="5"/>
      <c r="I1588" s="5"/>
      <c r="J1588" s="5"/>
      <c r="K1588" s="5"/>
      <c r="O1588" s="5"/>
      <c r="P1588" s="5"/>
      <c r="Q1588" s="5"/>
      <c r="R1588" s="17"/>
      <c r="S1588" s="17"/>
      <c r="T1588" s="17"/>
      <c r="AA1588" s="79"/>
      <c r="AB1588" s="79"/>
      <c r="AD1588" s="79"/>
    </row>
    <row r="1589" spans="1:31" x14ac:dyDescent="0.25">
      <c r="A1589" s="17"/>
      <c r="B1589" s="17"/>
      <c r="C1589" s="17"/>
      <c r="D1589" s="86"/>
      <c r="E1589" s="86"/>
      <c r="F1589" s="86"/>
      <c r="G1589" s="87"/>
      <c r="H1589" s="5"/>
      <c r="I1589" s="5"/>
      <c r="J1589" s="5"/>
      <c r="K1589" s="5"/>
      <c r="O1589" s="5"/>
      <c r="P1589" s="5"/>
      <c r="Q1589" s="5"/>
      <c r="R1589" s="17"/>
      <c r="S1589" s="17"/>
      <c r="T1589" s="17"/>
      <c r="AA1589" s="79"/>
      <c r="AB1589" s="79"/>
      <c r="AD1589" s="79"/>
    </row>
    <row r="1590" spans="1:31" x14ac:dyDescent="0.25">
      <c r="A1590" s="17"/>
      <c r="B1590" s="17"/>
      <c r="C1590" s="17"/>
      <c r="D1590" s="86"/>
      <c r="E1590" s="86"/>
      <c r="F1590" s="86"/>
      <c r="G1590" s="87"/>
      <c r="H1590" s="5"/>
      <c r="I1590" s="5"/>
      <c r="J1590" s="5"/>
      <c r="K1590" s="5"/>
      <c r="O1590" s="5"/>
      <c r="P1590" s="5"/>
      <c r="Q1590" s="5"/>
      <c r="R1590" s="17"/>
      <c r="S1590" s="17"/>
      <c r="T1590" s="17"/>
      <c r="AA1590" s="79"/>
      <c r="AB1590" s="79"/>
      <c r="AD1590" s="79"/>
    </row>
    <row r="1591" spans="1:31" x14ac:dyDescent="0.25">
      <c r="A1591" s="17"/>
      <c r="B1591" s="17"/>
      <c r="C1591" s="17"/>
      <c r="D1591" s="86"/>
      <c r="E1591" s="86"/>
      <c r="F1591" s="86"/>
      <c r="G1591" s="87"/>
      <c r="H1591" s="5"/>
      <c r="I1591" s="5"/>
      <c r="J1591" s="5"/>
      <c r="K1591" s="5"/>
      <c r="O1591" s="5"/>
      <c r="P1591" s="5"/>
      <c r="Q1591" s="5"/>
      <c r="R1591" s="17"/>
      <c r="S1591" s="17"/>
      <c r="T1591" s="17"/>
      <c r="AA1591" s="79"/>
      <c r="AB1591" s="79"/>
      <c r="AD1591" s="79"/>
    </row>
    <row r="1592" spans="1:31" x14ac:dyDescent="0.25">
      <c r="A1592" s="17"/>
      <c r="B1592" s="17"/>
      <c r="C1592" s="17"/>
      <c r="D1592" s="86"/>
      <c r="E1592" s="86"/>
      <c r="F1592" s="86"/>
      <c r="G1592" s="87"/>
      <c r="H1592" s="5"/>
      <c r="I1592" s="5"/>
      <c r="J1592" s="5"/>
      <c r="K1592" s="5"/>
      <c r="O1592" s="5"/>
      <c r="P1592" s="5"/>
      <c r="Q1592" s="5"/>
      <c r="R1592" s="17"/>
      <c r="S1592" s="17"/>
      <c r="T1592" s="17"/>
      <c r="AA1592" s="79"/>
      <c r="AB1592" s="79"/>
      <c r="AD1592" s="79"/>
    </row>
    <row r="1593" spans="1:31" x14ac:dyDescent="0.25">
      <c r="A1593" s="17"/>
      <c r="B1593" s="17"/>
      <c r="C1593" s="17"/>
      <c r="D1593" s="86"/>
      <c r="E1593" s="86"/>
      <c r="F1593" s="86"/>
      <c r="G1593" s="87"/>
      <c r="H1593" s="5"/>
      <c r="I1593" s="5"/>
      <c r="J1593" s="5"/>
      <c r="K1593" s="5"/>
      <c r="O1593" s="5"/>
      <c r="P1593" s="5"/>
      <c r="Q1593" s="5"/>
      <c r="R1593" s="17"/>
      <c r="S1593" s="17"/>
      <c r="T1593" s="17"/>
      <c r="AA1593" s="79"/>
      <c r="AB1593" s="79"/>
      <c r="AD1593" s="79"/>
      <c r="AE1593" s="90"/>
    </row>
    <row r="1594" spans="1:31" x14ac:dyDescent="0.25">
      <c r="A1594" s="17"/>
      <c r="B1594" s="17"/>
      <c r="C1594" s="17"/>
      <c r="D1594" s="86"/>
      <c r="E1594" s="86"/>
      <c r="F1594" s="86"/>
      <c r="G1594" s="87"/>
      <c r="H1594" s="5"/>
      <c r="I1594" s="5"/>
      <c r="J1594" s="5"/>
      <c r="K1594" s="5"/>
      <c r="O1594" s="5"/>
      <c r="P1594" s="5"/>
      <c r="Q1594" s="5"/>
      <c r="R1594" s="17"/>
      <c r="S1594" s="17"/>
      <c r="T1594" s="17"/>
      <c r="AA1594" s="79"/>
      <c r="AB1594" s="79"/>
      <c r="AD1594" s="79"/>
      <c r="AE1594" s="90"/>
    </row>
    <row r="1595" spans="1:31" x14ac:dyDescent="0.25">
      <c r="A1595" s="17"/>
      <c r="B1595" s="17"/>
      <c r="C1595" s="17"/>
      <c r="D1595" s="86"/>
      <c r="E1595" s="86"/>
      <c r="F1595" s="86"/>
      <c r="G1595" s="87"/>
      <c r="H1595" s="5"/>
      <c r="I1595" s="5"/>
      <c r="J1595" s="5"/>
      <c r="K1595" s="5"/>
      <c r="O1595" s="5"/>
      <c r="P1595" s="5"/>
      <c r="Q1595" s="5"/>
      <c r="R1595" s="17"/>
      <c r="S1595" s="17"/>
      <c r="T1595" s="17"/>
      <c r="AA1595" s="79"/>
      <c r="AB1595" s="79"/>
      <c r="AD1595" s="79"/>
      <c r="AE1595" s="90"/>
    </row>
    <row r="1596" spans="1:31" x14ac:dyDescent="0.25">
      <c r="A1596" s="17"/>
      <c r="B1596" s="17"/>
      <c r="C1596" s="17"/>
      <c r="D1596" s="86"/>
      <c r="E1596" s="86"/>
      <c r="F1596" s="86"/>
      <c r="G1596" s="87"/>
      <c r="H1596" s="5"/>
      <c r="I1596" s="5"/>
      <c r="J1596" s="5"/>
      <c r="K1596" s="5"/>
      <c r="O1596" s="5"/>
      <c r="P1596" s="5"/>
      <c r="Q1596" s="5"/>
      <c r="R1596" s="17"/>
      <c r="S1596" s="17"/>
      <c r="T1596" s="17"/>
      <c r="AA1596" s="79"/>
      <c r="AB1596" s="79"/>
      <c r="AD1596" s="79"/>
      <c r="AE1596" s="90"/>
    </row>
    <row r="1597" spans="1:31" x14ac:dyDescent="0.25">
      <c r="A1597" s="17"/>
      <c r="B1597" s="17"/>
      <c r="C1597" s="17"/>
      <c r="D1597" s="86"/>
      <c r="E1597" s="86"/>
      <c r="F1597" s="86"/>
      <c r="G1597" s="87"/>
      <c r="H1597" s="5"/>
      <c r="I1597" s="5"/>
      <c r="J1597" s="5"/>
      <c r="K1597" s="5"/>
      <c r="O1597" s="5"/>
      <c r="P1597" s="5"/>
      <c r="Q1597" s="5"/>
      <c r="R1597" s="17"/>
      <c r="S1597" s="17"/>
      <c r="T1597" s="17"/>
      <c r="AA1597" s="79"/>
      <c r="AB1597" s="79"/>
      <c r="AD1597" s="79"/>
      <c r="AE1597" s="90"/>
    </row>
    <row r="1598" spans="1:31" x14ac:dyDescent="0.25">
      <c r="A1598" s="17"/>
      <c r="B1598" s="17"/>
      <c r="C1598" s="17"/>
      <c r="D1598" s="86"/>
      <c r="E1598" s="86"/>
      <c r="F1598" s="86"/>
      <c r="G1598" s="87"/>
      <c r="H1598" s="5"/>
      <c r="I1598" s="5"/>
      <c r="J1598" s="5"/>
      <c r="K1598" s="5"/>
      <c r="O1598" s="5"/>
      <c r="P1598" s="5"/>
      <c r="Q1598" s="5"/>
      <c r="R1598" s="17"/>
      <c r="S1598" s="17"/>
      <c r="T1598" s="17"/>
      <c r="AA1598" s="79"/>
      <c r="AB1598" s="79"/>
      <c r="AD1598" s="79"/>
      <c r="AE1598" s="90"/>
    </row>
    <row r="1599" spans="1:31" x14ac:dyDescent="0.25">
      <c r="A1599" s="17"/>
      <c r="B1599" s="17"/>
      <c r="C1599" s="17"/>
      <c r="D1599" s="86"/>
      <c r="E1599" s="86"/>
      <c r="F1599" s="86"/>
      <c r="G1599" s="87"/>
      <c r="H1599" s="5"/>
      <c r="I1599" s="5"/>
      <c r="J1599" s="5"/>
      <c r="K1599" s="5"/>
      <c r="O1599" s="5"/>
      <c r="P1599" s="5"/>
      <c r="Q1599" s="5"/>
      <c r="R1599" s="17"/>
      <c r="S1599" s="17"/>
      <c r="T1599" s="17"/>
      <c r="AA1599" s="79"/>
      <c r="AB1599" s="79"/>
      <c r="AD1599" s="79"/>
      <c r="AE1599" s="90"/>
    </row>
    <row r="1600" spans="1:31" x14ac:dyDescent="0.25">
      <c r="A1600" s="17"/>
      <c r="B1600" s="17"/>
      <c r="C1600" s="17"/>
      <c r="D1600" s="86"/>
      <c r="E1600" s="86"/>
      <c r="F1600" s="86"/>
      <c r="G1600" s="87"/>
      <c r="H1600" s="5"/>
      <c r="I1600" s="5"/>
      <c r="J1600" s="5"/>
      <c r="K1600" s="5"/>
      <c r="O1600" s="5"/>
      <c r="P1600" s="5"/>
      <c r="Q1600" s="5"/>
      <c r="R1600" s="17"/>
      <c r="S1600" s="17"/>
      <c r="T1600" s="17"/>
      <c r="AA1600" s="79"/>
      <c r="AB1600" s="79"/>
      <c r="AD1600" s="79"/>
      <c r="AE1600" s="90"/>
    </row>
    <row r="1601" spans="1:31" x14ac:dyDescent="0.25">
      <c r="A1601" s="17"/>
      <c r="B1601" s="17"/>
      <c r="C1601" s="17"/>
      <c r="D1601" s="86"/>
      <c r="E1601" s="86"/>
      <c r="F1601" s="86"/>
      <c r="G1601" s="87"/>
      <c r="H1601" s="5"/>
      <c r="I1601" s="5"/>
      <c r="J1601" s="5"/>
      <c r="K1601" s="5"/>
      <c r="O1601" s="5"/>
      <c r="P1601" s="5"/>
      <c r="Q1601" s="5"/>
      <c r="R1601" s="17"/>
      <c r="S1601" s="17"/>
      <c r="T1601" s="17"/>
      <c r="AA1601" s="79"/>
      <c r="AB1601" s="79"/>
      <c r="AD1601" s="79"/>
      <c r="AE1601" s="90"/>
    </row>
    <row r="1602" spans="1:31" x14ac:dyDescent="0.25">
      <c r="A1602" s="17"/>
      <c r="B1602" s="17"/>
      <c r="C1602" s="17"/>
      <c r="D1602" s="86"/>
      <c r="E1602" s="86"/>
      <c r="F1602" s="86"/>
      <c r="G1602" s="87"/>
      <c r="H1602" s="5"/>
      <c r="I1602" s="5"/>
      <c r="J1602" s="5"/>
      <c r="K1602" s="5"/>
      <c r="O1602" s="5"/>
      <c r="P1602" s="5"/>
      <c r="Q1602" s="5"/>
      <c r="R1602" s="17"/>
      <c r="S1602" s="17"/>
      <c r="T1602" s="17"/>
      <c r="AA1602" s="79"/>
      <c r="AB1602" s="79"/>
      <c r="AD1602" s="79"/>
      <c r="AE1602" s="90"/>
    </row>
    <row r="1603" spans="1:31" x14ac:dyDescent="0.25">
      <c r="A1603" s="17"/>
      <c r="B1603" s="17"/>
      <c r="C1603" s="17"/>
      <c r="D1603" s="86"/>
      <c r="E1603" s="86"/>
      <c r="F1603" s="86"/>
      <c r="G1603" s="87"/>
      <c r="H1603" s="5"/>
      <c r="I1603" s="5"/>
      <c r="J1603" s="5"/>
      <c r="K1603" s="5"/>
      <c r="O1603" s="5"/>
      <c r="P1603" s="5"/>
      <c r="Q1603" s="5"/>
      <c r="R1603" s="17"/>
      <c r="S1603" s="17"/>
      <c r="T1603" s="17"/>
      <c r="AA1603" s="79"/>
      <c r="AB1603" s="79"/>
      <c r="AD1603" s="79"/>
      <c r="AE1603" s="90"/>
    </row>
    <row r="1604" spans="1:31" x14ac:dyDescent="0.25">
      <c r="A1604" s="17"/>
      <c r="B1604" s="17"/>
      <c r="C1604" s="17"/>
      <c r="D1604" s="86"/>
      <c r="E1604" s="86"/>
      <c r="F1604" s="86"/>
      <c r="G1604" s="87"/>
      <c r="H1604" s="5"/>
      <c r="I1604" s="5"/>
      <c r="J1604" s="5"/>
      <c r="K1604" s="5"/>
      <c r="O1604" s="5"/>
      <c r="P1604" s="5"/>
      <c r="Q1604" s="5"/>
      <c r="R1604" s="17"/>
      <c r="S1604" s="17"/>
      <c r="T1604" s="17"/>
      <c r="AA1604" s="79"/>
      <c r="AB1604" s="79"/>
      <c r="AD1604" s="79"/>
      <c r="AE1604" s="90"/>
    </row>
    <row r="1605" spans="1:31" x14ac:dyDescent="0.25">
      <c r="A1605" s="17"/>
      <c r="B1605" s="17"/>
      <c r="C1605" s="17"/>
      <c r="D1605" s="86"/>
      <c r="E1605" s="86"/>
      <c r="F1605" s="86"/>
      <c r="G1605" s="87"/>
      <c r="H1605" s="5"/>
      <c r="I1605" s="5"/>
      <c r="J1605" s="5"/>
      <c r="K1605" s="5"/>
      <c r="O1605" s="5"/>
      <c r="P1605" s="5"/>
      <c r="Q1605" s="5"/>
      <c r="R1605" s="17"/>
      <c r="S1605" s="17"/>
      <c r="T1605" s="17"/>
      <c r="AA1605" s="79"/>
      <c r="AB1605" s="79"/>
      <c r="AD1605" s="79"/>
      <c r="AE1605" s="90"/>
    </row>
    <row r="1606" spans="1:31" x14ac:dyDescent="0.25">
      <c r="A1606" s="17"/>
      <c r="B1606" s="17"/>
      <c r="C1606" s="17"/>
      <c r="D1606" s="86"/>
      <c r="E1606" s="86"/>
      <c r="F1606" s="86"/>
      <c r="G1606" s="87"/>
      <c r="H1606" s="5"/>
      <c r="I1606" s="5"/>
      <c r="J1606" s="5"/>
      <c r="K1606" s="5"/>
      <c r="O1606" s="5"/>
      <c r="P1606" s="5"/>
      <c r="Q1606" s="5"/>
      <c r="R1606" s="17"/>
      <c r="S1606" s="17"/>
      <c r="T1606" s="17"/>
      <c r="AA1606" s="79"/>
      <c r="AB1606" s="79"/>
      <c r="AD1606" s="79"/>
      <c r="AE1606" s="90"/>
    </row>
    <row r="1607" spans="1:31" x14ac:dyDescent="0.25">
      <c r="A1607" s="17"/>
      <c r="B1607" s="17"/>
      <c r="C1607" s="17"/>
      <c r="D1607" s="86"/>
      <c r="E1607" s="86"/>
      <c r="F1607" s="86"/>
      <c r="G1607" s="87"/>
      <c r="H1607" s="5"/>
      <c r="I1607" s="5"/>
      <c r="J1607" s="5"/>
      <c r="K1607" s="5"/>
      <c r="O1607" s="5"/>
      <c r="P1607" s="5"/>
      <c r="Q1607" s="5"/>
      <c r="R1607" s="17"/>
      <c r="S1607" s="17"/>
      <c r="T1607" s="17"/>
      <c r="AA1607" s="79"/>
      <c r="AB1607" s="79"/>
      <c r="AD1607" s="79"/>
      <c r="AE1607" s="90"/>
    </row>
    <row r="1608" spans="1:31" x14ac:dyDescent="0.25">
      <c r="A1608" s="17"/>
      <c r="B1608" s="17"/>
      <c r="C1608" s="17"/>
      <c r="D1608" s="86"/>
      <c r="E1608" s="86"/>
      <c r="F1608" s="86"/>
      <c r="G1608" s="87"/>
      <c r="H1608" s="5"/>
      <c r="I1608" s="5"/>
      <c r="J1608" s="5"/>
      <c r="K1608" s="5"/>
      <c r="O1608" s="5"/>
      <c r="P1608" s="5"/>
      <c r="Q1608" s="5"/>
      <c r="R1608" s="17"/>
      <c r="S1608" s="17"/>
      <c r="T1608" s="17"/>
      <c r="AA1608" s="79"/>
      <c r="AB1608" s="79"/>
      <c r="AD1608" s="79"/>
      <c r="AE1608" s="90"/>
    </row>
    <row r="1609" spans="1:31" x14ac:dyDescent="0.25">
      <c r="A1609" s="17"/>
      <c r="B1609" s="17"/>
      <c r="C1609" s="17"/>
      <c r="D1609" s="86"/>
      <c r="E1609" s="86"/>
      <c r="F1609" s="86"/>
      <c r="G1609" s="87"/>
      <c r="H1609" s="5"/>
      <c r="I1609" s="5"/>
      <c r="J1609" s="5"/>
      <c r="K1609" s="5"/>
      <c r="O1609" s="5"/>
      <c r="P1609" s="5"/>
      <c r="Q1609" s="5"/>
      <c r="R1609" s="17"/>
      <c r="S1609" s="17"/>
      <c r="T1609" s="17"/>
      <c r="AA1609" s="79"/>
      <c r="AB1609" s="79"/>
      <c r="AD1609" s="79"/>
      <c r="AE1609" s="90"/>
    </row>
    <row r="1610" spans="1:31" x14ac:dyDescent="0.25">
      <c r="A1610" s="17"/>
      <c r="B1610" s="17"/>
      <c r="C1610" s="17"/>
      <c r="D1610" s="86"/>
      <c r="E1610" s="86"/>
      <c r="F1610" s="86"/>
      <c r="G1610" s="87"/>
      <c r="H1610" s="5"/>
      <c r="I1610" s="5"/>
      <c r="J1610" s="5"/>
      <c r="K1610" s="5"/>
      <c r="O1610" s="5"/>
      <c r="P1610" s="5"/>
      <c r="Q1610" s="5"/>
      <c r="R1610" s="17"/>
      <c r="S1610" s="17"/>
      <c r="T1610" s="17"/>
      <c r="AA1610" s="79"/>
      <c r="AB1610" s="79"/>
      <c r="AD1610" s="79"/>
      <c r="AE1610" s="90"/>
    </row>
    <row r="1611" spans="1:31" x14ac:dyDescent="0.25">
      <c r="A1611" s="17"/>
      <c r="B1611" s="17"/>
      <c r="C1611" s="17"/>
      <c r="D1611" s="86"/>
      <c r="E1611" s="86"/>
      <c r="F1611" s="86"/>
      <c r="G1611" s="87"/>
      <c r="H1611" s="5"/>
      <c r="I1611" s="5"/>
      <c r="J1611" s="5"/>
      <c r="K1611" s="5"/>
      <c r="O1611" s="5"/>
      <c r="P1611" s="5"/>
      <c r="Q1611" s="5"/>
      <c r="R1611" s="17"/>
      <c r="S1611" s="17"/>
      <c r="T1611" s="17"/>
      <c r="AA1611" s="79"/>
      <c r="AB1611" s="79"/>
      <c r="AD1611" s="79"/>
      <c r="AE1611" s="90"/>
    </row>
    <row r="1612" spans="1:31" x14ac:dyDescent="0.25">
      <c r="A1612" s="17"/>
      <c r="B1612" s="17"/>
      <c r="C1612" s="17"/>
      <c r="D1612" s="86"/>
      <c r="E1612" s="86"/>
      <c r="F1612" s="86"/>
      <c r="G1612" s="87"/>
      <c r="H1612" s="5"/>
      <c r="I1612" s="5"/>
      <c r="J1612" s="5"/>
      <c r="K1612" s="5"/>
      <c r="O1612" s="5"/>
      <c r="P1612" s="5"/>
      <c r="Q1612" s="5"/>
      <c r="R1612" s="17"/>
      <c r="S1612" s="17"/>
      <c r="T1612" s="17"/>
      <c r="AA1612" s="79"/>
      <c r="AB1612" s="79"/>
      <c r="AD1612" s="79"/>
      <c r="AE1612" s="90"/>
    </row>
    <row r="1613" spans="1:31" x14ac:dyDescent="0.25">
      <c r="A1613" s="17"/>
      <c r="B1613" s="17"/>
      <c r="C1613" s="17"/>
      <c r="D1613" s="86"/>
      <c r="E1613" s="86"/>
      <c r="F1613" s="86"/>
      <c r="G1613" s="87"/>
      <c r="H1613" s="5"/>
      <c r="I1613" s="5"/>
      <c r="J1613" s="5"/>
      <c r="K1613" s="5"/>
      <c r="O1613" s="5"/>
      <c r="P1613" s="5"/>
      <c r="Q1613" s="5"/>
      <c r="R1613" s="17"/>
      <c r="S1613" s="17"/>
      <c r="T1613" s="17"/>
      <c r="AA1613" s="79"/>
      <c r="AB1613" s="79"/>
      <c r="AD1613" s="79"/>
      <c r="AE1613" s="90"/>
    </row>
    <row r="1614" spans="1:31" x14ac:dyDescent="0.25">
      <c r="A1614" s="17"/>
      <c r="B1614" s="17"/>
      <c r="C1614" s="17"/>
      <c r="D1614" s="86"/>
      <c r="E1614" s="86"/>
      <c r="F1614" s="86"/>
      <c r="G1614" s="87"/>
      <c r="H1614" s="5"/>
      <c r="I1614" s="5"/>
      <c r="J1614" s="5"/>
      <c r="K1614" s="5"/>
      <c r="O1614" s="5"/>
      <c r="P1614" s="5"/>
      <c r="Q1614" s="5"/>
      <c r="R1614" s="17"/>
      <c r="S1614" s="17"/>
      <c r="T1614" s="17"/>
      <c r="AA1614" s="79"/>
      <c r="AB1614" s="79"/>
      <c r="AD1614" s="79"/>
      <c r="AE1614" s="90"/>
    </row>
    <row r="1615" spans="1:31" x14ac:dyDescent="0.25">
      <c r="A1615" s="17"/>
      <c r="B1615" s="17"/>
      <c r="C1615" s="17"/>
      <c r="D1615" s="86"/>
      <c r="E1615" s="86"/>
      <c r="F1615" s="86"/>
      <c r="G1615" s="87"/>
      <c r="H1615" s="5"/>
      <c r="I1615" s="5"/>
      <c r="J1615" s="5"/>
      <c r="K1615" s="5"/>
      <c r="O1615" s="5"/>
      <c r="P1615" s="5"/>
      <c r="Q1615" s="5"/>
      <c r="R1615" s="17"/>
      <c r="S1615" s="17"/>
      <c r="T1615" s="17"/>
      <c r="AA1615" s="79"/>
      <c r="AB1615" s="79"/>
      <c r="AD1615" s="79"/>
      <c r="AE1615" s="90"/>
    </row>
    <row r="1616" spans="1:31" x14ac:dyDescent="0.25">
      <c r="A1616" s="17"/>
      <c r="B1616" s="17"/>
      <c r="C1616" s="17"/>
      <c r="D1616" s="86"/>
      <c r="E1616" s="86"/>
      <c r="F1616" s="86"/>
      <c r="G1616" s="87"/>
      <c r="H1616" s="5"/>
      <c r="I1616" s="5"/>
      <c r="J1616" s="5"/>
      <c r="K1616" s="5"/>
      <c r="O1616" s="5"/>
      <c r="P1616" s="5"/>
      <c r="Q1616" s="5"/>
      <c r="R1616" s="17"/>
      <c r="S1616" s="17"/>
      <c r="T1616" s="17"/>
      <c r="AA1616" s="79"/>
      <c r="AB1616" s="79"/>
      <c r="AD1616" s="79"/>
      <c r="AE1616" s="90"/>
    </row>
    <row r="1617" spans="1:31" x14ac:dyDescent="0.25">
      <c r="A1617" s="17"/>
      <c r="B1617" s="17"/>
      <c r="C1617" s="17"/>
      <c r="D1617" s="86"/>
      <c r="E1617" s="86"/>
      <c r="F1617" s="86"/>
      <c r="G1617" s="87"/>
      <c r="H1617" s="5"/>
      <c r="I1617" s="5"/>
      <c r="J1617" s="5"/>
      <c r="K1617" s="5"/>
      <c r="O1617" s="5"/>
      <c r="P1617" s="5"/>
      <c r="Q1617" s="5"/>
      <c r="R1617" s="17"/>
      <c r="S1617" s="17"/>
      <c r="T1617" s="17"/>
      <c r="AA1617" s="79"/>
      <c r="AB1617" s="79"/>
      <c r="AD1617" s="79"/>
      <c r="AE1617" s="90"/>
    </row>
    <row r="1618" spans="1:31" x14ac:dyDescent="0.25">
      <c r="A1618" s="17"/>
      <c r="B1618" s="17"/>
      <c r="C1618" s="17"/>
      <c r="D1618" s="86"/>
      <c r="E1618" s="86"/>
      <c r="F1618" s="86"/>
      <c r="G1618" s="87"/>
      <c r="H1618" s="5"/>
      <c r="I1618" s="5"/>
      <c r="J1618" s="5"/>
      <c r="K1618" s="5"/>
      <c r="O1618" s="5"/>
      <c r="P1618" s="5"/>
      <c r="Q1618" s="5"/>
      <c r="R1618" s="17"/>
      <c r="S1618" s="17"/>
      <c r="T1618" s="17"/>
      <c r="AA1618" s="79"/>
      <c r="AB1618" s="79"/>
      <c r="AD1618" s="79"/>
      <c r="AE1618" s="90"/>
    </row>
    <row r="1619" spans="1:31" x14ac:dyDescent="0.25">
      <c r="A1619" s="17"/>
      <c r="B1619" s="17"/>
      <c r="C1619" s="17"/>
      <c r="D1619" s="86"/>
      <c r="E1619" s="86"/>
      <c r="F1619" s="86"/>
      <c r="G1619" s="87"/>
      <c r="H1619" s="5"/>
      <c r="I1619" s="5"/>
      <c r="J1619" s="5"/>
      <c r="K1619" s="5"/>
      <c r="O1619" s="5"/>
      <c r="P1619" s="5"/>
      <c r="Q1619" s="5"/>
      <c r="R1619" s="17"/>
      <c r="S1619" s="17"/>
      <c r="T1619" s="17"/>
      <c r="AA1619" s="79"/>
      <c r="AB1619" s="79"/>
      <c r="AD1619" s="79"/>
      <c r="AE1619" s="90"/>
    </row>
    <row r="1620" spans="1:31" x14ac:dyDescent="0.25">
      <c r="A1620" s="17"/>
      <c r="B1620" s="17"/>
      <c r="C1620" s="17"/>
      <c r="D1620" s="86"/>
      <c r="E1620" s="86"/>
      <c r="F1620" s="86"/>
      <c r="G1620" s="87"/>
      <c r="H1620" s="5"/>
      <c r="I1620" s="5"/>
      <c r="J1620" s="5"/>
      <c r="K1620" s="5"/>
      <c r="O1620" s="5"/>
      <c r="P1620" s="5"/>
      <c r="Q1620" s="5"/>
      <c r="R1620" s="17"/>
      <c r="S1620" s="17"/>
      <c r="T1620" s="17"/>
      <c r="AA1620" s="79"/>
      <c r="AB1620" s="79"/>
      <c r="AD1620" s="79"/>
      <c r="AE1620" s="90"/>
    </row>
    <row r="1621" spans="1:31" x14ac:dyDescent="0.25">
      <c r="A1621" s="17"/>
      <c r="B1621" s="17"/>
      <c r="C1621" s="17"/>
      <c r="D1621" s="86"/>
      <c r="E1621" s="86"/>
      <c r="F1621" s="86"/>
      <c r="G1621" s="87"/>
      <c r="H1621" s="5"/>
      <c r="I1621" s="5"/>
      <c r="J1621" s="5"/>
      <c r="K1621" s="5"/>
      <c r="O1621" s="5"/>
      <c r="P1621" s="5"/>
      <c r="Q1621" s="5"/>
      <c r="R1621" s="17"/>
      <c r="S1621" s="17"/>
      <c r="T1621" s="17"/>
      <c r="AA1621" s="79"/>
      <c r="AB1621" s="79"/>
      <c r="AD1621" s="79"/>
      <c r="AE1621" s="90"/>
    </row>
    <row r="1622" spans="1:31" x14ac:dyDescent="0.25">
      <c r="A1622" s="17"/>
      <c r="B1622" s="17"/>
      <c r="C1622" s="17"/>
      <c r="D1622" s="86"/>
      <c r="E1622" s="86"/>
      <c r="F1622" s="86"/>
      <c r="G1622" s="87"/>
      <c r="H1622" s="5"/>
      <c r="I1622" s="5"/>
      <c r="J1622" s="5"/>
      <c r="K1622" s="5"/>
      <c r="O1622" s="5"/>
      <c r="P1622" s="5"/>
      <c r="Q1622" s="5"/>
      <c r="R1622" s="17"/>
      <c r="S1622" s="17"/>
      <c r="T1622" s="17"/>
      <c r="AA1622" s="79"/>
      <c r="AB1622" s="79"/>
      <c r="AD1622" s="79"/>
      <c r="AE1622" s="90"/>
    </row>
    <row r="1623" spans="1:31" x14ac:dyDescent="0.25">
      <c r="A1623" s="17"/>
      <c r="B1623" s="17"/>
      <c r="C1623" s="17"/>
      <c r="D1623" s="86"/>
      <c r="E1623" s="86"/>
      <c r="F1623" s="86"/>
      <c r="G1623" s="87"/>
      <c r="H1623" s="5"/>
      <c r="I1623" s="5"/>
      <c r="J1623" s="5"/>
      <c r="K1623" s="5"/>
      <c r="O1623" s="5"/>
      <c r="P1623" s="5"/>
      <c r="Q1623" s="5"/>
      <c r="R1623" s="17"/>
      <c r="S1623" s="17"/>
      <c r="T1623" s="17"/>
      <c r="AA1623" s="79"/>
      <c r="AB1623" s="79"/>
      <c r="AD1623" s="79"/>
      <c r="AE1623" s="90"/>
    </row>
    <row r="1624" spans="1:31" x14ac:dyDescent="0.25">
      <c r="A1624" s="17"/>
      <c r="B1624" s="17"/>
      <c r="C1624" s="17"/>
      <c r="D1624" s="86"/>
      <c r="E1624" s="86"/>
      <c r="F1624" s="86"/>
      <c r="G1624" s="87"/>
      <c r="H1624" s="5"/>
      <c r="I1624" s="5"/>
      <c r="J1624" s="5"/>
      <c r="K1624" s="5"/>
      <c r="O1624" s="5"/>
      <c r="P1624" s="5"/>
      <c r="Q1624" s="5"/>
      <c r="R1624" s="17"/>
      <c r="S1624" s="17"/>
      <c r="T1624" s="17"/>
      <c r="AA1624" s="79"/>
      <c r="AB1624" s="79"/>
      <c r="AD1624" s="79"/>
      <c r="AE1624" s="90"/>
    </row>
    <row r="1625" spans="1:31" x14ac:dyDescent="0.25">
      <c r="A1625" s="17"/>
      <c r="B1625" s="17"/>
      <c r="C1625" s="17"/>
      <c r="D1625" s="86"/>
      <c r="E1625" s="86"/>
      <c r="F1625" s="86"/>
      <c r="G1625" s="87"/>
      <c r="H1625" s="5"/>
      <c r="I1625" s="5"/>
      <c r="J1625" s="5"/>
      <c r="K1625" s="5"/>
      <c r="O1625" s="5"/>
      <c r="P1625" s="5"/>
      <c r="Q1625" s="5"/>
      <c r="R1625" s="17"/>
      <c r="S1625" s="17"/>
      <c r="T1625" s="17"/>
      <c r="AA1625" s="79"/>
      <c r="AB1625" s="79"/>
      <c r="AD1625" s="79"/>
      <c r="AE1625" s="90"/>
    </row>
    <row r="1626" spans="1:31" x14ac:dyDescent="0.25">
      <c r="A1626" s="17"/>
      <c r="B1626" s="17"/>
      <c r="C1626" s="17"/>
      <c r="D1626" s="86"/>
      <c r="E1626" s="86"/>
      <c r="F1626" s="86"/>
      <c r="G1626" s="87"/>
      <c r="H1626" s="5"/>
      <c r="I1626" s="5"/>
      <c r="J1626" s="5"/>
      <c r="K1626" s="5"/>
      <c r="O1626" s="5"/>
      <c r="P1626" s="5"/>
      <c r="Q1626" s="5"/>
      <c r="R1626" s="17"/>
      <c r="S1626" s="17"/>
      <c r="T1626" s="17"/>
      <c r="AA1626" s="79"/>
      <c r="AB1626" s="79"/>
      <c r="AD1626" s="79"/>
      <c r="AE1626" s="90"/>
    </row>
    <row r="1627" spans="1:31" x14ac:dyDescent="0.25">
      <c r="A1627" s="17"/>
      <c r="B1627" s="17"/>
      <c r="C1627" s="17"/>
      <c r="D1627" s="86"/>
      <c r="E1627" s="86"/>
      <c r="F1627" s="86"/>
      <c r="G1627" s="87"/>
      <c r="H1627" s="5"/>
      <c r="I1627" s="5"/>
      <c r="J1627" s="5"/>
      <c r="K1627" s="5"/>
      <c r="O1627" s="5"/>
      <c r="P1627" s="5"/>
      <c r="Q1627" s="5"/>
      <c r="R1627" s="17"/>
      <c r="S1627" s="17"/>
      <c r="T1627" s="17"/>
      <c r="AA1627" s="79"/>
      <c r="AB1627" s="79"/>
      <c r="AD1627" s="79"/>
      <c r="AE1627" s="90"/>
    </row>
    <row r="1628" spans="1:31" x14ac:dyDescent="0.25">
      <c r="A1628" s="17"/>
      <c r="B1628" s="17"/>
      <c r="C1628" s="17"/>
      <c r="D1628" s="86"/>
      <c r="E1628" s="86"/>
      <c r="F1628" s="86"/>
      <c r="G1628" s="87"/>
      <c r="H1628" s="5"/>
      <c r="I1628" s="5"/>
      <c r="J1628" s="5"/>
      <c r="K1628" s="5"/>
      <c r="O1628" s="5"/>
      <c r="P1628" s="5"/>
      <c r="Q1628" s="5"/>
      <c r="R1628" s="17"/>
      <c r="S1628" s="17"/>
      <c r="T1628" s="17"/>
      <c r="AA1628" s="79"/>
      <c r="AB1628" s="79"/>
      <c r="AD1628" s="79"/>
      <c r="AE1628" s="90"/>
    </row>
    <row r="1629" spans="1:31" x14ac:dyDescent="0.25">
      <c r="A1629" s="17"/>
      <c r="B1629" s="17"/>
      <c r="C1629" s="17"/>
      <c r="D1629" s="86"/>
      <c r="E1629" s="86"/>
      <c r="F1629" s="86"/>
      <c r="G1629" s="87"/>
      <c r="H1629" s="5"/>
      <c r="I1629" s="5"/>
      <c r="J1629" s="5"/>
      <c r="K1629" s="5"/>
      <c r="O1629" s="5"/>
      <c r="P1629" s="5"/>
      <c r="Q1629" s="5"/>
      <c r="R1629" s="17"/>
      <c r="S1629" s="17"/>
      <c r="T1629" s="17"/>
      <c r="AA1629" s="79"/>
      <c r="AB1629" s="79"/>
      <c r="AD1629" s="79"/>
      <c r="AE1629" s="90"/>
    </row>
    <row r="1630" spans="1:31" x14ac:dyDescent="0.25">
      <c r="A1630" s="17"/>
      <c r="B1630" s="17"/>
      <c r="C1630" s="17"/>
      <c r="D1630" s="86"/>
      <c r="E1630" s="86"/>
      <c r="F1630" s="86"/>
      <c r="G1630" s="87"/>
      <c r="H1630" s="5"/>
      <c r="I1630" s="5"/>
      <c r="J1630" s="5"/>
      <c r="K1630" s="5"/>
      <c r="O1630" s="5"/>
      <c r="P1630" s="5"/>
      <c r="Q1630" s="5"/>
      <c r="R1630" s="17"/>
      <c r="S1630" s="17"/>
      <c r="T1630" s="17"/>
      <c r="AA1630" s="79"/>
      <c r="AB1630" s="79"/>
      <c r="AD1630" s="79"/>
      <c r="AE1630" s="90"/>
    </row>
    <row r="1631" spans="1:31" x14ac:dyDescent="0.25">
      <c r="A1631" s="17"/>
      <c r="B1631" s="17"/>
      <c r="C1631" s="17"/>
      <c r="D1631" s="86"/>
      <c r="E1631" s="86"/>
      <c r="F1631" s="86"/>
      <c r="G1631" s="87"/>
      <c r="H1631" s="5"/>
      <c r="I1631" s="5"/>
      <c r="J1631" s="5"/>
      <c r="K1631" s="5"/>
      <c r="O1631" s="5"/>
      <c r="P1631" s="5"/>
      <c r="Q1631" s="5"/>
      <c r="R1631" s="17"/>
      <c r="S1631" s="17"/>
      <c r="T1631" s="17"/>
      <c r="AA1631" s="79"/>
      <c r="AB1631" s="79"/>
      <c r="AD1631" s="79"/>
      <c r="AE1631" s="90"/>
    </row>
    <row r="1632" spans="1:31" x14ac:dyDescent="0.25">
      <c r="A1632" s="17"/>
      <c r="B1632" s="17"/>
      <c r="C1632" s="17"/>
      <c r="D1632" s="86"/>
      <c r="E1632" s="86"/>
      <c r="F1632" s="86"/>
      <c r="G1632" s="87"/>
      <c r="H1632" s="5"/>
      <c r="I1632" s="5"/>
      <c r="J1632" s="5"/>
      <c r="K1632" s="5"/>
      <c r="O1632" s="5"/>
      <c r="P1632" s="5"/>
      <c r="Q1632" s="5"/>
      <c r="R1632" s="17"/>
      <c r="S1632" s="17"/>
      <c r="T1632" s="17"/>
      <c r="AA1632" s="79"/>
      <c r="AB1632" s="79"/>
      <c r="AD1632" s="79"/>
      <c r="AE1632" s="90"/>
    </row>
    <row r="1633" spans="1:31" x14ac:dyDescent="0.25">
      <c r="A1633" s="17"/>
      <c r="B1633" s="17"/>
      <c r="C1633" s="17"/>
      <c r="D1633" s="86"/>
      <c r="E1633" s="86"/>
      <c r="F1633" s="86"/>
      <c r="G1633" s="87"/>
      <c r="H1633" s="5"/>
      <c r="I1633" s="5"/>
      <c r="J1633" s="5"/>
      <c r="K1633" s="5"/>
      <c r="O1633" s="5"/>
      <c r="P1633" s="5"/>
      <c r="Q1633" s="5"/>
      <c r="R1633" s="17"/>
      <c r="S1633" s="17"/>
      <c r="T1633" s="17"/>
      <c r="AA1633" s="79"/>
      <c r="AB1633" s="79"/>
      <c r="AD1633" s="79"/>
      <c r="AE1633" s="90"/>
    </row>
    <row r="1634" spans="1:31" x14ac:dyDescent="0.25">
      <c r="A1634" s="17"/>
      <c r="B1634" s="17"/>
      <c r="C1634" s="17"/>
      <c r="D1634" s="86"/>
      <c r="E1634" s="86"/>
      <c r="F1634" s="86"/>
      <c r="G1634" s="87"/>
      <c r="H1634" s="5"/>
      <c r="I1634" s="5"/>
      <c r="J1634" s="5"/>
      <c r="K1634" s="5"/>
      <c r="O1634" s="5"/>
      <c r="P1634" s="5"/>
      <c r="Q1634" s="5"/>
      <c r="R1634" s="17"/>
      <c r="S1634" s="17"/>
      <c r="T1634" s="17"/>
      <c r="AA1634" s="79"/>
      <c r="AB1634" s="79"/>
      <c r="AD1634" s="79"/>
      <c r="AE1634" s="90"/>
    </row>
    <row r="1635" spans="1:31" x14ac:dyDescent="0.25">
      <c r="A1635" s="17"/>
      <c r="B1635" s="17"/>
      <c r="C1635" s="17"/>
      <c r="D1635" s="86"/>
      <c r="E1635" s="86"/>
      <c r="F1635" s="86"/>
      <c r="G1635" s="87"/>
      <c r="H1635" s="5"/>
      <c r="I1635" s="5"/>
      <c r="J1635" s="5"/>
      <c r="K1635" s="5"/>
      <c r="O1635" s="5"/>
      <c r="P1635" s="5"/>
      <c r="Q1635" s="5"/>
      <c r="R1635" s="17"/>
      <c r="S1635" s="17"/>
      <c r="T1635" s="17"/>
      <c r="AA1635" s="79"/>
      <c r="AB1635" s="79"/>
      <c r="AD1635" s="79"/>
      <c r="AE1635" s="90"/>
    </row>
    <row r="1636" spans="1:31" x14ac:dyDescent="0.25">
      <c r="A1636" s="17"/>
      <c r="B1636" s="17"/>
      <c r="C1636" s="17"/>
      <c r="D1636" s="86"/>
      <c r="E1636" s="86"/>
      <c r="F1636" s="86"/>
      <c r="G1636" s="87"/>
      <c r="H1636" s="5"/>
      <c r="I1636" s="5"/>
      <c r="J1636" s="5"/>
      <c r="K1636" s="5"/>
      <c r="O1636" s="5"/>
      <c r="P1636" s="5"/>
      <c r="Q1636" s="5"/>
      <c r="R1636" s="17"/>
      <c r="S1636" s="17"/>
      <c r="T1636" s="17"/>
      <c r="AA1636" s="79"/>
      <c r="AB1636" s="79"/>
      <c r="AD1636" s="79"/>
      <c r="AE1636" s="90"/>
    </row>
    <row r="1637" spans="1:31" x14ac:dyDescent="0.25">
      <c r="A1637" s="17"/>
      <c r="B1637" s="17"/>
      <c r="C1637" s="17"/>
      <c r="D1637" s="86"/>
      <c r="E1637" s="86"/>
      <c r="F1637" s="86"/>
      <c r="G1637" s="87"/>
      <c r="H1637" s="5"/>
      <c r="I1637" s="5"/>
      <c r="J1637" s="5"/>
      <c r="K1637" s="5"/>
      <c r="O1637" s="5"/>
      <c r="P1637" s="5"/>
      <c r="Q1637" s="5"/>
      <c r="R1637" s="17"/>
      <c r="S1637" s="17"/>
      <c r="T1637" s="17"/>
      <c r="AA1637" s="79"/>
      <c r="AB1637" s="79"/>
      <c r="AD1637" s="79"/>
      <c r="AE1637" s="90"/>
    </row>
    <row r="1638" spans="1:31" x14ac:dyDescent="0.25">
      <c r="A1638" s="17"/>
      <c r="B1638" s="17"/>
      <c r="C1638" s="17"/>
      <c r="D1638" s="86"/>
      <c r="E1638" s="86"/>
      <c r="F1638" s="86"/>
      <c r="G1638" s="87"/>
      <c r="H1638" s="5"/>
      <c r="I1638" s="5"/>
      <c r="J1638" s="5"/>
      <c r="K1638" s="5"/>
      <c r="O1638" s="5"/>
      <c r="P1638" s="5"/>
      <c r="Q1638" s="5"/>
      <c r="R1638" s="17"/>
      <c r="S1638" s="17"/>
      <c r="T1638" s="17"/>
      <c r="AA1638" s="79"/>
      <c r="AB1638" s="79"/>
      <c r="AD1638" s="79"/>
      <c r="AE1638" s="90"/>
    </row>
    <row r="1639" spans="1:31" x14ac:dyDescent="0.25">
      <c r="A1639" s="17"/>
      <c r="B1639" s="17"/>
      <c r="C1639" s="17"/>
      <c r="D1639" s="86"/>
      <c r="E1639" s="86"/>
      <c r="F1639" s="86"/>
      <c r="G1639" s="87"/>
      <c r="H1639" s="5"/>
      <c r="I1639" s="5"/>
      <c r="J1639" s="5"/>
      <c r="K1639" s="5"/>
      <c r="O1639" s="5"/>
      <c r="P1639" s="5"/>
      <c r="Q1639" s="5"/>
      <c r="R1639" s="17"/>
      <c r="S1639" s="17"/>
      <c r="T1639" s="17"/>
      <c r="AA1639" s="79"/>
      <c r="AB1639" s="79"/>
      <c r="AD1639" s="79"/>
      <c r="AE1639" s="90"/>
    </row>
    <row r="1640" spans="1:31" x14ac:dyDescent="0.25">
      <c r="A1640" s="17"/>
      <c r="B1640" s="17"/>
      <c r="C1640" s="17"/>
      <c r="D1640" s="86"/>
      <c r="E1640" s="86"/>
      <c r="F1640" s="86"/>
      <c r="G1640" s="87"/>
      <c r="H1640" s="5"/>
      <c r="I1640" s="5"/>
      <c r="J1640" s="5"/>
      <c r="K1640" s="5"/>
      <c r="O1640" s="5"/>
      <c r="P1640" s="5"/>
      <c r="Q1640" s="5"/>
      <c r="R1640" s="17"/>
      <c r="S1640" s="17"/>
      <c r="T1640" s="17"/>
      <c r="AA1640" s="79"/>
      <c r="AB1640" s="79"/>
      <c r="AD1640" s="79"/>
      <c r="AE1640" s="90"/>
    </row>
    <row r="1641" spans="1:31" x14ac:dyDescent="0.25">
      <c r="A1641" s="17"/>
      <c r="B1641" s="17"/>
      <c r="C1641" s="17"/>
      <c r="D1641" s="86"/>
      <c r="E1641" s="86"/>
      <c r="F1641" s="86"/>
      <c r="G1641" s="87"/>
      <c r="H1641" s="5"/>
      <c r="I1641" s="5"/>
      <c r="J1641" s="5"/>
      <c r="K1641" s="5"/>
      <c r="O1641" s="5"/>
      <c r="P1641" s="5"/>
      <c r="Q1641" s="5"/>
      <c r="R1641" s="17"/>
      <c r="S1641" s="17"/>
      <c r="T1641" s="17"/>
      <c r="AA1641" s="79"/>
      <c r="AB1641" s="79"/>
      <c r="AD1641" s="79"/>
      <c r="AE1641" s="90"/>
    </row>
    <row r="1642" spans="1:31" x14ac:dyDescent="0.25">
      <c r="A1642" s="17"/>
      <c r="B1642" s="17"/>
      <c r="C1642" s="17"/>
      <c r="D1642" s="86"/>
      <c r="E1642" s="86"/>
      <c r="F1642" s="86"/>
      <c r="G1642" s="87"/>
      <c r="H1642" s="5"/>
      <c r="I1642" s="5"/>
      <c r="J1642" s="5"/>
      <c r="K1642" s="5"/>
      <c r="O1642" s="5"/>
      <c r="P1642" s="5"/>
      <c r="Q1642" s="5"/>
      <c r="R1642" s="17"/>
      <c r="S1642" s="17"/>
      <c r="T1642" s="17"/>
      <c r="AA1642" s="79"/>
      <c r="AB1642" s="79"/>
      <c r="AD1642" s="79"/>
      <c r="AE1642" s="90"/>
    </row>
    <row r="1643" spans="1:31" x14ac:dyDescent="0.25">
      <c r="A1643" s="17"/>
      <c r="B1643" s="17"/>
      <c r="C1643" s="17"/>
      <c r="D1643" s="86"/>
      <c r="E1643" s="86"/>
      <c r="F1643" s="86"/>
      <c r="G1643" s="87"/>
      <c r="H1643" s="5"/>
      <c r="I1643" s="5"/>
      <c r="J1643" s="5"/>
      <c r="K1643" s="5"/>
      <c r="O1643" s="5"/>
      <c r="P1643" s="5"/>
      <c r="Q1643" s="5"/>
      <c r="R1643" s="17"/>
      <c r="S1643" s="17"/>
      <c r="T1643" s="17"/>
      <c r="AA1643" s="79"/>
      <c r="AB1643" s="79"/>
      <c r="AD1643" s="79"/>
      <c r="AE1643" s="90"/>
    </row>
    <row r="1644" spans="1:31" x14ac:dyDescent="0.25">
      <c r="A1644" s="17"/>
      <c r="B1644" s="17"/>
      <c r="C1644" s="17"/>
      <c r="D1644" s="86"/>
      <c r="E1644" s="86"/>
      <c r="F1644" s="86"/>
      <c r="G1644" s="87"/>
      <c r="H1644" s="5"/>
      <c r="I1644" s="5"/>
      <c r="J1644" s="5"/>
      <c r="K1644" s="5"/>
      <c r="O1644" s="5"/>
      <c r="P1644" s="5"/>
      <c r="Q1644" s="5"/>
      <c r="R1644" s="17"/>
      <c r="S1644" s="17"/>
      <c r="T1644" s="17"/>
      <c r="AA1644" s="79"/>
      <c r="AB1644" s="79"/>
      <c r="AD1644" s="79"/>
      <c r="AE1644" s="90"/>
    </row>
    <row r="1645" spans="1:31" x14ac:dyDescent="0.25">
      <c r="A1645" s="17"/>
      <c r="B1645" s="17"/>
      <c r="C1645" s="17"/>
      <c r="D1645" s="86"/>
      <c r="E1645" s="86"/>
      <c r="F1645" s="86"/>
      <c r="G1645" s="87"/>
      <c r="H1645" s="5"/>
      <c r="I1645" s="5"/>
      <c r="J1645" s="5"/>
      <c r="K1645" s="5"/>
      <c r="O1645" s="5"/>
      <c r="P1645" s="5"/>
      <c r="Q1645" s="5"/>
      <c r="R1645" s="17"/>
      <c r="S1645" s="17"/>
      <c r="T1645" s="17"/>
      <c r="AA1645" s="79"/>
      <c r="AB1645" s="79"/>
      <c r="AD1645" s="79"/>
      <c r="AE1645" s="90"/>
    </row>
    <row r="1646" spans="1:31" x14ac:dyDescent="0.25">
      <c r="A1646" s="17"/>
      <c r="B1646" s="17"/>
      <c r="C1646" s="17"/>
      <c r="D1646" s="86"/>
      <c r="E1646" s="86"/>
      <c r="F1646" s="86"/>
      <c r="G1646" s="87"/>
      <c r="H1646" s="5"/>
      <c r="I1646" s="5"/>
      <c r="J1646" s="5"/>
      <c r="K1646" s="5"/>
      <c r="O1646" s="5"/>
      <c r="P1646" s="5"/>
      <c r="Q1646" s="5"/>
      <c r="R1646" s="17"/>
      <c r="S1646" s="17"/>
      <c r="T1646" s="17"/>
      <c r="AA1646" s="79"/>
      <c r="AB1646" s="79"/>
      <c r="AD1646" s="79"/>
      <c r="AE1646" s="90"/>
    </row>
    <row r="1647" spans="1:31" x14ac:dyDescent="0.25">
      <c r="A1647" s="17"/>
      <c r="B1647" s="17"/>
      <c r="C1647" s="17"/>
      <c r="D1647" s="86"/>
      <c r="E1647" s="86"/>
      <c r="F1647" s="86"/>
      <c r="G1647" s="87"/>
      <c r="H1647" s="5"/>
      <c r="I1647" s="5"/>
      <c r="J1647" s="5"/>
      <c r="K1647" s="5"/>
      <c r="O1647" s="5"/>
      <c r="P1647" s="5"/>
      <c r="Q1647" s="5"/>
      <c r="R1647" s="17"/>
      <c r="S1647" s="17"/>
      <c r="T1647" s="17"/>
      <c r="AA1647" s="79"/>
      <c r="AB1647" s="79"/>
      <c r="AD1647" s="79"/>
      <c r="AE1647" s="90"/>
    </row>
    <row r="1648" spans="1:31" x14ac:dyDescent="0.25">
      <c r="A1648" s="17"/>
      <c r="B1648" s="17"/>
      <c r="C1648" s="17"/>
      <c r="D1648" s="86"/>
      <c r="E1648" s="86"/>
      <c r="F1648" s="86"/>
      <c r="G1648" s="87"/>
      <c r="H1648" s="5"/>
      <c r="I1648" s="5"/>
      <c r="J1648" s="5"/>
      <c r="K1648" s="5"/>
      <c r="O1648" s="5"/>
      <c r="P1648" s="5"/>
      <c r="Q1648" s="5"/>
      <c r="R1648" s="17"/>
      <c r="S1648" s="17"/>
      <c r="T1648" s="17"/>
      <c r="AA1648" s="79"/>
      <c r="AB1648" s="79"/>
      <c r="AD1648" s="79"/>
      <c r="AE1648" s="90"/>
    </row>
    <row r="1649" spans="1:31" x14ac:dyDescent="0.25">
      <c r="A1649" s="17"/>
      <c r="B1649" s="17"/>
      <c r="C1649" s="17"/>
      <c r="D1649" s="86"/>
      <c r="E1649" s="86"/>
      <c r="F1649" s="86"/>
      <c r="G1649" s="87"/>
      <c r="H1649" s="5"/>
      <c r="I1649" s="5"/>
      <c r="J1649" s="5"/>
      <c r="K1649" s="5"/>
      <c r="O1649" s="5"/>
      <c r="P1649" s="5"/>
      <c r="Q1649" s="5"/>
      <c r="R1649" s="17"/>
      <c r="S1649" s="17"/>
      <c r="T1649" s="17"/>
      <c r="AA1649" s="79"/>
      <c r="AB1649" s="79"/>
      <c r="AD1649" s="79"/>
      <c r="AE1649" s="90"/>
    </row>
    <row r="1650" spans="1:31" x14ac:dyDescent="0.25">
      <c r="A1650" s="17"/>
      <c r="B1650" s="17"/>
      <c r="C1650" s="17"/>
      <c r="D1650" s="86"/>
      <c r="E1650" s="86"/>
      <c r="F1650" s="86"/>
      <c r="G1650" s="87"/>
      <c r="H1650" s="5"/>
      <c r="I1650" s="5"/>
      <c r="J1650" s="5"/>
      <c r="K1650" s="5"/>
      <c r="O1650" s="5"/>
      <c r="P1650" s="5"/>
      <c r="Q1650" s="5"/>
      <c r="R1650" s="17"/>
      <c r="S1650" s="17"/>
      <c r="T1650" s="17"/>
      <c r="AA1650" s="79"/>
      <c r="AB1650" s="79"/>
      <c r="AD1650" s="79"/>
      <c r="AE1650" s="90"/>
    </row>
    <row r="1651" spans="1:31" x14ac:dyDescent="0.25">
      <c r="A1651" s="17"/>
      <c r="B1651" s="17"/>
      <c r="C1651" s="17"/>
      <c r="D1651" s="86"/>
      <c r="E1651" s="86"/>
      <c r="F1651" s="86"/>
      <c r="G1651" s="87"/>
      <c r="H1651" s="5"/>
      <c r="I1651" s="5"/>
      <c r="J1651" s="5"/>
      <c r="K1651" s="5"/>
      <c r="O1651" s="5"/>
      <c r="P1651" s="5"/>
      <c r="Q1651" s="5"/>
      <c r="R1651" s="17"/>
      <c r="S1651" s="17"/>
      <c r="T1651" s="17"/>
      <c r="AA1651" s="79"/>
      <c r="AB1651" s="79"/>
      <c r="AD1651" s="79"/>
      <c r="AE1651" s="90"/>
    </row>
    <row r="1652" spans="1:31" x14ac:dyDescent="0.25">
      <c r="A1652" s="17"/>
      <c r="B1652" s="17"/>
      <c r="C1652" s="17"/>
      <c r="D1652" s="86"/>
      <c r="E1652" s="86"/>
      <c r="F1652" s="86"/>
      <c r="G1652" s="87"/>
      <c r="H1652" s="5"/>
      <c r="I1652" s="5"/>
      <c r="J1652" s="5"/>
      <c r="K1652" s="5"/>
      <c r="O1652" s="5"/>
      <c r="P1652" s="5"/>
      <c r="Q1652" s="5"/>
      <c r="R1652" s="17"/>
      <c r="S1652" s="17"/>
      <c r="T1652" s="17"/>
      <c r="AA1652" s="79"/>
      <c r="AB1652" s="79"/>
      <c r="AD1652" s="79"/>
      <c r="AE1652" s="90"/>
    </row>
    <row r="1653" spans="1:31" x14ac:dyDescent="0.25">
      <c r="A1653" s="17"/>
      <c r="B1653" s="17"/>
      <c r="C1653" s="17"/>
      <c r="D1653" s="86"/>
      <c r="E1653" s="86"/>
      <c r="F1653" s="86"/>
      <c r="G1653" s="87"/>
      <c r="H1653" s="5"/>
      <c r="I1653" s="5"/>
      <c r="J1653" s="5"/>
      <c r="K1653" s="5"/>
      <c r="O1653" s="5"/>
      <c r="P1653" s="5"/>
      <c r="Q1653" s="5"/>
      <c r="R1653" s="17"/>
      <c r="S1653" s="17"/>
      <c r="T1653" s="17"/>
      <c r="AA1653" s="79"/>
      <c r="AB1653" s="79"/>
      <c r="AD1653" s="79"/>
      <c r="AE1653" s="90"/>
    </row>
    <row r="1654" spans="1:31" x14ac:dyDescent="0.25">
      <c r="A1654" s="17"/>
      <c r="B1654" s="17"/>
      <c r="C1654" s="17"/>
      <c r="D1654" s="86"/>
      <c r="E1654" s="86"/>
      <c r="F1654" s="86"/>
      <c r="G1654" s="87"/>
      <c r="H1654" s="5"/>
      <c r="I1654" s="5"/>
      <c r="J1654" s="5"/>
      <c r="K1654" s="5"/>
      <c r="O1654" s="5"/>
      <c r="P1654" s="5"/>
      <c r="Q1654" s="5"/>
      <c r="R1654" s="17"/>
      <c r="S1654" s="17"/>
      <c r="T1654" s="17"/>
      <c r="AA1654" s="79"/>
      <c r="AB1654" s="79"/>
      <c r="AD1654" s="79"/>
      <c r="AE1654" s="90"/>
    </row>
    <row r="1655" spans="1:31" x14ac:dyDescent="0.25">
      <c r="A1655" s="17"/>
      <c r="B1655" s="17"/>
      <c r="C1655" s="17"/>
      <c r="D1655" s="86"/>
      <c r="E1655" s="86"/>
      <c r="F1655" s="86"/>
      <c r="G1655" s="87"/>
      <c r="H1655" s="5"/>
      <c r="I1655" s="5"/>
      <c r="J1655" s="5"/>
      <c r="K1655" s="5"/>
      <c r="O1655" s="5"/>
      <c r="P1655" s="5"/>
      <c r="Q1655" s="5"/>
      <c r="R1655" s="17"/>
      <c r="S1655" s="17"/>
      <c r="T1655" s="17"/>
      <c r="AA1655" s="79"/>
      <c r="AB1655" s="79"/>
      <c r="AD1655" s="79"/>
      <c r="AE1655" s="90"/>
    </row>
    <row r="1656" spans="1:31" x14ac:dyDescent="0.25">
      <c r="A1656" s="17"/>
      <c r="B1656" s="17"/>
      <c r="C1656" s="17"/>
      <c r="D1656" s="86"/>
      <c r="E1656" s="86"/>
      <c r="F1656" s="86"/>
      <c r="G1656" s="87"/>
      <c r="H1656" s="5"/>
      <c r="I1656" s="5"/>
      <c r="J1656" s="5"/>
      <c r="K1656" s="5"/>
      <c r="O1656" s="5"/>
      <c r="P1656" s="5"/>
      <c r="Q1656" s="5"/>
      <c r="R1656" s="17"/>
      <c r="S1656" s="17"/>
      <c r="T1656" s="17"/>
      <c r="AA1656" s="79"/>
      <c r="AB1656" s="79"/>
      <c r="AD1656" s="79"/>
      <c r="AE1656" s="90"/>
    </row>
    <row r="1657" spans="1:31" x14ac:dyDescent="0.25">
      <c r="A1657" s="17"/>
      <c r="B1657" s="17"/>
      <c r="C1657" s="17"/>
      <c r="D1657" s="86"/>
      <c r="E1657" s="86"/>
      <c r="F1657" s="86"/>
      <c r="G1657" s="87"/>
      <c r="H1657" s="5"/>
      <c r="I1657" s="5"/>
      <c r="J1657" s="5"/>
      <c r="K1657" s="5"/>
      <c r="O1657" s="5"/>
      <c r="P1657" s="5"/>
      <c r="Q1657" s="5"/>
      <c r="R1657" s="17"/>
      <c r="S1657" s="17"/>
      <c r="T1657" s="17"/>
      <c r="AA1657" s="79"/>
      <c r="AB1657" s="79"/>
      <c r="AD1657" s="79"/>
      <c r="AE1657" s="90"/>
    </row>
    <row r="1658" spans="1:31" x14ac:dyDescent="0.25">
      <c r="A1658" s="17"/>
      <c r="B1658" s="17"/>
      <c r="C1658" s="17"/>
      <c r="D1658" s="86"/>
      <c r="E1658" s="86"/>
      <c r="F1658" s="86"/>
      <c r="G1658" s="87"/>
      <c r="H1658" s="5"/>
      <c r="I1658" s="5"/>
      <c r="J1658" s="5"/>
      <c r="K1658" s="5"/>
      <c r="O1658" s="5"/>
      <c r="P1658" s="5"/>
      <c r="Q1658" s="5"/>
      <c r="R1658" s="17"/>
      <c r="S1658" s="17"/>
      <c r="T1658" s="17"/>
      <c r="AA1658" s="79"/>
      <c r="AB1658" s="79"/>
      <c r="AD1658" s="79"/>
      <c r="AE1658" s="90"/>
    </row>
    <row r="1659" spans="1:31" x14ac:dyDescent="0.25">
      <c r="A1659" s="17"/>
      <c r="B1659" s="17"/>
      <c r="C1659" s="17"/>
      <c r="D1659" s="86"/>
      <c r="E1659" s="86"/>
      <c r="F1659" s="86"/>
      <c r="G1659" s="87"/>
      <c r="H1659" s="5"/>
      <c r="I1659" s="5"/>
      <c r="J1659" s="5"/>
      <c r="K1659" s="5"/>
      <c r="O1659" s="5"/>
      <c r="P1659" s="5"/>
      <c r="Q1659" s="5"/>
      <c r="R1659" s="17"/>
      <c r="S1659" s="17"/>
      <c r="T1659" s="17"/>
      <c r="AA1659" s="79"/>
      <c r="AB1659" s="79"/>
      <c r="AD1659" s="79"/>
      <c r="AE1659" s="90"/>
    </row>
    <row r="1660" spans="1:31" x14ac:dyDescent="0.25">
      <c r="A1660" s="17"/>
      <c r="B1660" s="17"/>
      <c r="C1660" s="17"/>
      <c r="D1660" s="86"/>
      <c r="E1660" s="86"/>
      <c r="F1660" s="86"/>
      <c r="G1660" s="87"/>
      <c r="H1660" s="5"/>
      <c r="I1660" s="5"/>
      <c r="J1660" s="5"/>
      <c r="K1660" s="5"/>
      <c r="O1660" s="5"/>
      <c r="P1660" s="5"/>
      <c r="Q1660" s="5"/>
      <c r="R1660" s="17"/>
      <c r="S1660" s="17"/>
      <c r="T1660" s="17"/>
      <c r="AA1660" s="79"/>
      <c r="AB1660" s="79"/>
      <c r="AD1660" s="79"/>
      <c r="AE1660" s="90"/>
    </row>
    <row r="1661" spans="1:31" x14ac:dyDescent="0.25">
      <c r="A1661" s="17"/>
      <c r="B1661" s="17"/>
      <c r="C1661" s="17"/>
      <c r="D1661" s="86"/>
      <c r="E1661" s="86"/>
      <c r="F1661" s="86"/>
      <c r="G1661" s="87"/>
      <c r="H1661" s="5"/>
      <c r="I1661" s="5"/>
      <c r="J1661" s="5"/>
      <c r="K1661" s="5"/>
      <c r="O1661" s="5"/>
      <c r="P1661" s="5"/>
      <c r="Q1661" s="5"/>
      <c r="R1661" s="17"/>
      <c r="S1661" s="17"/>
      <c r="T1661" s="17"/>
      <c r="AA1661" s="79"/>
      <c r="AB1661" s="79"/>
      <c r="AD1661" s="79"/>
      <c r="AE1661" s="90"/>
    </row>
    <row r="1662" spans="1:31" x14ac:dyDescent="0.25">
      <c r="A1662" s="17"/>
      <c r="B1662" s="17"/>
      <c r="C1662" s="17"/>
      <c r="D1662" s="86"/>
      <c r="E1662" s="86"/>
      <c r="F1662" s="86"/>
      <c r="G1662" s="87"/>
      <c r="H1662" s="5"/>
      <c r="I1662" s="5"/>
      <c r="J1662" s="5"/>
      <c r="K1662" s="5"/>
      <c r="O1662" s="5"/>
      <c r="P1662" s="5"/>
      <c r="Q1662" s="5"/>
      <c r="R1662" s="17"/>
      <c r="S1662" s="17"/>
      <c r="T1662" s="17"/>
      <c r="AA1662" s="79"/>
      <c r="AB1662" s="79"/>
      <c r="AD1662" s="79"/>
      <c r="AE1662" s="90"/>
    </row>
    <row r="1663" spans="1:31" x14ac:dyDescent="0.25">
      <c r="A1663" s="17"/>
      <c r="B1663" s="17"/>
      <c r="C1663" s="17"/>
      <c r="D1663" s="86"/>
      <c r="E1663" s="86"/>
      <c r="F1663" s="86"/>
      <c r="G1663" s="87"/>
      <c r="H1663" s="5"/>
      <c r="I1663" s="5"/>
      <c r="J1663" s="5"/>
      <c r="K1663" s="5"/>
      <c r="O1663" s="5"/>
      <c r="P1663" s="5"/>
      <c r="Q1663" s="5"/>
      <c r="R1663" s="17"/>
      <c r="S1663" s="17"/>
      <c r="T1663" s="17"/>
      <c r="AA1663" s="79"/>
      <c r="AB1663" s="79"/>
      <c r="AD1663" s="79"/>
      <c r="AE1663" s="90"/>
    </row>
    <row r="1664" spans="1:31" x14ac:dyDescent="0.25">
      <c r="A1664" s="17"/>
      <c r="B1664" s="17"/>
      <c r="C1664" s="17"/>
      <c r="D1664" s="86"/>
      <c r="E1664" s="86"/>
      <c r="F1664" s="86"/>
      <c r="G1664" s="87"/>
      <c r="H1664" s="5"/>
      <c r="I1664" s="5"/>
      <c r="J1664" s="5"/>
      <c r="K1664" s="5"/>
      <c r="O1664" s="5"/>
      <c r="P1664" s="5"/>
      <c r="Q1664" s="5"/>
      <c r="R1664" s="17"/>
      <c r="S1664" s="17"/>
      <c r="T1664" s="17"/>
      <c r="AA1664" s="79"/>
      <c r="AB1664" s="79"/>
      <c r="AD1664" s="79"/>
      <c r="AE1664" s="90"/>
    </row>
    <row r="1665" spans="1:31" x14ac:dyDescent="0.25">
      <c r="A1665" s="17"/>
      <c r="B1665" s="17"/>
      <c r="C1665" s="17"/>
      <c r="D1665" s="86"/>
      <c r="E1665" s="86"/>
      <c r="F1665" s="86"/>
      <c r="G1665" s="87"/>
      <c r="H1665" s="5"/>
      <c r="I1665" s="5"/>
      <c r="J1665" s="5"/>
      <c r="K1665" s="5"/>
      <c r="O1665" s="5"/>
      <c r="P1665" s="5"/>
      <c r="Q1665" s="5"/>
      <c r="R1665" s="17"/>
      <c r="S1665" s="17"/>
      <c r="T1665" s="17"/>
      <c r="AA1665" s="79"/>
      <c r="AB1665" s="79"/>
      <c r="AD1665" s="79"/>
      <c r="AE1665" s="90"/>
    </row>
    <row r="1666" spans="1:31" x14ac:dyDescent="0.25">
      <c r="A1666" s="17"/>
      <c r="B1666" s="17"/>
      <c r="C1666" s="17"/>
      <c r="D1666" s="86"/>
      <c r="E1666" s="86"/>
      <c r="F1666" s="86"/>
      <c r="G1666" s="87"/>
      <c r="H1666" s="5"/>
      <c r="I1666" s="5"/>
      <c r="J1666" s="5"/>
      <c r="K1666" s="5"/>
      <c r="O1666" s="5"/>
      <c r="P1666" s="5"/>
      <c r="Q1666" s="5"/>
      <c r="R1666" s="17"/>
      <c r="S1666" s="17"/>
      <c r="T1666" s="17"/>
      <c r="AA1666" s="79"/>
      <c r="AB1666" s="79"/>
      <c r="AD1666" s="79"/>
      <c r="AE1666" s="90"/>
    </row>
    <row r="1667" spans="1:31" x14ac:dyDescent="0.25">
      <c r="A1667" s="17"/>
      <c r="B1667" s="17"/>
      <c r="C1667" s="17"/>
      <c r="D1667" s="86"/>
      <c r="E1667" s="86"/>
      <c r="F1667" s="86"/>
      <c r="G1667" s="87"/>
      <c r="H1667" s="5"/>
      <c r="I1667" s="5"/>
      <c r="J1667" s="5"/>
      <c r="K1667" s="5"/>
      <c r="O1667" s="5"/>
      <c r="P1667" s="5"/>
      <c r="Q1667" s="5"/>
      <c r="R1667" s="17"/>
      <c r="S1667" s="17"/>
      <c r="T1667" s="17"/>
      <c r="AA1667" s="79"/>
      <c r="AB1667" s="79"/>
      <c r="AD1667" s="79"/>
      <c r="AE1667" s="90"/>
    </row>
    <row r="1668" spans="1:31" x14ac:dyDescent="0.25">
      <c r="A1668" s="17"/>
      <c r="B1668" s="17"/>
      <c r="C1668" s="17"/>
      <c r="D1668" s="86"/>
      <c r="E1668" s="86"/>
      <c r="F1668" s="86"/>
      <c r="G1668" s="87"/>
      <c r="H1668" s="5"/>
      <c r="I1668" s="5"/>
      <c r="J1668" s="5"/>
      <c r="K1668" s="5"/>
      <c r="O1668" s="5"/>
      <c r="P1668" s="5"/>
      <c r="Q1668" s="5"/>
      <c r="R1668" s="17"/>
      <c r="S1668" s="17"/>
      <c r="T1668" s="17"/>
      <c r="AA1668" s="79"/>
      <c r="AB1668" s="79"/>
      <c r="AD1668" s="79"/>
      <c r="AE1668" s="90"/>
    </row>
    <row r="1669" spans="1:31" x14ac:dyDescent="0.25">
      <c r="A1669" s="17"/>
      <c r="B1669" s="17"/>
      <c r="C1669" s="17"/>
      <c r="D1669" s="86"/>
      <c r="E1669" s="86"/>
      <c r="F1669" s="86"/>
      <c r="G1669" s="87"/>
      <c r="H1669" s="5"/>
      <c r="I1669" s="5"/>
      <c r="J1669" s="5"/>
      <c r="K1669" s="5"/>
      <c r="O1669" s="5"/>
      <c r="P1669" s="5"/>
      <c r="Q1669" s="5"/>
      <c r="R1669" s="17"/>
      <c r="S1669" s="17"/>
      <c r="T1669" s="17"/>
      <c r="AA1669" s="79"/>
      <c r="AB1669" s="79"/>
      <c r="AD1669" s="79"/>
      <c r="AE1669" s="90"/>
    </row>
    <row r="1670" spans="1:31" x14ac:dyDescent="0.25">
      <c r="A1670" s="17"/>
      <c r="B1670" s="17"/>
      <c r="C1670" s="17"/>
      <c r="D1670" s="86"/>
      <c r="E1670" s="86"/>
      <c r="F1670" s="86"/>
      <c r="G1670" s="87"/>
      <c r="H1670" s="5"/>
      <c r="I1670" s="5"/>
      <c r="J1670" s="5"/>
      <c r="K1670" s="5"/>
      <c r="O1670" s="5"/>
      <c r="P1670" s="5"/>
      <c r="Q1670" s="5"/>
      <c r="R1670" s="17"/>
      <c r="S1670" s="17"/>
      <c r="T1670" s="17"/>
      <c r="AA1670" s="79"/>
      <c r="AB1670" s="79"/>
      <c r="AD1670" s="79"/>
      <c r="AE1670" s="90"/>
    </row>
    <row r="1671" spans="1:31" x14ac:dyDescent="0.25">
      <c r="A1671" s="17"/>
      <c r="B1671" s="17"/>
      <c r="C1671" s="17"/>
      <c r="D1671" s="86"/>
      <c r="E1671" s="86"/>
      <c r="F1671" s="86"/>
      <c r="G1671" s="87"/>
      <c r="H1671" s="5"/>
      <c r="I1671" s="5"/>
      <c r="J1671" s="5"/>
      <c r="K1671" s="5"/>
      <c r="O1671" s="5"/>
      <c r="P1671" s="5"/>
      <c r="Q1671" s="5"/>
      <c r="R1671" s="17"/>
      <c r="S1671" s="17"/>
      <c r="T1671" s="17"/>
      <c r="AA1671" s="79"/>
      <c r="AB1671" s="79"/>
      <c r="AD1671" s="79"/>
      <c r="AE1671" s="90"/>
    </row>
    <row r="1672" spans="1:31" x14ac:dyDescent="0.25">
      <c r="A1672" s="17"/>
      <c r="B1672" s="17"/>
      <c r="C1672" s="17"/>
      <c r="D1672" s="86"/>
      <c r="E1672" s="86"/>
      <c r="F1672" s="86"/>
      <c r="G1672" s="87"/>
      <c r="H1672" s="5"/>
      <c r="I1672" s="5"/>
      <c r="J1672" s="5"/>
      <c r="K1672" s="5"/>
      <c r="O1672" s="5"/>
      <c r="P1672" s="5"/>
      <c r="Q1672" s="5"/>
      <c r="R1672" s="17"/>
      <c r="S1672" s="17"/>
      <c r="T1672" s="17"/>
      <c r="AA1672" s="79"/>
      <c r="AB1672" s="79"/>
      <c r="AD1672" s="79"/>
      <c r="AE1672" s="90"/>
    </row>
    <row r="1673" spans="1:31" x14ac:dyDescent="0.25">
      <c r="A1673" s="17"/>
      <c r="B1673" s="17"/>
      <c r="C1673" s="17"/>
      <c r="D1673" s="86"/>
      <c r="E1673" s="86"/>
      <c r="F1673" s="86"/>
      <c r="G1673" s="87"/>
      <c r="H1673" s="5"/>
      <c r="I1673" s="5"/>
      <c r="J1673" s="5"/>
      <c r="K1673" s="5"/>
      <c r="O1673" s="5"/>
      <c r="P1673" s="5"/>
      <c r="Q1673" s="5"/>
      <c r="R1673" s="17"/>
      <c r="S1673" s="17"/>
      <c r="T1673" s="17"/>
      <c r="AA1673" s="79"/>
      <c r="AB1673" s="79"/>
      <c r="AD1673" s="79"/>
      <c r="AE1673" s="90"/>
    </row>
    <row r="1674" spans="1:31" x14ac:dyDescent="0.25">
      <c r="A1674" s="17"/>
      <c r="B1674" s="17"/>
      <c r="C1674" s="17"/>
      <c r="D1674" s="86"/>
      <c r="E1674" s="86"/>
      <c r="F1674" s="86"/>
      <c r="G1674" s="87"/>
      <c r="H1674" s="5"/>
      <c r="I1674" s="5"/>
      <c r="J1674" s="5"/>
      <c r="K1674" s="5"/>
      <c r="O1674" s="5"/>
      <c r="P1674" s="5"/>
      <c r="Q1674" s="5"/>
      <c r="R1674" s="17"/>
      <c r="S1674" s="17"/>
      <c r="T1674" s="17"/>
      <c r="AA1674" s="79"/>
      <c r="AB1674" s="79"/>
      <c r="AD1674" s="79"/>
      <c r="AE1674" s="90"/>
    </row>
    <row r="1675" spans="1:31" x14ac:dyDescent="0.25">
      <c r="A1675" s="17"/>
      <c r="B1675" s="17"/>
      <c r="C1675" s="17"/>
      <c r="D1675" s="86"/>
      <c r="E1675" s="86"/>
      <c r="F1675" s="86"/>
      <c r="G1675" s="87"/>
      <c r="H1675" s="5"/>
      <c r="I1675" s="5"/>
      <c r="J1675" s="5"/>
      <c r="K1675" s="5"/>
      <c r="O1675" s="5"/>
      <c r="P1675" s="5"/>
      <c r="Q1675" s="5"/>
      <c r="R1675" s="17"/>
      <c r="S1675" s="17"/>
      <c r="T1675" s="17"/>
      <c r="AA1675" s="79"/>
      <c r="AB1675" s="79"/>
      <c r="AD1675" s="79"/>
      <c r="AE1675" s="90"/>
    </row>
    <row r="1676" spans="1:31" x14ac:dyDescent="0.25">
      <c r="A1676" s="17"/>
      <c r="B1676" s="17"/>
      <c r="C1676" s="17"/>
      <c r="D1676" s="86"/>
      <c r="E1676" s="86"/>
      <c r="F1676" s="86"/>
      <c r="G1676" s="87"/>
      <c r="H1676" s="5"/>
      <c r="I1676" s="5"/>
      <c r="J1676" s="5"/>
      <c r="K1676" s="5"/>
      <c r="O1676" s="5"/>
      <c r="P1676" s="5"/>
      <c r="Q1676" s="5"/>
      <c r="R1676" s="17"/>
      <c r="S1676" s="17"/>
      <c r="T1676" s="17"/>
      <c r="AA1676" s="79"/>
      <c r="AB1676" s="79"/>
      <c r="AD1676" s="79"/>
      <c r="AE1676" s="90"/>
    </row>
    <row r="1677" spans="1:31" x14ac:dyDescent="0.25">
      <c r="A1677" s="17"/>
      <c r="B1677" s="17"/>
      <c r="C1677" s="17"/>
      <c r="D1677" s="86"/>
      <c r="E1677" s="86"/>
      <c r="F1677" s="86"/>
      <c r="G1677" s="87"/>
      <c r="H1677" s="5"/>
      <c r="I1677" s="5"/>
      <c r="J1677" s="5"/>
      <c r="K1677" s="5"/>
      <c r="O1677" s="5"/>
      <c r="P1677" s="5"/>
      <c r="Q1677" s="5"/>
      <c r="R1677" s="17"/>
      <c r="S1677" s="17"/>
      <c r="T1677" s="17"/>
      <c r="AA1677" s="79"/>
      <c r="AB1677" s="79"/>
      <c r="AD1677" s="79"/>
      <c r="AE1677" s="90"/>
    </row>
    <row r="1678" spans="1:31" x14ac:dyDescent="0.25">
      <c r="A1678" s="17"/>
      <c r="B1678" s="17"/>
      <c r="C1678" s="17"/>
      <c r="D1678" s="86"/>
      <c r="E1678" s="86"/>
      <c r="F1678" s="86"/>
      <c r="G1678" s="87"/>
      <c r="H1678" s="5"/>
      <c r="I1678" s="5"/>
      <c r="J1678" s="5"/>
      <c r="K1678" s="5"/>
      <c r="O1678" s="5"/>
      <c r="P1678" s="5"/>
      <c r="Q1678" s="5"/>
      <c r="R1678" s="17"/>
      <c r="S1678" s="17"/>
      <c r="T1678" s="17"/>
      <c r="AA1678" s="79"/>
      <c r="AB1678" s="79"/>
      <c r="AD1678" s="79"/>
      <c r="AE1678" s="90"/>
    </row>
    <row r="1679" spans="1:31" x14ac:dyDescent="0.25">
      <c r="A1679" s="17"/>
      <c r="B1679" s="17"/>
      <c r="C1679" s="17"/>
      <c r="D1679" s="86"/>
      <c r="E1679" s="86"/>
      <c r="F1679" s="86"/>
      <c r="G1679" s="87"/>
      <c r="H1679" s="5"/>
      <c r="I1679" s="5"/>
      <c r="J1679" s="5"/>
      <c r="K1679" s="5"/>
      <c r="O1679" s="5"/>
      <c r="P1679" s="5"/>
      <c r="Q1679" s="5"/>
      <c r="R1679" s="17"/>
      <c r="S1679" s="17"/>
      <c r="T1679" s="17"/>
      <c r="AA1679" s="79"/>
      <c r="AB1679" s="79"/>
      <c r="AD1679" s="79"/>
      <c r="AE1679" s="90"/>
    </row>
    <row r="1680" spans="1:31" x14ac:dyDescent="0.25">
      <c r="A1680" s="17"/>
      <c r="B1680" s="17"/>
      <c r="C1680" s="17"/>
      <c r="D1680" s="86"/>
      <c r="E1680" s="86"/>
      <c r="F1680" s="86"/>
      <c r="G1680" s="87"/>
      <c r="H1680" s="5"/>
      <c r="I1680" s="5"/>
      <c r="J1680" s="5"/>
      <c r="K1680" s="5"/>
      <c r="O1680" s="5"/>
      <c r="P1680" s="5"/>
      <c r="Q1680" s="5"/>
      <c r="R1680" s="17"/>
      <c r="S1680" s="17"/>
      <c r="T1680" s="17"/>
      <c r="AA1680" s="79"/>
      <c r="AB1680" s="79"/>
      <c r="AD1680" s="79"/>
      <c r="AE1680" s="90"/>
    </row>
    <row r="1681" spans="1:31" x14ac:dyDescent="0.25">
      <c r="A1681" s="17"/>
      <c r="B1681" s="17"/>
      <c r="C1681" s="17"/>
      <c r="D1681" s="86"/>
      <c r="E1681" s="86"/>
      <c r="F1681" s="86"/>
      <c r="G1681" s="87"/>
      <c r="H1681" s="5"/>
      <c r="I1681" s="5"/>
      <c r="J1681" s="5"/>
      <c r="K1681" s="5"/>
      <c r="O1681" s="5"/>
      <c r="P1681" s="5"/>
      <c r="Q1681" s="5"/>
      <c r="R1681" s="17"/>
      <c r="S1681" s="17"/>
      <c r="T1681" s="17"/>
      <c r="AA1681" s="79"/>
      <c r="AB1681" s="79"/>
      <c r="AD1681" s="79"/>
      <c r="AE1681" s="90"/>
    </row>
    <row r="1682" spans="1:31" x14ac:dyDescent="0.25">
      <c r="A1682" s="17"/>
      <c r="B1682" s="17"/>
      <c r="C1682" s="17"/>
      <c r="D1682" s="86"/>
      <c r="E1682" s="86"/>
      <c r="F1682" s="86"/>
      <c r="G1682" s="87"/>
      <c r="H1682" s="5"/>
      <c r="I1682" s="5"/>
      <c r="J1682" s="5"/>
      <c r="K1682" s="5"/>
      <c r="O1682" s="5"/>
      <c r="P1682" s="5"/>
      <c r="Q1682" s="5"/>
      <c r="R1682" s="17"/>
      <c r="S1682" s="17"/>
      <c r="T1682" s="17"/>
      <c r="AA1682" s="79"/>
      <c r="AB1682" s="79"/>
      <c r="AD1682" s="79"/>
      <c r="AE1682" s="90"/>
    </row>
    <row r="1683" spans="1:31" x14ac:dyDescent="0.25">
      <c r="A1683" s="17"/>
      <c r="B1683" s="17"/>
      <c r="C1683" s="17"/>
      <c r="D1683" s="86"/>
      <c r="E1683" s="86"/>
      <c r="F1683" s="86"/>
      <c r="G1683" s="87"/>
      <c r="H1683" s="5"/>
      <c r="I1683" s="5"/>
      <c r="J1683" s="5"/>
      <c r="K1683" s="5"/>
      <c r="O1683" s="5"/>
      <c r="P1683" s="5"/>
      <c r="Q1683" s="5"/>
      <c r="R1683" s="17"/>
      <c r="S1683" s="17"/>
      <c r="T1683" s="17"/>
      <c r="AA1683" s="79"/>
      <c r="AB1683" s="79"/>
      <c r="AD1683" s="79"/>
      <c r="AE1683" s="90"/>
    </row>
    <row r="1684" spans="1:31" x14ac:dyDescent="0.25">
      <c r="A1684" s="17"/>
      <c r="B1684" s="17"/>
      <c r="C1684" s="17"/>
      <c r="D1684" s="86"/>
      <c r="E1684" s="86"/>
      <c r="F1684" s="86"/>
      <c r="G1684" s="87"/>
      <c r="H1684" s="5"/>
      <c r="I1684" s="5"/>
      <c r="J1684" s="5"/>
      <c r="K1684" s="5"/>
      <c r="O1684" s="5"/>
      <c r="P1684" s="5"/>
      <c r="Q1684" s="5"/>
      <c r="R1684" s="17"/>
      <c r="S1684" s="17"/>
      <c r="T1684" s="17"/>
      <c r="AA1684" s="79"/>
      <c r="AB1684" s="79"/>
      <c r="AD1684" s="79"/>
      <c r="AE1684" s="90"/>
    </row>
    <row r="1685" spans="1:31" x14ac:dyDescent="0.25">
      <c r="A1685" s="17"/>
      <c r="B1685" s="17"/>
      <c r="C1685" s="17"/>
      <c r="D1685" s="86"/>
      <c r="E1685" s="86"/>
      <c r="F1685" s="86"/>
      <c r="G1685" s="87"/>
      <c r="H1685" s="5"/>
      <c r="I1685" s="5"/>
      <c r="J1685" s="5"/>
      <c r="K1685" s="5"/>
      <c r="O1685" s="5"/>
      <c r="P1685" s="5"/>
      <c r="Q1685" s="5"/>
      <c r="R1685" s="17"/>
      <c r="S1685" s="17"/>
      <c r="T1685" s="17"/>
      <c r="AA1685" s="79"/>
      <c r="AB1685" s="79"/>
      <c r="AD1685" s="79"/>
      <c r="AE1685" s="90"/>
    </row>
    <row r="1686" spans="1:31" x14ac:dyDescent="0.25">
      <c r="A1686" s="17"/>
      <c r="B1686" s="17"/>
      <c r="C1686" s="17"/>
      <c r="D1686" s="86"/>
      <c r="E1686" s="86"/>
      <c r="F1686" s="86"/>
      <c r="G1686" s="87"/>
      <c r="H1686" s="5"/>
      <c r="I1686" s="5"/>
      <c r="J1686" s="5"/>
      <c r="K1686" s="5"/>
      <c r="O1686" s="5"/>
      <c r="P1686" s="5"/>
      <c r="Q1686" s="5"/>
      <c r="R1686" s="17"/>
      <c r="S1686" s="17"/>
      <c r="T1686" s="17"/>
      <c r="AA1686" s="79"/>
      <c r="AB1686" s="79"/>
      <c r="AD1686" s="79"/>
      <c r="AE1686" s="90"/>
    </row>
    <row r="1687" spans="1:31" x14ac:dyDescent="0.25">
      <c r="A1687" s="17"/>
      <c r="B1687" s="17"/>
      <c r="C1687" s="17"/>
      <c r="D1687" s="86"/>
      <c r="E1687" s="86"/>
      <c r="F1687" s="86"/>
      <c r="G1687" s="87"/>
      <c r="H1687" s="5"/>
      <c r="I1687" s="5"/>
      <c r="J1687" s="5"/>
      <c r="K1687" s="5"/>
      <c r="O1687" s="5"/>
      <c r="P1687" s="5"/>
      <c r="Q1687" s="5"/>
      <c r="R1687" s="17"/>
      <c r="S1687" s="17"/>
      <c r="T1687" s="17"/>
      <c r="AA1687" s="79"/>
      <c r="AB1687" s="79"/>
      <c r="AD1687" s="79"/>
      <c r="AE1687" s="90"/>
    </row>
    <row r="1688" spans="1:31" x14ac:dyDescent="0.25">
      <c r="A1688" s="17"/>
      <c r="B1688" s="17"/>
      <c r="C1688" s="17"/>
      <c r="D1688" s="86"/>
      <c r="E1688" s="86"/>
      <c r="F1688" s="86"/>
      <c r="G1688" s="87"/>
      <c r="H1688" s="5"/>
      <c r="I1688" s="5"/>
      <c r="J1688" s="5"/>
      <c r="K1688" s="5"/>
      <c r="O1688" s="5"/>
      <c r="P1688" s="5"/>
      <c r="Q1688" s="5"/>
      <c r="R1688" s="17"/>
      <c r="S1688" s="17"/>
      <c r="T1688" s="17"/>
      <c r="AA1688" s="79"/>
      <c r="AB1688" s="79"/>
      <c r="AD1688" s="79"/>
      <c r="AE1688" s="90"/>
    </row>
    <row r="1689" spans="1:31" x14ac:dyDescent="0.25">
      <c r="A1689" s="17"/>
      <c r="B1689" s="17"/>
      <c r="C1689" s="17"/>
      <c r="D1689" s="86"/>
      <c r="E1689" s="86"/>
      <c r="F1689" s="86"/>
      <c r="G1689" s="87"/>
      <c r="H1689" s="5"/>
      <c r="I1689" s="5"/>
      <c r="J1689" s="5"/>
      <c r="K1689" s="5"/>
      <c r="O1689" s="5"/>
      <c r="P1689" s="5"/>
      <c r="Q1689" s="5"/>
      <c r="R1689" s="17"/>
      <c r="S1689" s="17"/>
      <c r="T1689" s="17"/>
      <c r="AA1689" s="79"/>
      <c r="AB1689" s="79"/>
      <c r="AD1689" s="79"/>
      <c r="AE1689" s="90"/>
    </row>
    <row r="1690" spans="1:31" x14ac:dyDescent="0.25">
      <c r="A1690" s="17"/>
      <c r="B1690" s="17"/>
      <c r="C1690" s="17"/>
      <c r="D1690" s="86"/>
      <c r="E1690" s="86"/>
      <c r="F1690" s="86"/>
      <c r="G1690" s="87"/>
      <c r="H1690" s="5"/>
      <c r="I1690" s="5"/>
      <c r="J1690" s="5"/>
      <c r="K1690" s="5"/>
      <c r="O1690" s="5"/>
      <c r="P1690" s="5"/>
      <c r="Q1690" s="5"/>
      <c r="R1690" s="17"/>
      <c r="S1690" s="17"/>
      <c r="T1690" s="17"/>
      <c r="AA1690" s="79"/>
      <c r="AB1690" s="79"/>
      <c r="AD1690" s="79"/>
      <c r="AE1690" s="90"/>
    </row>
    <row r="1691" spans="1:31" x14ac:dyDescent="0.25">
      <c r="A1691" s="17"/>
      <c r="B1691" s="17"/>
      <c r="C1691" s="17"/>
      <c r="D1691" s="86"/>
      <c r="E1691" s="86"/>
      <c r="F1691" s="86"/>
      <c r="G1691" s="87"/>
      <c r="H1691" s="5"/>
      <c r="I1691" s="5"/>
      <c r="J1691" s="5"/>
      <c r="K1691" s="5"/>
      <c r="O1691" s="5"/>
      <c r="P1691" s="5"/>
      <c r="Q1691" s="5"/>
      <c r="R1691" s="17"/>
      <c r="S1691" s="17"/>
      <c r="T1691" s="17"/>
      <c r="AA1691" s="79"/>
      <c r="AB1691" s="79"/>
      <c r="AD1691" s="79"/>
      <c r="AE1691" s="90"/>
    </row>
    <row r="1692" spans="1:31" x14ac:dyDescent="0.25">
      <c r="A1692" s="17"/>
      <c r="B1692" s="17"/>
      <c r="C1692" s="17"/>
      <c r="D1692" s="86"/>
      <c r="E1692" s="86"/>
      <c r="F1692" s="86"/>
      <c r="G1692" s="87"/>
      <c r="H1692" s="5"/>
      <c r="I1692" s="5"/>
      <c r="J1692" s="5"/>
      <c r="K1692" s="5"/>
      <c r="O1692" s="5"/>
      <c r="P1692" s="5"/>
      <c r="Q1692" s="5"/>
      <c r="R1692" s="17"/>
      <c r="S1692" s="17"/>
      <c r="T1692" s="17"/>
      <c r="AA1692" s="79"/>
      <c r="AB1692" s="79"/>
      <c r="AD1692" s="79"/>
      <c r="AE1692" s="90"/>
    </row>
    <row r="1693" spans="1:31" x14ac:dyDescent="0.25">
      <c r="A1693" s="17"/>
      <c r="B1693" s="17"/>
      <c r="C1693" s="17"/>
      <c r="D1693" s="86"/>
      <c r="E1693" s="86"/>
      <c r="F1693" s="86"/>
      <c r="G1693" s="87"/>
      <c r="H1693" s="5"/>
      <c r="I1693" s="5"/>
      <c r="J1693" s="5"/>
      <c r="K1693" s="5"/>
      <c r="O1693" s="5"/>
      <c r="P1693" s="5"/>
      <c r="Q1693" s="5"/>
      <c r="R1693" s="17"/>
      <c r="S1693" s="17"/>
      <c r="T1693" s="17"/>
      <c r="AA1693" s="79"/>
      <c r="AB1693" s="79"/>
      <c r="AD1693" s="79"/>
      <c r="AE1693" s="90"/>
    </row>
    <row r="1694" spans="1:31" x14ac:dyDescent="0.25">
      <c r="A1694" s="17"/>
      <c r="B1694" s="17"/>
      <c r="C1694" s="17"/>
      <c r="D1694" s="86"/>
      <c r="E1694" s="86"/>
      <c r="F1694" s="86"/>
      <c r="G1694" s="87"/>
      <c r="H1694" s="5"/>
      <c r="I1694" s="5"/>
      <c r="J1694" s="5"/>
      <c r="K1694" s="5"/>
      <c r="O1694" s="5"/>
      <c r="P1694" s="5"/>
      <c r="Q1694" s="5"/>
      <c r="R1694" s="17"/>
      <c r="S1694" s="17"/>
      <c r="T1694" s="17"/>
      <c r="AA1694" s="79"/>
      <c r="AB1694" s="79"/>
      <c r="AD1694" s="79"/>
      <c r="AE1694" s="90"/>
    </row>
    <row r="1695" spans="1:31" x14ac:dyDescent="0.25">
      <c r="A1695" s="17"/>
      <c r="B1695" s="17"/>
      <c r="C1695" s="17"/>
      <c r="D1695" s="86"/>
      <c r="E1695" s="86"/>
      <c r="F1695" s="86"/>
      <c r="G1695" s="87"/>
      <c r="H1695" s="5"/>
      <c r="I1695" s="5"/>
      <c r="J1695" s="5"/>
      <c r="K1695" s="5"/>
      <c r="O1695" s="5"/>
      <c r="P1695" s="5"/>
      <c r="Q1695" s="5"/>
      <c r="R1695" s="17"/>
      <c r="S1695" s="17"/>
      <c r="T1695" s="17"/>
      <c r="AA1695" s="79"/>
      <c r="AB1695" s="79"/>
      <c r="AD1695" s="79"/>
      <c r="AE1695" s="90"/>
    </row>
    <row r="1696" spans="1:31" x14ac:dyDescent="0.25">
      <c r="A1696" s="17"/>
      <c r="B1696" s="17"/>
      <c r="C1696" s="17"/>
      <c r="D1696" s="86"/>
      <c r="E1696" s="86"/>
      <c r="F1696" s="86"/>
      <c r="G1696" s="87"/>
      <c r="H1696" s="5"/>
      <c r="I1696" s="5"/>
      <c r="J1696" s="5"/>
      <c r="K1696" s="5"/>
      <c r="O1696" s="5"/>
      <c r="P1696" s="5"/>
      <c r="Q1696" s="5"/>
      <c r="R1696" s="17"/>
      <c r="S1696" s="17"/>
      <c r="T1696" s="17"/>
      <c r="AA1696" s="79"/>
      <c r="AB1696" s="79"/>
      <c r="AD1696" s="79"/>
      <c r="AE1696" s="90"/>
    </row>
    <row r="1697" spans="1:31" x14ac:dyDescent="0.25">
      <c r="A1697" s="17"/>
      <c r="B1697" s="17"/>
      <c r="C1697" s="17"/>
      <c r="D1697" s="86"/>
      <c r="E1697" s="86"/>
      <c r="F1697" s="86"/>
      <c r="G1697" s="87"/>
      <c r="H1697" s="5"/>
      <c r="I1697" s="5"/>
      <c r="J1697" s="5"/>
      <c r="K1697" s="5"/>
      <c r="O1697" s="5"/>
      <c r="P1697" s="5"/>
      <c r="Q1697" s="5"/>
      <c r="R1697" s="17"/>
      <c r="S1697" s="17"/>
      <c r="T1697" s="17"/>
      <c r="AA1697" s="79"/>
      <c r="AB1697" s="79"/>
      <c r="AD1697" s="79"/>
      <c r="AE1697" s="90"/>
    </row>
    <row r="1698" spans="1:31" x14ac:dyDescent="0.25">
      <c r="A1698" s="17"/>
      <c r="B1698" s="17"/>
      <c r="C1698" s="17"/>
      <c r="D1698" s="86"/>
      <c r="E1698" s="86"/>
      <c r="F1698" s="86"/>
      <c r="G1698" s="87"/>
      <c r="H1698" s="5"/>
      <c r="I1698" s="5"/>
      <c r="J1698" s="5"/>
      <c r="K1698" s="5"/>
      <c r="O1698" s="5"/>
      <c r="P1698" s="5"/>
      <c r="Q1698" s="5"/>
      <c r="R1698" s="17"/>
      <c r="S1698" s="17"/>
      <c r="T1698" s="17"/>
      <c r="AA1698" s="79"/>
      <c r="AB1698" s="79"/>
      <c r="AD1698" s="79"/>
      <c r="AE1698" s="90"/>
    </row>
    <row r="1699" spans="1:31" x14ac:dyDescent="0.25">
      <c r="A1699" s="17"/>
      <c r="B1699" s="17"/>
      <c r="C1699" s="17"/>
      <c r="D1699" s="86"/>
      <c r="E1699" s="86"/>
      <c r="F1699" s="86"/>
      <c r="G1699" s="87"/>
      <c r="H1699" s="5"/>
      <c r="I1699" s="5"/>
      <c r="J1699" s="5"/>
      <c r="K1699" s="5"/>
      <c r="O1699" s="5"/>
      <c r="P1699" s="5"/>
      <c r="Q1699" s="5"/>
      <c r="R1699" s="17"/>
      <c r="S1699" s="17"/>
      <c r="T1699" s="17"/>
      <c r="AA1699" s="79"/>
      <c r="AB1699" s="79"/>
      <c r="AD1699" s="79"/>
      <c r="AE1699" s="90"/>
    </row>
    <row r="1700" spans="1:31" x14ac:dyDescent="0.25">
      <c r="A1700" s="17"/>
      <c r="B1700" s="17"/>
      <c r="C1700" s="17"/>
      <c r="D1700" s="86"/>
      <c r="E1700" s="86"/>
      <c r="F1700" s="86"/>
      <c r="G1700" s="87"/>
      <c r="H1700" s="5"/>
      <c r="I1700" s="5"/>
      <c r="J1700" s="5"/>
      <c r="K1700" s="5"/>
      <c r="O1700" s="5"/>
      <c r="P1700" s="5"/>
      <c r="Q1700" s="5"/>
      <c r="R1700" s="17"/>
      <c r="S1700" s="17"/>
      <c r="T1700" s="17"/>
      <c r="AA1700" s="79"/>
      <c r="AB1700" s="79"/>
      <c r="AD1700" s="79"/>
      <c r="AE1700" s="90"/>
    </row>
    <row r="1701" spans="1:31" x14ac:dyDescent="0.25">
      <c r="A1701" s="17"/>
      <c r="B1701" s="17"/>
      <c r="C1701" s="17"/>
      <c r="D1701" s="86"/>
      <c r="E1701" s="86"/>
      <c r="F1701" s="86"/>
      <c r="G1701" s="87"/>
      <c r="H1701" s="5"/>
      <c r="I1701" s="5"/>
      <c r="J1701" s="5"/>
      <c r="K1701" s="5"/>
      <c r="O1701" s="5"/>
      <c r="P1701" s="5"/>
      <c r="Q1701" s="5"/>
      <c r="R1701" s="17"/>
      <c r="S1701" s="17"/>
      <c r="T1701" s="17"/>
      <c r="AA1701" s="79"/>
      <c r="AB1701" s="79"/>
      <c r="AD1701" s="79"/>
      <c r="AE1701" s="90"/>
    </row>
    <row r="1702" spans="1:31" x14ac:dyDescent="0.25">
      <c r="A1702" s="17"/>
      <c r="B1702" s="17"/>
      <c r="C1702" s="17"/>
      <c r="D1702" s="86"/>
      <c r="E1702" s="86"/>
      <c r="F1702" s="86"/>
      <c r="G1702" s="87"/>
      <c r="H1702" s="5"/>
      <c r="I1702" s="5"/>
      <c r="J1702" s="5"/>
      <c r="K1702" s="5"/>
      <c r="O1702" s="5"/>
      <c r="P1702" s="5"/>
      <c r="Q1702" s="5"/>
      <c r="R1702" s="17"/>
      <c r="S1702" s="17"/>
      <c r="T1702" s="17"/>
      <c r="AA1702" s="79"/>
      <c r="AB1702" s="79"/>
      <c r="AD1702" s="79"/>
      <c r="AE1702" s="90"/>
    </row>
    <row r="1703" spans="1:31" x14ac:dyDescent="0.25">
      <c r="A1703" s="17"/>
      <c r="B1703" s="17"/>
      <c r="C1703" s="17"/>
      <c r="D1703" s="86"/>
      <c r="E1703" s="86"/>
      <c r="F1703" s="86"/>
      <c r="G1703" s="87"/>
      <c r="H1703" s="5"/>
      <c r="I1703" s="5"/>
      <c r="J1703" s="5"/>
      <c r="K1703" s="5"/>
      <c r="O1703" s="5"/>
      <c r="P1703" s="5"/>
      <c r="Q1703" s="5"/>
      <c r="R1703" s="17"/>
      <c r="S1703" s="17"/>
      <c r="T1703" s="17"/>
      <c r="AA1703" s="79"/>
      <c r="AB1703" s="79"/>
      <c r="AD1703" s="79"/>
      <c r="AE1703" s="90"/>
    </row>
    <row r="1704" spans="1:31" x14ac:dyDescent="0.25">
      <c r="A1704" s="17"/>
      <c r="B1704" s="17"/>
      <c r="C1704" s="17"/>
      <c r="D1704" s="86"/>
      <c r="E1704" s="86"/>
      <c r="F1704" s="86"/>
      <c r="G1704" s="87"/>
      <c r="H1704" s="5"/>
      <c r="I1704" s="5"/>
      <c r="J1704" s="5"/>
      <c r="K1704" s="5"/>
      <c r="O1704" s="5"/>
      <c r="P1704" s="5"/>
      <c r="Q1704" s="5"/>
      <c r="R1704" s="17"/>
      <c r="S1704" s="17"/>
      <c r="T1704" s="17"/>
      <c r="AA1704" s="79"/>
      <c r="AB1704" s="79"/>
      <c r="AD1704" s="79"/>
      <c r="AE1704" s="90"/>
    </row>
    <row r="1705" spans="1:31" x14ac:dyDescent="0.25">
      <c r="A1705" s="17"/>
      <c r="B1705" s="17"/>
      <c r="C1705" s="17"/>
      <c r="D1705" s="86"/>
      <c r="E1705" s="86"/>
      <c r="F1705" s="86"/>
      <c r="G1705" s="87"/>
      <c r="H1705" s="5"/>
      <c r="I1705" s="5"/>
      <c r="J1705" s="5"/>
      <c r="K1705" s="5"/>
      <c r="O1705" s="5"/>
      <c r="P1705" s="5"/>
      <c r="Q1705" s="5"/>
      <c r="R1705" s="17"/>
      <c r="S1705" s="17"/>
      <c r="T1705" s="17"/>
      <c r="AA1705" s="79"/>
      <c r="AB1705" s="79"/>
      <c r="AD1705" s="79"/>
      <c r="AE1705" s="90"/>
    </row>
    <row r="1706" spans="1:31" x14ac:dyDescent="0.25">
      <c r="A1706" s="17"/>
      <c r="B1706" s="17"/>
      <c r="C1706" s="17"/>
      <c r="D1706" s="86"/>
      <c r="E1706" s="86"/>
      <c r="F1706" s="86"/>
      <c r="G1706" s="87"/>
      <c r="H1706" s="5"/>
      <c r="I1706" s="5"/>
      <c r="J1706" s="5"/>
      <c r="K1706" s="5"/>
      <c r="O1706" s="5"/>
      <c r="P1706" s="5"/>
      <c r="Q1706" s="5"/>
      <c r="R1706" s="17"/>
      <c r="S1706" s="17"/>
      <c r="T1706" s="17"/>
      <c r="AA1706" s="79"/>
      <c r="AB1706" s="79"/>
      <c r="AD1706" s="79"/>
      <c r="AE1706" s="90"/>
    </row>
    <row r="1707" spans="1:31" x14ac:dyDescent="0.25">
      <c r="A1707" s="17"/>
      <c r="B1707" s="17"/>
      <c r="C1707" s="17"/>
      <c r="D1707" s="86"/>
      <c r="E1707" s="86"/>
      <c r="F1707" s="86"/>
      <c r="G1707" s="87"/>
      <c r="H1707" s="5"/>
      <c r="I1707" s="5"/>
      <c r="J1707" s="5"/>
      <c r="K1707" s="5"/>
      <c r="O1707" s="5"/>
      <c r="P1707" s="5"/>
      <c r="Q1707" s="5"/>
      <c r="R1707" s="17"/>
      <c r="S1707" s="17"/>
      <c r="T1707" s="17"/>
      <c r="AA1707" s="79"/>
      <c r="AB1707" s="79"/>
      <c r="AD1707" s="79"/>
      <c r="AE1707" s="90"/>
    </row>
    <row r="1708" spans="1:31" x14ac:dyDescent="0.25">
      <c r="A1708" s="17"/>
      <c r="B1708" s="17"/>
      <c r="C1708" s="17"/>
      <c r="D1708" s="86"/>
      <c r="E1708" s="86"/>
      <c r="F1708" s="86"/>
      <c r="G1708" s="87"/>
      <c r="H1708" s="5"/>
      <c r="I1708" s="5"/>
      <c r="J1708" s="5"/>
      <c r="K1708" s="5"/>
      <c r="O1708" s="5"/>
      <c r="P1708" s="5"/>
      <c r="Q1708" s="5"/>
      <c r="R1708" s="17"/>
      <c r="S1708" s="17"/>
      <c r="T1708" s="17"/>
      <c r="AA1708" s="79"/>
      <c r="AB1708" s="79"/>
      <c r="AD1708" s="79"/>
      <c r="AE1708" s="90"/>
    </row>
    <row r="1709" spans="1:31" x14ac:dyDescent="0.25">
      <c r="A1709" s="17"/>
      <c r="B1709" s="17"/>
      <c r="C1709" s="17"/>
      <c r="D1709" s="86"/>
      <c r="E1709" s="86"/>
      <c r="F1709" s="86"/>
      <c r="G1709" s="87"/>
      <c r="H1709" s="5"/>
      <c r="I1709" s="5"/>
      <c r="J1709" s="5"/>
      <c r="K1709" s="5"/>
      <c r="O1709" s="5"/>
      <c r="P1709" s="5"/>
      <c r="Q1709" s="5"/>
      <c r="R1709" s="17"/>
      <c r="S1709" s="17"/>
      <c r="T1709" s="17"/>
      <c r="AA1709" s="79"/>
      <c r="AB1709" s="79"/>
      <c r="AD1709" s="79"/>
      <c r="AE1709" s="90"/>
    </row>
    <row r="1710" spans="1:31" x14ac:dyDescent="0.25">
      <c r="A1710" s="17"/>
      <c r="B1710" s="17"/>
      <c r="C1710" s="17"/>
      <c r="D1710" s="86"/>
      <c r="E1710" s="86"/>
      <c r="F1710" s="86"/>
      <c r="G1710" s="87"/>
      <c r="H1710" s="5"/>
      <c r="I1710" s="5"/>
      <c r="J1710" s="5"/>
      <c r="K1710" s="5"/>
      <c r="O1710" s="5"/>
      <c r="P1710" s="5"/>
      <c r="Q1710" s="5"/>
      <c r="R1710" s="17"/>
      <c r="S1710" s="17"/>
      <c r="T1710" s="17"/>
      <c r="AA1710" s="79"/>
      <c r="AB1710" s="79"/>
      <c r="AD1710" s="79"/>
      <c r="AE1710" s="90"/>
    </row>
    <row r="1711" spans="1:31" x14ac:dyDescent="0.25">
      <c r="A1711" s="17"/>
      <c r="B1711" s="17"/>
      <c r="C1711" s="17"/>
      <c r="D1711" s="86"/>
      <c r="E1711" s="86"/>
      <c r="F1711" s="86"/>
      <c r="G1711" s="87"/>
      <c r="H1711" s="5"/>
      <c r="I1711" s="5"/>
      <c r="J1711" s="5"/>
      <c r="K1711" s="5"/>
      <c r="O1711" s="5"/>
      <c r="P1711" s="5"/>
      <c r="Q1711" s="5"/>
      <c r="R1711" s="17"/>
      <c r="S1711" s="17"/>
      <c r="T1711" s="17"/>
      <c r="AA1711" s="79"/>
      <c r="AB1711" s="79"/>
      <c r="AD1711" s="79"/>
      <c r="AE1711" s="90"/>
    </row>
    <row r="1712" spans="1:31" x14ac:dyDescent="0.25">
      <c r="A1712" s="17"/>
      <c r="B1712" s="17"/>
      <c r="C1712" s="17"/>
      <c r="D1712" s="86"/>
      <c r="E1712" s="86"/>
      <c r="F1712" s="86"/>
      <c r="G1712" s="87"/>
      <c r="H1712" s="5"/>
      <c r="I1712" s="5"/>
      <c r="J1712" s="5"/>
      <c r="K1712" s="5"/>
      <c r="O1712" s="5"/>
      <c r="P1712" s="5"/>
      <c r="Q1712" s="5"/>
      <c r="R1712" s="17"/>
      <c r="S1712" s="17"/>
      <c r="T1712" s="17"/>
      <c r="AA1712" s="79"/>
      <c r="AB1712" s="79"/>
      <c r="AD1712" s="79"/>
      <c r="AE1712" s="90"/>
    </row>
    <row r="1713" spans="1:31" x14ac:dyDescent="0.25">
      <c r="A1713" s="17"/>
      <c r="B1713" s="17"/>
      <c r="C1713" s="17"/>
      <c r="D1713" s="86"/>
      <c r="E1713" s="86"/>
      <c r="F1713" s="86"/>
      <c r="G1713" s="87"/>
      <c r="H1713" s="5"/>
      <c r="I1713" s="5"/>
      <c r="J1713" s="5"/>
      <c r="K1713" s="5"/>
      <c r="O1713" s="5"/>
      <c r="P1713" s="5"/>
      <c r="Q1713" s="5"/>
      <c r="R1713" s="17"/>
      <c r="S1713" s="17"/>
      <c r="T1713" s="17"/>
      <c r="AA1713" s="79"/>
      <c r="AB1713" s="79"/>
      <c r="AD1713" s="79"/>
      <c r="AE1713" s="90"/>
    </row>
    <row r="1714" spans="1:31" x14ac:dyDescent="0.25">
      <c r="A1714" s="17"/>
      <c r="B1714" s="17"/>
      <c r="C1714" s="17"/>
      <c r="D1714" s="86"/>
      <c r="E1714" s="86"/>
      <c r="F1714" s="86"/>
      <c r="G1714" s="87"/>
      <c r="H1714" s="5"/>
      <c r="I1714" s="5"/>
      <c r="J1714" s="5"/>
      <c r="K1714" s="5"/>
      <c r="O1714" s="5"/>
      <c r="P1714" s="5"/>
      <c r="Q1714" s="5"/>
      <c r="R1714" s="17"/>
      <c r="S1714" s="17"/>
      <c r="T1714" s="17"/>
      <c r="AA1714" s="79"/>
      <c r="AB1714" s="79"/>
      <c r="AD1714" s="79"/>
      <c r="AE1714" s="90"/>
    </row>
    <row r="1715" spans="1:31" x14ac:dyDescent="0.25">
      <c r="A1715" s="17"/>
      <c r="B1715" s="17"/>
      <c r="C1715" s="17"/>
      <c r="D1715" s="86"/>
      <c r="E1715" s="86"/>
      <c r="F1715" s="86"/>
      <c r="G1715" s="87"/>
      <c r="H1715" s="5"/>
      <c r="I1715" s="5"/>
      <c r="J1715" s="5"/>
      <c r="K1715" s="5"/>
      <c r="O1715" s="5"/>
      <c r="P1715" s="5"/>
      <c r="Q1715" s="5"/>
      <c r="R1715" s="17"/>
      <c r="S1715" s="17"/>
      <c r="T1715" s="17"/>
      <c r="AA1715" s="79"/>
      <c r="AB1715" s="79"/>
      <c r="AD1715" s="79"/>
      <c r="AE1715" s="90"/>
    </row>
    <row r="1716" spans="1:31" x14ac:dyDescent="0.25">
      <c r="A1716" s="17"/>
      <c r="B1716" s="17"/>
      <c r="C1716" s="17"/>
      <c r="D1716" s="86"/>
      <c r="E1716" s="86"/>
      <c r="F1716" s="86"/>
      <c r="G1716" s="87"/>
      <c r="H1716" s="5"/>
      <c r="I1716" s="5"/>
      <c r="J1716" s="5"/>
      <c r="K1716" s="5"/>
      <c r="O1716" s="5"/>
      <c r="P1716" s="5"/>
      <c r="Q1716" s="5"/>
      <c r="R1716" s="17"/>
      <c r="S1716" s="17"/>
      <c r="T1716" s="17"/>
      <c r="AA1716" s="79"/>
      <c r="AB1716" s="79"/>
      <c r="AD1716" s="79"/>
      <c r="AE1716" s="90"/>
    </row>
    <row r="1717" spans="1:31" x14ac:dyDescent="0.25">
      <c r="A1717" s="17"/>
      <c r="B1717" s="17"/>
      <c r="C1717" s="17"/>
      <c r="D1717" s="86"/>
      <c r="E1717" s="86"/>
      <c r="F1717" s="86"/>
      <c r="G1717" s="87"/>
      <c r="H1717" s="5"/>
      <c r="I1717" s="5"/>
      <c r="J1717" s="5"/>
      <c r="K1717" s="5"/>
      <c r="O1717" s="5"/>
      <c r="P1717" s="5"/>
      <c r="Q1717" s="5"/>
      <c r="R1717" s="17"/>
      <c r="S1717" s="17"/>
      <c r="T1717" s="17"/>
      <c r="AA1717" s="79"/>
      <c r="AB1717" s="79"/>
      <c r="AD1717" s="79"/>
      <c r="AE1717" s="90"/>
    </row>
    <row r="1718" spans="1:31" x14ac:dyDescent="0.25">
      <c r="A1718" s="17"/>
      <c r="B1718" s="17"/>
      <c r="C1718" s="17"/>
      <c r="D1718" s="86"/>
      <c r="E1718" s="86"/>
      <c r="F1718" s="86"/>
      <c r="G1718" s="87"/>
      <c r="H1718" s="5"/>
      <c r="I1718" s="5"/>
      <c r="J1718" s="5"/>
      <c r="K1718" s="5"/>
      <c r="O1718" s="5"/>
      <c r="P1718" s="5"/>
      <c r="Q1718" s="5"/>
      <c r="R1718" s="17"/>
      <c r="S1718" s="17"/>
      <c r="T1718" s="17"/>
      <c r="AA1718" s="79"/>
      <c r="AB1718" s="79"/>
      <c r="AD1718" s="79"/>
      <c r="AE1718" s="90"/>
    </row>
    <row r="1719" spans="1:31" x14ac:dyDescent="0.25">
      <c r="A1719" s="17"/>
      <c r="B1719" s="17"/>
      <c r="C1719" s="17"/>
      <c r="D1719" s="86"/>
      <c r="E1719" s="86"/>
      <c r="F1719" s="86"/>
      <c r="G1719" s="87"/>
      <c r="H1719" s="5"/>
      <c r="I1719" s="5"/>
      <c r="J1719" s="5"/>
      <c r="K1719" s="5"/>
      <c r="O1719" s="5"/>
      <c r="P1719" s="5"/>
      <c r="Q1719" s="5"/>
      <c r="R1719" s="17"/>
      <c r="S1719" s="17"/>
      <c r="T1719" s="17"/>
      <c r="AA1719" s="79"/>
      <c r="AB1719" s="79"/>
      <c r="AD1719" s="79"/>
      <c r="AE1719" s="90"/>
    </row>
    <row r="1720" spans="1:31" x14ac:dyDescent="0.25">
      <c r="A1720" s="17"/>
      <c r="B1720" s="17"/>
      <c r="C1720" s="17"/>
      <c r="D1720" s="86"/>
      <c r="E1720" s="86"/>
      <c r="F1720" s="86"/>
      <c r="G1720" s="87"/>
      <c r="H1720" s="5"/>
      <c r="I1720" s="5"/>
      <c r="J1720" s="5"/>
      <c r="K1720" s="5"/>
      <c r="O1720" s="5"/>
      <c r="P1720" s="5"/>
      <c r="Q1720" s="5"/>
      <c r="R1720" s="17"/>
      <c r="S1720" s="17"/>
      <c r="T1720" s="17"/>
      <c r="AA1720" s="79"/>
      <c r="AB1720" s="79"/>
      <c r="AD1720" s="79"/>
      <c r="AE1720" s="90"/>
    </row>
    <row r="1721" spans="1:31" x14ac:dyDescent="0.25">
      <c r="A1721" s="17"/>
      <c r="B1721" s="17"/>
      <c r="C1721" s="17"/>
      <c r="D1721" s="86"/>
      <c r="E1721" s="86"/>
      <c r="F1721" s="86"/>
      <c r="G1721" s="87"/>
      <c r="H1721" s="5"/>
      <c r="I1721" s="5"/>
      <c r="J1721" s="5"/>
      <c r="K1721" s="5"/>
      <c r="O1721" s="5"/>
      <c r="P1721" s="5"/>
      <c r="Q1721" s="5"/>
      <c r="R1721" s="17"/>
      <c r="S1721" s="17"/>
      <c r="T1721" s="17"/>
      <c r="AA1721" s="79"/>
      <c r="AB1721" s="79"/>
      <c r="AD1721" s="79"/>
      <c r="AE1721" s="90"/>
    </row>
    <row r="1722" spans="1:31" x14ac:dyDescent="0.25">
      <c r="A1722" s="17"/>
      <c r="B1722" s="17"/>
      <c r="C1722" s="17"/>
      <c r="D1722" s="86"/>
      <c r="E1722" s="86"/>
      <c r="F1722" s="86"/>
      <c r="G1722" s="87"/>
      <c r="H1722" s="5"/>
      <c r="I1722" s="5"/>
      <c r="J1722" s="5"/>
      <c r="K1722" s="5"/>
      <c r="O1722" s="5"/>
      <c r="P1722" s="5"/>
      <c r="Q1722" s="5"/>
      <c r="R1722" s="17"/>
      <c r="S1722" s="17"/>
      <c r="T1722" s="17"/>
      <c r="AA1722" s="79"/>
      <c r="AB1722" s="79"/>
      <c r="AD1722" s="79"/>
      <c r="AE1722" s="90"/>
    </row>
    <row r="1723" spans="1:31" x14ac:dyDescent="0.25">
      <c r="A1723" s="17"/>
      <c r="B1723" s="17"/>
      <c r="C1723" s="17"/>
      <c r="D1723" s="86"/>
      <c r="E1723" s="86"/>
      <c r="F1723" s="86"/>
      <c r="G1723" s="87"/>
      <c r="H1723" s="5"/>
      <c r="I1723" s="5"/>
      <c r="J1723" s="5"/>
      <c r="K1723" s="5"/>
      <c r="O1723" s="5"/>
      <c r="P1723" s="5"/>
      <c r="Q1723" s="5"/>
      <c r="R1723" s="17"/>
      <c r="S1723" s="17"/>
      <c r="T1723" s="17"/>
      <c r="AA1723" s="79"/>
      <c r="AB1723" s="79"/>
      <c r="AD1723" s="79"/>
      <c r="AE1723" s="90"/>
    </row>
    <row r="1724" spans="1:31" x14ac:dyDescent="0.25">
      <c r="A1724" s="17"/>
      <c r="B1724" s="17"/>
      <c r="C1724" s="17"/>
      <c r="D1724" s="86"/>
      <c r="E1724" s="86"/>
      <c r="F1724" s="86"/>
      <c r="G1724" s="87"/>
      <c r="H1724" s="5"/>
      <c r="I1724" s="5"/>
      <c r="J1724" s="5"/>
      <c r="K1724" s="5"/>
      <c r="O1724" s="5"/>
      <c r="P1724" s="5"/>
      <c r="Q1724" s="5"/>
      <c r="R1724" s="17"/>
      <c r="S1724" s="17"/>
      <c r="T1724" s="17"/>
      <c r="AA1724" s="79"/>
      <c r="AB1724" s="79"/>
      <c r="AD1724" s="79"/>
      <c r="AE1724" s="90"/>
    </row>
    <row r="1725" spans="1:31" x14ac:dyDescent="0.25">
      <c r="A1725" s="17"/>
      <c r="B1725" s="17"/>
      <c r="C1725" s="17"/>
      <c r="D1725" s="86"/>
      <c r="E1725" s="86"/>
      <c r="F1725" s="86"/>
      <c r="G1725" s="87"/>
      <c r="H1725" s="5"/>
      <c r="I1725" s="5"/>
      <c r="J1725" s="5"/>
      <c r="K1725" s="5"/>
      <c r="O1725" s="5"/>
      <c r="P1725" s="5"/>
      <c r="Q1725" s="5"/>
      <c r="R1725" s="17"/>
      <c r="S1725" s="17"/>
      <c r="T1725" s="17"/>
      <c r="AA1725" s="79"/>
      <c r="AB1725" s="79"/>
      <c r="AD1725" s="79"/>
      <c r="AE1725" s="90"/>
    </row>
    <row r="1726" spans="1:31" x14ac:dyDescent="0.25">
      <c r="A1726" s="17"/>
      <c r="B1726" s="17"/>
      <c r="C1726" s="17"/>
      <c r="D1726" s="86"/>
      <c r="E1726" s="86"/>
      <c r="F1726" s="86"/>
      <c r="G1726" s="87"/>
      <c r="H1726" s="5"/>
      <c r="I1726" s="5"/>
      <c r="J1726" s="5"/>
      <c r="K1726" s="5"/>
      <c r="O1726" s="5"/>
      <c r="P1726" s="5"/>
      <c r="Q1726" s="5"/>
      <c r="R1726" s="17"/>
      <c r="S1726" s="17"/>
      <c r="T1726" s="17"/>
      <c r="AA1726" s="79"/>
      <c r="AB1726" s="79"/>
      <c r="AD1726" s="79"/>
      <c r="AE1726" s="90"/>
    </row>
    <row r="1727" spans="1:31" x14ac:dyDescent="0.25">
      <c r="A1727" s="17"/>
      <c r="B1727" s="17"/>
      <c r="C1727" s="17"/>
      <c r="D1727" s="86"/>
      <c r="E1727" s="86"/>
      <c r="F1727" s="86"/>
      <c r="G1727" s="87"/>
      <c r="H1727" s="5"/>
      <c r="I1727" s="5"/>
      <c r="J1727" s="5"/>
      <c r="K1727" s="5"/>
      <c r="O1727" s="5"/>
      <c r="P1727" s="5"/>
      <c r="Q1727" s="5"/>
      <c r="R1727" s="17"/>
      <c r="S1727" s="17"/>
      <c r="T1727" s="17"/>
      <c r="AA1727" s="79"/>
      <c r="AB1727" s="79"/>
      <c r="AD1727" s="79"/>
      <c r="AE1727" s="90"/>
    </row>
    <row r="1728" spans="1:31" x14ac:dyDescent="0.25">
      <c r="A1728" s="17"/>
      <c r="B1728" s="17"/>
      <c r="C1728" s="17"/>
      <c r="D1728" s="86"/>
      <c r="E1728" s="86"/>
      <c r="F1728" s="86"/>
      <c r="G1728" s="87"/>
      <c r="H1728" s="5"/>
      <c r="I1728" s="5"/>
      <c r="J1728" s="5"/>
      <c r="K1728" s="5"/>
      <c r="O1728" s="5"/>
      <c r="P1728" s="5"/>
      <c r="Q1728" s="5"/>
      <c r="R1728" s="17"/>
      <c r="S1728" s="17"/>
      <c r="T1728" s="17"/>
      <c r="AA1728" s="79"/>
      <c r="AB1728" s="79"/>
      <c r="AD1728" s="79"/>
      <c r="AE1728" s="90"/>
    </row>
    <row r="1729" spans="1:31" x14ac:dyDescent="0.25">
      <c r="A1729" s="17"/>
      <c r="B1729" s="17"/>
      <c r="C1729" s="17"/>
      <c r="D1729" s="86"/>
      <c r="E1729" s="86"/>
      <c r="F1729" s="86"/>
      <c r="G1729" s="87"/>
      <c r="H1729" s="5"/>
      <c r="I1729" s="5"/>
      <c r="J1729" s="5"/>
      <c r="K1729" s="5"/>
      <c r="O1729" s="5"/>
      <c r="P1729" s="5"/>
      <c r="Q1729" s="5"/>
      <c r="R1729" s="17"/>
      <c r="S1729" s="17"/>
      <c r="T1729" s="17"/>
      <c r="AA1729" s="79"/>
      <c r="AB1729" s="79"/>
      <c r="AD1729" s="79"/>
      <c r="AE1729" s="90"/>
    </row>
    <row r="1730" spans="1:31" x14ac:dyDescent="0.25">
      <c r="A1730" s="17"/>
      <c r="B1730" s="17"/>
      <c r="C1730" s="17"/>
      <c r="D1730" s="86"/>
      <c r="E1730" s="86"/>
      <c r="F1730" s="86"/>
      <c r="G1730" s="87"/>
      <c r="H1730" s="5"/>
      <c r="I1730" s="5"/>
      <c r="J1730" s="5"/>
      <c r="K1730" s="5"/>
      <c r="O1730" s="5"/>
      <c r="P1730" s="5"/>
      <c r="Q1730" s="5"/>
      <c r="R1730" s="17"/>
      <c r="S1730" s="17"/>
      <c r="T1730" s="17"/>
      <c r="AA1730" s="79"/>
      <c r="AB1730" s="79"/>
      <c r="AD1730" s="79"/>
      <c r="AE1730" s="90"/>
    </row>
    <row r="1731" spans="1:31" x14ac:dyDescent="0.25">
      <c r="A1731" s="17"/>
      <c r="B1731" s="17"/>
      <c r="C1731" s="17"/>
      <c r="D1731" s="86"/>
      <c r="E1731" s="86"/>
      <c r="F1731" s="86"/>
      <c r="G1731" s="87"/>
      <c r="H1731" s="5"/>
      <c r="I1731" s="5"/>
      <c r="J1731" s="5"/>
      <c r="K1731" s="5"/>
      <c r="O1731" s="5"/>
      <c r="P1731" s="5"/>
      <c r="Q1731" s="5"/>
      <c r="R1731" s="17"/>
      <c r="S1731" s="17"/>
      <c r="T1731" s="17"/>
      <c r="AA1731" s="79"/>
      <c r="AB1731" s="79"/>
      <c r="AD1731" s="79"/>
      <c r="AE1731" s="90"/>
    </row>
    <row r="1732" spans="1:31" x14ac:dyDescent="0.25">
      <c r="A1732" s="17"/>
      <c r="B1732" s="17"/>
      <c r="C1732" s="17"/>
      <c r="D1732" s="86"/>
      <c r="E1732" s="86"/>
      <c r="F1732" s="86"/>
      <c r="G1732" s="87"/>
      <c r="H1732" s="5"/>
      <c r="I1732" s="5"/>
      <c r="J1732" s="5"/>
      <c r="K1732" s="5"/>
      <c r="O1732" s="5"/>
      <c r="P1732" s="5"/>
      <c r="Q1732" s="5"/>
      <c r="R1732" s="17"/>
      <c r="S1732" s="17"/>
      <c r="T1732" s="17"/>
      <c r="AA1732" s="79"/>
      <c r="AB1732" s="79"/>
      <c r="AD1732" s="79"/>
      <c r="AE1732" s="90"/>
    </row>
    <row r="1733" spans="1:31" x14ac:dyDescent="0.25">
      <c r="A1733" s="17"/>
      <c r="B1733" s="17"/>
      <c r="C1733" s="17"/>
      <c r="D1733" s="86"/>
      <c r="E1733" s="86"/>
      <c r="F1733" s="86"/>
      <c r="G1733" s="87"/>
      <c r="H1733" s="5"/>
      <c r="I1733" s="5"/>
      <c r="J1733" s="5"/>
      <c r="K1733" s="5"/>
      <c r="O1733" s="5"/>
      <c r="P1733" s="5"/>
      <c r="Q1733" s="5"/>
      <c r="R1733" s="17"/>
      <c r="S1733" s="17"/>
      <c r="T1733" s="17"/>
      <c r="AA1733" s="79"/>
      <c r="AB1733" s="79"/>
      <c r="AD1733" s="79"/>
      <c r="AE1733" s="90"/>
    </row>
    <row r="1734" spans="1:31" x14ac:dyDescent="0.25">
      <c r="A1734" s="17"/>
      <c r="B1734" s="17"/>
      <c r="C1734" s="17"/>
      <c r="D1734" s="86"/>
      <c r="E1734" s="86"/>
      <c r="F1734" s="86"/>
      <c r="G1734" s="87"/>
      <c r="H1734" s="5"/>
      <c r="I1734" s="5"/>
      <c r="J1734" s="5"/>
      <c r="K1734" s="5"/>
      <c r="O1734" s="5"/>
      <c r="P1734" s="5"/>
      <c r="Q1734" s="5"/>
      <c r="R1734" s="17"/>
      <c r="S1734" s="17"/>
      <c r="T1734" s="17"/>
      <c r="AA1734" s="79"/>
      <c r="AB1734" s="79"/>
      <c r="AD1734" s="79"/>
      <c r="AE1734" s="90"/>
    </row>
    <row r="1735" spans="1:31" x14ac:dyDescent="0.25">
      <c r="A1735" s="17"/>
      <c r="B1735" s="17"/>
      <c r="C1735" s="17"/>
      <c r="D1735" s="86"/>
      <c r="E1735" s="86"/>
      <c r="F1735" s="86"/>
      <c r="G1735" s="87"/>
      <c r="H1735" s="5"/>
      <c r="I1735" s="5"/>
      <c r="J1735" s="5"/>
      <c r="K1735" s="5"/>
      <c r="O1735" s="5"/>
      <c r="P1735" s="5"/>
      <c r="Q1735" s="5"/>
      <c r="R1735" s="17"/>
      <c r="S1735" s="17"/>
      <c r="T1735" s="17"/>
      <c r="AA1735" s="79"/>
      <c r="AB1735" s="79"/>
      <c r="AD1735" s="79"/>
      <c r="AE1735" s="90"/>
    </row>
    <row r="1736" spans="1:31" x14ac:dyDescent="0.25">
      <c r="A1736" s="17"/>
      <c r="B1736" s="17"/>
      <c r="C1736" s="17"/>
      <c r="D1736" s="86"/>
      <c r="E1736" s="86"/>
      <c r="F1736" s="86"/>
      <c r="G1736" s="87"/>
      <c r="H1736" s="5"/>
      <c r="I1736" s="5"/>
      <c r="J1736" s="5"/>
      <c r="K1736" s="5"/>
      <c r="O1736" s="5"/>
      <c r="P1736" s="5"/>
      <c r="Q1736" s="5"/>
      <c r="R1736" s="17"/>
      <c r="S1736" s="17"/>
      <c r="T1736" s="17"/>
      <c r="AA1736" s="79"/>
      <c r="AB1736" s="79"/>
      <c r="AD1736" s="79"/>
      <c r="AE1736" s="90"/>
    </row>
    <row r="1737" spans="1:31" x14ac:dyDescent="0.25">
      <c r="A1737" s="17"/>
      <c r="B1737" s="17"/>
      <c r="C1737" s="17"/>
      <c r="D1737" s="86"/>
      <c r="E1737" s="86"/>
      <c r="F1737" s="86"/>
      <c r="G1737" s="87"/>
      <c r="H1737" s="5"/>
      <c r="I1737" s="5"/>
      <c r="J1737" s="5"/>
      <c r="K1737" s="5"/>
      <c r="O1737" s="5"/>
      <c r="P1737" s="5"/>
      <c r="Q1737" s="5"/>
      <c r="R1737" s="17"/>
      <c r="S1737" s="17"/>
      <c r="T1737" s="17"/>
      <c r="AA1737" s="79"/>
      <c r="AB1737" s="79"/>
      <c r="AD1737" s="79"/>
      <c r="AE1737" s="90"/>
    </row>
    <row r="1738" spans="1:31" x14ac:dyDescent="0.25">
      <c r="A1738" s="17"/>
      <c r="B1738" s="17"/>
      <c r="C1738" s="17"/>
      <c r="D1738" s="86"/>
      <c r="E1738" s="86"/>
      <c r="F1738" s="86"/>
      <c r="G1738" s="87"/>
      <c r="H1738" s="5"/>
      <c r="I1738" s="5"/>
      <c r="J1738" s="5"/>
      <c r="K1738" s="5"/>
      <c r="O1738" s="5"/>
      <c r="P1738" s="5"/>
      <c r="Q1738" s="5"/>
      <c r="R1738" s="17"/>
      <c r="S1738" s="17"/>
      <c r="T1738" s="17"/>
      <c r="AA1738" s="79"/>
      <c r="AB1738" s="79"/>
      <c r="AD1738" s="79"/>
      <c r="AE1738" s="90"/>
    </row>
    <row r="1739" spans="1:31" x14ac:dyDescent="0.25">
      <c r="A1739" s="17"/>
      <c r="B1739" s="17"/>
      <c r="C1739" s="17"/>
      <c r="D1739" s="86"/>
      <c r="E1739" s="86"/>
      <c r="F1739" s="86"/>
      <c r="G1739" s="87"/>
      <c r="H1739" s="5"/>
      <c r="I1739" s="5"/>
      <c r="J1739" s="5"/>
      <c r="K1739" s="5"/>
      <c r="O1739" s="5"/>
      <c r="P1739" s="5"/>
      <c r="Q1739" s="5"/>
      <c r="R1739" s="17"/>
      <c r="S1739" s="17"/>
      <c r="T1739" s="17"/>
      <c r="AA1739" s="79"/>
      <c r="AB1739" s="79"/>
      <c r="AD1739" s="79"/>
      <c r="AE1739" s="90"/>
    </row>
    <row r="1740" spans="1:31" x14ac:dyDescent="0.25">
      <c r="A1740" s="17"/>
      <c r="B1740" s="17"/>
      <c r="C1740" s="17"/>
      <c r="D1740" s="86"/>
      <c r="E1740" s="86"/>
      <c r="F1740" s="86"/>
      <c r="G1740" s="87"/>
      <c r="H1740" s="5"/>
      <c r="I1740" s="5"/>
      <c r="J1740" s="5"/>
      <c r="K1740" s="5"/>
      <c r="O1740" s="5"/>
      <c r="P1740" s="5"/>
      <c r="Q1740" s="5"/>
      <c r="R1740" s="17"/>
      <c r="S1740" s="17"/>
      <c r="T1740" s="17"/>
      <c r="AA1740" s="79"/>
      <c r="AB1740" s="79"/>
      <c r="AD1740" s="79"/>
      <c r="AE1740" s="90"/>
    </row>
    <row r="1741" spans="1:31" x14ac:dyDescent="0.25">
      <c r="A1741" s="17"/>
      <c r="B1741" s="17"/>
      <c r="C1741" s="17"/>
      <c r="D1741" s="86"/>
      <c r="E1741" s="86"/>
      <c r="F1741" s="86"/>
      <c r="G1741" s="87"/>
      <c r="H1741" s="5"/>
      <c r="I1741" s="5"/>
      <c r="J1741" s="5"/>
      <c r="K1741" s="5"/>
      <c r="O1741" s="5"/>
      <c r="P1741" s="5"/>
      <c r="Q1741" s="5"/>
      <c r="R1741" s="17"/>
      <c r="S1741" s="17"/>
      <c r="T1741" s="17"/>
      <c r="AA1741" s="79"/>
      <c r="AB1741" s="79"/>
      <c r="AD1741" s="79"/>
      <c r="AE1741" s="90"/>
    </row>
    <row r="1742" spans="1:31" x14ac:dyDescent="0.25">
      <c r="A1742" s="17"/>
      <c r="B1742" s="17"/>
      <c r="C1742" s="17"/>
      <c r="D1742" s="86"/>
      <c r="E1742" s="86"/>
      <c r="F1742" s="86"/>
      <c r="G1742" s="87"/>
      <c r="H1742" s="5"/>
      <c r="I1742" s="5"/>
      <c r="J1742" s="5"/>
      <c r="K1742" s="5"/>
      <c r="O1742" s="5"/>
      <c r="P1742" s="5"/>
      <c r="Q1742" s="5"/>
      <c r="R1742" s="17"/>
      <c r="S1742" s="17"/>
      <c r="T1742" s="17"/>
      <c r="AA1742" s="79"/>
      <c r="AB1742" s="79"/>
      <c r="AD1742" s="79"/>
      <c r="AE1742" s="90"/>
    </row>
    <row r="1743" spans="1:31" x14ac:dyDescent="0.25">
      <c r="A1743" s="17"/>
      <c r="B1743" s="17"/>
      <c r="C1743" s="17"/>
      <c r="D1743" s="86"/>
      <c r="E1743" s="86"/>
      <c r="F1743" s="86"/>
      <c r="G1743" s="87"/>
      <c r="H1743" s="5"/>
      <c r="I1743" s="5"/>
      <c r="J1743" s="5"/>
      <c r="K1743" s="5"/>
      <c r="O1743" s="5"/>
      <c r="P1743" s="5"/>
      <c r="Q1743" s="5"/>
      <c r="R1743" s="17"/>
      <c r="S1743" s="17"/>
      <c r="T1743" s="17"/>
      <c r="AA1743" s="79"/>
      <c r="AB1743" s="79"/>
      <c r="AD1743" s="79"/>
      <c r="AE1743" s="90"/>
    </row>
    <row r="1744" spans="1:31" x14ac:dyDescent="0.25">
      <c r="A1744" s="17"/>
      <c r="B1744" s="17"/>
      <c r="C1744" s="17"/>
      <c r="D1744" s="86"/>
      <c r="E1744" s="86"/>
      <c r="F1744" s="86"/>
      <c r="G1744" s="87"/>
      <c r="H1744" s="5"/>
      <c r="I1744" s="5"/>
      <c r="J1744" s="5"/>
      <c r="K1744" s="5"/>
      <c r="O1744" s="5"/>
      <c r="P1744" s="5"/>
      <c r="Q1744" s="5"/>
      <c r="R1744" s="17"/>
      <c r="S1744" s="17"/>
      <c r="T1744" s="17"/>
      <c r="AA1744" s="79"/>
      <c r="AB1744" s="79"/>
      <c r="AD1744" s="79"/>
      <c r="AE1744" s="90"/>
    </row>
    <row r="1745" spans="1:31" x14ac:dyDescent="0.25">
      <c r="A1745" s="17"/>
      <c r="B1745" s="17"/>
      <c r="C1745" s="17"/>
      <c r="D1745" s="86"/>
      <c r="E1745" s="86"/>
      <c r="F1745" s="86"/>
      <c r="G1745" s="87"/>
      <c r="H1745" s="5"/>
      <c r="I1745" s="5"/>
      <c r="J1745" s="5"/>
      <c r="K1745" s="5"/>
      <c r="O1745" s="5"/>
      <c r="P1745" s="5"/>
      <c r="Q1745" s="5"/>
      <c r="R1745" s="17"/>
      <c r="S1745" s="17"/>
      <c r="T1745" s="17"/>
      <c r="AA1745" s="79"/>
      <c r="AB1745" s="79"/>
      <c r="AD1745" s="79"/>
      <c r="AE1745" s="90"/>
    </row>
    <row r="1746" spans="1:31" x14ac:dyDescent="0.25">
      <c r="A1746" s="17"/>
      <c r="B1746" s="17"/>
      <c r="C1746" s="17"/>
      <c r="D1746" s="86"/>
      <c r="E1746" s="86"/>
      <c r="F1746" s="86"/>
      <c r="G1746" s="87"/>
      <c r="H1746" s="5"/>
      <c r="I1746" s="5"/>
      <c r="J1746" s="5"/>
      <c r="K1746" s="5"/>
      <c r="O1746" s="5"/>
      <c r="P1746" s="5"/>
      <c r="Q1746" s="5"/>
      <c r="R1746" s="17"/>
      <c r="S1746" s="17"/>
      <c r="T1746" s="17"/>
      <c r="AA1746" s="79"/>
      <c r="AB1746" s="79"/>
      <c r="AD1746" s="79"/>
      <c r="AE1746" s="90"/>
    </row>
    <row r="1747" spans="1:31" x14ac:dyDescent="0.25">
      <c r="A1747" s="17"/>
      <c r="B1747" s="17"/>
      <c r="C1747" s="17"/>
      <c r="D1747" s="86"/>
      <c r="E1747" s="86"/>
      <c r="F1747" s="86"/>
      <c r="G1747" s="87"/>
      <c r="H1747" s="5"/>
      <c r="I1747" s="5"/>
      <c r="J1747" s="5"/>
      <c r="K1747" s="5"/>
      <c r="O1747" s="5"/>
      <c r="P1747" s="5"/>
      <c r="Q1747" s="5"/>
      <c r="R1747" s="17"/>
      <c r="S1747" s="17"/>
      <c r="T1747" s="17"/>
      <c r="AA1747" s="79"/>
      <c r="AB1747" s="79"/>
      <c r="AD1747" s="79"/>
      <c r="AE1747" s="90"/>
    </row>
    <row r="1748" spans="1:31" x14ac:dyDescent="0.25">
      <c r="A1748" s="17"/>
      <c r="B1748" s="17"/>
      <c r="C1748" s="17"/>
      <c r="D1748" s="86"/>
      <c r="E1748" s="86"/>
      <c r="F1748" s="86"/>
      <c r="G1748" s="87"/>
      <c r="H1748" s="5"/>
      <c r="I1748" s="5"/>
      <c r="J1748" s="5"/>
      <c r="K1748" s="5"/>
      <c r="O1748" s="5"/>
      <c r="P1748" s="5"/>
      <c r="Q1748" s="5"/>
      <c r="R1748" s="17"/>
      <c r="S1748" s="17"/>
      <c r="T1748" s="17"/>
      <c r="AA1748" s="79"/>
      <c r="AB1748" s="79"/>
      <c r="AD1748" s="79"/>
      <c r="AE1748" s="90"/>
    </row>
    <row r="1749" spans="1:31" x14ac:dyDescent="0.25">
      <c r="A1749" s="17"/>
      <c r="B1749" s="17"/>
      <c r="C1749" s="17"/>
      <c r="D1749" s="86"/>
      <c r="E1749" s="86"/>
      <c r="F1749" s="86"/>
      <c r="G1749" s="87"/>
      <c r="H1749" s="5"/>
      <c r="I1749" s="5"/>
      <c r="J1749" s="5"/>
      <c r="K1749" s="5"/>
      <c r="O1749" s="5"/>
      <c r="P1749" s="5"/>
      <c r="Q1749" s="5"/>
      <c r="R1749" s="17"/>
      <c r="S1749" s="17"/>
      <c r="T1749" s="17"/>
      <c r="AA1749" s="79"/>
      <c r="AB1749" s="79"/>
      <c r="AD1749" s="79"/>
      <c r="AE1749" s="90"/>
    </row>
    <row r="1750" spans="1:31" x14ac:dyDescent="0.25">
      <c r="A1750" s="17"/>
      <c r="B1750" s="17"/>
      <c r="C1750" s="17"/>
      <c r="D1750" s="86"/>
      <c r="E1750" s="86"/>
      <c r="F1750" s="86"/>
      <c r="G1750" s="87"/>
      <c r="H1750" s="5"/>
      <c r="I1750" s="5"/>
      <c r="J1750" s="5"/>
      <c r="K1750" s="5"/>
      <c r="O1750" s="5"/>
      <c r="P1750" s="5"/>
      <c r="Q1750" s="5"/>
      <c r="R1750" s="17"/>
      <c r="S1750" s="17"/>
      <c r="T1750" s="17"/>
      <c r="AA1750" s="79"/>
      <c r="AB1750" s="79"/>
      <c r="AD1750" s="79"/>
      <c r="AE1750" s="90"/>
    </row>
    <row r="1751" spans="1:31" x14ac:dyDescent="0.25">
      <c r="A1751" s="17"/>
      <c r="B1751" s="17"/>
      <c r="C1751" s="17"/>
      <c r="D1751" s="86"/>
      <c r="E1751" s="86"/>
      <c r="F1751" s="86"/>
      <c r="G1751" s="87"/>
      <c r="H1751" s="5"/>
      <c r="I1751" s="5"/>
      <c r="J1751" s="5"/>
      <c r="K1751" s="5"/>
      <c r="O1751" s="5"/>
      <c r="P1751" s="5"/>
      <c r="Q1751" s="5"/>
      <c r="R1751" s="17"/>
      <c r="S1751" s="17"/>
      <c r="T1751" s="17"/>
      <c r="AA1751" s="79"/>
      <c r="AB1751" s="79"/>
      <c r="AD1751" s="79"/>
      <c r="AE1751" s="90"/>
    </row>
    <row r="1752" spans="1:31" x14ac:dyDescent="0.25">
      <c r="A1752" s="17"/>
      <c r="B1752" s="17"/>
      <c r="C1752" s="17"/>
      <c r="D1752" s="86"/>
      <c r="E1752" s="86"/>
      <c r="F1752" s="86"/>
      <c r="G1752" s="87"/>
      <c r="H1752" s="5"/>
      <c r="I1752" s="5"/>
      <c r="J1752" s="5"/>
      <c r="K1752" s="5"/>
      <c r="O1752" s="5"/>
      <c r="P1752" s="5"/>
      <c r="Q1752" s="5"/>
      <c r="R1752" s="17"/>
      <c r="S1752" s="17"/>
      <c r="T1752" s="17"/>
      <c r="AA1752" s="79"/>
      <c r="AB1752" s="79"/>
      <c r="AD1752" s="79"/>
      <c r="AE1752" s="90"/>
    </row>
    <row r="1753" spans="1:31" x14ac:dyDescent="0.25">
      <c r="A1753" s="17"/>
      <c r="B1753" s="17"/>
      <c r="C1753" s="17"/>
      <c r="D1753" s="86"/>
      <c r="E1753" s="86"/>
      <c r="F1753" s="86"/>
      <c r="G1753" s="87"/>
      <c r="H1753" s="5"/>
      <c r="I1753" s="5"/>
      <c r="J1753" s="5"/>
      <c r="K1753" s="5"/>
      <c r="O1753" s="5"/>
      <c r="P1753" s="5"/>
      <c r="Q1753" s="5"/>
      <c r="R1753" s="17"/>
      <c r="S1753" s="17"/>
      <c r="T1753" s="17"/>
      <c r="AA1753" s="79"/>
      <c r="AB1753" s="79"/>
      <c r="AD1753" s="79"/>
      <c r="AE1753" s="90"/>
    </row>
    <row r="1754" spans="1:31" x14ac:dyDescent="0.25">
      <c r="A1754" s="17"/>
      <c r="B1754" s="17"/>
      <c r="C1754" s="17"/>
      <c r="D1754" s="86"/>
      <c r="E1754" s="86"/>
      <c r="F1754" s="86"/>
      <c r="G1754" s="87"/>
      <c r="H1754" s="5"/>
      <c r="I1754" s="5"/>
      <c r="J1754" s="5"/>
      <c r="K1754" s="5"/>
      <c r="O1754" s="5"/>
      <c r="P1754" s="5"/>
      <c r="Q1754" s="5"/>
      <c r="R1754" s="17"/>
      <c r="S1754" s="17"/>
      <c r="T1754" s="17"/>
      <c r="AA1754" s="79"/>
      <c r="AB1754" s="79"/>
      <c r="AD1754" s="79"/>
      <c r="AE1754" s="90"/>
    </row>
    <row r="1755" spans="1:31" x14ac:dyDescent="0.25">
      <c r="A1755" s="17"/>
      <c r="B1755" s="17"/>
      <c r="C1755" s="17"/>
      <c r="D1755" s="86"/>
      <c r="E1755" s="86"/>
      <c r="F1755" s="86"/>
      <c r="G1755" s="87"/>
      <c r="H1755" s="5"/>
      <c r="I1755" s="5"/>
      <c r="J1755" s="5"/>
      <c r="K1755" s="5"/>
      <c r="O1755" s="5"/>
      <c r="P1755" s="5"/>
      <c r="Q1755" s="5"/>
      <c r="R1755" s="17"/>
      <c r="S1755" s="17"/>
      <c r="T1755" s="17"/>
      <c r="AA1755" s="79"/>
      <c r="AB1755" s="79"/>
      <c r="AD1755" s="79"/>
      <c r="AE1755" s="90"/>
    </row>
    <row r="1756" spans="1:31" x14ac:dyDescent="0.25">
      <c r="A1756" s="17"/>
      <c r="B1756" s="17"/>
      <c r="C1756" s="17"/>
      <c r="D1756" s="86"/>
      <c r="E1756" s="86"/>
      <c r="F1756" s="86"/>
      <c r="G1756" s="87"/>
      <c r="H1756" s="5"/>
      <c r="I1756" s="5"/>
      <c r="J1756" s="5"/>
      <c r="K1756" s="5"/>
      <c r="O1756" s="5"/>
      <c r="P1756" s="5"/>
      <c r="Q1756" s="5"/>
      <c r="R1756" s="17"/>
      <c r="S1756" s="17"/>
      <c r="T1756" s="17"/>
      <c r="AA1756" s="79"/>
      <c r="AB1756" s="79"/>
      <c r="AD1756" s="79"/>
      <c r="AE1756" s="90"/>
    </row>
    <row r="1757" spans="1:31" x14ac:dyDescent="0.25">
      <c r="A1757" s="17"/>
      <c r="B1757" s="17"/>
      <c r="C1757" s="17"/>
      <c r="D1757" s="86"/>
      <c r="E1757" s="86"/>
      <c r="F1757" s="86"/>
      <c r="G1757" s="87"/>
      <c r="H1757" s="5"/>
      <c r="I1757" s="5"/>
      <c r="J1757" s="5"/>
      <c r="K1757" s="5"/>
      <c r="O1757" s="5"/>
      <c r="P1757" s="5"/>
      <c r="Q1757" s="5"/>
      <c r="R1757" s="17"/>
      <c r="S1757" s="17"/>
      <c r="T1757" s="17"/>
      <c r="AA1757" s="79"/>
      <c r="AB1757" s="79"/>
      <c r="AD1757" s="79"/>
      <c r="AE1757" s="90"/>
    </row>
    <row r="1758" spans="1:31" x14ac:dyDescent="0.25">
      <c r="A1758" s="17"/>
      <c r="B1758" s="17"/>
      <c r="C1758" s="17"/>
      <c r="D1758" s="86"/>
      <c r="E1758" s="86"/>
      <c r="F1758" s="86"/>
      <c r="G1758" s="87"/>
      <c r="H1758" s="5"/>
      <c r="I1758" s="5"/>
      <c r="J1758" s="5"/>
      <c r="K1758" s="5"/>
      <c r="O1758" s="5"/>
      <c r="P1758" s="5"/>
      <c r="Q1758" s="5"/>
      <c r="R1758" s="17"/>
      <c r="S1758" s="17"/>
      <c r="T1758" s="17"/>
      <c r="AA1758" s="79"/>
      <c r="AB1758" s="79"/>
      <c r="AD1758" s="79"/>
      <c r="AE1758" s="90"/>
    </row>
    <row r="1759" spans="1:31" x14ac:dyDescent="0.25">
      <c r="A1759" s="17"/>
      <c r="B1759" s="17"/>
      <c r="C1759" s="17"/>
      <c r="D1759" s="86"/>
      <c r="E1759" s="86"/>
      <c r="F1759" s="86"/>
      <c r="G1759" s="87"/>
      <c r="H1759" s="5"/>
      <c r="I1759" s="5"/>
      <c r="J1759" s="5"/>
      <c r="K1759" s="5"/>
      <c r="O1759" s="5"/>
      <c r="P1759" s="5"/>
      <c r="Q1759" s="5"/>
      <c r="R1759" s="17"/>
      <c r="S1759" s="17"/>
      <c r="T1759" s="17"/>
      <c r="AA1759" s="79"/>
      <c r="AB1759" s="79"/>
      <c r="AD1759" s="79"/>
      <c r="AE1759" s="90"/>
    </row>
    <row r="1760" spans="1:31" x14ac:dyDescent="0.25">
      <c r="A1760" s="17"/>
      <c r="B1760" s="17"/>
      <c r="C1760" s="17"/>
      <c r="D1760" s="86"/>
      <c r="E1760" s="86"/>
      <c r="F1760" s="86"/>
      <c r="G1760" s="87"/>
      <c r="H1760" s="5"/>
      <c r="I1760" s="5"/>
      <c r="J1760" s="5"/>
      <c r="K1760" s="5"/>
      <c r="O1760" s="5"/>
      <c r="P1760" s="5"/>
      <c r="Q1760" s="5"/>
      <c r="R1760" s="17"/>
      <c r="S1760" s="17"/>
      <c r="T1760" s="17"/>
      <c r="AA1760" s="79"/>
      <c r="AB1760" s="79"/>
      <c r="AD1760" s="79"/>
      <c r="AE1760" s="90"/>
    </row>
    <row r="1761" spans="1:31" x14ac:dyDescent="0.25">
      <c r="A1761" s="17"/>
      <c r="B1761" s="17"/>
      <c r="C1761" s="17"/>
      <c r="D1761" s="86"/>
      <c r="E1761" s="86"/>
      <c r="F1761" s="86"/>
      <c r="G1761" s="87"/>
      <c r="H1761" s="5"/>
      <c r="I1761" s="5"/>
      <c r="J1761" s="5"/>
      <c r="K1761" s="5"/>
      <c r="O1761" s="5"/>
      <c r="P1761" s="5"/>
      <c r="Q1761" s="5"/>
      <c r="R1761" s="17"/>
      <c r="S1761" s="17"/>
      <c r="T1761" s="17"/>
      <c r="AA1761" s="79"/>
      <c r="AB1761" s="79"/>
      <c r="AD1761" s="79"/>
      <c r="AE1761" s="90"/>
    </row>
    <row r="1762" spans="1:31" x14ac:dyDescent="0.25">
      <c r="A1762" s="17"/>
      <c r="B1762" s="17"/>
      <c r="C1762" s="17"/>
      <c r="D1762" s="86"/>
      <c r="E1762" s="86"/>
      <c r="F1762" s="86"/>
      <c r="G1762" s="87"/>
      <c r="H1762" s="5"/>
      <c r="I1762" s="5"/>
      <c r="J1762" s="5"/>
      <c r="K1762" s="5"/>
      <c r="O1762" s="5"/>
      <c r="P1762" s="5"/>
      <c r="Q1762" s="5"/>
      <c r="R1762" s="17"/>
      <c r="S1762" s="17"/>
      <c r="T1762" s="17"/>
      <c r="AA1762" s="79"/>
      <c r="AB1762" s="79"/>
      <c r="AD1762" s="79"/>
      <c r="AE1762" s="90"/>
    </row>
    <row r="1763" spans="1:31" x14ac:dyDescent="0.25">
      <c r="A1763" s="17"/>
      <c r="B1763" s="17"/>
      <c r="C1763" s="17"/>
      <c r="D1763" s="86"/>
      <c r="E1763" s="86"/>
      <c r="F1763" s="86"/>
      <c r="G1763" s="87"/>
      <c r="H1763" s="5"/>
      <c r="I1763" s="5"/>
      <c r="J1763" s="5"/>
      <c r="K1763" s="5"/>
      <c r="O1763" s="5"/>
      <c r="P1763" s="5"/>
      <c r="Q1763" s="5"/>
      <c r="R1763" s="17"/>
      <c r="S1763" s="17"/>
      <c r="T1763" s="17"/>
      <c r="AA1763" s="79"/>
      <c r="AB1763" s="79"/>
      <c r="AD1763" s="79"/>
      <c r="AE1763" s="90"/>
    </row>
    <row r="1764" spans="1:31" x14ac:dyDescent="0.25">
      <c r="A1764" s="17"/>
      <c r="B1764" s="17"/>
      <c r="C1764" s="17"/>
      <c r="D1764" s="86"/>
      <c r="E1764" s="86"/>
      <c r="F1764" s="86"/>
      <c r="G1764" s="87"/>
      <c r="H1764" s="5"/>
      <c r="I1764" s="5"/>
      <c r="J1764" s="5"/>
      <c r="K1764" s="5"/>
      <c r="O1764" s="5"/>
      <c r="P1764" s="5"/>
      <c r="Q1764" s="5"/>
      <c r="R1764" s="17"/>
      <c r="S1764" s="17"/>
      <c r="T1764" s="17"/>
      <c r="AA1764" s="79"/>
      <c r="AB1764" s="79"/>
      <c r="AD1764" s="79"/>
      <c r="AE1764" s="90"/>
    </row>
    <row r="1765" spans="1:31" x14ac:dyDescent="0.25">
      <c r="A1765" s="17"/>
      <c r="B1765" s="17"/>
      <c r="C1765" s="17"/>
      <c r="D1765" s="86"/>
      <c r="E1765" s="86"/>
      <c r="F1765" s="86"/>
      <c r="G1765" s="87"/>
      <c r="H1765" s="5"/>
      <c r="I1765" s="5"/>
      <c r="J1765" s="5"/>
      <c r="K1765" s="5"/>
      <c r="O1765" s="5"/>
      <c r="P1765" s="5"/>
      <c r="Q1765" s="5"/>
      <c r="R1765" s="17"/>
      <c r="S1765" s="17"/>
      <c r="T1765" s="17"/>
      <c r="AA1765" s="79"/>
      <c r="AB1765" s="79"/>
      <c r="AD1765" s="79"/>
      <c r="AE1765" s="90"/>
    </row>
    <row r="1766" spans="1:31" x14ac:dyDescent="0.25">
      <c r="A1766" s="17"/>
      <c r="B1766" s="17"/>
      <c r="C1766" s="17"/>
      <c r="D1766" s="86"/>
      <c r="E1766" s="86"/>
      <c r="F1766" s="86"/>
      <c r="G1766" s="87"/>
      <c r="H1766" s="5"/>
      <c r="I1766" s="5"/>
      <c r="J1766" s="5"/>
      <c r="K1766" s="5"/>
      <c r="O1766" s="5"/>
      <c r="P1766" s="5"/>
      <c r="Q1766" s="5"/>
      <c r="R1766" s="17"/>
      <c r="S1766" s="17"/>
      <c r="T1766" s="17"/>
      <c r="AA1766" s="79"/>
      <c r="AB1766" s="79"/>
      <c r="AD1766" s="79"/>
      <c r="AE1766" s="90"/>
    </row>
    <row r="1767" spans="1:31" x14ac:dyDescent="0.25">
      <c r="A1767" s="17"/>
      <c r="B1767" s="17"/>
      <c r="C1767" s="17"/>
      <c r="D1767" s="86"/>
      <c r="E1767" s="86"/>
      <c r="F1767" s="86"/>
      <c r="G1767" s="87"/>
      <c r="H1767" s="5"/>
      <c r="I1767" s="5"/>
      <c r="J1767" s="5"/>
      <c r="K1767" s="5"/>
      <c r="O1767" s="5"/>
      <c r="P1767" s="5"/>
      <c r="Q1767" s="5"/>
      <c r="R1767" s="17"/>
      <c r="S1767" s="17"/>
      <c r="T1767" s="17"/>
      <c r="AA1767" s="79"/>
      <c r="AB1767" s="79"/>
      <c r="AD1767" s="79"/>
      <c r="AE1767" s="90"/>
    </row>
    <row r="1768" spans="1:31" x14ac:dyDescent="0.25">
      <c r="A1768" s="17"/>
      <c r="B1768" s="17"/>
      <c r="C1768" s="17"/>
      <c r="D1768" s="86"/>
      <c r="E1768" s="86"/>
      <c r="F1768" s="86"/>
      <c r="G1768" s="87"/>
      <c r="H1768" s="5"/>
      <c r="I1768" s="5"/>
      <c r="J1768" s="5"/>
      <c r="K1768" s="5"/>
      <c r="O1768" s="5"/>
      <c r="P1768" s="5"/>
      <c r="Q1768" s="5"/>
      <c r="R1768" s="17"/>
      <c r="S1768" s="17"/>
      <c r="T1768" s="17"/>
      <c r="AA1768" s="79"/>
      <c r="AB1768" s="79"/>
      <c r="AD1768" s="79"/>
      <c r="AE1768" s="90"/>
    </row>
    <row r="1769" spans="1:31" x14ac:dyDescent="0.25">
      <c r="A1769" s="17"/>
      <c r="B1769" s="17"/>
      <c r="C1769" s="17"/>
      <c r="D1769" s="86"/>
      <c r="E1769" s="86"/>
      <c r="F1769" s="86"/>
      <c r="G1769" s="87"/>
      <c r="H1769" s="5"/>
      <c r="I1769" s="5"/>
      <c r="J1769" s="5"/>
      <c r="K1769" s="5"/>
      <c r="O1769" s="5"/>
      <c r="P1769" s="5"/>
      <c r="Q1769" s="5"/>
      <c r="R1769" s="17"/>
      <c r="S1769" s="17"/>
      <c r="T1769" s="17"/>
      <c r="AA1769" s="79"/>
      <c r="AB1769" s="79"/>
      <c r="AD1769" s="79"/>
      <c r="AE1769" s="90"/>
    </row>
    <row r="1770" spans="1:31" x14ac:dyDescent="0.25">
      <c r="A1770" s="17"/>
      <c r="B1770" s="17"/>
      <c r="C1770" s="17"/>
      <c r="D1770" s="86"/>
      <c r="E1770" s="86"/>
      <c r="F1770" s="86"/>
      <c r="G1770" s="87"/>
      <c r="H1770" s="5"/>
      <c r="I1770" s="5"/>
      <c r="J1770" s="5"/>
      <c r="K1770" s="5"/>
      <c r="O1770" s="5"/>
      <c r="P1770" s="5"/>
      <c r="Q1770" s="5"/>
      <c r="R1770" s="17"/>
      <c r="S1770" s="17"/>
      <c r="T1770" s="17"/>
      <c r="AA1770" s="79"/>
      <c r="AB1770" s="79"/>
      <c r="AD1770" s="79"/>
      <c r="AE1770" s="90"/>
    </row>
    <row r="1771" spans="1:31" x14ac:dyDescent="0.25">
      <c r="A1771" s="17"/>
      <c r="B1771" s="17"/>
      <c r="C1771" s="17"/>
      <c r="D1771" s="86"/>
      <c r="E1771" s="86"/>
      <c r="F1771" s="86"/>
      <c r="G1771" s="87"/>
      <c r="H1771" s="5"/>
      <c r="I1771" s="5"/>
      <c r="J1771" s="5"/>
      <c r="K1771" s="5"/>
      <c r="O1771" s="5"/>
      <c r="P1771" s="5"/>
      <c r="Q1771" s="5"/>
      <c r="R1771" s="17"/>
      <c r="S1771" s="17"/>
      <c r="T1771" s="17"/>
      <c r="AA1771" s="79"/>
      <c r="AB1771" s="79"/>
      <c r="AD1771" s="79"/>
      <c r="AE1771" s="90"/>
    </row>
    <row r="1772" spans="1:31" x14ac:dyDescent="0.25">
      <c r="A1772" s="17"/>
      <c r="B1772" s="17"/>
      <c r="C1772" s="17"/>
      <c r="D1772" s="86"/>
      <c r="E1772" s="86"/>
      <c r="F1772" s="86"/>
      <c r="G1772" s="87"/>
      <c r="H1772" s="5"/>
      <c r="I1772" s="5"/>
      <c r="J1772" s="5"/>
      <c r="K1772" s="5"/>
      <c r="O1772" s="5"/>
      <c r="P1772" s="5"/>
      <c r="Q1772" s="5"/>
      <c r="R1772" s="17"/>
      <c r="S1772" s="17"/>
      <c r="T1772" s="17"/>
      <c r="AA1772" s="79"/>
      <c r="AB1772" s="79"/>
      <c r="AD1772" s="79"/>
      <c r="AE1772" s="90"/>
    </row>
    <row r="1773" spans="1:31" x14ac:dyDescent="0.25">
      <c r="A1773" s="17"/>
      <c r="B1773" s="17"/>
      <c r="C1773" s="17"/>
      <c r="D1773" s="86"/>
      <c r="E1773" s="86"/>
      <c r="F1773" s="86"/>
      <c r="G1773" s="87"/>
      <c r="H1773" s="5"/>
      <c r="I1773" s="5"/>
      <c r="J1773" s="5"/>
      <c r="K1773" s="5"/>
      <c r="O1773" s="5"/>
      <c r="P1773" s="5"/>
      <c r="Q1773" s="5"/>
      <c r="R1773" s="17"/>
      <c r="S1773" s="17"/>
      <c r="T1773" s="17"/>
      <c r="AA1773" s="79"/>
      <c r="AB1773" s="79"/>
      <c r="AD1773" s="79"/>
      <c r="AE1773" s="90"/>
    </row>
    <row r="1774" spans="1:31" x14ac:dyDescent="0.25">
      <c r="A1774" s="17"/>
      <c r="B1774" s="17"/>
      <c r="C1774" s="17"/>
      <c r="D1774" s="86"/>
      <c r="E1774" s="86"/>
      <c r="F1774" s="86"/>
      <c r="G1774" s="87"/>
      <c r="H1774" s="5"/>
      <c r="I1774" s="5"/>
      <c r="J1774" s="5"/>
      <c r="K1774" s="5"/>
      <c r="O1774" s="5"/>
      <c r="P1774" s="5"/>
      <c r="Q1774" s="5"/>
      <c r="R1774" s="17"/>
      <c r="S1774" s="17"/>
      <c r="T1774" s="17"/>
      <c r="AA1774" s="79"/>
      <c r="AB1774" s="79"/>
      <c r="AD1774" s="79"/>
      <c r="AE1774" s="90"/>
    </row>
    <row r="1775" spans="1:31" x14ac:dyDescent="0.25">
      <c r="A1775" s="17"/>
      <c r="B1775" s="17"/>
      <c r="C1775" s="17"/>
      <c r="D1775" s="86"/>
      <c r="E1775" s="86"/>
      <c r="F1775" s="86"/>
      <c r="G1775" s="87"/>
      <c r="H1775" s="5"/>
      <c r="I1775" s="5"/>
      <c r="J1775" s="5"/>
      <c r="K1775" s="5"/>
      <c r="O1775" s="5"/>
      <c r="P1775" s="5"/>
      <c r="Q1775" s="5"/>
      <c r="R1775" s="17"/>
      <c r="S1775" s="17"/>
      <c r="T1775" s="17"/>
      <c r="AA1775" s="79"/>
      <c r="AB1775" s="79"/>
      <c r="AD1775" s="79"/>
      <c r="AE1775" s="90"/>
    </row>
    <row r="1776" spans="1:31" x14ac:dyDescent="0.25">
      <c r="A1776" s="17"/>
      <c r="B1776" s="17"/>
      <c r="C1776" s="17"/>
      <c r="D1776" s="86"/>
      <c r="E1776" s="86"/>
      <c r="F1776" s="86"/>
      <c r="G1776" s="87"/>
      <c r="H1776" s="5"/>
      <c r="I1776" s="5"/>
      <c r="J1776" s="5"/>
      <c r="K1776" s="5"/>
      <c r="O1776" s="5"/>
      <c r="P1776" s="5"/>
      <c r="Q1776" s="5"/>
      <c r="R1776" s="17"/>
      <c r="S1776" s="17"/>
      <c r="T1776" s="17"/>
      <c r="AA1776" s="79"/>
      <c r="AB1776" s="79"/>
      <c r="AD1776" s="79"/>
      <c r="AE1776" s="90"/>
    </row>
    <row r="1777" spans="1:31" x14ac:dyDescent="0.25">
      <c r="A1777" s="17"/>
      <c r="B1777" s="17"/>
      <c r="C1777" s="17"/>
      <c r="D1777" s="86"/>
      <c r="E1777" s="86"/>
      <c r="F1777" s="86"/>
      <c r="G1777" s="87"/>
      <c r="H1777" s="5"/>
      <c r="I1777" s="5"/>
      <c r="J1777" s="5"/>
      <c r="K1777" s="5"/>
      <c r="O1777" s="5"/>
      <c r="P1777" s="5"/>
      <c r="Q1777" s="5"/>
      <c r="R1777" s="17"/>
      <c r="S1777" s="17"/>
      <c r="T1777" s="17"/>
      <c r="AA1777" s="79"/>
      <c r="AB1777" s="79"/>
      <c r="AD1777" s="79"/>
      <c r="AE1777" s="90"/>
    </row>
    <row r="1778" spans="1:31" x14ac:dyDescent="0.25">
      <c r="A1778" s="17"/>
      <c r="B1778" s="17"/>
      <c r="C1778" s="17"/>
      <c r="D1778" s="86"/>
      <c r="E1778" s="86"/>
      <c r="F1778" s="86"/>
      <c r="G1778" s="87"/>
      <c r="H1778" s="5"/>
      <c r="I1778" s="5"/>
      <c r="J1778" s="5"/>
      <c r="K1778" s="5"/>
      <c r="O1778" s="5"/>
      <c r="P1778" s="5"/>
      <c r="Q1778" s="5"/>
      <c r="R1778" s="17"/>
      <c r="S1778" s="17"/>
      <c r="T1778" s="17"/>
      <c r="AA1778" s="79"/>
      <c r="AB1778" s="79"/>
      <c r="AD1778" s="79"/>
      <c r="AE1778" s="90"/>
    </row>
    <row r="1779" spans="1:31" x14ac:dyDescent="0.25">
      <c r="A1779" s="17"/>
      <c r="B1779" s="17"/>
      <c r="C1779" s="17"/>
      <c r="D1779" s="86"/>
      <c r="E1779" s="86"/>
      <c r="F1779" s="86"/>
      <c r="G1779" s="87"/>
      <c r="H1779" s="5"/>
      <c r="I1779" s="5"/>
      <c r="J1779" s="5"/>
      <c r="K1779" s="5"/>
      <c r="O1779" s="5"/>
      <c r="P1779" s="5"/>
      <c r="Q1779" s="5"/>
      <c r="R1779" s="17"/>
      <c r="S1779" s="17"/>
      <c r="T1779" s="17"/>
      <c r="AA1779" s="79"/>
      <c r="AB1779" s="79"/>
      <c r="AD1779" s="79"/>
      <c r="AE1779" s="90"/>
    </row>
    <row r="1780" spans="1:31" x14ac:dyDescent="0.25">
      <c r="A1780" s="17"/>
      <c r="B1780" s="17"/>
      <c r="C1780" s="17"/>
      <c r="D1780" s="86"/>
      <c r="E1780" s="86"/>
      <c r="F1780" s="86"/>
      <c r="G1780" s="87"/>
      <c r="H1780" s="5"/>
      <c r="I1780" s="5"/>
      <c r="J1780" s="5"/>
      <c r="K1780" s="5"/>
      <c r="O1780" s="5"/>
      <c r="P1780" s="5"/>
      <c r="Q1780" s="5"/>
      <c r="R1780" s="17"/>
      <c r="S1780" s="17"/>
      <c r="T1780" s="17"/>
      <c r="AA1780" s="79"/>
      <c r="AB1780" s="79"/>
      <c r="AD1780" s="79"/>
      <c r="AE1780" s="90"/>
    </row>
    <row r="1781" spans="1:31" x14ac:dyDescent="0.25">
      <c r="A1781" s="17"/>
      <c r="B1781" s="17"/>
      <c r="C1781" s="17"/>
      <c r="D1781" s="86"/>
      <c r="E1781" s="86"/>
      <c r="F1781" s="86"/>
      <c r="G1781" s="87"/>
      <c r="H1781" s="5"/>
      <c r="I1781" s="5"/>
      <c r="J1781" s="5"/>
      <c r="K1781" s="5"/>
      <c r="O1781" s="5"/>
      <c r="P1781" s="5"/>
      <c r="Q1781" s="5"/>
      <c r="R1781" s="17"/>
      <c r="S1781" s="17"/>
      <c r="T1781" s="17"/>
      <c r="AA1781" s="79"/>
      <c r="AB1781" s="79"/>
      <c r="AD1781" s="79"/>
      <c r="AE1781" s="90"/>
    </row>
    <row r="1782" spans="1:31" x14ac:dyDescent="0.25">
      <c r="A1782" s="17"/>
      <c r="B1782" s="17"/>
      <c r="C1782" s="17"/>
      <c r="D1782" s="86"/>
      <c r="E1782" s="86"/>
      <c r="F1782" s="86"/>
      <c r="G1782" s="87"/>
      <c r="H1782" s="5"/>
      <c r="I1782" s="5"/>
      <c r="J1782" s="5"/>
      <c r="K1782" s="5"/>
      <c r="O1782" s="5"/>
      <c r="P1782" s="5"/>
      <c r="Q1782" s="5"/>
      <c r="R1782" s="17"/>
      <c r="S1782" s="17"/>
      <c r="T1782" s="17"/>
      <c r="AA1782" s="79"/>
      <c r="AB1782" s="79"/>
      <c r="AD1782" s="79"/>
      <c r="AE1782" s="90"/>
    </row>
    <row r="1783" spans="1:31" x14ac:dyDescent="0.25">
      <c r="A1783" s="17"/>
      <c r="B1783" s="17"/>
      <c r="C1783" s="17"/>
      <c r="D1783" s="86"/>
      <c r="E1783" s="86"/>
      <c r="F1783" s="86"/>
      <c r="G1783" s="87"/>
      <c r="H1783" s="5"/>
      <c r="I1783" s="5"/>
      <c r="J1783" s="5"/>
      <c r="K1783" s="5"/>
      <c r="O1783" s="5"/>
      <c r="P1783" s="5"/>
      <c r="Q1783" s="5"/>
      <c r="R1783" s="17"/>
      <c r="S1783" s="17"/>
      <c r="T1783" s="17"/>
      <c r="AA1783" s="79"/>
      <c r="AB1783" s="79"/>
      <c r="AD1783" s="79"/>
      <c r="AE1783" s="92"/>
    </row>
    <row r="1784" spans="1:31" x14ac:dyDescent="0.25">
      <c r="A1784" s="17"/>
      <c r="B1784" s="17"/>
      <c r="C1784" s="17"/>
      <c r="D1784" s="86"/>
      <c r="E1784" s="86"/>
      <c r="F1784" s="86"/>
      <c r="G1784" s="87"/>
      <c r="H1784" s="5"/>
      <c r="I1784" s="5"/>
      <c r="J1784" s="5"/>
      <c r="K1784" s="5"/>
      <c r="O1784" s="5"/>
      <c r="P1784" s="5"/>
      <c r="Q1784" s="5"/>
      <c r="R1784" s="17"/>
      <c r="S1784" s="17"/>
      <c r="T1784" s="17"/>
      <c r="AA1784" s="79"/>
      <c r="AB1784" s="79"/>
      <c r="AD1784" s="79"/>
      <c r="AE1784" s="92"/>
    </row>
    <row r="1785" spans="1:31" x14ac:dyDescent="0.25">
      <c r="A1785" s="17"/>
      <c r="B1785" s="17"/>
      <c r="C1785" s="17"/>
      <c r="D1785" s="86"/>
      <c r="E1785" s="86"/>
      <c r="F1785" s="86"/>
      <c r="G1785" s="87"/>
      <c r="H1785" s="5"/>
      <c r="I1785" s="5"/>
      <c r="J1785" s="5"/>
      <c r="K1785" s="5"/>
      <c r="O1785" s="5"/>
      <c r="P1785" s="5"/>
      <c r="Q1785" s="5"/>
      <c r="R1785" s="17"/>
      <c r="S1785" s="17"/>
      <c r="T1785" s="17"/>
      <c r="AA1785" s="79"/>
      <c r="AB1785" s="79"/>
      <c r="AD1785" s="79"/>
      <c r="AE1785" s="92"/>
    </row>
    <row r="1786" spans="1:31" x14ac:dyDescent="0.25">
      <c r="A1786" s="17"/>
      <c r="B1786" s="17"/>
      <c r="C1786" s="17"/>
      <c r="D1786" s="86"/>
      <c r="E1786" s="86"/>
      <c r="F1786" s="86"/>
      <c r="G1786" s="87"/>
      <c r="H1786" s="5"/>
      <c r="I1786" s="5"/>
      <c r="J1786" s="5"/>
      <c r="K1786" s="5"/>
      <c r="O1786" s="5"/>
      <c r="P1786" s="5"/>
      <c r="Q1786" s="5"/>
      <c r="R1786" s="17"/>
      <c r="S1786" s="17"/>
      <c r="T1786" s="17"/>
      <c r="AA1786" s="79"/>
      <c r="AB1786" s="79"/>
      <c r="AD1786" s="79"/>
      <c r="AE1786" s="92"/>
    </row>
    <row r="1787" spans="1:31" x14ac:dyDescent="0.25">
      <c r="A1787" s="17"/>
      <c r="B1787" s="17"/>
      <c r="C1787" s="17"/>
      <c r="D1787" s="86"/>
      <c r="E1787" s="86"/>
      <c r="F1787" s="86"/>
      <c r="G1787" s="87"/>
      <c r="H1787" s="5"/>
      <c r="I1787" s="5"/>
      <c r="J1787" s="5"/>
      <c r="K1787" s="5"/>
      <c r="O1787" s="5"/>
      <c r="P1787" s="5"/>
      <c r="Q1787" s="5"/>
      <c r="R1787" s="17"/>
      <c r="S1787" s="17"/>
      <c r="T1787" s="17"/>
      <c r="AA1787" s="79"/>
      <c r="AB1787" s="79"/>
      <c r="AD1787" s="79"/>
      <c r="AE1787" s="92"/>
    </row>
    <row r="1788" spans="1:31" x14ac:dyDescent="0.25">
      <c r="A1788" s="17"/>
      <c r="B1788" s="17"/>
      <c r="C1788" s="17"/>
      <c r="D1788" s="86"/>
      <c r="E1788" s="86"/>
      <c r="F1788" s="86"/>
      <c r="G1788" s="87"/>
      <c r="H1788" s="5"/>
      <c r="I1788" s="5"/>
      <c r="J1788" s="5"/>
      <c r="K1788" s="5"/>
      <c r="O1788" s="5"/>
      <c r="P1788" s="5"/>
      <c r="Q1788" s="5"/>
      <c r="R1788" s="17"/>
      <c r="S1788" s="17"/>
      <c r="T1788" s="17"/>
      <c r="AA1788" s="79"/>
      <c r="AB1788" s="79"/>
      <c r="AD1788" s="79"/>
      <c r="AE1788" s="92"/>
    </row>
    <row r="1789" spans="1:31" x14ac:dyDescent="0.25">
      <c r="A1789" s="17"/>
      <c r="B1789" s="17"/>
      <c r="C1789" s="17"/>
      <c r="D1789" s="86"/>
      <c r="E1789" s="86"/>
      <c r="F1789" s="86"/>
      <c r="G1789" s="87"/>
      <c r="H1789" s="5"/>
      <c r="I1789" s="5"/>
      <c r="J1789" s="5"/>
      <c r="K1789" s="5"/>
      <c r="O1789" s="5"/>
      <c r="P1789" s="5"/>
      <c r="Q1789" s="5"/>
      <c r="R1789" s="17"/>
      <c r="S1789" s="17"/>
      <c r="T1789" s="17"/>
      <c r="AA1789" s="79"/>
      <c r="AB1789" s="79"/>
      <c r="AD1789" s="79"/>
      <c r="AE1789" s="92"/>
    </row>
    <row r="1790" spans="1:31" x14ac:dyDescent="0.25">
      <c r="A1790" s="17"/>
      <c r="B1790" s="17"/>
      <c r="C1790" s="17"/>
      <c r="D1790" s="86"/>
      <c r="E1790" s="86"/>
      <c r="F1790" s="86"/>
      <c r="G1790" s="87"/>
      <c r="H1790" s="5"/>
      <c r="I1790" s="5"/>
      <c r="J1790" s="5"/>
      <c r="K1790" s="5"/>
      <c r="O1790" s="5"/>
      <c r="P1790" s="5"/>
      <c r="Q1790" s="5"/>
      <c r="R1790" s="17"/>
      <c r="S1790" s="17"/>
      <c r="T1790" s="17"/>
      <c r="AA1790" s="79"/>
      <c r="AB1790" s="79"/>
      <c r="AD1790" s="79"/>
      <c r="AE1790" s="92"/>
    </row>
    <row r="1791" spans="1:31" x14ac:dyDescent="0.25">
      <c r="A1791" s="17"/>
      <c r="B1791" s="17"/>
      <c r="C1791" s="17"/>
      <c r="D1791" s="86"/>
      <c r="E1791" s="86"/>
      <c r="F1791" s="86"/>
      <c r="G1791" s="87"/>
      <c r="H1791" s="5"/>
      <c r="I1791" s="5"/>
      <c r="J1791" s="5"/>
      <c r="K1791" s="5"/>
      <c r="O1791" s="5"/>
      <c r="P1791" s="5"/>
      <c r="Q1791" s="5"/>
      <c r="R1791" s="17"/>
      <c r="S1791" s="17"/>
      <c r="T1791" s="17"/>
      <c r="AA1791" s="79"/>
      <c r="AB1791" s="79"/>
      <c r="AD1791" s="79"/>
      <c r="AE1791" s="92"/>
    </row>
    <row r="1792" spans="1:31" x14ac:dyDescent="0.25">
      <c r="A1792" s="17"/>
      <c r="B1792" s="17"/>
      <c r="C1792" s="17"/>
      <c r="D1792" s="86"/>
      <c r="E1792" s="86"/>
      <c r="F1792" s="86"/>
      <c r="G1792" s="87"/>
      <c r="H1792" s="5"/>
      <c r="I1792" s="5"/>
      <c r="J1792" s="5"/>
      <c r="K1792" s="5"/>
      <c r="O1792" s="5"/>
      <c r="P1792" s="5"/>
      <c r="Q1792" s="5"/>
      <c r="R1792" s="17"/>
      <c r="S1792" s="17"/>
      <c r="T1792" s="17"/>
      <c r="AA1792" s="79"/>
      <c r="AB1792" s="79"/>
      <c r="AD1792" s="79"/>
      <c r="AE1792" s="92"/>
    </row>
    <row r="1793" spans="1:31" x14ac:dyDescent="0.25">
      <c r="A1793" s="17"/>
      <c r="B1793" s="17"/>
      <c r="C1793" s="17"/>
      <c r="D1793" s="86"/>
      <c r="E1793" s="86"/>
      <c r="F1793" s="86"/>
      <c r="G1793" s="87"/>
      <c r="H1793" s="5"/>
      <c r="I1793" s="5"/>
      <c r="J1793" s="5"/>
      <c r="K1793" s="5"/>
      <c r="O1793" s="5"/>
      <c r="P1793" s="5"/>
      <c r="Q1793" s="5"/>
      <c r="R1793" s="17"/>
      <c r="S1793" s="17"/>
      <c r="T1793" s="17"/>
      <c r="AA1793" s="79"/>
      <c r="AB1793" s="79"/>
      <c r="AD1793" s="79"/>
      <c r="AE1793" s="92"/>
    </row>
    <row r="1794" spans="1:31" x14ac:dyDescent="0.25">
      <c r="A1794" s="17"/>
      <c r="B1794" s="17"/>
      <c r="C1794" s="17"/>
      <c r="D1794" s="86"/>
      <c r="E1794" s="86"/>
      <c r="F1794" s="86"/>
      <c r="G1794" s="87"/>
      <c r="H1794" s="5"/>
      <c r="I1794" s="5"/>
      <c r="J1794" s="5"/>
      <c r="K1794" s="5"/>
      <c r="O1794" s="5"/>
      <c r="P1794" s="5"/>
      <c r="Q1794" s="5"/>
      <c r="R1794" s="17"/>
      <c r="S1794" s="17"/>
      <c r="T1794" s="17"/>
      <c r="AA1794" s="79"/>
      <c r="AB1794" s="79"/>
      <c r="AD1794" s="79"/>
      <c r="AE1794" s="92"/>
    </row>
    <row r="1795" spans="1:31" x14ac:dyDescent="0.25">
      <c r="A1795" s="17"/>
      <c r="B1795" s="17"/>
      <c r="C1795" s="17"/>
      <c r="D1795" s="86"/>
      <c r="E1795" s="86"/>
      <c r="F1795" s="86"/>
      <c r="G1795" s="87"/>
      <c r="H1795" s="5"/>
      <c r="I1795" s="5"/>
      <c r="J1795" s="5"/>
      <c r="K1795" s="5"/>
      <c r="O1795" s="5"/>
      <c r="P1795" s="5"/>
      <c r="Q1795" s="5"/>
      <c r="R1795" s="17"/>
      <c r="S1795" s="17"/>
      <c r="T1795" s="17"/>
      <c r="AA1795" s="79"/>
      <c r="AB1795" s="79"/>
      <c r="AD1795" s="79"/>
      <c r="AE1795" s="92"/>
    </row>
    <row r="1796" spans="1:31" x14ac:dyDescent="0.25">
      <c r="A1796" s="17"/>
      <c r="B1796" s="17"/>
      <c r="C1796" s="17"/>
      <c r="D1796" s="86"/>
      <c r="E1796" s="86"/>
      <c r="F1796" s="86"/>
      <c r="G1796" s="87"/>
      <c r="H1796" s="5"/>
      <c r="I1796" s="5"/>
      <c r="J1796" s="5"/>
      <c r="K1796" s="5"/>
      <c r="O1796" s="5"/>
      <c r="P1796" s="5"/>
      <c r="Q1796" s="5"/>
      <c r="R1796" s="17"/>
      <c r="S1796" s="17"/>
      <c r="T1796" s="17"/>
      <c r="AA1796" s="79"/>
      <c r="AB1796" s="79"/>
      <c r="AD1796" s="79"/>
      <c r="AE1796" s="92"/>
    </row>
    <row r="1797" spans="1:31" x14ac:dyDescent="0.25">
      <c r="A1797" s="17"/>
      <c r="B1797" s="17"/>
      <c r="C1797" s="17"/>
      <c r="D1797" s="86"/>
      <c r="E1797" s="86"/>
      <c r="F1797" s="86"/>
      <c r="G1797" s="87"/>
      <c r="H1797" s="5"/>
      <c r="I1797" s="5"/>
      <c r="J1797" s="5"/>
      <c r="K1797" s="5"/>
      <c r="O1797" s="5"/>
      <c r="P1797" s="5"/>
      <c r="Q1797" s="5"/>
      <c r="R1797" s="17"/>
      <c r="S1797" s="17"/>
      <c r="T1797" s="17"/>
      <c r="AA1797" s="79"/>
      <c r="AB1797" s="79"/>
      <c r="AD1797" s="79"/>
      <c r="AE1797" s="92"/>
    </row>
    <row r="1798" spans="1:31" x14ac:dyDescent="0.25">
      <c r="A1798" s="17"/>
      <c r="B1798" s="17"/>
      <c r="C1798" s="17"/>
      <c r="D1798" s="86"/>
      <c r="E1798" s="86"/>
      <c r="F1798" s="86"/>
      <c r="G1798" s="87"/>
      <c r="H1798" s="5"/>
      <c r="I1798" s="5"/>
      <c r="J1798" s="5"/>
      <c r="K1798" s="5"/>
      <c r="O1798" s="5"/>
      <c r="P1798" s="5"/>
      <c r="Q1798" s="5"/>
      <c r="R1798" s="17"/>
      <c r="S1798" s="17"/>
      <c r="T1798" s="17"/>
      <c r="AA1798" s="79"/>
      <c r="AB1798" s="79"/>
      <c r="AD1798" s="79"/>
      <c r="AE1798" s="92"/>
    </row>
    <row r="1799" spans="1:31" x14ac:dyDescent="0.25">
      <c r="A1799" s="17"/>
      <c r="B1799" s="17"/>
      <c r="C1799" s="17"/>
      <c r="D1799" s="86"/>
      <c r="E1799" s="86"/>
      <c r="F1799" s="86"/>
      <c r="G1799" s="87"/>
      <c r="H1799" s="5"/>
      <c r="I1799" s="5"/>
      <c r="J1799" s="5"/>
      <c r="K1799" s="5"/>
      <c r="O1799" s="5"/>
      <c r="P1799" s="5"/>
      <c r="Q1799" s="5"/>
      <c r="R1799" s="17"/>
      <c r="S1799" s="17"/>
      <c r="T1799" s="17"/>
      <c r="AA1799" s="79"/>
      <c r="AB1799" s="79"/>
      <c r="AD1799" s="79"/>
      <c r="AE1799" s="92"/>
    </row>
    <row r="1800" spans="1:31" x14ac:dyDescent="0.25">
      <c r="A1800" s="17"/>
      <c r="B1800" s="17"/>
      <c r="C1800" s="17"/>
      <c r="D1800" s="86"/>
      <c r="E1800" s="86"/>
      <c r="F1800" s="86"/>
      <c r="G1800" s="87"/>
      <c r="H1800" s="5"/>
      <c r="I1800" s="5"/>
      <c r="J1800" s="5"/>
      <c r="K1800" s="5"/>
      <c r="O1800" s="5"/>
      <c r="P1800" s="5"/>
      <c r="Q1800" s="5"/>
      <c r="R1800" s="17"/>
      <c r="S1800" s="17"/>
      <c r="T1800" s="17"/>
      <c r="AA1800" s="79"/>
      <c r="AB1800" s="79"/>
      <c r="AD1800" s="79"/>
      <c r="AE1800" s="92"/>
    </row>
    <row r="1801" spans="1:31" x14ac:dyDescent="0.25">
      <c r="A1801" s="17"/>
      <c r="B1801" s="17"/>
      <c r="C1801" s="17"/>
      <c r="D1801" s="86"/>
      <c r="E1801" s="86"/>
      <c r="F1801" s="86"/>
      <c r="G1801" s="87"/>
      <c r="H1801" s="5"/>
      <c r="I1801" s="5"/>
      <c r="J1801" s="5"/>
      <c r="K1801" s="5"/>
      <c r="O1801" s="5"/>
      <c r="P1801" s="5"/>
      <c r="Q1801" s="5"/>
      <c r="R1801" s="17"/>
      <c r="S1801" s="17"/>
      <c r="T1801" s="17"/>
      <c r="AA1801" s="79"/>
      <c r="AB1801" s="79"/>
      <c r="AD1801" s="79"/>
      <c r="AE1801" s="92"/>
    </row>
    <row r="1802" spans="1:31" x14ac:dyDescent="0.25">
      <c r="A1802" s="17"/>
      <c r="B1802" s="17"/>
      <c r="C1802" s="17"/>
      <c r="D1802" s="86"/>
      <c r="E1802" s="86"/>
      <c r="F1802" s="86"/>
      <c r="G1802" s="87"/>
      <c r="H1802" s="5"/>
      <c r="I1802" s="5"/>
      <c r="J1802" s="5"/>
      <c r="K1802" s="5"/>
      <c r="O1802" s="5"/>
      <c r="P1802" s="5"/>
      <c r="Q1802" s="5"/>
      <c r="R1802" s="17"/>
      <c r="S1802" s="17"/>
      <c r="T1802" s="17"/>
      <c r="AA1802" s="79"/>
      <c r="AB1802" s="79"/>
      <c r="AD1802" s="79"/>
      <c r="AE1802" s="92"/>
    </row>
    <row r="1803" spans="1:31" x14ac:dyDescent="0.25">
      <c r="A1803" s="17"/>
      <c r="B1803" s="17"/>
      <c r="C1803" s="17"/>
      <c r="D1803" s="86"/>
      <c r="E1803" s="86"/>
      <c r="F1803" s="86"/>
      <c r="G1803" s="87"/>
      <c r="H1803" s="5"/>
      <c r="I1803" s="5"/>
      <c r="J1803" s="5"/>
      <c r="K1803" s="5"/>
      <c r="O1803" s="5"/>
      <c r="P1803" s="5"/>
      <c r="Q1803" s="5"/>
      <c r="R1803" s="17"/>
      <c r="S1803" s="17"/>
      <c r="T1803" s="17"/>
      <c r="AA1803" s="79"/>
      <c r="AB1803" s="79"/>
      <c r="AD1803" s="79"/>
      <c r="AE1803" s="92"/>
    </row>
    <row r="1804" spans="1:31" x14ac:dyDescent="0.25">
      <c r="A1804" s="17"/>
      <c r="B1804" s="17"/>
      <c r="C1804" s="17"/>
      <c r="D1804" s="86"/>
      <c r="E1804" s="86"/>
      <c r="F1804" s="86"/>
      <c r="G1804" s="87"/>
      <c r="H1804" s="5"/>
      <c r="I1804" s="5"/>
      <c r="J1804" s="5"/>
      <c r="K1804" s="5"/>
      <c r="O1804" s="5"/>
      <c r="P1804" s="5"/>
      <c r="Q1804" s="5"/>
      <c r="R1804" s="17"/>
      <c r="S1804" s="17"/>
      <c r="T1804" s="17"/>
      <c r="AA1804" s="79"/>
      <c r="AB1804" s="79"/>
      <c r="AD1804" s="79"/>
      <c r="AE1804" s="92"/>
    </row>
    <row r="1805" spans="1:31" x14ac:dyDescent="0.25">
      <c r="A1805" s="17"/>
      <c r="B1805" s="17"/>
      <c r="C1805" s="17"/>
      <c r="D1805" s="86"/>
      <c r="E1805" s="86"/>
      <c r="F1805" s="86"/>
      <c r="G1805" s="87"/>
      <c r="H1805" s="5"/>
      <c r="I1805" s="5"/>
      <c r="J1805" s="5"/>
      <c r="K1805" s="5"/>
      <c r="O1805" s="5"/>
      <c r="P1805" s="5"/>
      <c r="Q1805" s="5"/>
      <c r="R1805" s="17"/>
      <c r="S1805" s="17"/>
      <c r="T1805" s="17"/>
      <c r="AA1805" s="79"/>
      <c r="AB1805" s="79"/>
      <c r="AD1805" s="79"/>
      <c r="AE1805" s="92"/>
    </row>
    <row r="1806" spans="1:31" x14ac:dyDescent="0.25">
      <c r="A1806" s="17"/>
      <c r="B1806" s="17"/>
      <c r="C1806" s="17"/>
      <c r="D1806" s="86"/>
      <c r="E1806" s="86"/>
      <c r="F1806" s="86"/>
      <c r="G1806" s="87"/>
      <c r="H1806" s="5"/>
      <c r="I1806" s="5"/>
      <c r="J1806" s="5"/>
      <c r="K1806" s="5"/>
      <c r="O1806" s="5"/>
      <c r="P1806" s="5"/>
      <c r="Q1806" s="5"/>
      <c r="R1806" s="17"/>
      <c r="S1806" s="17"/>
      <c r="T1806" s="17"/>
      <c r="AA1806" s="79"/>
      <c r="AB1806" s="79"/>
      <c r="AD1806" s="79"/>
      <c r="AE1806" s="92"/>
    </row>
    <row r="1807" spans="1:31" x14ac:dyDescent="0.25">
      <c r="A1807" s="17"/>
      <c r="B1807" s="17"/>
      <c r="C1807" s="17"/>
      <c r="D1807" s="86"/>
      <c r="E1807" s="86"/>
      <c r="F1807" s="86"/>
      <c r="G1807" s="87"/>
      <c r="H1807" s="5"/>
      <c r="I1807" s="5"/>
      <c r="J1807" s="5"/>
      <c r="K1807" s="5"/>
      <c r="O1807" s="5"/>
      <c r="P1807" s="5"/>
      <c r="Q1807" s="5"/>
      <c r="R1807" s="17"/>
      <c r="S1807" s="17"/>
      <c r="T1807" s="17"/>
      <c r="AA1807" s="79"/>
      <c r="AB1807" s="79"/>
      <c r="AD1807" s="79"/>
      <c r="AE1807" s="92"/>
    </row>
    <row r="1808" spans="1:31" x14ac:dyDescent="0.25">
      <c r="A1808" s="17"/>
      <c r="B1808" s="17"/>
      <c r="C1808" s="17"/>
      <c r="D1808" s="86"/>
      <c r="E1808" s="86"/>
      <c r="F1808" s="86"/>
      <c r="G1808" s="87"/>
      <c r="H1808" s="5"/>
      <c r="I1808" s="5"/>
      <c r="J1808" s="5"/>
      <c r="K1808" s="5"/>
      <c r="O1808" s="5"/>
      <c r="P1808" s="5"/>
      <c r="Q1808" s="5"/>
      <c r="R1808" s="17"/>
      <c r="S1808" s="17"/>
      <c r="T1808" s="17"/>
      <c r="AA1808" s="79"/>
      <c r="AB1808" s="79"/>
      <c r="AD1808" s="79"/>
      <c r="AE1808" s="92"/>
    </row>
    <row r="1809" spans="1:31" x14ac:dyDescent="0.25">
      <c r="A1809" s="17"/>
      <c r="B1809" s="17"/>
      <c r="C1809" s="17"/>
      <c r="D1809" s="86"/>
      <c r="E1809" s="86"/>
      <c r="F1809" s="86"/>
      <c r="G1809" s="87"/>
      <c r="H1809" s="5"/>
      <c r="I1809" s="5"/>
      <c r="J1809" s="5"/>
      <c r="K1809" s="5"/>
      <c r="O1809" s="5"/>
      <c r="P1809" s="5"/>
      <c r="Q1809" s="5"/>
      <c r="R1809" s="17"/>
      <c r="S1809" s="17"/>
      <c r="T1809" s="17"/>
      <c r="AA1809" s="79"/>
      <c r="AB1809" s="79"/>
      <c r="AD1809" s="79"/>
      <c r="AE1809" s="92"/>
    </row>
    <row r="1810" spans="1:31" x14ac:dyDescent="0.25">
      <c r="A1810" s="17"/>
      <c r="B1810" s="17"/>
      <c r="C1810" s="17"/>
      <c r="D1810" s="86"/>
      <c r="E1810" s="86"/>
      <c r="F1810" s="86"/>
      <c r="G1810" s="87"/>
      <c r="H1810" s="5"/>
      <c r="I1810" s="5"/>
      <c r="J1810" s="5"/>
      <c r="K1810" s="5"/>
      <c r="O1810" s="5"/>
      <c r="P1810" s="5"/>
      <c r="Q1810" s="5"/>
      <c r="R1810" s="17"/>
      <c r="S1810" s="17"/>
      <c r="T1810" s="17"/>
      <c r="AA1810" s="79"/>
      <c r="AB1810" s="79"/>
      <c r="AD1810" s="79"/>
      <c r="AE1810" s="92"/>
    </row>
    <row r="1811" spans="1:31" x14ac:dyDescent="0.25">
      <c r="A1811" s="17"/>
      <c r="B1811" s="17"/>
      <c r="C1811" s="17"/>
      <c r="D1811" s="86"/>
      <c r="E1811" s="86"/>
      <c r="F1811" s="86"/>
      <c r="G1811" s="87"/>
      <c r="H1811" s="5"/>
      <c r="I1811" s="5"/>
      <c r="J1811" s="5"/>
      <c r="K1811" s="5"/>
      <c r="O1811" s="5"/>
      <c r="P1811" s="5"/>
      <c r="Q1811" s="5"/>
      <c r="R1811" s="17"/>
      <c r="S1811" s="17"/>
      <c r="T1811" s="17"/>
      <c r="AA1811" s="79"/>
      <c r="AB1811" s="79"/>
      <c r="AD1811" s="79"/>
      <c r="AE1811" s="92"/>
    </row>
    <row r="1812" spans="1:31" x14ac:dyDescent="0.25">
      <c r="A1812" s="17"/>
      <c r="B1812" s="17"/>
      <c r="C1812" s="17"/>
      <c r="D1812" s="86"/>
      <c r="E1812" s="86"/>
      <c r="F1812" s="86"/>
      <c r="G1812" s="87"/>
      <c r="H1812" s="5"/>
      <c r="I1812" s="5"/>
      <c r="J1812" s="5"/>
      <c r="K1812" s="5"/>
      <c r="O1812" s="5"/>
      <c r="P1812" s="5"/>
      <c r="Q1812" s="5"/>
      <c r="R1812" s="17"/>
      <c r="S1812" s="17"/>
      <c r="T1812" s="17"/>
      <c r="AA1812" s="79"/>
      <c r="AB1812" s="79"/>
      <c r="AD1812" s="79"/>
      <c r="AE1812" s="92"/>
    </row>
    <row r="1813" spans="1:31" x14ac:dyDescent="0.25">
      <c r="A1813" s="17"/>
      <c r="B1813" s="17"/>
      <c r="C1813" s="17"/>
      <c r="D1813" s="86"/>
      <c r="E1813" s="86"/>
      <c r="F1813" s="86"/>
      <c r="G1813" s="87"/>
      <c r="H1813" s="5"/>
      <c r="I1813" s="5"/>
      <c r="J1813" s="5"/>
      <c r="K1813" s="5"/>
      <c r="O1813" s="5"/>
      <c r="P1813" s="5"/>
      <c r="Q1813" s="5"/>
      <c r="R1813" s="17"/>
      <c r="S1813" s="17"/>
      <c r="T1813" s="17"/>
      <c r="AA1813" s="79"/>
      <c r="AB1813" s="79"/>
      <c r="AD1813" s="79"/>
      <c r="AE1813" s="92"/>
    </row>
    <row r="1814" spans="1:31" x14ac:dyDescent="0.25">
      <c r="A1814" s="17"/>
      <c r="B1814" s="17"/>
      <c r="C1814" s="17"/>
      <c r="D1814" s="86"/>
      <c r="E1814" s="86"/>
      <c r="F1814" s="86"/>
      <c r="G1814" s="87"/>
      <c r="H1814" s="5"/>
      <c r="I1814" s="5"/>
      <c r="J1814" s="5"/>
      <c r="K1814" s="5"/>
      <c r="O1814" s="5"/>
      <c r="P1814" s="5"/>
      <c r="Q1814" s="5"/>
      <c r="R1814" s="17"/>
      <c r="S1814" s="17"/>
      <c r="T1814" s="17"/>
      <c r="AA1814" s="79"/>
      <c r="AB1814" s="79"/>
      <c r="AD1814" s="79"/>
      <c r="AE1814" s="92"/>
    </row>
    <row r="1815" spans="1:31" x14ac:dyDescent="0.25">
      <c r="A1815" s="17"/>
      <c r="B1815" s="17"/>
      <c r="C1815" s="17"/>
      <c r="D1815" s="86"/>
      <c r="E1815" s="86"/>
      <c r="F1815" s="86"/>
      <c r="G1815" s="87"/>
      <c r="H1815" s="5"/>
      <c r="I1815" s="5"/>
      <c r="J1815" s="5"/>
      <c r="K1815" s="5"/>
      <c r="O1815" s="5"/>
      <c r="P1815" s="5"/>
      <c r="Q1815" s="5"/>
      <c r="R1815" s="17"/>
      <c r="S1815" s="17"/>
      <c r="T1815" s="17"/>
      <c r="AA1815" s="79"/>
      <c r="AB1815" s="79"/>
      <c r="AD1815" s="79"/>
      <c r="AE1815" s="92"/>
    </row>
    <row r="1816" spans="1:31" x14ac:dyDescent="0.25">
      <c r="A1816" s="17"/>
      <c r="B1816" s="17"/>
      <c r="C1816" s="17"/>
      <c r="D1816" s="86"/>
      <c r="E1816" s="86"/>
      <c r="F1816" s="86"/>
      <c r="G1816" s="87"/>
      <c r="H1816" s="5"/>
      <c r="I1816" s="5"/>
      <c r="J1816" s="5"/>
      <c r="K1816" s="5"/>
      <c r="O1816" s="5"/>
      <c r="P1816" s="5"/>
      <c r="Q1816" s="5"/>
      <c r="R1816" s="17"/>
      <c r="S1816" s="17"/>
      <c r="T1816" s="17"/>
      <c r="AA1816" s="79"/>
      <c r="AB1816" s="79"/>
      <c r="AD1816" s="79"/>
      <c r="AE1816" s="92"/>
    </row>
    <row r="1817" spans="1:31" x14ac:dyDescent="0.25">
      <c r="A1817" s="17"/>
      <c r="B1817" s="17"/>
      <c r="C1817" s="17"/>
      <c r="D1817" s="86"/>
      <c r="E1817" s="86"/>
      <c r="F1817" s="86"/>
      <c r="G1817" s="87"/>
      <c r="H1817" s="5"/>
      <c r="I1817" s="5"/>
      <c r="J1817" s="5"/>
      <c r="K1817" s="5"/>
      <c r="O1817" s="5"/>
      <c r="P1817" s="5"/>
      <c r="Q1817" s="5"/>
      <c r="R1817" s="17"/>
      <c r="S1817" s="17"/>
      <c r="T1817" s="17"/>
      <c r="AA1817" s="79"/>
      <c r="AB1817" s="79"/>
      <c r="AD1817" s="79"/>
      <c r="AE1817" s="92"/>
    </row>
    <row r="1818" spans="1:31" x14ac:dyDescent="0.25">
      <c r="A1818" s="17"/>
      <c r="B1818" s="17"/>
      <c r="C1818" s="17"/>
      <c r="D1818" s="86"/>
      <c r="E1818" s="86"/>
      <c r="F1818" s="86"/>
      <c r="G1818" s="87"/>
      <c r="H1818" s="5"/>
      <c r="I1818" s="5"/>
      <c r="J1818" s="5"/>
      <c r="K1818" s="5"/>
      <c r="O1818" s="5"/>
      <c r="P1818" s="5"/>
      <c r="Q1818" s="5"/>
      <c r="R1818" s="17"/>
      <c r="S1818" s="17"/>
      <c r="T1818" s="17"/>
      <c r="AA1818" s="79"/>
      <c r="AB1818" s="79"/>
      <c r="AD1818" s="79"/>
      <c r="AE1818" s="92"/>
    </row>
    <row r="1819" spans="1:31" x14ac:dyDescent="0.25">
      <c r="A1819" s="17"/>
      <c r="B1819" s="17"/>
      <c r="C1819" s="17"/>
      <c r="D1819" s="86"/>
      <c r="E1819" s="86"/>
      <c r="F1819" s="86"/>
      <c r="G1819" s="87"/>
      <c r="H1819" s="5"/>
      <c r="I1819" s="5"/>
      <c r="J1819" s="5"/>
      <c r="K1819" s="5"/>
      <c r="O1819" s="5"/>
      <c r="P1819" s="5"/>
      <c r="Q1819" s="5"/>
      <c r="R1819" s="17"/>
      <c r="S1819" s="17"/>
      <c r="T1819" s="17"/>
      <c r="AA1819" s="79"/>
      <c r="AB1819" s="79"/>
      <c r="AD1819" s="79"/>
      <c r="AE1819" s="92"/>
    </row>
    <row r="1820" spans="1:31" x14ac:dyDescent="0.25">
      <c r="A1820" s="17"/>
      <c r="B1820" s="17"/>
      <c r="C1820" s="17"/>
      <c r="D1820" s="86"/>
      <c r="E1820" s="86"/>
      <c r="F1820" s="86"/>
      <c r="G1820" s="87"/>
      <c r="H1820" s="5"/>
      <c r="I1820" s="5"/>
      <c r="J1820" s="5"/>
      <c r="K1820" s="5"/>
      <c r="O1820" s="5"/>
      <c r="P1820" s="5"/>
      <c r="Q1820" s="5"/>
      <c r="R1820" s="17"/>
      <c r="S1820" s="17"/>
      <c r="T1820" s="17"/>
      <c r="AA1820" s="79"/>
      <c r="AB1820" s="79"/>
      <c r="AD1820" s="79"/>
      <c r="AE1820" s="92"/>
    </row>
    <row r="1821" spans="1:31" x14ac:dyDescent="0.25">
      <c r="A1821" s="17"/>
      <c r="B1821" s="17"/>
      <c r="C1821" s="17"/>
      <c r="D1821" s="86"/>
      <c r="E1821" s="86"/>
      <c r="F1821" s="86"/>
      <c r="G1821" s="87"/>
      <c r="H1821" s="5"/>
      <c r="I1821" s="5"/>
      <c r="J1821" s="5"/>
      <c r="K1821" s="5"/>
      <c r="O1821" s="5"/>
      <c r="P1821" s="5"/>
      <c r="Q1821" s="5"/>
      <c r="R1821" s="17"/>
      <c r="S1821" s="17"/>
      <c r="T1821" s="17"/>
      <c r="AA1821" s="79"/>
      <c r="AB1821" s="79"/>
      <c r="AD1821" s="79"/>
      <c r="AE1821" s="92"/>
    </row>
    <row r="1822" spans="1:31" x14ac:dyDescent="0.25">
      <c r="A1822" s="17"/>
      <c r="B1822" s="17"/>
      <c r="C1822" s="17"/>
      <c r="D1822" s="86"/>
      <c r="E1822" s="86"/>
      <c r="F1822" s="86"/>
      <c r="G1822" s="87"/>
      <c r="H1822" s="5"/>
      <c r="I1822" s="5"/>
      <c r="J1822" s="5"/>
      <c r="K1822" s="5"/>
      <c r="O1822" s="5"/>
      <c r="P1822" s="5"/>
      <c r="Q1822" s="5"/>
      <c r="R1822" s="17"/>
      <c r="S1822" s="17"/>
      <c r="T1822" s="17"/>
      <c r="AA1822" s="79"/>
      <c r="AB1822" s="79"/>
      <c r="AD1822" s="79"/>
      <c r="AE1822" s="92"/>
    </row>
    <row r="1823" spans="1:31" x14ac:dyDescent="0.25">
      <c r="A1823" s="17"/>
      <c r="B1823" s="17"/>
      <c r="C1823" s="17"/>
      <c r="D1823" s="86"/>
      <c r="E1823" s="86"/>
      <c r="F1823" s="86"/>
      <c r="G1823" s="87"/>
      <c r="H1823" s="5"/>
      <c r="I1823" s="5"/>
      <c r="J1823" s="5"/>
      <c r="K1823" s="5"/>
      <c r="O1823" s="5"/>
      <c r="P1823" s="5"/>
      <c r="Q1823" s="5"/>
      <c r="R1823" s="17"/>
      <c r="S1823" s="17"/>
      <c r="T1823" s="17"/>
      <c r="AA1823" s="79"/>
      <c r="AB1823" s="79"/>
      <c r="AD1823" s="79"/>
      <c r="AE1823" s="92"/>
    </row>
    <row r="1824" spans="1:31" x14ac:dyDescent="0.25">
      <c r="A1824" s="17"/>
      <c r="B1824" s="17"/>
      <c r="C1824" s="17"/>
      <c r="D1824" s="86"/>
      <c r="E1824" s="86"/>
      <c r="F1824" s="86"/>
      <c r="G1824" s="87"/>
      <c r="H1824" s="5"/>
      <c r="I1824" s="5"/>
      <c r="J1824" s="5"/>
      <c r="K1824" s="5"/>
      <c r="O1824" s="5"/>
      <c r="P1824" s="5"/>
      <c r="Q1824" s="5"/>
      <c r="R1824" s="17"/>
      <c r="S1824" s="17"/>
      <c r="T1824" s="17"/>
      <c r="AA1824" s="79"/>
      <c r="AB1824" s="79"/>
      <c r="AD1824" s="79"/>
      <c r="AE1824" s="92"/>
    </row>
    <row r="1825" spans="1:31" x14ac:dyDescent="0.25">
      <c r="A1825" s="17"/>
      <c r="B1825" s="17"/>
      <c r="C1825" s="17"/>
      <c r="D1825" s="86"/>
      <c r="E1825" s="86"/>
      <c r="F1825" s="86"/>
      <c r="G1825" s="87"/>
      <c r="H1825" s="5"/>
      <c r="I1825" s="5"/>
      <c r="J1825" s="5"/>
      <c r="K1825" s="5"/>
      <c r="O1825" s="5"/>
      <c r="P1825" s="5"/>
      <c r="Q1825" s="5"/>
      <c r="R1825" s="17"/>
      <c r="S1825" s="17"/>
      <c r="T1825" s="17"/>
      <c r="AA1825" s="79"/>
      <c r="AB1825" s="79"/>
      <c r="AD1825" s="79"/>
      <c r="AE1825" s="92"/>
    </row>
    <row r="1826" spans="1:31" x14ac:dyDescent="0.25">
      <c r="A1826" s="17"/>
      <c r="B1826" s="17"/>
      <c r="C1826" s="17"/>
      <c r="D1826" s="86"/>
      <c r="E1826" s="86"/>
      <c r="F1826" s="86"/>
      <c r="G1826" s="87"/>
      <c r="H1826" s="5"/>
      <c r="I1826" s="5"/>
      <c r="J1826" s="5"/>
      <c r="K1826" s="5"/>
      <c r="O1826" s="5"/>
      <c r="P1826" s="5"/>
      <c r="Q1826" s="5"/>
      <c r="R1826" s="17"/>
      <c r="S1826" s="17"/>
      <c r="T1826" s="17"/>
      <c r="AA1826" s="79"/>
      <c r="AB1826" s="79"/>
      <c r="AD1826" s="79"/>
      <c r="AE1826" s="92"/>
    </row>
    <row r="1827" spans="1:31" x14ac:dyDescent="0.25">
      <c r="A1827" s="17"/>
      <c r="B1827" s="17"/>
      <c r="C1827" s="17"/>
      <c r="D1827" s="86"/>
      <c r="E1827" s="86"/>
      <c r="F1827" s="86"/>
      <c r="G1827" s="87"/>
      <c r="H1827" s="5"/>
      <c r="I1827" s="5"/>
      <c r="J1827" s="5"/>
      <c r="K1827" s="5"/>
      <c r="O1827" s="5"/>
      <c r="P1827" s="5"/>
      <c r="Q1827" s="5"/>
      <c r="R1827" s="17"/>
      <c r="S1827" s="17"/>
      <c r="T1827" s="17"/>
      <c r="AA1827" s="79"/>
      <c r="AB1827" s="79"/>
      <c r="AD1827" s="79"/>
      <c r="AE1827" s="92"/>
    </row>
    <row r="1828" spans="1:31" x14ac:dyDescent="0.25">
      <c r="A1828" s="17"/>
      <c r="B1828" s="17"/>
      <c r="C1828" s="17"/>
      <c r="D1828" s="86"/>
      <c r="E1828" s="86"/>
      <c r="F1828" s="86"/>
      <c r="G1828" s="87"/>
      <c r="H1828" s="5"/>
      <c r="I1828" s="5"/>
      <c r="J1828" s="5"/>
      <c r="K1828" s="5"/>
      <c r="O1828" s="5"/>
      <c r="P1828" s="5"/>
      <c r="Q1828" s="5"/>
      <c r="R1828" s="17"/>
      <c r="S1828" s="17"/>
      <c r="T1828" s="17"/>
      <c r="AA1828" s="79"/>
      <c r="AB1828" s="79"/>
      <c r="AD1828" s="79"/>
      <c r="AE1828" s="92"/>
    </row>
    <row r="1829" spans="1:31" x14ac:dyDescent="0.25">
      <c r="A1829" s="17"/>
      <c r="B1829" s="17"/>
      <c r="C1829" s="17"/>
      <c r="D1829" s="86"/>
      <c r="E1829" s="86"/>
      <c r="F1829" s="86"/>
      <c r="G1829" s="87"/>
      <c r="H1829" s="5"/>
      <c r="I1829" s="5"/>
      <c r="J1829" s="5"/>
      <c r="K1829" s="5"/>
      <c r="O1829" s="5"/>
      <c r="P1829" s="5"/>
      <c r="Q1829" s="5"/>
      <c r="R1829" s="17"/>
      <c r="S1829" s="17"/>
      <c r="T1829" s="17"/>
      <c r="AA1829" s="79"/>
      <c r="AB1829" s="79"/>
      <c r="AD1829" s="79"/>
      <c r="AE1829" s="92"/>
    </row>
    <row r="1830" spans="1:31" x14ac:dyDescent="0.25">
      <c r="A1830" s="17"/>
      <c r="B1830" s="17"/>
      <c r="C1830" s="17"/>
      <c r="D1830" s="86"/>
      <c r="E1830" s="86"/>
      <c r="F1830" s="86"/>
      <c r="G1830" s="87"/>
      <c r="H1830" s="5"/>
      <c r="I1830" s="5"/>
      <c r="J1830" s="5"/>
      <c r="K1830" s="5"/>
      <c r="O1830" s="5"/>
      <c r="P1830" s="5"/>
      <c r="Q1830" s="5"/>
      <c r="R1830" s="17"/>
      <c r="S1830" s="17"/>
      <c r="T1830" s="17"/>
      <c r="AA1830" s="79"/>
      <c r="AB1830" s="79"/>
      <c r="AD1830" s="79"/>
      <c r="AE1830" s="92"/>
    </row>
    <row r="1831" spans="1:31" x14ac:dyDescent="0.25">
      <c r="A1831" s="17"/>
      <c r="B1831" s="17"/>
      <c r="C1831" s="17"/>
      <c r="D1831" s="86"/>
      <c r="E1831" s="86"/>
      <c r="F1831" s="86"/>
      <c r="G1831" s="87"/>
      <c r="H1831" s="5"/>
      <c r="I1831" s="5"/>
      <c r="J1831" s="5"/>
      <c r="K1831" s="5"/>
      <c r="O1831" s="5"/>
      <c r="P1831" s="5"/>
      <c r="Q1831" s="5"/>
      <c r="R1831" s="17"/>
      <c r="S1831" s="17"/>
      <c r="T1831" s="17"/>
      <c r="AA1831" s="79"/>
      <c r="AB1831" s="79"/>
      <c r="AD1831" s="79"/>
      <c r="AE1831" s="92"/>
    </row>
    <row r="1832" spans="1:31" x14ac:dyDescent="0.25">
      <c r="A1832" s="17"/>
      <c r="B1832" s="17"/>
      <c r="C1832" s="17"/>
      <c r="D1832" s="86"/>
      <c r="E1832" s="86"/>
      <c r="F1832" s="86"/>
      <c r="G1832" s="87"/>
      <c r="H1832" s="5"/>
      <c r="I1832" s="5"/>
      <c r="J1832" s="5"/>
      <c r="K1832" s="5"/>
      <c r="O1832" s="5"/>
      <c r="P1832" s="5"/>
      <c r="Q1832" s="5"/>
      <c r="R1832" s="17"/>
      <c r="S1832" s="17"/>
      <c r="T1832" s="17"/>
      <c r="AA1832" s="79"/>
      <c r="AB1832" s="79"/>
      <c r="AD1832" s="79"/>
      <c r="AE1832" s="92"/>
    </row>
    <row r="1833" spans="1:31" x14ac:dyDescent="0.25">
      <c r="A1833" s="17"/>
      <c r="B1833" s="17"/>
      <c r="C1833" s="17"/>
      <c r="D1833" s="86"/>
      <c r="E1833" s="86"/>
      <c r="F1833" s="86"/>
      <c r="G1833" s="87"/>
      <c r="H1833" s="5"/>
      <c r="I1833" s="5"/>
      <c r="J1833" s="5"/>
      <c r="K1833" s="5"/>
      <c r="O1833" s="5"/>
      <c r="P1833" s="5"/>
      <c r="Q1833" s="5"/>
      <c r="R1833" s="17"/>
      <c r="S1833" s="17"/>
      <c r="T1833" s="17"/>
      <c r="AA1833" s="79"/>
      <c r="AB1833" s="79"/>
      <c r="AD1833" s="79"/>
      <c r="AE1833" s="92"/>
    </row>
    <row r="1834" spans="1:31" x14ac:dyDescent="0.25">
      <c r="A1834" s="17"/>
      <c r="B1834" s="17"/>
      <c r="C1834" s="17"/>
      <c r="D1834" s="86"/>
      <c r="E1834" s="86"/>
      <c r="F1834" s="86"/>
      <c r="G1834" s="87"/>
      <c r="H1834" s="5"/>
      <c r="I1834" s="5"/>
      <c r="J1834" s="5"/>
      <c r="K1834" s="5"/>
      <c r="O1834" s="5"/>
      <c r="P1834" s="5"/>
      <c r="Q1834" s="5"/>
      <c r="R1834" s="17"/>
      <c r="S1834" s="17"/>
      <c r="T1834" s="17"/>
      <c r="AA1834" s="79"/>
      <c r="AB1834" s="79"/>
      <c r="AD1834" s="79"/>
      <c r="AE1834" s="92"/>
    </row>
    <row r="1835" spans="1:31" x14ac:dyDescent="0.25">
      <c r="A1835" s="17"/>
      <c r="B1835" s="17"/>
      <c r="C1835" s="17"/>
      <c r="D1835" s="86"/>
      <c r="E1835" s="86"/>
      <c r="F1835" s="86"/>
      <c r="G1835" s="87"/>
      <c r="H1835" s="5"/>
      <c r="I1835" s="5"/>
      <c r="J1835" s="5"/>
      <c r="K1835" s="5"/>
      <c r="O1835" s="5"/>
      <c r="P1835" s="5"/>
      <c r="Q1835" s="5"/>
      <c r="R1835" s="17"/>
      <c r="S1835" s="17"/>
      <c r="T1835" s="17"/>
      <c r="AA1835" s="79"/>
      <c r="AB1835" s="79"/>
      <c r="AD1835" s="79"/>
      <c r="AE1835" s="92"/>
    </row>
    <row r="1836" spans="1:31" x14ac:dyDescent="0.25">
      <c r="A1836" s="17"/>
      <c r="B1836" s="17"/>
      <c r="C1836" s="17"/>
      <c r="D1836" s="86"/>
      <c r="E1836" s="86"/>
      <c r="F1836" s="86"/>
      <c r="G1836" s="87"/>
      <c r="H1836" s="5"/>
      <c r="I1836" s="5"/>
      <c r="J1836" s="5"/>
      <c r="K1836" s="5"/>
      <c r="O1836" s="5"/>
      <c r="P1836" s="5"/>
      <c r="Q1836" s="5"/>
      <c r="R1836" s="17"/>
      <c r="S1836" s="17"/>
      <c r="T1836" s="17"/>
      <c r="AA1836" s="79"/>
      <c r="AB1836" s="79"/>
      <c r="AD1836" s="79"/>
      <c r="AE1836" s="92"/>
    </row>
    <row r="1837" spans="1:31" x14ac:dyDescent="0.25">
      <c r="A1837" s="17"/>
      <c r="B1837" s="17"/>
      <c r="C1837" s="17"/>
      <c r="D1837" s="86"/>
      <c r="E1837" s="86"/>
      <c r="F1837" s="86"/>
      <c r="G1837" s="87"/>
      <c r="H1837" s="5"/>
      <c r="I1837" s="5"/>
      <c r="J1837" s="5"/>
      <c r="K1837" s="5"/>
      <c r="O1837" s="5"/>
      <c r="P1837" s="5"/>
      <c r="Q1837" s="5"/>
      <c r="R1837" s="17"/>
      <c r="S1837" s="17"/>
      <c r="T1837" s="17"/>
      <c r="AA1837" s="79"/>
      <c r="AB1837" s="79"/>
      <c r="AD1837" s="79"/>
      <c r="AE1837" s="92"/>
    </row>
    <row r="1838" spans="1:31" x14ac:dyDescent="0.25">
      <c r="A1838" s="17"/>
      <c r="B1838" s="17"/>
      <c r="C1838" s="17"/>
      <c r="D1838" s="86"/>
      <c r="E1838" s="86"/>
      <c r="F1838" s="86"/>
      <c r="G1838" s="87"/>
      <c r="H1838" s="5"/>
      <c r="I1838" s="5"/>
      <c r="J1838" s="5"/>
      <c r="K1838" s="5"/>
      <c r="O1838" s="5"/>
      <c r="P1838" s="5"/>
      <c r="Q1838" s="5"/>
      <c r="R1838" s="17"/>
      <c r="S1838" s="17"/>
      <c r="T1838" s="17"/>
      <c r="AA1838" s="79"/>
      <c r="AB1838" s="79"/>
      <c r="AD1838" s="79"/>
      <c r="AE1838" s="92"/>
    </row>
    <row r="1839" spans="1:31" x14ac:dyDescent="0.25">
      <c r="A1839" s="17"/>
      <c r="B1839" s="17"/>
      <c r="C1839" s="17"/>
      <c r="D1839" s="86"/>
      <c r="E1839" s="86"/>
      <c r="F1839" s="86"/>
      <c r="G1839" s="87"/>
      <c r="H1839" s="5"/>
      <c r="I1839" s="5"/>
      <c r="J1839" s="5"/>
      <c r="K1839" s="5"/>
      <c r="O1839" s="5"/>
      <c r="P1839" s="5"/>
      <c r="Q1839" s="5"/>
      <c r="R1839" s="17"/>
      <c r="S1839" s="17"/>
      <c r="T1839" s="17"/>
      <c r="AA1839" s="79"/>
      <c r="AB1839" s="79"/>
      <c r="AC1839" s="19"/>
      <c r="AD1839" s="79"/>
      <c r="AE1839" s="94"/>
    </row>
    <row r="1840" spans="1:31" x14ac:dyDescent="0.25">
      <c r="A1840" s="17"/>
      <c r="B1840" s="17"/>
      <c r="C1840" s="17"/>
      <c r="D1840" s="86"/>
      <c r="E1840" s="86"/>
      <c r="F1840" s="86"/>
      <c r="G1840" s="87"/>
      <c r="H1840" s="5"/>
      <c r="I1840" s="5"/>
      <c r="J1840" s="5"/>
      <c r="K1840" s="5"/>
      <c r="O1840" s="5"/>
      <c r="P1840" s="5"/>
      <c r="Q1840" s="5"/>
      <c r="R1840" s="17"/>
      <c r="S1840" s="17"/>
      <c r="T1840" s="17"/>
      <c r="AA1840" s="79"/>
      <c r="AB1840" s="79"/>
      <c r="AC1840" s="19"/>
      <c r="AD1840" s="79"/>
      <c r="AE1840" s="94"/>
    </row>
    <row r="1841" spans="1:31" x14ac:dyDescent="0.25">
      <c r="A1841" s="17"/>
      <c r="B1841" s="17"/>
      <c r="C1841" s="17"/>
      <c r="D1841" s="86"/>
      <c r="E1841" s="86"/>
      <c r="F1841" s="86"/>
      <c r="G1841" s="87"/>
      <c r="H1841" s="5"/>
      <c r="I1841" s="5"/>
      <c r="J1841" s="5"/>
      <c r="K1841" s="5"/>
      <c r="O1841" s="5"/>
      <c r="P1841" s="5"/>
      <c r="Q1841" s="5"/>
      <c r="R1841" s="17"/>
      <c r="S1841" s="17"/>
      <c r="T1841" s="17"/>
      <c r="AA1841" s="79"/>
      <c r="AB1841" s="79"/>
      <c r="AC1841" s="19"/>
      <c r="AD1841" s="79"/>
      <c r="AE1841" s="94"/>
    </row>
    <row r="1842" spans="1:31" x14ac:dyDescent="0.25">
      <c r="A1842" s="17"/>
      <c r="B1842" s="17"/>
      <c r="C1842" s="17"/>
      <c r="D1842" s="86"/>
      <c r="E1842" s="86"/>
      <c r="F1842" s="86"/>
      <c r="G1842" s="87"/>
      <c r="H1842" s="5"/>
      <c r="I1842" s="5"/>
      <c r="J1842" s="5"/>
      <c r="K1842" s="5"/>
      <c r="O1842" s="5"/>
      <c r="P1842" s="5"/>
      <c r="Q1842" s="5"/>
      <c r="R1842" s="17"/>
      <c r="S1842" s="17"/>
      <c r="T1842" s="17"/>
      <c r="AA1842" s="79"/>
      <c r="AB1842" s="79"/>
      <c r="AC1842" s="19"/>
      <c r="AD1842" s="79"/>
      <c r="AE1842" s="94"/>
    </row>
    <row r="1843" spans="1:31" x14ac:dyDescent="0.25">
      <c r="A1843" s="17"/>
      <c r="B1843" s="17"/>
      <c r="C1843" s="17"/>
      <c r="D1843" s="86"/>
      <c r="E1843" s="86"/>
      <c r="F1843" s="86"/>
      <c r="G1843" s="87"/>
      <c r="H1843" s="5"/>
      <c r="I1843" s="5"/>
      <c r="J1843" s="5"/>
      <c r="K1843" s="5"/>
      <c r="O1843" s="5"/>
      <c r="P1843" s="5"/>
      <c r="Q1843" s="5"/>
      <c r="R1843" s="17"/>
      <c r="S1843" s="17"/>
      <c r="T1843" s="17"/>
      <c r="AA1843" s="79"/>
      <c r="AB1843" s="79"/>
      <c r="AC1843" s="19"/>
      <c r="AD1843" s="79"/>
      <c r="AE1843" s="94"/>
    </row>
    <row r="1844" spans="1:31" x14ac:dyDescent="0.25">
      <c r="A1844" s="17"/>
      <c r="B1844" s="17"/>
      <c r="C1844" s="17"/>
      <c r="D1844" s="86"/>
      <c r="E1844" s="86"/>
      <c r="F1844" s="86"/>
      <c r="G1844" s="87"/>
      <c r="H1844" s="5"/>
      <c r="I1844" s="5"/>
      <c r="J1844" s="5"/>
      <c r="K1844" s="5"/>
      <c r="O1844" s="5"/>
      <c r="P1844" s="5"/>
      <c r="Q1844" s="5"/>
      <c r="R1844" s="17"/>
      <c r="S1844" s="17"/>
      <c r="T1844" s="17"/>
      <c r="AA1844" s="79"/>
      <c r="AB1844" s="79"/>
      <c r="AC1844" s="19"/>
      <c r="AD1844" s="79"/>
      <c r="AE1844" s="94"/>
    </row>
    <row r="1845" spans="1:31" x14ac:dyDescent="0.25">
      <c r="A1845" s="17"/>
      <c r="B1845" s="17"/>
      <c r="C1845" s="17"/>
      <c r="D1845" s="86"/>
      <c r="E1845" s="86"/>
      <c r="F1845" s="86"/>
      <c r="G1845" s="87"/>
      <c r="H1845" s="5"/>
      <c r="I1845" s="5"/>
      <c r="J1845" s="5"/>
      <c r="K1845" s="5"/>
      <c r="O1845" s="5"/>
      <c r="P1845" s="5"/>
      <c r="Q1845" s="5"/>
      <c r="R1845" s="17"/>
      <c r="S1845" s="17"/>
      <c r="T1845" s="17"/>
      <c r="AA1845" s="79"/>
      <c r="AB1845" s="79"/>
      <c r="AC1845" s="19"/>
      <c r="AD1845" s="79"/>
      <c r="AE1845" s="94"/>
    </row>
    <row r="1846" spans="1:31" x14ac:dyDescent="0.25">
      <c r="A1846" s="17"/>
      <c r="B1846" s="17"/>
      <c r="C1846" s="17"/>
      <c r="D1846" s="86"/>
      <c r="E1846" s="86"/>
      <c r="F1846" s="86"/>
      <c r="G1846" s="87"/>
      <c r="H1846" s="5"/>
      <c r="I1846" s="5"/>
      <c r="J1846" s="5"/>
      <c r="K1846" s="5"/>
      <c r="O1846" s="5"/>
      <c r="P1846" s="5"/>
      <c r="Q1846" s="5"/>
      <c r="R1846" s="17"/>
      <c r="S1846" s="17"/>
      <c r="T1846" s="17"/>
      <c r="AA1846" s="79"/>
      <c r="AB1846" s="79"/>
      <c r="AC1846" s="19"/>
      <c r="AD1846" s="79"/>
      <c r="AE1846" s="94"/>
    </row>
    <row r="1847" spans="1:31" x14ac:dyDescent="0.25">
      <c r="A1847" s="17"/>
      <c r="B1847" s="17"/>
      <c r="C1847" s="17"/>
      <c r="D1847" s="86"/>
      <c r="E1847" s="86"/>
      <c r="F1847" s="86"/>
      <c r="G1847" s="87"/>
      <c r="H1847" s="5"/>
      <c r="I1847" s="5"/>
      <c r="J1847" s="5"/>
      <c r="K1847" s="5"/>
      <c r="O1847" s="5"/>
      <c r="P1847" s="5"/>
      <c r="Q1847" s="5"/>
      <c r="R1847" s="17"/>
      <c r="S1847" s="17"/>
      <c r="T1847" s="17"/>
      <c r="AA1847" s="79"/>
      <c r="AB1847" s="79"/>
      <c r="AD1847" s="79"/>
      <c r="AE1847" s="94"/>
    </row>
    <row r="1848" spans="1:31" x14ac:dyDescent="0.25">
      <c r="A1848" s="17"/>
      <c r="B1848" s="17"/>
      <c r="C1848" s="17"/>
      <c r="D1848" s="86"/>
      <c r="E1848" s="86"/>
      <c r="F1848" s="86"/>
      <c r="G1848" s="87"/>
      <c r="H1848" s="5"/>
      <c r="I1848" s="5"/>
      <c r="J1848" s="5"/>
      <c r="K1848" s="5"/>
      <c r="O1848" s="5"/>
      <c r="P1848" s="5"/>
      <c r="Q1848" s="5"/>
      <c r="R1848" s="17"/>
      <c r="S1848" s="17"/>
      <c r="T1848" s="17"/>
      <c r="AA1848" s="79"/>
      <c r="AB1848" s="79"/>
      <c r="AD1848" s="79"/>
      <c r="AE1848" s="94"/>
    </row>
    <row r="1849" spans="1:31" x14ac:dyDescent="0.25">
      <c r="A1849" s="17"/>
      <c r="B1849" s="17"/>
      <c r="C1849" s="17"/>
      <c r="D1849" s="86"/>
      <c r="E1849" s="86"/>
      <c r="F1849" s="86"/>
      <c r="G1849" s="87"/>
      <c r="H1849" s="5"/>
      <c r="I1849" s="5"/>
      <c r="J1849" s="5"/>
      <c r="K1849" s="5"/>
      <c r="O1849" s="5"/>
      <c r="P1849" s="5"/>
      <c r="Q1849" s="5"/>
      <c r="R1849" s="17"/>
      <c r="S1849" s="17"/>
      <c r="T1849" s="17"/>
      <c r="AA1849" s="79"/>
      <c r="AB1849" s="79"/>
      <c r="AD1849" s="79"/>
      <c r="AE1849" s="94"/>
    </row>
    <row r="1850" spans="1:31" x14ac:dyDescent="0.25">
      <c r="A1850" s="17"/>
      <c r="B1850" s="17"/>
      <c r="C1850" s="17"/>
      <c r="D1850" s="86"/>
      <c r="E1850" s="86"/>
      <c r="F1850" s="86"/>
      <c r="G1850" s="87"/>
      <c r="H1850" s="5"/>
      <c r="I1850" s="5"/>
      <c r="J1850" s="5"/>
      <c r="K1850" s="5"/>
      <c r="O1850" s="5"/>
      <c r="P1850" s="5"/>
      <c r="Q1850" s="5"/>
      <c r="R1850" s="17"/>
      <c r="S1850" s="17"/>
      <c r="T1850" s="17"/>
      <c r="AA1850" s="79"/>
      <c r="AB1850" s="79"/>
      <c r="AD1850" s="79"/>
      <c r="AE1850" s="94"/>
    </row>
    <row r="1851" spans="1:31" x14ac:dyDescent="0.25">
      <c r="A1851" s="17"/>
      <c r="B1851" s="17"/>
      <c r="C1851" s="17"/>
      <c r="D1851" s="86"/>
      <c r="E1851" s="86"/>
      <c r="F1851" s="86"/>
      <c r="G1851" s="87"/>
      <c r="H1851" s="5"/>
      <c r="I1851" s="5"/>
      <c r="J1851" s="5"/>
      <c r="K1851" s="5"/>
      <c r="O1851" s="5"/>
      <c r="P1851" s="5"/>
      <c r="Q1851" s="5"/>
      <c r="R1851" s="17"/>
      <c r="S1851" s="17"/>
      <c r="T1851" s="17"/>
      <c r="AA1851" s="79"/>
      <c r="AB1851" s="79"/>
      <c r="AD1851" s="79"/>
      <c r="AE1851" s="94"/>
    </row>
    <row r="1852" spans="1:31" x14ac:dyDescent="0.25">
      <c r="A1852" s="17"/>
      <c r="B1852" s="17"/>
      <c r="C1852" s="17"/>
      <c r="D1852" s="86"/>
      <c r="E1852" s="86"/>
      <c r="F1852" s="86"/>
      <c r="G1852" s="87"/>
      <c r="H1852" s="5"/>
      <c r="I1852" s="5"/>
      <c r="J1852" s="5"/>
      <c r="K1852" s="5"/>
      <c r="O1852" s="5"/>
      <c r="P1852" s="5"/>
      <c r="Q1852" s="5"/>
      <c r="R1852" s="17"/>
      <c r="S1852" s="17"/>
      <c r="T1852" s="17"/>
      <c r="AA1852" s="79"/>
      <c r="AB1852" s="79"/>
      <c r="AD1852" s="79"/>
      <c r="AE1852" s="94"/>
    </row>
    <row r="1853" spans="1:31" x14ac:dyDescent="0.25">
      <c r="A1853" s="17"/>
      <c r="B1853" s="17"/>
      <c r="C1853" s="17"/>
      <c r="D1853" s="86"/>
      <c r="E1853" s="86"/>
      <c r="F1853" s="86"/>
      <c r="G1853" s="87"/>
      <c r="H1853" s="5"/>
      <c r="I1853" s="5"/>
      <c r="J1853" s="5"/>
      <c r="K1853" s="5"/>
      <c r="O1853" s="5"/>
      <c r="P1853" s="5"/>
      <c r="Q1853" s="5"/>
      <c r="R1853" s="17"/>
      <c r="S1853" s="17"/>
      <c r="T1853" s="17"/>
      <c r="AA1853" s="79"/>
      <c r="AB1853" s="79"/>
      <c r="AD1853" s="79"/>
      <c r="AE1853" s="94"/>
    </row>
    <row r="1854" spans="1:31" x14ac:dyDescent="0.25">
      <c r="A1854" s="17"/>
      <c r="B1854" s="17"/>
      <c r="C1854" s="17"/>
      <c r="D1854" s="86"/>
      <c r="E1854" s="86"/>
      <c r="F1854" s="86"/>
      <c r="G1854" s="87"/>
      <c r="H1854" s="5"/>
      <c r="I1854" s="5"/>
      <c r="J1854" s="5"/>
      <c r="K1854" s="5"/>
      <c r="O1854" s="5"/>
      <c r="P1854" s="5"/>
      <c r="Q1854" s="5"/>
      <c r="R1854" s="17"/>
      <c r="S1854" s="17"/>
      <c r="T1854" s="17"/>
      <c r="AA1854" s="79"/>
      <c r="AB1854" s="79"/>
      <c r="AD1854" s="79"/>
      <c r="AE1854" s="94"/>
    </row>
    <row r="1855" spans="1:31" x14ac:dyDescent="0.25">
      <c r="A1855" s="17"/>
      <c r="B1855" s="17"/>
      <c r="C1855" s="17"/>
      <c r="D1855" s="86"/>
      <c r="E1855" s="86"/>
      <c r="F1855" s="86"/>
      <c r="G1855" s="87"/>
      <c r="H1855" s="5"/>
      <c r="I1855" s="5"/>
      <c r="J1855" s="5"/>
      <c r="K1855" s="5"/>
      <c r="O1855" s="5"/>
      <c r="P1855" s="5"/>
      <c r="Q1855" s="5"/>
      <c r="R1855" s="17"/>
      <c r="S1855" s="17"/>
      <c r="T1855" s="17"/>
      <c r="AA1855" s="79"/>
      <c r="AB1855" s="79"/>
      <c r="AD1855" s="79"/>
      <c r="AE1855" s="94"/>
    </row>
    <row r="1856" spans="1:31" x14ac:dyDescent="0.25">
      <c r="A1856" s="17"/>
      <c r="B1856" s="17"/>
      <c r="C1856" s="17"/>
      <c r="D1856" s="86"/>
      <c r="E1856" s="86"/>
      <c r="F1856" s="86"/>
      <c r="G1856" s="87"/>
      <c r="H1856" s="5"/>
      <c r="I1856" s="5"/>
      <c r="J1856" s="5"/>
      <c r="K1856" s="5"/>
      <c r="O1856" s="5"/>
      <c r="P1856" s="5"/>
      <c r="Q1856" s="5"/>
      <c r="R1856" s="17"/>
      <c r="S1856" s="17"/>
      <c r="T1856" s="17"/>
      <c r="AA1856" s="79"/>
      <c r="AB1856" s="79"/>
      <c r="AD1856" s="79"/>
      <c r="AE1856" s="94"/>
    </row>
    <row r="1857" spans="1:31" x14ac:dyDescent="0.25">
      <c r="A1857" s="17"/>
      <c r="B1857" s="17"/>
      <c r="C1857" s="17"/>
      <c r="D1857" s="86"/>
      <c r="E1857" s="86"/>
      <c r="F1857" s="86"/>
      <c r="G1857" s="87"/>
      <c r="H1857" s="5"/>
      <c r="I1857" s="5"/>
      <c r="J1857" s="5"/>
      <c r="K1857" s="5"/>
      <c r="O1857" s="5"/>
      <c r="P1857" s="5"/>
      <c r="Q1857" s="5"/>
      <c r="R1857" s="17"/>
      <c r="S1857" s="17"/>
      <c r="T1857" s="17"/>
      <c r="AA1857" s="79"/>
      <c r="AB1857" s="79"/>
      <c r="AD1857" s="79"/>
      <c r="AE1857" s="94"/>
    </row>
    <row r="1858" spans="1:31" x14ac:dyDescent="0.25">
      <c r="A1858" s="17"/>
      <c r="B1858" s="17"/>
      <c r="C1858" s="17"/>
      <c r="D1858" s="86"/>
      <c r="E1858" s="86"/>
      <c r="F1858" s="86"/>
      <c r="G1858" s="87"/>
      <c r="H1858" s="5"/>
      <c r="I1858" s="5"/>
      <c r="J1858" s="5"/>
      <c r="K1858" s="5"/>
      <c r="O1858" s="5"/>
      <c r="P1858" s="5"/>
      <c r="Q1858" s="5"/>
      <c r="R1858" s="17"/>
      <c r="S1858" s="17"/>
      <c r="T1858" s="17"/>
      <c r="AA1858" s="79"/>
      <c r="AB1858" s="79"/>
      <c r="AD1858" s="79"/>
      <c r="AE1858" s="94"/>
    </row>
    <row r="1859" spans="1:31" x14ac:dyDescent="0.25">
      <c r="A1859" s="17"/>
      <c r="B1859" s="17"/>
      <c r="C1859" s="17"/>
      <c r="D1859" s="86"/>
      <c r="E1859" s="86"/>
      <c r="F1859" s="86"/>
      <c r="G1859" s="87"/>
      <c r="H1859" s="5"/>
      <c r="I1859" s="5"/>
      <c r="J1859" s="5"/>
      <c r="K1859" s="5"/>
      <c r="O1859" s="5"/>
      <c r="P1859" s="5"/>
      <c r="Q1859" s="5"/>
      <c r="R1859" s="17"/>
      <c r="S1859" s="17"/>
      <c r="T1859" s="17"/>
      <c r="AA1859" s="79"/>
      <c r="AB1859" s="79"/>
      <c r="AD1859" s="79"/>
      <c r="AE1859" s="94"/>
    </row>
    <row r="1860" spans="1:31" x14ac:dyDescent="0.25">
      <c r="A1860" s="17"/>
      <c r="B1860" s="17"/>
      <c r="C1860" s="17"/>
      <c r="D1860" s="86"/>
      <c r="E1860" s="86"/>
      <c r="F1860" s="86"/>
      <c r="G1860" s="87"/>
      <c r="H1860" s="5"/>
      <c r="I1860" s="5"/>
      <c r="J1860" s="5"/>
      <c r="K1860" s="5"/>
      <c r="O1860" s="5"/>
      <c r="P1860" s="5"/>
      <c r="Q1860" s="5"/>
      <c r="R1860" s="17"/>
      <c r="S1860" s="17"/>
      <c r="T1860" s="17"/>
      <c r="AA1860" s="79"/>
      <c r="AB1860" s="79"/>
      <c r="AD1860" s="79"/>
      <c r="AE1860" s="94"/>
    </row>
    <row r="1861" spans="1:31" x14ac:dyDescent="0.25">
      <c r="A1861" s="17"/>
      <c r="B1861" s="17"/>
      <c r="C1861" s="17"/>
      <c r="D1861" s="86"/>
      <c r="E1861" s="86"/>
      <c r="F1861" s="86"/>
      <c r="G1861" s="87"/>
      <c r="H1861" s="5"/>
      <c r="I1861" s="5"/>
      <c r="J1861" s="5"/>
      <c r="K1861" s="5"/>
      <c r="O1861" s="5"/>
      <c r="P1861" s="5"/>
      <c r="Q1861" s="5"/>
      <c r="R1861" s="17"/>
      <c r="S1861" s="17"/>
      <c r="T1861" s="17"/>
      <c r="AA1861" s="79"/>
      <c r="AB1861" s="79"/>
      <c r="AD1861" s="79"/>
      <c r="AE1861" s="94"/>
    </row>
    <row r="1862" spans="1:31" x14ac:dyDescent="0.25">
      <c r="A1862" s="17"/>
      <c r="B1862" s="17"/>
      <c r="C1862" s="17"/>
      <c r="D1862" s="86"/>
      <c r="E1862" s="86"/>
      <c r="F1862" s="86"/>
      <c r="G1862" s="87"/>
      <c r="H1862" s="5"/>
      <c r="I1862" s="5"/>
      <c r="J1862" s="5"/>
      <c r="K1862" s="5"/>
      <c r="O1862" s="5"/>
      <c r="P1862" s="5"/>
      <c r="Q1862" s="5"/>
      <c r="R1862" s="17"/>
      <c r="S1862" s="17"/>
      <c r="T1862" s="17"/>
      <c r="AA1862" s="79"/>
      <c r="AB1862" s="79"/>
      <c r="AD1862" s="79"/>
      <c r="AE1862" s="94"/>
    </row>
    <row r="1863" spans="1:31" x14ac:dyDescent="0.25">
      <c r="A1863" s="17"/>
      <c r="B1863" s="17"/>
      <c r="C1863" s="17"/>
      <c r="D1863" s="86"/>
      <c r="E1863" s="86"/>
      <c r="F1863" s="86"/>
      <c r="G1863" s="87"/>
      <c r="H1863" s="5"/>
      <c r="I1863" s="5"/>
      <c r="J1863" s="5"/>
      <c r="K1863" s="5"/>
      <c r="O1863" s="5"/>
      <c r="P1863" s="5"/>
      <c r="Q1863" s="5"/>
      <c r="R1863" s="17"/>
      <c r="S1863" s="17"/>
      <c r="T1863" s="17"/>
      <c r="AA1863" s="79"/>
      <c r="AB1863" s="79"/>
      <c r="AD1863" s="79"/>
      <c r="AE1863" s="94"/>
    </row>
    <row r="1864" spans="1:31" x14ac:dyDescent="0.25">
      <c r="A1864" s="17"/>
      <c r="B1864" s="17"/>
      <c r="C1864" s="17"/>
      <c r="D1864" s="86"/>
      <c r="E1864" s="86"/>
      <c r="F1864" s="86"/>
      <c r="G1864" s="87"/>
      <c r="H1864" s="5"/>
      <c r="I1864" s="5"/>
      <c r="J1864" s="5"/>
      <c r="K1864" s="5"/>
      <c r="O1864" s="5"/>
      <c r="P1864" s="5"/>
      <c r="Q1864" s="5"/>
      <c r="R1864" s="17"/>
      <c r="S1864" s="17"/>
      <c r="T1864" s="17"/>
      <c r="AA1864" s="79"/>
      <c r="AB1864" s="79"/>
      <c r="AD1864" s="79"/>
      <c r="AE1864" s="94"/>
    </row>
    <row r="1865" spans="1:31" x14ac:dyDescent="0.25">
      <c r="A1865" s="17"/>
      <c r="B1865" s="17"/>
      <c r="C1865" s="17"/>
      <c r="D1865" s="86"/>
      <c r="E1865" s="86"/>
      <c r="F1865" s="86"/>
      <c r="G1865" s="87"/>
      <c r="H1865" s="5"/>
      <c r="I1865" s="5"/>
      <c r="J1865" s="5"/>
      <c r="K1865" s="5"/>
      <c r="O1865" s="5"/>
      <c r="P1865" s="5"/>
      <c r="Q1865" s="5"/>
      <c r="R1865" s="17"/>
      <c r="S1865" s="17"/>
      <c r="T1865" s="17"/>
      <c r="AA1865" s="79"/>
      <c r="AB1865" s="79"/>
      <c r="AD1865" s="79"/>
      <c r="AE1865" s="94"/>
    </row>
    <row r="1866" spans="1:31" x14ac:dyDescent="0.25">
      <c r="A1866" s="17"/>
      <c r="B1866" s="17"/>
      <c r="C1866" s="17"/>
      <c r="D1866" s="86"/>
      <c r="E1866" s="86"/>
      <c r="F1866" s="86"/>
      <c r="G1866" s="87"/>
      <c r="H1866" s="5"/>
      <c r="I1866" s="5"/>
      <c r="J1866" s="5"/>
      <c r="K1866" s="5"/>
      <c r="O1866" s="5"/>
      <c r="P1866" s="5"/>
      <c r="Q1866" s="5"/>
      <c r="R1866" s="17"/>
      <c r="S1866" s="17"/>
      <c r="T1866" s="17"/>
      <c r="AA1866" s="79"/>
      <c r="AB1866" s="79"/>
      <c r="AD1866" s="79"/>
      <c r="AE1866" s="94"/>
    </row>
    <row r="1867" spans="1:31" x14ac:dyDescent="0.25">
      <c r="A1867" s="17"/>
      <c r="B1867" s="17"/>
      <c r="C1867" s="17"/>
      <c r="D1867" s="86"/>
      <c r="E1867" s="86"/>
      <c r="F1867" s="86"/>
      <c r="G1867" s="87"/>
      <c r="H1867" s="5"/>
      <c r="I1867" s="5"/>
      <c r="J1867" s="5"/>
      <c r="K1867" s="5"/>
      <c r="O1867" s="5"/>
      <c r="P1867" s="5"/>
      <c r="Q1867" s="5"/>
      <c r="R1867" s="17"/>
      <c r="S1867" s="17"/>
      <c r="T1867" s="17"/>
      <c r="AA1867" s="79"/>
      <c r="AB1867" s="79"/>
      <c r="AD1867" s="79"/>
      <c r="AE1867" s="94"/>
    </row>
    <row r="1868" spans="1:31" x14ac:dyDescent="0.25">
      <c r="A1868" s="17"/>
      <c r="B1868" s="17"/>
      <c r="C1868" s="17"/>
      <c r="D1868" s="86"/>
      <c r="E1868" s="86"/>
      <c r="F1868" s="86"/>
      <c r="G1868" s="87"/>
      <c r="H1868" s="5"/>
      <c r="I1868" s="5"/>
      <c r="J1868" s="5"/>
      <c r="K1868" s="5"/>
      <c r="O1868" s="5"/>
      <c r="P1868" s="5"/>
      <c r="Q1868" s="5"/>
      <c r="R1868" s="17"/>
      <c r="S1868" s="17"/>
      <c r="T1868" s="17"/>
      <c r="AA1868" s="79"/>
      <c r="AB1868" s="79"/>
      <c r="AD1868" s="79"/>
      <c r="AE1868" s="94"/>
    </row>
    <row r="1869" spans="1:31" x14ac:dyDescent="0.25">
      <c r="A1869" s="17"/>
      <c r="B1869" s="17"/>
      <c r="C1869" s="17"/>
      <c r="D1869" s="86"/>
      <c r="E1869" s="86"/>
      <c r="F1869" s="86"/>
      <c r="G1869" s="87"/>
      <c r="H1869" s="5"/>
      <c r="I1869" s="5"/>
      <c r="J1869" s="5"/>
      <c r="K1869" s="5"/>
      <c r="O1869" s="5"/>
      <c r="P1869" s="5"/>
      <c r="Q1869" s="5"/>
      <c r="R1869" s="17"/>
      <c r="S1869" s="17"/>
      <c r="T1869" s="17"/>
      <c r="AA1869" s="79"/>
      <c r="AB1869" s="79"/>
      <c r="AD1869" s="79"/>
      <c r="AE1869" s="94"/>
    </row>
    <row r="1870" spans="1:31" x14ac:dyDescent="0.25">
      <c r="A1870" s="17"/>
      <c r="B1870" s="17"/>
      <c r="C1870" s="17"/>
      <c r="D1870" s="86"/>
      <c r="E1870" s="86"/>
      <c r="F1870" s="86"/>
      <c r="G1870" s="87"/>
      <c r="H1870" s="5"/>
      <c r="I1870" s="5"/>
      <c r="J1870" s="5"/>
      <c r="K1870" s="5"/>
      <c r="O1870" s="5"/>
      <c r="P1870" s="5"/>
      <c r="Q1870" s="5"/>
      <c r="R1870" s="17"/>
      <c r="S1870" s="17"/>
      <c r="T1870" s="17"/>
      <c r="AA1870" s="79"/>
      <c r="AB1870" s="79"/>
      <c r="AD1870" s="79"/>
      <c r="AE1870" s="94"/>
    </row>
    <row r="1871" spans="1:31" x14ac:dyDescent="0.25">
      <c r="A1871" s="17"/>
      <c r="B1871" s="17"/>
      <c r="C1871" s="17"/>
      <c r="D1871" s="86"/>
      <c r="E1871" s="86"/>
      <c r="F1871" s="86"/>
      <c r="G1871" s="87"/>
      <c r="H1871" s="5"/>
      <c r="I1871" s="5"/>
      <c r="J1871" s="5"/>
      <c r="K1871" s="5"/>
      <c r="O1871" s="5"/>
      <c r="P1871" s="5"/>
      <c r="Q1871" s="5"/>
      <c r="R1871" s="17"/>
      <c r="S1871" s="17"/>
      <c r="T1871" s="17"/>
      <c r="AA1871" s="79"/>
      <c r="AB1871" s="79"/>
      <c r="AD1871" s="79"/>
      <c r="AE1871" s="94"/>
    </row>
    <row r="1872" spans="1:31" x14ac:dyDescent="0.25">
      <c r="A1872" s="17"/>
      <c r="B1872" s="17"/>
      <c r="C1872" s="17"/>
      <c r="D1872" s="86"/>
      <c r="E1872" s="86"/>
      <c r="F1872" s="86"/>
      <c r="G1872" s="87"/>
      <c r="H1872" s="5"/>
      <c r="I1872" s="5"/>
      <c r="J1872" s="5"/>
      <c r="K1872" s="5"/>
      <c r="O1872" s="5"/>
      <c r="P1872" s="5"/>
      <c r="Q1872" s="5"/>
      <c r="R1872" s="17"/>
      <c r="S1872" s="17"/>
      <c r="T1872" s="17"/>
      <c r="AA1872" s="79"/>
      <c r="AB1872" s="79"/>
      <c r="AD1872" s="79"/>
      <c r="AE1872" s="94"/>
    </row>
    <row r="1873" spans="1:31" x14ac:dyDescent="0.25">
      <c r="A1873" s="17"/>
      <c r="B1873" s="17"/>
      <c r="C1873" s="17"/>
      <c r="D1873" s="86"/>
      <c r="E1873" s="86"/>
      <c r="F1873" s="86"/>
      <c r="G1873" s="87"/>
      <c r="H1873" s="5"/>
      <c r="I1873" s="5"/>
      <c r="J1873" s="5"/>
      <c r="K1873" s="5"/>
      <c r="O1873" s="5"/>
      <c r="P1873" s="5"/>
      <c r="Q1873" s="5"/>
      <c r="R1873" s="17"/>
      <c r="S1873" s="17"/>
      <c r="T1873" s="17"/>
      <c r="AA1873" s="79"/>
      <c r="AB1873" s="79"/>
      <c r="AD1873" s="79"/>
      <c r="AE1873" s="94"/>
    </row>
    <row r="1874" spans="1:31" x14ac:dyDescent="0.25">
      <c r="A1874" s="17"/>
      <c r="B1874" s="17"/>
      <c r="C1874" s="17"/>
      <c r="D1874" s="86"/>
      <c r="E1874" s="86"/>
      <c r="F1874" s="86"/>
      <c r="G1874" s="87"/>
      <c r="H1874" s="5"/>
      <c r="I1874" s="5"/>
      <c r="J1874" s="5"/>
      <c r="K1874" s="5"/>
      <c r="O1874" s="5"/>
      <c r="P1874" s="5"/>
      <c r="Q1874" s="5"/>
      <c r="R1874" s="17"/>
      <c r="S1874" s="17"/>
      <c r="T1874" s="17"/>
      <c r="AA1874" s="79"/>
      <c r="AB1874" s="79"/>
      <c r="AD1874" s="79"/>
      <c r="AE1874" s="94"/>
    </row>
    <row r="1875" spans="1:31" x14ac:dyDescent="0.25">
      <c r="A1875" s="17"/>
      <c r="B1875" s="17"/>
      <c r="C1875" s="17"/>
      <c r="D1875" s="86"/>
      <c r="E1875" s="86"/>
      <c r="F1875" s="86"/>
      <c r="G1875" s="87"/>
      <c r="H1875" s="5"/>
      <c r="I1875" s="5"/>
      <c r="J1875" s="5"/>
      <c r="K1875" s="5"/>
      <c r="O1875" s="5"/>
      <c r="P1875" s="5"/>
      <c r="Q1875" s="5"/>
      <c r="R1875" s="17"/>
      <c r="S1875" s="17"/>
      <c r="T1875" s="17"/>
      <c r="AA1875" s="79"/>
      <c r="AB1875" s="79"/>
      <c r="AD1875" s="79"/>
      <c r="AE1875" s="94"/>
    </row>
    <row r="1876" spans="1:31" x14ac:dyDescent="0.25">
      <c r="A1876" s="17"/>
      <c r="B1876" s="17"/>
      <c r="C1876" s="17"/>
      <c r="D1876" s="86"/>
      <c r="E1876" s="86"/>
      <c r="F1876" s="86"/>
      <c r="G1876" s="87"/>
      <c r="H1876" s="5"/>
      <c r="I1876" s="5"/>
      <c r="J1876" s="5"/>
      <c r="K1876" s="5"/>
      <c r="O1876" s="5"/>
      <c r="P1876" s="5"/>
      <c r="Q1876" s="5"/>
      <c r="R1876" s="17"/>
      <c r="S1876" s="17"/>
      <c r="T1876" s="17"/>
      <c r="AA1876" s="79"/>
      <c r="AB1876" s="79"/>
      <c r="AD1876" s="79"/>
      <c r="AE1876" s="94"/>
    </row>
    <row r="1877" spans="1:31" x14ac:dyDescent="0.25">
      <c r="A1877" s="17"/>
      <c r="B1877" s="17"/>
      <c r="C1877" s="17"/>
      <c r="D1877" s="86"/>
      <c r="E1877" s="86"/>
      <c r="F1877" s="86"/>
      <c r="G1877" s="87"/>
      <c r="H1877" s="5"/>
      <c r="I1877" s="5"/>
      <c r="J1877" s="5"/>
      <c r="K1877" s="5"/>
      <c r="O1877" s="5"/>
      <c r="P1877" s="5"/>
      <c r="Q1877" s="5"/>
      <c r="R1877" s="17"/>
      <c r="S1877" s="17"/>
      <c r="T1877" s="17"/>
      <c r="AA1877" s="79"/>
      <c r="AB1877" s="79"/>
      <c r="AD1877" s="79"/>
      <c r="AE1877" s="94"/>
    </row>
    <row r="1878" spans="1:31" x14ac:dyDescent="0.25">
      <c r="A1878" s="17"/>
      <c r="B1878" s="17"/>
      <c r="C1878" s="17"/>
      <c r="D1878" s="86"/>
      <c r="E1878" s="86"/>
      <c r="F1878" s="86"/>
      <c r="G1878" s="87"/>
      <c r="H1878" s="5"/>
      <c r="I1878" s="5"/>
      <c r="J1878" s="5"/>
      <c r="K1878" s="5"/>
      <c r="O1878" s="5"/>
      <c r="P1878" s="5"/>
      <c r="Q1878" s="5"/>
      <c r="R1878" s="17"/>
      <c r="S1878" s="17"/>
      <c r="T1878" s="17"/>
      <c r="AA1878" s="79"/>
      <c r="AB1878" s="79"/>
      <c r="AD1878" s="79"/>
      <c r="AE1878" s="94"/>
    </row>
    <row r="1879" spans="1:31" x14ac:dyDescent="0.25">
      <c r="A1879" s="17"/>
      <c r="B1879" s="17"/>
      <c r="C1879" s="17"/>
      <c r="D1879" s="86"/>
      <c r="E1879" s="86"/>
      <c r="F1879" s="86"/>
      <c r="G1879" s="87"/>
      <c r="H1879" s="5"/>
      <c r="I1879" s="5"/>
      <c r="J1879" s="5"/>
      <c r="K1879" s="5"/>
      <c r="O1879" s="5"/>
      <c r="P1879" s="5"/>
      <c r="Q1879" s="5"/>
      <c r="R1879" s="17"/>
      <c r="S1879" s="17"/>
      <c r="T1879" s="17"/>
      <c r="AA1879" s="79"/>
      <c r="AB1879" s="79"/>
      <c r="AD1879" s="79"/>
      <c r="AE1879" s="94"/>
    </row>
    <row r="1880" spans="1:31" x14ac:dyDescent="0.25">
      <c r="A1880" s="17"/>
      <c r="B1880" s="17"/>
      <c r="C1880" s="17"/>
      <c r="D1880" s="86"/>
      <c r="E1880" s="86"/>
      <c r="F1880" s="86"/>
      <c r="G1880" s="87"/>
      <c r="H1880" s="5"/>
      <c r="I1880" s="5"/>
      <c r="J1880" s="5"/>
      <c r="K1880" s="5"/>
      <c r="O1880" s="5"/>
      <c r="P1880" s="5"/>
      <c r="Q1880" s="5"/>
      <c r="R1880" s="17"/>
      <c r="S1880" s="17"/>
      <c r="T1880" s="17"/>
      <c r="AA1880" s="79"/>
      <c r="AB1880" s="79"/>
      <c r="AD1880" s="79"/>
      <c r="AE1880" s="94"/>
    </row>
    <row r="1881" spans="1:31" x14ac:dyDescent="0.25">
      <c r="A1881" s="17"/>
      <c r="B1881" s="17"/>
      <c r="C1881" s="17"/>
      <c r="D1881" s="86"/>
      <c r="E1881" s="86"/>
      <c r="F1881" s="86"/>
      <c r="G1881" s="87"/>
      <c r="H1881" s="5"/>
      <c r="I1881" s="5"/>
      <c r="J1881" s="5"/>
      <c r="K1881" s="5"/>
      <c r="O1881" s="5"/>
      <c r="P1881" s="5"/>
      <c r="Q1881" s="5"/>
      <c r="R1881" s="17"/>
      <c r="S1881" s="17"/>
      <c r="T1881" s="17"/>
      <c r="AA1881" s="79"/>
      <c r="AB1881" s="79"/>
      <c r="AD1881" s="79"/>
      <c r="AE1881" s="94"/>
    </row>
    <row r="1882" spans="1:31" x14ac:dyDescent="0.25">
      <c r="A1882" s="17"/>
      <c r="B1882" s="17"/>
      <c r="C1882" s="17"/>
      <c r="D1882" s="86"/>
      <c r="E1882" s="86"/>
      <c r="F1882" s="86"/>
      <c r="G1882" s="87"/>
      <c r="H1882" s="5"/>
      <c r="I1882" s="5"/>
      <c r="J1882" s="5"/>
      <c r="K1882" s="5"/>
      <c r="O1882" s="5"/>
      <c r="P1882" s="5"/>
      <c r="Q1882" s="5"/>
      <c r="R1882" s="17"/>
      <c r="S1882" s="17"/>
      <c r="T1882" s="17"/>
      <c r="AA1882" s="79"/>
      <c r="AB1882" s="79"/>
      <c r="AD1882" s="79"/>
      <c r="AE1882" s="94"/>
    </row>
    <row r="1883" spans="1:31" x14ac:dyDescent="0.25">
      <c r="A1883" s="17"/>
      <c r="B1883" s="17"/>
      <c r="C1883" s="17"/>
      <c r="D1883" s="86"/>
      <c r="E1883" s="86"/>
      <c r="F1883" s="86"/>
      <c r="G1883" s="87"/>
      <c r="H1883" s="5"/>
      <c r="I1883" s="5"/>
      <c r="J1883" s="5"/>
      <c r="K1883" s="5"/>
      <c r="O1883" s="5"/>
      <c r="P1883" s="5"/>
      <c r="Q1883" s="5"/>
      <c r="R1883" s="17"/>
      <c r="S1883" s="17"/>
      <c r="T1883" s="17"/>
      <c r="AA1883" s="79"/>
      <c r="AB1883" s="79"/>
      <c r="AD1883" s="79"/>
      <c r="AE1883" s="94"/>
    </row>
    <row r="1884" spans="1:31" x14ac:dyDescent="0.25">
      <c r="A1884" s="17"/>
      <c r="B1884" s="17"/>
      <c r="C1884" s="17"/>
      <c r="D1884" s="86"/>
      <c r="E1884" s="86"/>
      <c r="F1884" s="86"/>
      <c r="G1884" s="87"/>
      <c r="H1884" s="5"/>
      <c r="I1884" s="5"/>
      <c r="J1884" s="5"/>
      <c r="K1884" s="5"/>
      <c r="O1884" s="5"/>
      <c r="P1884" s="5"/>
      <c r="Q1884" s="5"/>
      <c r="R1884" s="17"/>
      <c r="S1884" s="17"/>
      <c r="T1884" s="17"/>
      <c r="AA1884" s="79"/>
      <c r="AB1884" s="79"/>
      <c r="AD1884" s="79"/>
      <c r="AE1884" s="94"/>
    </row>
    <row r="1885" spans="1:31" x14ac:dyDescent="0.25">
      <c r="A1885" s="17"/>
      <c r="B1885" s="17"/>
      <c r="C1885" s="17"/>
      <c r="D1885" s="86"/>
      <c r="E1885" s="86"/>
      <c r="F1885" s="86"/>
      <c r="G1885" s="87"/>
      <c r="H1885" s="5"/>
      <c r="I1885" s="5"/>
      <c r="J1885" s="5"/>
      <c r="K1885" s="5"/>
      <c r="O1885" s="5"/>
      <c r="P1885" s="5"/>
      <c r="Q1885" s="5"/>
      <c r="R1885" s="17"/>
      <c r="S1885" s="17"/>
      <c r="T1885" s="17"/>
      <c r="AA1885" s="79"/>
      <c r="AB1885" s="79"/>
      <c r="AD1885" s="79"/>
      <c r="AE1885" s="94"/>
    </row>
    <row r="1886" spans="1:31" x14ac:dyDescent="0.25">
      <c r="A1886" s="17"/>
      <c r="B1886" s="17"/>
      <c r="C1886" s="17"/>
      <c r="D1886" s="86"/>
      <c r="E1886" s="86"/>
      <c r="F1886" s="86"/>
      <c r="G1886" s="87"/>
      <c r="H1886" s="5"/>
      <c r="I1886" s="5"/>
      <c r="J1886" s="5"/>
      <c r="K1886" s="5"/>
      <c r="O1886" s="5"/>
      <c r="P1886" s="5"/>
      <c r="Q1886" s="5"/>
      <c r="R1886" s="17"/>
      <c r="S1886" s="17"/>
      <c r="T1886" s="17"/>
      <c r="AA1886" s="79"/>
      <c r="AB1886" s="79"/>
      <c r="AD1886" s="79"/>
      <c r="AE1886" s="94"/>
    </row>
    <row r="1887" spans="1:31" x14ac:dyDescent="0.25">
      <c r="A1887" s="17"/>
      <c r="B1887" s="17"/>
      <c r="C1887" s="17"/>
      <c r="D1887" s="86"/>
      <c r="E1887" s="86"/>
      <c r="F1887" s="86"/>
      <c r="G1887" s="87"/>
      <c r="H1887" s="5"/>
      <c r="I1887" s="5"/>
      <c r="J1887" s="5"/>
      <c r="K1887" s="5"/>
      <c r="O1887" s="5"/>
      <c r="P1887" s="5"/>
      <c r="Q1887" s="5"/>
      <c r="R1887" s="17"/>
      <c r="S1887" s="17"/>
      <c r="T1887" s="17"/>
      <c r="AA1887" s="79"/>
      <c r="AB1887" s="79"/>
      <c r="AD1887" s="79"/>
      <c r="AE1887" s="94"/>
    </row>
    <row r="1888" spans="1:31" x14ac:dyDescent="0.25">
      <c r="A1888" s="17"/>
      <c r="B1888" s="17"/>
      <c r="C1888" s="17"/>
      <c r="D1888" s="86"/>
      <c r="E1888" s="86"/>
      <c r="F1888" s="86"/>
      <c r="G1888" s="87"/>
      <c r="H1888" s="5"/>
      <c r="I1888" s="5"/>
      <c r="J1888" s="5"/>
      <c r="K1888" s="5"/>
      <c r="O1888" s="5"/>
      <c r="P1888" s="5"/>
      <c r="Q1888" s="5"/>
      <c r="R1888" s="17"/>
      <c r="S1888" s="17"/>
      <c r="T1888" s="17"/>
      <c r="AA1888" s="79"/>
      <c r="AB1888" s="79"/>
      <c r="AD1888" s="79"/>
      <c r="AE1888" s="94"/>
    </row>
    <row r="1889" spans="1:31" x14ac:dyDescent="0.25">
      <c r="A1889" s="17"/>
      <c r="B1889" s="17"/>
      <c r="C1889" s="17"/>
      <c r="D1889" s="86"/>
      <c r="E1889" s="86"/>
      <c r="F1889" s="86"/>
      <c r="G1889" s="87"/>
      <c r="H1889" s="5"/>
      <c r="I1889" s="5"/>
      <c r="J1889" s="5"/>
      <c r="K1889" s="5"/>
      <c r="O1889" s="5"/>
      <c r="P1889" s="5"/>
      <c r="Q1889" s="5"/>
      <c r="R1889" s="17"/>
      <c r="S1889" s="17"/>
      <c r="T1889" s="17"/>
      <c r="AA1889" s="79"/>
      <c r="AB1889" s="79"/>
      <c r="AD1889" s="79"/>
      <c r="AE1889" s="94"/>
    </row>
    <row r="1890" spans="1:31" x14ac:dyDescent="0.25">
      <c r="A1890" s="17"/>
      <c r="B1890" s="17"/>
      <c r="C1890" s="17"/>
      <c r="D1890" s="86"/>
      <c r="E1890" s="86"/>
      <c r="F1890" s="86"/>
      <c r="G1890" s="87"/>
      <c r="H1890" s="5"/>
      <c r="I1890" s="5"/>
      <c r="J1890" s="5"/>
      <c r="K1890" s="5"/>
      <c r="O1890" s="5"/>
      <c r="P1890" s="5"/>
      <c r="Q1890" s="5"/>
      <c r="R1890" s="17"/>
      <c r="S1890" s="17"/>
      <c r="T1890" s="17"/>
      <c r="AA1890" s="79"/>
      <c r="AB1890" s="79"/>
      <c r="AD1890" s="79"/>
      <c r="AE1890" s="94"/>
    </row>
    <row r="1891" spans="1:31" x14ac:dyDescent="0.25">
      <c r="A1891" s="17"/>
      <c r="B1891" s="17"/>
      <c r="C1891" s="17"/>
      <c r="D1891" s="86"/>
      <c r="E1891" s="86"/>
      <c r="F1891" s="86"/>
      <c r="G1891" s="87"/>
      <c r="H1891" s="5"/>
      <c r="I1891" s="5"/>
      <c r="J1891" s="5"/>
      <c r="K1891" s="5"/>
      <c r="O1891" s="5"/>
      <c r="P1891" s="5"/>
      <c r="Q1891" s="5"/>
      <c r="R1891" s="17"/>
      <c r="S1891" s="17"/>
      <c r="T1891" s="17"/>
      <c r="AA1891" s="79"/>
      <c r="AB1891" s="79"/>
      <c r="AD1891" s="79"/>
      <c r="AE1891" s="94"/>
    </row>
    <row r="1892" spans="1:31" x14ac:dyDescent="0.25">
      <c r="A1892" s="17"/>
      <c r="B1892" s="17"/>
      <c r="C1892" s="17"/>
      <c r="D1892" s="86"/>
      <c r="E1892" s="86"/>
      <c r="F1892" s="86"/>
      <c r="G1892" s="87"/>
      <c r="H1892" s="5"/>
      <c r="I1892" s="5"/>
      <c r="J1892" s="5"/>
      <c r="K1892" s="5"/>
      <c r="O1892" s="5"/>
      <c r="P1892" s="5"/>
      <c r="Q1892" s="5"/>
      <c r="R1892" s="17"/>
      <c r="S1892" s="17"/>
      <c r="T1892" s="17"/>
      <c r="AA1892" s="79"/>
      <c r="AB1892" s="79"/>
      <c r="AD1892" s="79"/>
      <c r="AE1892" s="94"/>
    </row>
    <row r="1893" spans="1:31" x14ac:dyDescent="0.25">
      <c r="A1893" s="17"/>
      <c r="B1893" s="17"/>
      <c r="C1893" s="17"/>
      <c r="D1893" s="86"/>
      <c r="E1893" s="86"/>
      <c r="F1893" s="86"/>
      <c r="G1893" s="87"/>
      <c r="H1893" s="5"/>
      <c r="I1893" s="5"/>
      <c r="J1893" s="5"/>
      <c r="K1893" s="5"/>
      <c r="O1893" s="5"/>
      <c r="P1893" s="5"/>
      <c r="Q1893" s="5"/>
      <c r="R1893" s="17"/>
      <c r="S1893" s="17"/>
      <c r="T1893" s="17"/>
      <c r="AA1893" s="79"/>
      <c r="AB1893" s="79"/>
      <c r="AD1893" s="79"/>
      <c r="AE1893" s="94"/>
    </row>
    <row r="1894" spans="1:31" x14ac:dyDescent="0.25">
      <c r="A1894" s="17"/>
      <c r="B1894" s="17"/>
      <c r="C1894" s="17"/>
      <c r="D1894" s="86"/>
      <c r="E1894" s="86"/>
      <c r="F1894" s="86"/>
      <c r="G1894" s="87"/>
      <c r="H1894" s="5"/>
      <c r="I1894" s="5"/>
      <c r="J1894" s="5"/>
      <c r="K1894" s="5"/>
      <c r="O1894" s="5"/>
      <c r="P1894" s="5"/>
      <c r="Q1894" s="5"/>
      <c r="R1894" s="17"/>
      <c r="S1894" s="17"/>
      <c r="T1894" s="17"/>
      <c r="AA1894" s="79"/>
      <c r="AB1894" s="79"/>
      <c r="AD1894" s="79"/>
      <c r="AE1894" s="94"/>
    </row>
    <row r="1895" spans="1:31" x14ac:dyDescent="0.25">
      <c r="A1895" s="17"/>
      <c r="B1895" s="17"/>
      <c r="C1895" s="17"/>
      <c r="D1895" s="86"/>
      <c r="E1895" s="86"/>
      <c r="F1895" s="86"/>
      <c r="G1895" s="87"/>
      <c r="H1895" s="5"/>
      <c r="I1895" s="5"/>
      <c r="J1895" s="5"/>
      <c r="K1895" s="5"/>
      <c r="O1895" s="5"/>
      <c r="P1895" s="5"/>
      <c r="Q1895" s="5"/>
      <c r="R1895" s="17"/>
      <c r="S1895" s="17"/>
      <c r="T1895" s="17"/>
      <c r="AA1895" s="79"/>
      <c r="AB1895" s="79"/>
      <c r="AD1895" s="79"/>
      <c r="AE1895" s="94"/>
    </row>
    <row r="1896" spans="1:31" x14ac:dyDescent="0.25">
      <c r="A1896" s="17"/>
      <c r="B1896" s="17"/>
      <c r="C1896" s="17"/>
      <c r="D1896" s="86"/>
      <c r="E1896" s="86"/>
      <c r="F1896" s="86"/>
      <c r="G1896" s="87"/>
      <c r="H1896" s="5"/>
      <c r="I1896" s="5"/>
      <c r="J1896" s="5"/>
      <c r="K1896" s="5"/>
      <c r="O1896" s="5"/>
      <c r="P1896" s="5"/>
      <c r="Q1896" s="5"/>
      <c r="R1896" s="17"/>
      <c r="S1896" s="17"/>
      <c r="T1896" s="17"/>
      <c r="AA1896" s="79"/>
      <c r="AB1896" s="79"/>
      <c r="AD1896" s="79"/>
      <c r="AE1896" s="94"/>
    </row>
    <row r="1897" spans="1:31" x14ac:dyDescent="0.25">
      <c r="A1897" s="17"/>
      <c r="B1897" s="17"/>
      <c r="C1897" s="17"/>
      <c r="D1897" s="86"/>
      <c r="E1897" s="86"/>
      <c r="F1897" s="86"/>
      <c r="G1897" s="87"/>
      <c r="H1897" s="5"/>
      <c r="I1897" s="5"/>
      <c r="J1897" s="5"/>
      <c r="K1897" s="5"/>
      <c r="O1897" s="5"/>
      <c r="P1897" s="5"/>
      <c r="Q1897" s="5"/>
      <c r="R1897" s="17"/>
      <c r="S1897" s="17"/>
      <c r="T1897" s="17"/>
      <c r="AA1897" s="79"/>
      <c r="AB1897" s="79"/>
      <c r="AD1897" s="79"/>
      <c r="AE1897" s="94"/>
    </row>
    <row r="1898" spans="1:31" x14ac:dyDescent="0.25">
      <c r="A1898" s="17"/>
      <c r="B1898" s="17"/>
      <c r="C1898" s="17"/>
      <c r="D1898" s="86"/>
      <c r="E1898" s="86"/>
      <c r="F1898" s="86"/>
      <c r="G1898" s="87"/>
      <c r="H1898" s="5"/>
      <c r="I1898" s="5"/>
      <c r="J1898" s="5"/>
      <c r="K1898" s="5"/>
      <c r="O1898" s="5"/>
      <c r="P1898" s="5"/>
      <c r="Q1898" s="5"/>
      <c r="R1898" s="17"/>
      <c r="S1898" s="17"/>
      <c r="T1898" s="17"/>
      <c r="AA1898" s="79"/>
      <c r="AB1898" s="79"/>
      <c r="AD1898" s="79"/>
      <c r="AE1898" s="94"/>
    </row>
    <row r="1899" spans="1:31" x14ac:dyDescent="0.25">
      <c r="A1899" s="17"/>
      <c r="B1899" s="17"/>
      <c r="C1899" s="17"/>
      <c r="D1899" s="86"/>
      <c r="E1899" s="86"/>
      <c r="F1899" s="86"/>
      <c r="G1899" s="87"/>
      <c r="H1899" s="5"/>
      <c r="I1899" s="5"/>
      <c r="J1899" s="5"/>
      <c r="K1899" s="5"/>
      <c r="O1899" s="5"/>
      <c r="P1899" s="5"/>
      <c r="Q1899" s="5"/>
      <c r="R1899" s="17"/>
      <c r="S1899" s="17"/>
      <c r="T1899" s="17"/>
      <c r="AA1899" s="79"/>
      <c r="AB1899" s="79"/>
      <c r="AD1899" s="79"/>
      <c r="AE1899" s="94"/>
    </row>
    <row r="1900" spans="1:31" x14ac:dyDescent="0.25">
      <c r="A1900" s="17"/>
      <c r="B1900" s="17"/>
      <c r="C1900" s="17"/>
      <c r="D1900" s="86"/>
      <c r="E1900" s="86"/>
      <c r="F1900" s="86"/>
      <c r="G1900" s="87"/>
      <c r="H1900" s="5"/>
      <c r="I1900" s="5"/>
      <c r="J1900" s="5"/>
      <c r="K1900" s="5"/>
      <c r="O1900" s="5"/>
      <c r="P1900" s="5"/>
      <c r="Q1900" s="5"/>
      <c r="R1900" s="17"/>
      <c r="S1900" s="17"/>
      <c r="T1900" s="17"/>
      <c r="AA1900" s="79"/>
      <c r="AB1900" s="79"/>
      <c r="AD1900" s="79"/>
      <c r="AE1900" s="94"/>
    </row>
    <row r="1901" spans="1:31" x14ac:dyDescent="0.25">
      <c r="A1901" s="17"/>
      <c r="B1901" s="17"/>
      <c r="C1901" s="17"/>
      <c r="D1901" s="86"/>
      <c r="E1901" s="86"/>
      <c r="F1901" s="86"/>
      <c r="G1901" s="87"/>
      <c r="H1901" s="5"/>
      <c r="I1901" s="5"/>
      <c r="J1901" s="5"/>
      <c r="K1901" s="5"/>
      <c r="O1901" s="5"/>
      <c r="P1901" s="5"/>
      <c r="Q1901" s="5"/>
      <c r="R1901" s="17"/>
      <c r="S1901" s="17"/>
      <c r="T1901" s="17"/>
      <c r="AA1901" s="79"/>
      <c r="AB1901" s="79"/>
      <c r="AD1901" s="79"/>
      <c r="AE1901" s="94"/>
    </row>
    <row r="1902" spans="1:31" x14ac:dyDescent="0.25">
      <c r="A1902" s="17"/>
      <c r="B1902" s="17"/>
      <c r="C1902" s="17"/>
      <c r="D1902" s="86"/>
      <c r="E1902" s="86"/>
      <c r="F1902" s="86"/>
      <c r="G1902" s="87"/>
      <c r="H1902" s="5"/>
      <c r="I1902" s="5"/>
      <c r="J1902" s="5"/>
      <c r="K1902" s="5"/>
      <c r="O1902" s="5"/>
      <c r="P1902" s="5"/>
      <c r="Q1902" s="5"/>
      <c r="R1902" s="17"/>
      <c r="S1902" s="17"/>
      <c r="T1902" s="17"/>
      <c r="AA1902" s="79"/>
      <c r="AB1902" s="79"/>
      <c r="AD1902" s="79"/>
      <c r="AE1902" s="94"/>
    </row>
    <row r="1903" spans="1:31" x14ac:dyDescent="0.25">
      <c r="A1903" s="17"/>
      <c r="B1903" s="17"/>
      <c r="C1903" s="17"/>
      <c r="D1903" s="86"/>
      <c r="E1903" s="86"/>
      <c r="F1903" s="86"/>
      <c r="G1903" s="87"/>
      <c r="H1903" s="5"/>
      <c r="I1903" s="5"/>
      <c r="J1903" s="5"/>
      <c r="K1903" s="5"/>
      <c r="O1903" s="5"/>
      <c r="P1903" s="5"/>
      <c r="Q1903" s="5"/>
      <c r="R1903" s="17"/>
      <c r="S1903" s="17"/>
      <c r="T1903" s="17"/>
      <c r="AA1903" s="79"/>
      <c r="AB1903" s="79"/>
      <c r="AD1903" s="79"/>
      <c r="AE1903" s="94"/>
    </row>
    <row r="1904" spans="1:31" x14ac:dyDescent="0.25">
      <c r="A1904" s="17"/>
      <c r="B1904" s="17"/>
      <c r="C1904" s="17"/>
      <c r="D1904" s="86"/>
      <c r="E1904" s="86"/>
      <c r="F1904" s="86"/>
      <c r="G1904" s="87"/>
      <c r="H1904" s="5"/>
      <c r="I1904" s="5"/>
      <c r="J1904" s="5"/>
      <c r="K1904" s="5"/>
      <c r="O1904" s="5"/>
      <c r="P1904" s="5"/>
      <c r="Q1904" s="5"/>
      <c r="R1904" s="17"/>
      <c r="S1904" s="17"/>
      <c r="T1904" s="17"/>
      <c r="AA1904" s="79"/>
      <c r="AB1904" s="79"/>
      <c r="AD1904" s="79"/>
      <c r="AE1904" s="94"/>
    </row>
    <row r="1905" spans="1:31" x14ac:dyDescent="0.25">
      <c r="A1905" s="17"/>
      <c r="B1905" s="17"/>
      <c r="C1905" s="17"/>
      <c r="D1905" s="86"/>
      <c r="E1905" s="86"/>
      <c r="F1905" s="86"/>
      <c r="G1905" s="87"/>
      <c r="H1905" s="5"/>
      <c r="I1905" s="5"/>
      <c r="J1905" s="5"/>
      <c r="K1905" s="5"/>
      <c r="O1905" s="5"/>
      <c r="P1905" s="5"/>
      <c r="Q1905" s="5"/>
      <c r="R1905" s="17"/>
      <c r="S1905" s="17"/>
      <c r="T1905" s="17"/>
      <c r="AA1905" s="79"/>
      <c r="AB1905" s="79"/>
      <c r="AD1905" s="79"/>
      <c r="AE1905" s="94"/>
    </row>
    <row r="1906" spans="1:31" x14ac:dyDescent="0.25">
      <c r="A1906" s="17"/>
      <c r="B1906" s="17"/>
      <c r="C1906" s="17"/>
      <c r="D1906" s="86"/>
      <c r="E1906" s="86"/>
      <c r="F1906" s="86"/>
      <c r="G1906" s="87"/>
      <c r="H1906" s="5"/>
      <c r="I1906" s="5"/>
      <c r="J1906" s="5"/>
      <c r="K1906" s="5"/>
      <c r="O1906" s="5"/>
      <c r="P1906" s="5"/>
      <c r="Q1906" s="5"/>
      <c r="R1906" s="17"/>
      <c r="S1906" s="17"/>
      <c r="T1906" s="17"/>
      <c r="AA1906" s="79"/>
      <c r="AB1906" s="79"/>
      <c r="AD1906" s="79"/>
      <c r="AE1906" s="94"/>
    </row>
    <row r="1907" spans="1:31" x14ac:dyDescent="0.25">
      <c r="A1907" s="17"/>
      <c r="B1907" s="17"/>
      <c r="C1907" s="17"/>
      <c r="D1907" s="86"/>
      <c r="E1907" s="86"/>
      <c r="F1907" s="86"/>
      <c r="G1907" s="87"/>
      <c r="H1907" s="5"/>
      <c r="I1907" s="5"/>
      <c r="J1907" s="5"/>
      <c r="K1907" s="5"/>
      <c r="O1907" s="5"/>
      <c r="P1907" s="5"/>
      <c r="Q1907" s="5"/>
      <c r="R1907" s="17"/>
      <c r="S1907" s="17"/>
      <c r="T1907" s="17"/>
      <c r="AA1907" s="79"/>
      <c r="AB1907" s="79"/>
      <c r="AD1907" s="79"/>
      <c r="AE1907" s="94"/>
    </row>
    <row r="1908" spans="1:31" x14ac:dyDescent="0.25">
      <c r="A1908" s="17"/>
      <c r="B1908" s="17"/>
      <c r="C1908" s="17"/>
      <c r="D1908" s="86"/>
      <c r="E1908" s="86"/>
      <c r="F1908" s="86"/>
      <c r="G1908" s="87"/>
      <c r="H1908" s="5"/>
      <c r="I1908" s="5"/>
      <c r="J1908" s="5"/>
      <c r="K1908" s="5"/>
      <c r="O1908" s="5"/>
      <c r="P1908" s="5"/>
      <c r="Q1908" s="5"/>
      <c r="R1908" s="17"/>
      <c r="S1908" s="17"/>
      <c r="T1908" s="17"/>
      <c r="AA1908" s="79"/>
      <c r="AB1908" s="79"/>
      <c r="AD1908" s="79"/>
      <c r="AE1908" s="94"/>
    </row>
    <row r="1909" spans="1:31" x14ac:dyDescent="0.25">
      <c r="A1909" s="17"/>
      <c r="B1909" s="17"/>
      <c r="C1909" s="17"/>
      <c r="D1909" s="86"/>
      <c r="E1909" s="86"/>
      <c r="F1909" s="86"/>
      <c r="G1909" s="87"/>
      <c r="H1909" s="5"/>
      <c r="I1909" s="5"/>
      <c r="J1909" s="5"/>
      <c r="K1909" s="5"/>
      <c r="O1909" s="5"/>
      <c r="P1909" s="5"/>
      <c r="Q1909" s="5"/>
      <c r="R1909" s="17"/>
      <c r="S1909" s="17"/>
      <c r="T1909" s="17"/>
      <c r="AA1909" s="79"/>
      <c r="AB1909" s="79"/>
      <c r="AD1909" s="79"/>
      <c r="AE1909" s="94"/>
    </row>
    <row r="1910" spans="1:31" x14ac:dyDescent="0.25">
      <c r="A1910" s="17"/>
      <c r="B1910" s="17"/>
      <c r="C1910" s="17"/>
      <c r="D1910" s="86"/>
      <c r="E1910" s="86"/>
      <c r="F1910" s="86"/>
      <c r="G1910" s="87"/>
      <c r="H1910" s="5"/>
      <c r="I1910" s="5"/>
      <c r="J1910" s="5"/>
      <c r="K1910" s="5"/>
      <c r="O1910" s="5"/>
      <c r="P1910" s="5"/>
      <c r="Q1910" s="5"/>
      <c r="R1910" s="17"/>
      <c r="S1910" s="17"/>
      <c r="T1910" s="17"/>
      <c r="AA1910" s="79"/>
      <c r="AB1910" s="79"/>
      <c r="AD1910" s="79"/>
      <c r="AE1910" s="94"/>
    </row>
    <row r="1911" spans="1:31" x14ac:dyDescent="0.25">
      <c r="A1911" s="17"/>
      <c r="B1911" s="17"/>
      <c r="C1911" s="17"/>
      <c r="D1911" s="86"/>
      <c r="E1911" s="86"/>
      <c r="F1911" s="86"/>
      <c r="G1911" s="87"/>
      <c r="H1911" s="5"/>
      <c r="I1911" s="5"/>
      <c r="J1911" s="5"/>
      <c r="K1911" s="5"/>
      <c r="O1911" s="5"/>
      <c r="P1911" s="5"/>
      <c r="Q1911" s="5"/>
      <c r="R1911" s="17"/>
      <c r="S1911" s="17"/>
      <c r="T1911" s="17"/>
      <c r="AA1911" s="79"/>
      <c r="AB1911" s="79"/>
      <c r="AD1911" s="79"/>
      <c r="AE1911" s="94"/>
    </row>
    <row r="1912" spans="1:31" x14ac:dyDescent="0.25">
      <c r="A1912" s="17"/>
      <c r="B1912" s="17"/>
      <c r="C1912" s="17"/>
      <c r="D1912" s="86"/>
      <c r="E1912" s="86"/>
      <c r="F1912" s="86"/>
      <c r="G1912" s="87"/>
      <c r="H1912" s="5"/>
      <c r="I1912" s="5"/>
      <c r="J1912" s="5"/>
      <c r="K1912" s="5"/>
      <c r="O1912" s="5"/>
      <c r="P1912" s="5"/>
      <c r="Q1912" s="5"/>
      <c r="R1912" s="17"/>
      <c r="S1912" s="17"/>
      <c r="T1912" s="17"/>
      <c r="AA1912" s="79"/>
      <c r="AB1912" s="79"/>
      <c r="AD1912" s="79"/>
      <c r="AE1912" s="94"/>
    </row>
    <row r="1913" spans="1:31" x14ac:dyDescent="0.25">
      <c r="A1913" s="17"/>
      <c r="B1913" s="17"/>
      <c r="C1913" s="17"/>
      <c r="D1913" s="86"/>
      <c r="E1913" s="86"/>
      <c r="F1913" s="86"/>
      <c r="G1913" s="87"/>
      <c r="H1913" s="5"/>
      <c r="I1913" s="5"/>
      <c r="J1913" s="5"/>
      <c r="K1913" s="5"/>
      <c r="O1913" s="5"/>
      <c r="P1913" s="5"/>
      <c r="Q1913" s="5"/>
      <c r="R1913" s="17"/>
      <c r="S1913" s="17"/>
      <c r="T1913" s="17"/>
      <c r="AA1913" s="79"/>
      <c r="AB1913" s="79"/>
      <c r="AD1913" s="79"/>
      <c r="AE1913" s="94"/>
    </row>
    <row r="1914" spans="1:31" x14ac:dyDescent="0.25">
      <c r="A1914" s="17"/>
      <c r="B1914" s="17"/>
      <c r="C1914" s="17"/>
      <c r="D1914" s="86"/>
      <c r="E1914" s="86"/>
      <c r="F1914" s="86"/>
      <c r="G1914" s="87"/>
      <c r="H1914" s="5"/>
      <c r="I1914" s="5"/>
      <c r="J1914" s="5"/>
      <c r="K1914" s="5"/>
      <c r="O1914" s="5"/>
      <c r="P1914" s="5"/>
      <c r="Q1914" s="5"/>
      <c r="R1914" s="17"/>
      <c r="S1914" s="17"/>
      <c r="T1914" s="17"/>
      <c r="AA1914" s="79"/>
      <c r="AB1914" s="79"/>
      <c r="AD1914" s="79"/>
      <c r="AE1914" s="94"/>
    </row>
    <row r="1915" spans="1:31" x14ac:dyDescent="0.25">
      <c r="A1915" s="17"/>
      <c r="B1915" s="17"/>
      <c r="C1915" s="17"/>
      <c r="D1915" s="86"/>
      <c r="E1915" s="86"/>
      <c r="F1915" s="86"/>
      <c r="G1915" s="87"/>
      <c r="H1915" s="5"/>
      <c r="I1915" s="5"/>
      <c r="J1915" s="5"/>
      <c r="K1915" s="5"/>
      <c r="O1915" s="5"/>
      <c r="P1915" s="5"/>
      <c r="Q1915" s="5"/>
      <c r="R1915" s="17"/>
      <c r="S1915" s="17"/>
      <c r="T1915" s="17"/>
      <c r="AA1915" s="79"/>
      <c r="AB1915" s="79"/>
      <c r="AD1915" s="79"/>
      <c r="AE1915" s="94"/>
    </row>
    <row r="1916" spans="1:31" x14ac:dyDescent="0.25">
      <c r="A1916" s="17"/>
      <c r="B1916" s="17"/>
      <c r="C1916" s="17"/>
      <c r="D1916" s="86"/>
      <c r="E1916" s="86"/>
      <c r="F1916" s="86"/>
      <c r="G1916" s="87"/>
      <c r="H1916" s="5"/>
      <c r="I1916" s="5"/>
      <c r="J1916" s="5"/>
      <c r="K1916" s="5"/>
      <c r="O1916" s="5"/>
      <c r="P1916" s="5"/>
      <c r="Q1916" s="5"/>
      <c r="R1916" s="17"/>
      <c r="S1916" s="17"/>
      <c r="T1916" s="17"/>
      <c r="AA1916" s="79"/>
      <c r="AB1916" s="79"/>
      <c r="AD1916" s="79"/>
      <c r="AE1916" s="94"/>
    </row>
    <row r="1917" spans="1:31" x14ac:dyDescent="0.25">
      <c r="A1917" s="17"/>
      <c r="B1917" s="17"/>
      <c r="C1917" s="17"/>
      <c r="D1917" s="86"/>
      <c r="E1917" s="86"/>
      <c r="F1917" s="86"/>
      <c r="G1917" s="87"/>
      <c r="H1917" s="5"/>
      <c r="I1917" s="5"/>
      <c r="J1917" s="5"/>
      <c r="K1917" s="5"/>
      <c r="O1917" s="5"/>
      <c r="P1917" s="5"/>
      <c r="Q1917" s="5"/>
      <c r="R1917" s="17"/>
      <c r="S1917" s="17"/>
      <c r="T1917" s="17"/>
      <c r="AA1917" s="79"/>
      <c r="AB1917" s="79"/>
      <c r="AD1917" s="79"/>
      <c r="AE1917" s="94"/>
    </row>
    <row r="1918" spans="1:31" x14ac:dyDescent="0.25">
      <c r="A1918" s="17"/>
      <c r="B1918" s="17"/>
      <c r="C1918" s="17"/>
      <c r="D1918" s="86"/>
      <c r="E1918" s="86"/>
      <c r="F1918" s="86"/>
      <c r="G1918" s="87"/>
      <c r="H1918" s="5"/>
      <c r="I1918" s="5"/>
      <c r="J1918" s="5"/>
      <c r="K1918" s="5"/>
      <c r="O1918" s="5"/>
      <c r="P1918" s="5"/>
      <c r="Q1918" s="5"/>
      <c r="R1918" s="17"/>
      <c r="S1918" s="17"/>
      <c r="T1918" s="17"/>
      <c r="AA1918" s="79"/>
      <c r="AB1918" s="79"/>
      <c r="AD1918" s="79"/>
      <c r="AE1918" s="94"/>
    </row>
    <row r="1919" spans="1:31" x14ac:dyDescent="0.25">
      <c r="A1919" s="17"/>
      <c r="B1919" s="17"/>
      <c r="C1919" s="17"/>
      <c r="D1919" s="86"/>
      <c r="E1919" s="86"/>
      <c r="F1919" s="86"/>
      <c r="G1919" s="87"/>
      <c r="H1919" s="5"/>
      <c r="I1919" s="5"/>
      <c r="J1919" s="5"/>
      <c r="K1919" s="5"/>
      <c r="O1919" s="5"/>
      <c r="P1919" s="5"/>
      <c r="Q1919" s="5"/>
      <c r="R1919" s="17"/>
      <c r="S1919" s="17"/>
      <c r="T1919" s="17"/>
      <c r="AA1919" s="79"/>
      <c r="AB1919" s="79"/>
      <c r="AD1919" s="79"/>
      <c r="AE1919" s="94"/>
    </row>
    <row r="1920" spans="1:31" x14ac:dyDescent="0.25">
      <c r="A1920" s="17"/>
      <c r="B1920" s="17"/>
      <c r="C1920" s="17"/>
      <c r="D1920" s="86"/>
      <c r="E1920" s="86"/>
      <c r="F1920" s="86"/>
      <c r="G1920" s="87"/>
      <c r="H1920" s="5"/>
      <c r="I1920" s="5"/>
      <c r="J1920" s="5"/>
      <c r="K1920" s="5"/>
      <c r="O1920" s="5"/>
      <c r="P1920" s="5"/>
      <c r="Q1920" s="5"/>
      <c r="R1920" s="17"/>
      <c r="S1920" s="17"/>
      <c r="T1920" s="17"/>
      <c r="AA1920" s="79"/>
      <c r="AB1920" s="79"/>
      <c r="AD1920" s="79"/>
      <c r="AE1920" s="94"/>
    </row>
    <row r="1921" spans="1:31" x14ac:dyDescent="0.25">
      <c r="A1921" s="17"/>
      <c r="B1921" s="17"/>
      <c r="C1921" s="17"/>
      <c r="D1921" s="86"/>
      <c r="E1921" s="86"/>
      <c r="F1921" s="86"/>
      <c r="G1921" s="87"/>
      <c r="H1921" s="5"/>
      <c r="I1921" s="5"/>
      <c r="J1921" s="5"/>
      <c r="K1921" s="5"/>
      <c r="O1921" s="5"/>
      <c r="P1921" s="5"/>
      <c r="Q1921" s="5"/>
      <c r="R1921" s="17"/>
      <c r="S1921" s="17"/>
      <c r="T1921" s="17"/>
      <c r="AA1921" s="79"/>
      <c r="AB1921" s="79"/>
      <c r="AD1921" s="79"/>
      <c r="AE1921" s="94"/>
    </row>
    <row r="1922" spans="1:31" x14ac:dyDescent="0.25">
      <c r="A1922" s="17"/>
      <c r="B1922" s="17"/>
      <c r="C1922" s="17"/>
      <c r="D1922" s="86"/>
      <c r="E1922" s="86"/>
      <c r="F1922" s="86"/>
      <c r="G1922" s="87"/>
      <c r="H1922" s="5"/>
      <c r="I1922" s="5"/>
      <c r="J1922" s="5"/>
      <c r="K1922" s="5"/>
      <c r="O1922" s="5"/>
      <c r="P1922" s="5"/>
      <c r="Q1922" s="5"/>
      <c r="R1922" s="17"/>
      <c r="S1922" s="17"/>
      <c r="T1922" s="17"/>
      <c r="AA1922" s="79"/>
      <c r="AB1922" s="79"/>
      <c r="AD1922" s="79"/>
      <c r="AE1922" s="94"/>
    </row>
    <row r="1923" spans="1:31" x14ac:dyDescent="0.25">
      <c r="A1923" s="17"/>
      <c r="B1923" s="17"/>
      <c r="C1923" s="17"/>
      <c r="D1923" s="86"/>
      <c r="E1923" s="86"/>
      <c r="F1923" s="86"/>
      <c r="G1923" s="87"/>
      <c r="H1923" s="5"/>
      <c r="I1923" s="5"/>
      <c r="J1923" s="5"/>
      <c r="K1923" s="5"/>
      <c r="O1923" s="5"/>
      <c r="P1923" s="5"/>
      <c r="Q1923" s="5"/>
      <c r="R1923" s="17"/>
      <c r="S1923" s="17"/>
      <c r="T1923" s="17"/>
      <c r="AA1923" s="79"/>
      <c r="AB1923" s="79"/>
      <c r="AD1923" s="79"/>
      <c r="AE1923" s="94"/>
    </row>
    <row r="1924" spans="1:31" x14ac:dyDescent="0.25">
      <c r="A1924" s="17"/>
      <c r="B1924" s="17"/>
      <c r="C1924" s="17"/>
      <c r="D1924" s="86"/>
      <c r="E1924" s="86"/>
      <c r="F1924" s="86"/>
      <c r="G1924" s="87"/>
      <c r="H1924" s="5"/>
      <c r="I1924" s="5"/>
      <c r="J1924" s="5"/>
      <c r="K1924" s="5"/>
      <c r="O1924" s="5"/>
      <c r="P1924" s="5"/>
      <c r="Q1924" s="5"/>
      <c r="R1924" s="17"/>
      <c r="S1924" s="17"/>
      <c r="T1924" s="17"/>
      <c r="AA1924" s="79"/>
      <c r="AB1924" s="79"/>
      <c r="AD1924" s="79"/>
      <c r="AE1924" s="94"/>
    </row>
    <row r="1925" spans="1:31" x14ac:dyDescent="0.25">
      <c r="A1925" s="17"/>
      <c r="B1925" s="17"/>
      <c r="C1925" s="17"/>
      <c r="D1925" s="86"/>
      <c r="E1925" s="86"/>
      <c r="F1925" s="86"/>
      <c r="G1925" s="87"/>
      <c r="H1925" s="5"/>
      <c r="I1925" s="5"/>
      <c r="J1925" s="5"/>
      <c r="K1925" s="5"/>
      <c r="O1925" s="5"/>
      <c r="P1925" s="5"/>
      <c r="Q1925" s="5"/>
      <c r="R1925" s="17"/>
      <c r="S1925" s="17"/>
      <c r="T1925" s="17"/>
      <c r="AA1925" s="79"/>
      <c r="AB1925" s="79"/>
      <c r="AD1925" s="79"/>
      <c r="AE1925" s="94"/>
    </row>
    <row r="1926" spans="1:31" x14ac:dyDescent="0.25">
      <c r="A1926" s="17"/>
      <c r="B1926" s="17"/>
      <c r="C1926" s="17"/>
      <c r="D1926" s="86"/>
      <c r="E1926" s="86"/>
      <c r="F1926" s="86"/>
      <c r="G1926" s="87"/>
      <c r="H1926" s="5"/>
      <c r="I1926" s="5"/>
      <c r="J1926" s="5"/>
      <c r="K1926" s="5"/>
      <c r="O1926" s="5"/>
      <c r="P1926" s="5"/>
      <c r="Q1926" s="5"/>
      <c r="R1926" s="17"/>
      <c r="S1926" s="17"/>
      <c r="T1926" s="17"/>
      <c r="AA1926" s="79"/>
      <c r="AB1926" s="79"/>
      <c r="AD1926" s="79"/>
      <c r="AE1926" s="94"/>
    </row>
    <row r="1927" spans="1:31" x14ac:dyDescent="0.25">
      <c r="A1927" s="17"/>
      <c r="B1927" s="17"/>
      <c r="C1927" s="17"/>
      <c r="D1927" s="86"/>
      <c r="E1927" s="86"/>
      <c r="F1927" s="86"/>
      <c r="G1927" s="87"/>
      <c r="H1927" s="5"/>
      <c r="I1927" s="5"/>
      <c r="J1927" s="5"/>
      <c r="K1927" s="5"/>
      <c r="O1927" s="5"/>
      <c r="P1927" s="5"/>
      <c r="Q1927" s="5"/>
      <c r="R1927" s="17"/>
      <c r="S1927" s="17"/>
      <c r="T1927" s="17"/>
      <c r="AA1927" s="79"/>
      <c r="AB1927" s="79"/>
      <c r="AD1927" s="79"/>
      <c r="AE1927" s="94"/>
    </row>
    <row r="1928" spans="1:31" x14ac:dyDescent="0.25">
      <c r="A1928" s="17"/>
      <c r="B1928" s="17"/>
      <c r="C1928" s="17"/>
      <c r="D1928" s="86"/>
      <c r="E1928" s="86"/>
      <c r="F1928" s="86"/>
      <c r="G1928" s="87"/>
      <c r="H1928" s="5"/>
      <c r="I1928" s="5"/>
      <c r="J1928" s="5"/>
      <c r="K1928" s="5"/>
      <c r="O1928" s="5"/>
      <c r="P1928" s="5"/>
      <c r="Q1928" s="5"/>
      <c r="R1928" s="17"/>
      <c r="S1928" s="17"/>
      <c r="T1928" s="17"/>
      <c r="AA1928" s="79"/>
      <c r="AB1928" s="79"/>
      <c r="AD1928" s="79"/>
      <c r="AE1928" s="94"/>
    </row>
    <row r="1929" spans="1:31" x14ac:dyDescent="0.25">
      <c r="A1929" s="17"/>
      <c r="B1929" s="17"/>
      <c r="C1929" s="17"/>
      <c r="D1929" s="86"/>
      <c r="E1929" s="86"/>
      <c r="F1929" s="86"/>
      <c r="G1929" s="87"/>
      <c r="H1929" s="5"/>
      <c r="I1929" s="5"/>
      <c r="J1929" s="5"/>
      <c r="K1929" s="5"/>
      <c r="O1929" s="5"/>
      <c r="P1929" s="5"/>
      <c r="Q1929" s="5"/>
      <c r="R1929" s="17"/>
      <c r="S1929" s="17"/>
      <c r="T1929" s="17"/>
      <c r="AA1929" s="79"/>
      <c r="AB1929" s="79"/>
      <c r="AD1929" s="79"/>
      <c r="AE1929" s="94"/>
    </row>
    <row r="1930" spans="1:31" x14ac:dyDescent="0.25">
      <c r="A1930" s="17"/>
      <c r="B1930" s="17"/>
      <c r="C1930" s="17"/>
      <c r="D1930" s="86"/>
      <c r="E1930" s="86"/>
      <c r="F1930" s="86"/>
      <c r="G1930" s="87"/>
      <c r="H1930" s="5"/>
      <c r="I1930" s="5"/>
      <c r="J1930" s="5"/>
      <c r="K1930" s="5"/>
      <c r="O1930" s="5"/>
      <c r="P1930" s="5"/>
      <c r="Q1930" s="5"/>
      <c r="R1930" s="17"/>
      <c r="S1930" s="17"/>
      <c r="T1930" s="17"/>
      <c r="AA1930" s="79"/>
      <c r="AB1930" s="79"/>
      <c r="AD1930" s="79"/>
      <c r="AE1930" s="94"/>
    </row>
    <row r="1931" spans="1:31" x14ac:dyDescent="0.25">
      <c r="A1931" s="17"/>
      <c r="B1931" s="17"/>
      <c r="C1931" s="17"/>
      <c r="D1931" s="86"/>
      <c r="E1931" s="86"/>
      <c r="F1931" s="86"/>
      <c r="G1931" s="87"/>
      <c r="H1931" s="5"/>
      <c r="I1931" s="5"/>
      <c r="J1931" s="5"/>
      <c r="K1931" s="5"/>
      <c r="O1931" s="5"/>
      <c r="P1931" s="5"/>
      <c r="Q1931" s="5"/>
      <c r="R1931" s="17"/>
      <c r="S1931" s="17"/>
      <c r="T1931" s="17"/>
      <c r="AA1931" s="79"/>
      <c r="AB1931" s="79"/>
      <c r="AD1931" s="79"/>
      <c r="AE1931" s="94"/>
    </row>
    <row r="1932" spans="1:31" x14ac:dyDescent="0.25">
      <c r="A1932" s="17"/>
      <c r="B1932" s="17"/>
      <c r="C1932" s="17"/>
      <c r="D1932" s="86"/>
      <c r="E1932" s="86"/>
      <c r="F1932" s="86"/>
      <c r="G1932" s="87"/>
      <c r="H1932" s="5"/>
      <c r="I1932" s="5"/>
      <c r="J1932" s="5"/>
      <c r="K1932" s="5"/>
      <c r="O1932" s="5"/>
      <c r="P1932" s="5"/>
      <c r="Q1932" s="5"/>
      <c r="R1932" s="17"/>
      <c r="S1932" s="17"/>
      <c r="T1932" s="17"/>
      <c r="AA1932" s="79"/>
      <c r="AB1932" s="79"/>
      <c r="AD1932" s="79"/>
      <c r="AE1932" s="94"/>
    </row>
    <row r="1933" spans="1:31" x14ac:dyDescent="0.25">
      <c r="A1933" s="17"/>
      <c r="B1933" s="17"/>
      <c r="C1933" s="17"/>
      <c r="D1933" s="86"/>
      <c r="E1933" s="86"/>
      <c r="F1933" s="86"/>
      <c r="G1933" s="87"/>
      <c r="H1933" s="5"/>
      <c r="I1933" s="5"/>
      <c r="J1933" s="5"/>
      <c r="K1933" s="5"/>
      <c r="O1933" s="5"/>
      <c r="P1933" s="5"/>
      <c r="Q1933" s="5"/>
      <c r="R1933" s="17"/>
      <c r="S1933" s="17"/>
      <c r="T1933" s="17"/>
      <c r="AA1933" s="79"/>
      <c r="AB1933" s="79"/>
      <c r="AD1933" s="79"/>
      <c r="AE1933" s="94"/>
    </row>
    <row r="1934" spans="1:31" x14ac:dyDescent="0.25">
      <c r="A1934" s="17"/>
      <c r="B1934" s="17"/>
      <c r="C1934" s="17"/>
      <c r="D1934" s="86"/>
      <c r="E1934" s="86"/>
      <c r="F1934" s="86"/>
      <c r="G1934" s="87"/>
      <c r="H1934" s="5"/>
      <c r="I1934" s="5"/>
      <c r="J1934" s="5"/>
      <c r="K1934" s="5"/>
      <c r="O1934" s="5"/>
      <c r="P1934" s="5"/>
      <c r="Q1934" s="5"/>
      <c r="R1934" s="17"/>
      <c r="S1934" s="17"/>
      <c r="T1934" s="17"/>
      <c r="AA1934" s="79"/>
      <c r="AB1934" s="79"/>
      <c r="AD1934" s="79"/>
      <c r="AE1934" s="94"/>
    </row>
    <row r="1935" spans="1:31" x14ac:dyDescent="0.25">
      <c r="A1935" s="17"/>
      <c r="B1935" s="17"/>
      <c r="C1935" s="17"/>
      <c r="D1935" s="86"/>
      <c r="E1935" s="86"/>
      <c r="F1935" s="86"/>
      <c r="G1935" s="87"/>
      <c r="H1935" s="5"/>
      <c r="I1935" s="5"/>
      <c r="J1935" s="5"/>
      <c r="K1935" s="5"/>
      <c r="O1935" s="5"/>
      <c r="P1935" s="5"/>
      <c r="Q1935" s="5"/>
      <c r="R1935" s="17"/>
      <c r="S1935" s="17"/>
      <c r="T1935" s="17"/>
      <c r="AA1935" s="79"/>
      <c r="AB1935" s="79"/>
      <c r="AD1935" s="79"/>
      <c r="AE1935" s="94"/>
    </row>
    <row r="1936" spans="1:31" x14ac:dyDescent="0.25">
      <c r="A1936" s="17"/>
      <c r="B1936" s="17"/>
      <c r="C1936" s="17"/>
      <c r="D1936" s="86"/>
      <c r="E1936" s="86"/>
      <c r="F1936" s="86"/>
      <c r="G1936" s="87"/>
      <c r="H1936" s="5"/>
      <c r="I1936" s="5"/>
      <c r="J1936" s="5"/>
      <c r="K1936" s="5"/>
      <c r="O1936" s="5"/>
      <c r="P1936" s="5"/>
      <c r="Q1936" s="5"/>
      <c r="R1936" s="17"/>
      <c r="S1936" s="17"/>
      <c r="T1936" s="17"/>
      <c r="AA1936" s="79"/>
      <c r="AB1936" s="79"/>
      <c r="AD1936" s="79"/>
      <c r="AE1936" s="94"/>
    </row>
    <row r="1937" spans="1:31" x14ac:dyDescent="0.25">
      <c r="A1937" s="17"/>
      <c r="B1937" s="17"/>
      <c r="C1937" s="17"/>
      <c r="D1937" s="86"/>
      <c r="E1937" s="86"/>
      <c r="F1937" s="86"/>
      <c r="G1937" s="87"/>
      <c r="H1937" s="5"/>
      <c r="I1937" s="5"/>
      <c r="J1937" s="5"/>
      <c r="K1937" s="5"/>
      <c r="O1937" s="5"/>
      <c r="P1937" s="5"/>
      <c r="Q1937" s="5"/>
      <c r="R1937" s="17"/>
      <c r="S1937" s="17"/>
      <c r="T1937" s="17"/>
      <c r="AA1937" s="79"/>
      <c r="AB1937" s="79"/>
      <c r="AD1937" s="79"/>
      <c r="AE1937" s="94"/>
    </row>
    <row r="1938" spans="1:31" x14ac:dyDescent="0.25">
      <c r="A1938" s="17"/>
      <c r="B1938" s="17"/>
      <c r="C1938" s="17"/>
      <c r="D1938" s="86"/>
      <c r="E1938" s="86"/>
      <c r="F1938" s="86"/>
      <c r="G1938" s="87"/>
      <c r="H1938" s="5"/>
      <c r="I1938" s="5"/>
      <c r="J1938" s="5"/>
      <c r="K1938" s="5"/>
      <c r="O1938" s="5"/>
      <c r="P1938" s="5"/>
      <c r="Q1938" s="5"/>
      <c r="R1938" s="17"/>
      <c r="S1938" s="17"/>
      <c r="T1938" s="17"/>
      <c r="AA1938" s="79"/>
      <c r="AB1938" s="79"/>
      <c r="AD1938" s="79"/>
      <c r="AE1938" s="94"/>
    </row>
    <row r="1939" spans="1:31" x14ac:dyDescent="0.25">
      <c r="A1939" s="17"/>
      <c r="B1939" s="17"/>
      <c r="C1939" s="17"/>
      <c r="D1939" s="86"/>
      <c r="E1939" s="86"/>
      <c r="F1939" s="86"/>
      <c r="G1939" s="87"/>
      <c r="H1939" s="5"/>
      <c r="I1939" s="5"/>
      <c r="J1939" s="5"/>
      <c r="K1939" s="5"/>
      <c r="O1939" s="5"/>
      <c r="P1939" s="5"/>
      <c r="Q1939" s="5"/>
      <c r="R1939" s="17"/>
      <c r="S1939" s="17"/>
      <c r="T1939" s="17"/>
      <c r="AA1939" s="79"/>
      <c r="AB1939" s="79"/>
      <c r="AD1939" s="79"/>
      <c r="AE1939" s="94"/>
    </row>
    <row r="1940" spans="1:31" x14ac:dyDescent="0.25">
      <c r="A1940" s="17"/>
      <c r="B1940" s="17"/>
      <c r="C1940" s="17"/>
      <c r="D1940" s="86"/>
      <c r="E1940" s="86"/>
      <c r="F1940" s="86"/>
      <c r="G1940" s="87"/>
      <c r="H1940" s="5"/>
      <c r="I1940" s="5"/>
      <c r="J1940" s="5"/>
      <c r="K1940" s="5"/>
      <c r="O1940" s="5"/>
      <c r="P1940" s="5"/>
      <c r="Q1940" s="5"/>
      <c r="R1940" s="17"/>
      <c r="S1940" s="17"/>
      <c r="T1940" s="17"/>
      <c r="AA1940" s="79"/>
      <c r="AB1940" s="79"/>
      <c r="AD1940" s="79"/>
      <c r="AE1940" s="94"/>
    </row>
    <row r="1941" spans="1:31" x14ac:dyDescent="0.25">
      <c r="A1941" s="17"/>
      <c r="B1941" s="17"/>
      <c r="C1941" s="17"/>
      <c r="D1941" s="86"/>
      <c r="E1941" s="86"/>
      <c r="F1941" s="86"/>
      <c r="G1941" s="87"/>
      <c r="H1941" s="5"/>
      <c r="I1941" s="5"/>
      <c r="J1941" s="5"/>
      <c r="K1941" s="5"/>
      <c r="O1941" s="5"/>
      <c r="P1941" s="5"/>
      <c r="Q1941" s="5"/>
      <c r="R1941" s="17"/>
      <c r="S1941" s="17"/>
      <c r="T1941" s="17"/>
      <c r="AA1941" s="79"/>
      <c r="AB1941" s="79"/>
      <c r="AD1941" s="79"/>
      <c r="AE1941" s="94"/>
    </row>
    <row r="1942" spans="1:31" x14ac:dyDescent="0.25">
      <c r="A1942" s="17"/>
      <c r="B1942" s="17"/>
      <c r="C1942" s="17"/>
      <c r="D1942" s="86"/>
      <c r="E1942" s="86"/>
      <c r="F1942" s="86"/>
      <c r="G1942" s="87"/>
      <c r="H1942" s="5"/>
      <c r="I1942" s="5"/>
      <c r="J1942" s="5"/>
      <c r="K1942" s="5"/>
      <c r="O1942" s="5"/>
      <c r="P1942" s="5"/>
      <c r="Q1942" s="5"/>
      <c r="R1942" s="17"/>
      <c r="S1942" s="17"/>
      <c r="T1942" s="17"/>
      <c r="AA1942" s="79"/>
      <c r="AB1942" s="79"/>
      <c r="AD1942" s="79"/>
      <c r="AE1942" s="94"/>
    </row>
    <row r="1943" spans="1:31" x14ac:dyDescent="0.25">
      <c r="A1943" s="17"/>
      <c r="B1943" s="17"/>
      <c r="C1943" s="17"/>
      <c r="D1943" s="86"/>
      <c r="E1943" s="86"/>
      <c r="F1943" s="86"/>
      <c r="G1943" s="87"/>
      <c r="H1943" s="5"/>
      <c r="I1943" s="5"/>
      <c r="J1943" s="5"/>
      <c r="K1943" s="5"/>
      <c r="O1943" s="5"/>
      <c r="P1943" s="5"/>
      <c r="Q1943" s="5"/>
      <c r="R1943" s="17"/>
      <c r="S1943" s="17"/>
      <c r="T1943" s="17"/>
      <c r="AA1943" s="79"/>
      <c r="AB1943" s="79"/>
      <c r="AD1943" s="79"/>
      <c r="AE1943" s="94"/>
    </row>
    <row r="1944" spans="1:31" x14ac:dyDescent="0.25">
      <c r="A1944" s="17"/>
      <c r="B1944" s="17"/>
      <c r="C1944" s="17"/>
      <c r="D1944" s="86"/>
      <c r="E1944" s="86"/>
      <c r="F1944" s="86"/>
      <c r="G1944" s="87"/>
      <c r="H1944" s="5"/>
      <c r="I1944" s="5"/>
      <c r="J1944" s="5"/>
      <c r="K1944" s="5"/>
      <c r="O1944" s="5"/>
      <c r="P1944" s="5"/>
      <c r="Q1944" s="5"/>
      <c r="R1944" s="17"/>
      <c r="S1944" s="17"/>
      <c r="T1944" s="17"/>
      <c r="AA1944" s="79"/>
      <c r="AB1944" s="79"/>
      <c r="AD1944" s="79"/>
      <c r="AE1944" s="94"/>
    </row>
    <row r="1945" spans="1:31" x14ac:dyDescent="0.25">
      <c r="A1945" s="17"/>
      <c r="B1945" s="17"/>
      <c r="C1945" s="17"/>
      <c r="D1945" s="86"/>
      <c r="E1945" s="86"/>
      <c r="F1945" s="86"/>
      <c r="G1945" s="87"/>
      <c r="H1945" s="5"/>
      <c r="I1945" s="5"/>
      <c r="J1945" s="5"/>
      <c r="K1945" s="5"/>
      <c r="O1945" s="5"/>
      <c r="P1945" s="5"/>
      <c r="Q1945" s="5"/>
      <c r="R1945" s="17"/>
      <c r="S1945" s="17"/>
      <c r="T1945" s="17"/>
      <c r="AA1945" s="79"/>
      <c r="AB1945" s="79"/>
      <c r="AD1945" s="79"/>
      <c r="AE1945" s="94"/>
    </row>
    <row r="1946" spans="1:31" x14ac:dyDescent="0.25">
      <c r="A1946" s="17"/>
      <c r="B1946" s="17"/>
      <c r="C1946" s="17"/>
      <c r="D1946" s="86"/>
      <c r="E1946" s="86"/>
      <c r="F1946" s="86"/>
      <c r="G1946" s="87"/>
      <c r="H1946" s="5"/>
      <c r="I1946" s="5"/>
      <c r="J1946" s="5"/>
      <c r="K1946" s="5"/>
      <c r="O1946" s="5"/>
      <c r="P1946" s="5"/>
      <c r="Q1946" s="5"/>
      <c r="R1946" s="17"/>
      <c r="S1946" s="17"/>
      <c r="T1946" s="17"/>
      <c r="AA1946" s="79"/>
      <c r="AB1946" s="79"/>
      <c r="AD1946" s="79"/>
      <c r="AE1946" s="94"/>
    </row>
    <row r="1947" spans="1:31" x14ac:dyDescent="0.25">
      <c r="A1947" s="17"/>
      <c r="B1947" s="17"/>
      <c r="C1947" s="17"/>
      <c r="D1947" s="86"/>
      <c r="E1947" s="86"/>
      <c r="F1947" s="86"/>
      <c r="G1947" s="87"/>
      <c r="H1947" s="5"/>
      <c r="I1947" s="5"/>
      <c r="J1947" s="5"/>
      <c r="K1947" s="5"/>
      <c r="O1947" s="5"/>
      <c r="P1947" s="5"/>
      <c r="Q1947" s="5"/>
      <c r="R1947" s="17"/>
      <c r="S1947" s="17"/>
      <c r="T1947" s="17"/>
      <c r="AA1947" s="79"/>
      <c r="AB1947" s="79"/>
      <c r="AD1947" s="79"/>
      <c r="AE1947" s="94"/>
    </row>
    <row r="1948" spans="1:31" x14ac:dyDescent="0.25">
      <c r="A1948" s="17"/>
      <c r="B1948" s="17"/>
      <c r="C1948" s="17"/>
      <c r="D1948" s="86"/>
      <c r="E1948" s="86"/>
      <c r="F1948" s="86"/>
      <c r="G1948" s="87"/>
      <c r="H1948" s="5"/>
      <c r="I1948" s="5"/>
      <c r="J1948" s="5"/>
      <c r="K1948" s="5"/>
      <c r="O1948" s="5"/>
      <c r="P1948" s="5"/>
      <c r="Q1948" s="5"/>
      <c r="R1948" s="17"/>
      <c r="S1948" s="17"/>
      <c r="T1948" s="17"/>
      <c r="AA1948" s="79"/>
      <c r="AB1948" s="79"/>
      <c r="AD1948" s="79"/>
      <c r="AE1948" s="94"/>
    </row>
    <row r="1949" spans="1:31" x14ac:dyDescent="0.25">
      <c r="A1949" s="17"/>
      <c r="B1949" s="17"/>
      <c r="C1949" s="17"/>
      <c r="D1949" s="86"/>
      <c r="E1949" s="86"/>
      <c r="F1949" s="86"/>
      <c r="G1949" s="87"/>
      <c r="H1949" s="5"/>
      <c r="I1949" s="5"/>
      <c r="J1949" s="5"/>
      <c r="K1949" s="5"/>
      <c r="O1949" s="5"/>
      <c r="P1949" s="5"/>
      <c r="Q1949" s="5"/>
      <c r="R1949" s="17"/>
      <c r="S1949" s="17"/>
      <c r="T1949" s="17"/>
      <c r="AA1949" s="79"/>
      <c r="AB1949" s="79"/>
      <c r="AD1949" s="79"/>
      <c r="AE1949" s="94"/>
    </row>
    <row r="1950" spans="1:31" x14ac:dyDescent="0.25">
      <c r="A1950" s="17"/>
      <c r="B1950" s="17"/>
      <c r="C1950" s="17"/>
      <c r="D1950" s="86"/>
      <c r="E1950" s="86"/>
      <c r="F1950" s="86"/>
      <c r="G1950" s="87"/>
      <c r="H1950" s="5"/>
      <c r="I1950" s="5"/>
      <c r="J1950" s="5"/>
      <c r="K1950" s="5"/>
      <c r="O1950" s="5"/>
      <c r="P1950" s="5"/>
      <c r="Q1950" s="5"/>
      <c r="R1950" s="17"/>
      <c r="S1950" s="17"/>
      <c r="T1950" s="17"/>
      <c r="AA1950" s="79"/>
      <c r="AB1950" s="79"/>
      <c r="AD1950" s="79"/>
      <c r="AE1950" s="94"/>
    </row>
    <row r="1951" spans="1:31" x14ac:dyDescent="0.25">
      <c r="A1951" s="17"/>
      <c r="B1951" s="17"/>
      <c r="C1951" s="17"/>
      <c r="D1951" s="86"/>
      <c r="E1951" s="86"/>
      <c r="F1951" s="86"/>
      <c r="G1951" s="87"/>
      <c r="H1951" s="5"/>
      <c r="I1951" s="5"/>
      <c r="J1951" s="5"/>
      <c r="K1951" s="5"/>
      <c r="O1951" s="5"/>
      <c r="P1951" s="5"/>
      <c r="Q1951" s="5"/>
      <c r="R1951" s="17"/>
      <c r="S1951" s="17"/>
      <c r="T1951" s="17"/>
      <c r="AA1951" s="79"/>
      <c r="AB1951" s="79"/>
      <c r="AD1951" s="79"/>
      <c r="AE1951" s="94"/>
    </row>
    <row r="1952" spans="1:31" x14ac:dyDescent="0.25">
      <c r="A1952" s="17"/>
      <c r="B1952" s="17"/>
      <c r="C1952" s="17"/>
      <c r="D1952" s="86"/>
      <c r="E1952" s="86"/>
      <c r="F1952" s="86"/>
      <c r="G1952" s="87"/>
      <c r="H1952" s="5"/>
      <c r="I1952" s="5"/>
      <c r="J1952" s="5"/>
      <c r="K1952" s="5"/>
      <c r="O1952" s="5"/>
      <c r="P1952" s="5"/>
      <c r="Q1952" s="5"/>
      <c r="R1952" s="17"/>
      <c r="S1952" s="17"/>
      <c r="T1952" s="17"/>
      <c r="AA1952" s="79"/>
      <c r="AB1952" s="79"/>
      <c r="AD1952" s="79"/>
      <c r="AE1952" s="94"/>
    </row>
    <row r="1953" spans="1:31" x14ac:dyDescent="0.25">
      <c r="A1953" s="17"/>
      <c r="B1953" s="17"/>
      <c r="C1953" s="17"/>
      <c r="D1953" s="86"/>
      <c r="E1953" s="86"/>
      <c r="F1953" s="86"/>
      <c r="G1953" s="87"/>
      <c r="H1953" s="5"/>
      <c r="I1953" s="5"/>
      <c r="J1953" s="5"/>
      <c r="K1953" s="5"/>
      <c r="O1953" s="5"/>
      <c r="P1953" s="5"/>
      <c r="Q1953" s="5"/>
      <c r="R1953" s="17"/>
      <c r="S1953" s="17"/>
      <c r="T1953" s="17"/>
      <c r="AA1953" s="79"/>
      <c r="AB1953" s="79"/>
      <c r="AD1953" s="79"/>
      <c r="AE1953" s="94"/>
    </row>
    <row r="1954" spans="1:31" x14ac:dyDescent="0.25">
      <c r="A1954" s="17"/>
      <c r="B1954" s="17"/>
      <c r="C1954" s="17"/>
      <c r="D1954" s="86"/>
      <c r="E1954" s="86"/>
      <c r="F1954" s="86"/>
      <c r="G1954" s="87"/>
      <c r="H1954" s="5"/>
      <c r="I1954" s="5"/>
      <c r="J1954" s="5"/>
      <c r="K1954" s="5"/>
      <c r="O1954" s="5"/>
      <c r="P1954" s="5"/>
      <c r="Q1954" s="5"/>
      <c r="R1954" s="17"/>
      <c r="S1954" s="17"/>
      <c r="T1954" s="17"/>
      <c r="AA1954" s="79"/>
      <c r="AB1954" s="79"/>
      <c r="AD1954" s="79"/>
      <c r="AE1954" s="94"/>
    </row>
    <row r="1955" spans="1:31" x14ac:dyDescent="0.25">
      <c r="A1955" s="17"/>
      <c r="B1955" s="17"/>
      <c r="C1955" s="17"/>
      <c r="D1955" s="86"/>
      <c r="E1955" s="86"/>
      <c r="F1955" s="86"/>
      <c r="G1955" s="87"/>
      <c r="H1955" s="5"/>
      <c r="I1955" s="5"/>
      <c r="J1955" s="5"/>
      <c r="K1955" s="5"/>
      <c r="O1955" s="5"/>
      <c r="P1955" s="5"/>
      <c r="Q1955" s="5"/>
      <c r="R1955" s="17"/>
      <c r="S1955" s="17"/>
      <c r="T1955" s="17"/>
      <c r="AA1955" s="79"/>
      <c r="AB1955" s="79"/>
      <c r="AD1955" s="79"/>
      <c r="AE1955" s="94"/>
    </row>
    <row r="1956" spans="1:31" x14ac:dyDescent="0.25">
      <c r="A1956" s="17"/>
      <c r="B1956" s="17"/>
      <c r="C1956" s="17"/>
      <c r="D1956" s="86"/>
      <c r="E1956" s="86"/>
      <c r="F1956" s="86"/>
      <c r="G1956" s="87"/>
      <c r="H1956" s="5"/>
      <c r="I1956" s="5"/>
      <c r="J1956" s="5"/>
      <c r="K1956" s="5"/>
      <c r="O1956" s="5"/>
      <c r="P1956" s="5"/>
      <c r="Q1956" s="5"/>
      <c r="R1956" s="17"/>
      <c r="S1956" s="17"/>
      <c r="T1956" s="17"/>
      <c r="AA1956" s="79"/>
      <c r="AB1956" s="79"/>
      <c r="AD1956" s="79"/>
      <c r="AE1956" s="94"/>
    </row>
    <row r="1957" spans="1:31" x14ac:dyDescent="0.25">
      <c r="A1957" s="17"/>
      <c r="B1957" s="17"/>
      <c r="C1957" s="17"/>
      <c r="D1957" s="86"/>
      <c r="E1957" s="86"/>
      <c r="F1957" s="86"/>
      <c r="G1957" s="87"/>
      <c r="H1957" s="5"/>
      <c r="I1957" s="5"/>
      <c r="J1957" s="5"/>
      <c r="K1957" s="5"/>
      <c r="O1957" s="5"/>
      <c r="P1957" s="5"/>
      <c r="Q1957" s="5"/>
      <c r="R1957" s="17"/>
      <c r="S1957" s="17"/>
      <c r="T1957" s="17"/>
      <c r="AA1957" s="79"/>
      <c r="AB1957" s="79"/>
      <c r="AD1957" s="79"/>
      <c r="AE1957" s="94"/>
    </row>
    <row r="1958" spans="1:31" x14ac:dyDescent="0.25">
      <c r="A1958" s="17"/>
      <c r="B1958" s="17"/>
      <c r="C1958" s="17"/>
      <c r="D1958" s="86"/>
      <c r="E1958" s="86"/>
      <c r="F1958" s="86"/>
      <c r="G1958" s="87"/>
      <c r="H1958" s="5"/>
      <c r="I1958" s="5"/>
      <c r="J1958" s="5"/>
      <c r="K1958" s="5"/>
      <c r="O1958" s="5"/>
      <c r="P1958" s="5"/>
      <c r="Q1958" s="5"/>
      <c r="R1958" s="17"/>
      <c r="S1958" s="17"/>
      <c r="T1958" s="17"/>
      <c r="AA1958" s="79"/>
      <c r="AB1958" s="79"/>
      <c r="AD1958" s="79"/>
      <c r="AE1958" s="94"/>
    </row>
    <row r="1959" spans="1:31" x14ac:dyDescent="0.25">
      <c r="A1959" s="17"/>
      <c r="B1959" s="17"/>
      <c r="C1959" s="17"/>
      <c r="D1959" s="86"/>
      <c r="E1959" s="86"/>
      <c r="F1959" s="86"/>
      <c r="G1959" s="87"/>
      <c r="H1959" s="5"/>
      <c r="I1959" s="5"/>
      <c r="J1959" s="5"/>
      <c r="K1959" s="5"/>
      <c r="O1959" s="5"/>
      <c r="P1959" s="5"/>
      <c r="Q1959" s="5"/>
      <c r="R1959" s="17"/>
      <c r="S1959" s="17"/>
      <c r="T1959" s="17"/>
      <c r="AA1959" s="79"/>
      <c r="AB1959" s="79"/>
      <c r="AD1959" s="79"/>
      <c r="AE1959" s="94"/>
    </row>
    <row r="1960" spans="1:31" x14ac:dyDescent="0.25">
      <c r="A1960" s="17"/>
      <c r="B1960" s="17"/>
      <c r="C1960" s="17"/>
      <c r="D1960" s="86"/>
      <c r="E1960" s="86"/>
      <c r="F1960" s="86"/>
      <c r="G1960" s="87"/>
      <c r="H1960" s="5"/>
      <c r="I1960" s="5"/>
      <c r="J1960" s="5"/>
      <c r="K1960" s="5"/>
      <c r="O1960" s="5"/>
      <c r="P1960" s="5"/>
      <c r="Q1960" s="5"/>
      <c r="R1960" s="17"/>
      <c r="S1960" s="17"/>
      <c r="T1960" s="17"/>
      <c r="AA1960" s="79"/>
      <c r="AB1960" s="79"/>
      <c r="AD1960" s="79"/>
      <c r="AE1960" s="94"/>
    </row>
    <row r="1961" spans="1:31" x14ac:dyDescent="0.25">
      <c r="A1961" s="17"/>
      <c r="B1961" s="17"/>
      <c r="C1961" s="17"/>
      <c r="D1961" s="86"/>
      <c r="E1961" s="86"/>
      <c r="F1961" s="86"/>
      <c r="G1961" s="87"/>
      <c r="H1961" s="5"/>
      <c r="I1961" s="5"/>
      <c r="J1961" s="5"/>
      <c r="K1961" s="5"/>
      <c r="O1961" s="5"/>
      <c r="P1961" s="5"/>
      <c r="Q1961" s="5"/>
      <c r="R1961" s="17"/>
      <c r="S1961" s="17"/>
      <c r="T1961" s="17"/>
      <c r="AA1961" s="79"/>
      <c r="AB1961" s="79"/>
      <c r="AD1961" s="79"/>
      <c r="AE1961" s="94"/>
    </row>
    <row r="1962" spans="1:31" x14ac:dyDescent="0.25">
      <c r="A1962" s="17"/>
      <c r="B1962" s="17"/>
      <c r="C1962" s="17"/>
      <c r="D1962" s="86"/>
      <c r="E1962" s="86"/>
      <c r="F1962" s="86"/>
      <c r="G1962" s="87"/>
      <c r="H1962" s="5"/>
      <c r="I1962" s="5"/>
      <c r="J1962" s="5"/>
      <c r="K1962" s="5"/>
      <c r="O1962" s="5"/>
      <c r="P1962" s="5"/>
      <c r="Q1962" s="5"/>
      <c r="R1962" s="17"/>
      <c r="S1962" s="17"/>
      <c r="T1962" s="17"/>
      <c r="AA1962" s="79"/>
      <c r="AB1962" s="79"/>
      <c r="AD1962" s="79"/>
      <c r="AE1962" s="94"/>
    </row>
    <row r="1963" spans="1:31" x14ac:dyDescent="0.25">
      <c r="A1963" s="17"/>
      <c r="B1963" s="17"/>
      <c r="C1963" s="17"/>
      <c r="D1963" s="86"/>
      <c r="E1963" s="86"/>
      <c r="F1963" s="86"/>
      <c r="G1963" s="87"/>
      <c r="H1963" s="5"/>
      <c r="I1963" s="5"/>
      <c r="J1963" s="5"/>
      <c r="K1963" s="5"/>
      <c r="O1963" s="5"/>
      <c r="P1963" s="5"/>
      <c r="Q1963" s="5"/>
      <c r="R1963" s="17"/>
      <c r="S1963" s="17"/>
      <c r="T1963" s="17"/>
      <c r="AA1963" s="79"/>
      <c r="AB1963" s="79"/>
      <c r="AD1963" s="79"/>
      <c r="AE1963" s="94"/>
    </row>
    <row r="1964" spans="1:31" x14ac:dyDescent="0.25">
      <c r="A1964" s="17"/>
      <c r="B1964" s="17"/>
      <c r="C1964" s="17"/>
      <c r="D1964" s="86"/>
      <c r="E1964" s="86"/>
      <c r="F1964" s="86"/>
      <c r="G1964" s="87"/>
      <c r="H1964" s="5"/>
      <c r="I1964" s="5"/>
      <c r="J1964" s="5"/>
      <c r="K1964" s="5"/>
      <c r="O1964" s="5"/>
      <c r="P1964" s="5"/>
      <c r="Q1964" s="5"/>
      <c r="R1964" s="17"/>
      <c r="S1964" s="17"/>
      <c r="T1964" s="17"/>
      <c r="AA1964" s="79"/>
      <c r="AB1964" s="79"/>
      <c r="AD1964" s="79"/>
      <c r="AE1964" s="94"/>
    </row>
    <row r="1965" spans="1:31" x14ac:dyDescent="0.25">
      <c r="A1965" s="17"/>
      <c r="B1965" s="17"/>
      <c r="C1965" s="17"/>
      <c r="D1965" s="86"/>
      <c r="E1965" s="86"/>
      <c r="F1965" s="86"/>
      <c r="G1965" s="87"/>
      <c r="H1965" s="5"/>
      <c r="I1965" s="5"/>
      <c r="J1965" s="5"/>
      <c r="K1965" s="5"/>
      <c r="O1965" s="5"/>
      <c r="P1965" s="5"/>
      <c r="Q1965" s="5"/>
      <c r="R1965" s="17"/>
      <c r="S1965" s="17"/>
      <c r="T1965" s="17"/>
      <c r="AA1965" s="79"/>
      <c r="AB1965" s="79"/>
      <c r="AD1965" s="79"/>
      <c r="AE1965" s="94"/>
    </row>
    <row r="1966" spans="1:31" x14ac:dyDescent="0.25">
      <c r="A1966" s="17"/>
      <c r="B1966" s="17"/>
      <c r="C1966" s="17"/>
      <c r="D1966" s="86"/>
      <c r="E1966" s="86"/>
      <c r="F1966" s="86"/>
      <c r="G1966" s="87"/>
      <c r="H1966" s="5"/>
      <c r="I1966" s="5"/>
      <c r="J1966" s="5"/>
      <c r="K1966" s="5"/>
      <c r="O1966" s="5"/>
      <c r="P1966" s="5"/>
      <c r="Q1966" s="5"/>
      <c r="R1966" s="17"/>
      <c r="S1966" s="17"/>
      <c r="T1966" s="17"/>
      <c r="AA1966" s="79"/>
      <c r="AB1966" s="79"/>
      <c r="AD1966" s="79"/>
      <c r="AE1966" s="94"/>
    </row>
    <row r="1967" spans="1:31" x14ac:dyDescent="0.25">
      <c r="A1967" s="17"/>
      <c r="B1967" s="17"/>
      <c r="C1967" s="17"/>
      <c r="D1967" s="86"/>
      <c r="E1967" s="86"/>
      <c r="F1967" s="86"/>
      <c r="G1967" s="87"/>
      <c r="H1967" s="5"/>
      <c r="I1967" s="5"/>
      <c r="J1967" s="5"/>
      <c r="K1967" s="5"/>
      <c r="O1967" s="5"/>
      <c r="P1967" s="5"/>
      <c r="Q1967" s="5"/>
      <c r="R1967" s="17"/>
      <c r="S1967" s="17"/>
      <c r="T1967" s="17"/>
      <c r="AA1967" s="79"/>
      <c r="AB1967" s="79"/>
      <c r="AD1967" s="79"/>
      <c r="AE1967" s="94"/>
    </row>
    <row r="1968" spans="1:31" x14ac:dyDescent="0.25">
      <c r="A1968" s="17"/>
      <c r="B1968" s="17"/>
      <c r="C1968" s="17"/>
      <c r="D1968" s="86"/>
      <c r="E1968" s="86"/>
      <c r="F1968" s="86"/>
      <c r="G1968" s="87"/>
      <c r="H1968" s="5"/>
      <c r="I1968" s="5"/>
      <c r="J1968" s="5"/>
      <c r="K1968" s="5"/>
      <c r="O1968" s="5"/>
      <c r="P1968" s="5"/>
      <c r="Q1968" s="5"/>
      <c r="R1968" s="17"/>
      <c r="S1968" s="17"/>
      <c r="T1968" s="17"/>
      <c r="AA1968" s="79"/>
      <c r="AB1968" s="79"/>
      <c r="AD1968" s="79"/>
      <c r="AE1968" s="94"/>
    </row>
    <row r="1969" spans="1:31" x14ac:dyDescent="0.25">
      <c r="A1969" s="17"/>
      <c r="B1969" s="17"/>
      <c r="C1969" s="17"/>
      <c r="D1969" s="86"/>
      <c r="E1969" s="86"/>
      <c r="F1969" s="86"/>
      <c r="G1969" s="87"/>
      <c r="H1969" s="5"/>
      <c r="I1969" s="5"/>
      <c r="J1969" s="5"/>
      <c r="K1969" s="5"/>
      <c r="O1969" s="5"/>
      <c r="P1969" s="5"/>
      <c r="Q1969" s="5"/>
      <c r="R1969" s="17"/>
      <c r="S1969" s="17"/>
      <c r="T1969" s="17"/>
      <c r="AA1969" s="79"/>
      <c r="AB1969" s="79"/>
      <c r="AD1969" s="79"/>
      <c r="AE1969" s="94"/>
    </row>
    <row r="1970" spans="1:31" x14ac:dyDescent="0.25">
      <c r="A1970" s="17"/>
      <c r="B1970" s="17"/>
      <c r="C1970" s="17"/>
      <c r="D1970" s="86"/>
      <c r="E1970" s="86"/>
      <c r="F1970" s="86"/>
      <c r="G1970" s="87"/>
      <c r="H1970" s="5"/>
      <c r="I1970" s="5"/>
      <c r="J1970" s="5"/>
      <c r="K1970" s="5"/>
      <c r="O1970" s="5"/>
      <c r="P1970" s="5"/>
      <c r="Q1970" s="5"/>
      <c r="R1970" s="17"/>
      <c r="S1970" s="17"/>
      <c r="T1970" s="17"/>
      <c r="AA1970" s="79"/>
      <c r="AB1970" s="79"/>
      <c r="AD1970" s="79"/>
      <c r="AE1970" s="94"/>
    </row>
    <row r="1971" spans="1:31" x14ac:dyDescent="0.25">
      <c r="A1971" s="17"/>
      <c r="B1971" s="17"/>
      <c r="C1971" s="17"/>
      <c r="D1971" s="86"/>
      <c r="E1971" s="86"/>
      <c r="F1971" s="86"/>
      <c r="G1971" s="87"/>
      <c r="H1971" s="5"/>
      <c r="I1971" s="5"/>
      <c r="J1971" s="5"/>
      <c r="K1971" s="5"/>
      <c r="O1971" s="5"/>
      <c r="P1971" s="5"/>
      <c r="Q1971" s="5"/>
      <c r="R1971" s="17"/>
      <c r="S1971" s="17"/>
      <c r="T1971" s="17"/>
      <c r="AA1971" s="79"/>
      <c r="AB1971" s="79"/>
      <c r="AD1971" s="79"/>
      <c r="AE1971" s="94"/>
    </row>
    <row r="1972" spans="1:31" x14ac:dyDescent="0.25">
      <c r="A1972" s="17"/>
      <c r="B1972" s="17"/>
      <c r="C1972" s="17"/>
      <c r="D1972" s="86"/>
      <c r="E1972" s="86"/>
      <c r="F1972" s="86"/>
      <c r="G1972" s="87"/>
      <c r="H1972" s="5"/>
      <c r="I1972" s="5"/>
      <c r="J1972" s="5"/>
      <c r="K1972" s="5"/>
      <c r="O1972" s="5"/>
      <c r="P1972" s="5"/>
      <c r="Q1972" s="5"/>
      <c r="R1972" s="17"/>
      <c r="S1972" s="17"/>
      <c r="T1972" s="17"/>
      <c r="AA1972" s="79"/>
      <c r="AB1972" s="79"/>
      <c r="AD1972" s="79"/>
      <c r="AE1972" s="94"/>
    </row>
    <row r="1973" spans="1:31" x14ac:dyDescent="0.25">
      <c r="A1973" s="17"/>
      <c r="B1973" s="17"/>
      <c r="C1973" s="17"/>
      <c r="D1973" s="86"/>
      <c r="E1973" s="86"/>
      <c r="F1973" s="86"/>
      <c r="G1973" s="87"/>
      <c r="H1973" s="5"/>
      <c r="I1973" s="5"/>
      <c r="J1973" s="5"/>
      <c r="K1973" s="5"/>
      <c r="O1973" s="5"/>
      <c r="P1973" s="5"/>
      <c r="Q1973" s="5"/>
      <c r="R1973" s="17"/>
      <c r="S1973" s="17"/>
      <c r="T1973" s="17"/>
      <c r="AA1973" s="79"/>
      <c r="AB1973" s="79"/>
      <c r="AD1973" s="79"/>
      <c r="AE1973" s="94"/>
    </row>
    <row r="1974" spans="1:31" x14ac:dyDescent="0.25">
      <c r="A1974" s="17"/>
      <c r="B1974" s="17"/>
      <c r="C1974" s="17"/>
      <c r="D1974" s="86"/>
      <c r="E1974" s="86"/>
      <c r="F1974" s="86"/>
      <c r="G1974" s="87"/>
      <c r="H1974" s="5"/>
      <c r="I1974" s="5"/>
      <c r="J1974" s="5"/>
      <c r="K1974" s="5"/>
      <c r="O1974" s="5"/>
      <c r="P1974" s="5"/>
      <c r="Q1974" s="5"/>
      <c r="R1974" s="17"/>
      <c r="S1974" s="17"/>
      <c r="T1974" s="17"/>
      <c r="AA1974" s="79"/>
      <c r="AB1974" s="79"/>
      <c r="AD1974" s="79"/>
      <c r="AE1974" s="94"/>
    </row>
    <row r="1975" spans="1:31" x14ac:dyDescent="0.25">
      <c r="A1975" s="17"/>
      <c r="B1975" s="17"/>
      <c r="C1975" s="17"/>
      <c r="D1975" s="86"/>
      <c r="E1975" s="86"/>
      <c r="F1975" s="86"/>
      <c r="G1975" s="87"/>
      <c r="H1975" s="5"/>
      <c r="I1975" s="5"/>
      <c r="J1975" s="5"/>
      <c r="K1975" s="5"/>
      <c r="O1975" s="5"/>
      <c r="P1975" s="5"/>
      <c r="Q1975" s="5"/>
      <c r="R1975" s="17"/>
      <c r="S1975" s="17"/>
      <c r="T1975" s="17"/>
      <c r="AA1975" s="79"/>
      <c r="AB1975" s="79"/>
      <c r="AD1975" s="79"/>
      <c r="AE1975" s="94"/>
    </row>
    <row r="1976" spans="1:31" x14ac:dyDescent="0.25">
      <c r="A1976" s="17"/>
      <c r="B1976" s="17"/>
      <c r="C1976" s="17"/>
      <c r="D1976" s="86"/>
      <c r="E1976" s="86"/>
      <c r="F1976" s="86"/>
      <c r="G1976" s="87"/>
      <c r="H1976" s="5"/>
      <c r="I1976" s="5"/>
      <c r="J1976" s="5"/>
      <c r="K1976" s="5"/>
      <c r="O1976" s="5"/>
      <c r="P1976" s="5"/>
      <c r="Q1976" s="5"/>
      <c r="R1976" s="17"/>
      <c r="S1976" s="17"/>
      <c r="T1976" s="17"/>
      <c r="AA1976" s="79"/>
      <c r="AB1976" s="79"/>
      <c r="AD1976" s="79"/>
      <c r="AE1976" s="94"/>
    </row>
    <row r="1977" spans="1:31" x14ac:dyDescent="0.25">
      <c r="A1977" s="17"/>
      <c r="B1977" s="17"/>
      <c r="C1977" s="17"/>
      <c r="D1977" s="86"/>
      <c r="E1977" s="86"/>
      <c r="F1977" s="86"/>
      <c r="G1977" s="87"/>
      <c r="H1977" s="5"/>
      <c r="I1977" s="5"/>
      <c r="J1977" s="5"/>
      <c r="K1977" s="5"/>
      <c r="O1977" s="5"/>
      <c r="P1977" s="5"/>
      <c r="Q1977" s="5"/>
      <c r="R1977" s="17"/>
      <c r="S1977" s="17"/>
      <c r="T1977" s="17"/>
      <c r="AA1977" s="79"/>
      <c r="AB1977" s="79"/>
      <c r="AD1977" s="79"/>
      <c r="AE1977" s="94"/>
    </row>
    <row r="1978" spans="1:31" x14ac:dyDescent="0.25">
      <c r="A1978" s="17"/>
      <c r="B1978" s="17"/>
      <c r="C1978" s="17"/>
      <c r="D1978" s="86"/>
      <c r="E1978" s="86"/>
      <c r="F1978" s="86"/>
      <c r="G1978" s="87"/>
      <c r="H1978" s="5"/>
      <c r="I1978" s="5"/>
      <c r="J1978" s="5"/>
      <c r="K1978" s="5"/>
      <c r="O1978" s="5"/>
      <c r="P1978" s="5"/>
      <c r="Q1978" s="5"/>
      <c r="R1978" s="17"/>
      <c r="S1978" s="17"/>
      <c r="T1978" s="17"/>
      <c r="AA1978" s="79"/>
      <c r="AB1978" s="79"/>
      <c r="AD1978" s="79"/>
      <c r="AE1978" s="94"/>
    </row>
    <row r="1979" spans="1:31" x14ac:dyDescent="0.25">
      <c r="A1979" s="17"/>
      <c r="B1979" s="17"/>
      <c r="C1979" s="17"/>
      <c r="D1979" s="86"/>
      <c r="E1979" s="86"/>
      <c r="F1979" s="86"/>
      <c r="G1979" s="87"/>
      <c r="H1979" s="5"/>
      <c r="I1979" s="5"/>
      <c r="J1979" s="5"/>
      <c r="K1979" s="5"/>
      <c r="O1979" s="5"/>
      <c r="P1979" s="5"/>
      <c r="Q1979" s="5"/>
      <c r="R1979" s="17"/>
      <c r="S1979" s="17"/>
      <c r="T1979" s="17"/>
      <c r="AA1979" s="79"/>
      <c r="AB1979" s="79"/>
      <c r="AD1979" s="79"/>
      <c r="AE1979" s="94"/>
    </row>
    <row r="1980" spans="1:31" x14ac:dyDescent="0.25">
      <c r="A1980" s="17"/>
      <c r="B1980" s="17"/>
      <c r="C1980" s="17"/>
      <c r="D1980" s="86"/>
      <c r="E1980" s="86"/>
      <c r="F1980" s="86"/>
      <c r="G1980" s="87"/>
      <c r="H1980" s="5"/>
      <c r="I1980" s="5"/>
      <c r="J1980" s="5"/>
      <c r="K1980" s="5"/>
      <c r="O1980" s="5"/>
      <c r="P1980" s="5"/>
      <c r="Q1980" s="5"/>
      <c r="R1980" s="17"/>
      <c r="S1980" s="17"/>
      <c r="T1980" s="17"/>
      <c r="AA1980" s="79"/>
      <c r="AB1980" s="79"/>
      <c r="AD1980" s="79"/>
      <c r="AE1980" s="94"/>
    </row>
    <row r="1981" spans="1:31" x14ac:dyDescent="0.25">
      <c r="A1981" s="17"/>
      <c r="B1981" s="17"/>
      <c r="C1981" s="17"/>
      <c r="D1981" s="86"/>
      <c r="E1981" s="86"/>
      <c r="F1981" s="86"/>
      <c r="G1981" s="87"/>
      <c r="H1981" s="5"/>
      <c r="I1981" s="5"/>
      <c r="J1981" s="5"/>
      <c r="K1981" s="5"/>
      <c r="O1981" s="5"/>
      <c r="P1981" s="5"/>
      <c r="Q1981" s="5"/>
      <c r="R1981" s="17"/>
      <c r="S1981" s="17"/>
      <c r="T1981" s="17"/>
      <c r="AA1981" s="79"/>
      <c r="AB1981" s="79"/>
      <c r="AD1981" s="79"/>
      <c r="AE1981" s="94"/>
    </row>
    <row r="1982" spans="1:31" x14ac:dyDescent="0.25">
      <c r="A1982" s="17"/>
      <c r="B1982" s="17"/>
      <c r="C1982" s="17"/>
      <c r="D1982" s="86"/>
      <c r="E1982" s="86"/>
      <c r="F1982" s="86"/>
      <c r="G1982" s="87"/>
      <c r="H1982" s="5"/>
      <c r="I1982" s="5"/>
      <c r="J1982" s="5"/>
      <c r="K1982" s="5"/>
      <c r="O1982" s="5"/>
      <c r="P1982" s="5"/>
      <c r="Q1982" s="5"/>
      <c r="R1982" s="17"/>
      <c r="S1982" s="17"/>
      <c r="T1982" s="17"/>
      <c r="AA1982" s="79"/>
      <c r="AB1982" s="79"/>
      <c r="AD1982" s="79"/>
      <c r="AE1982" s="94"/>
    </row>
    <row r="1983" spans="1:31" x14ac:dyDescent="0.25">
      <c r="A1983" s="17"/>
      <c r="B1983" s="17"/>
      <c r="C1983" s="17"/>
      <c r="D1983" s="86"/>
      <c r="E1983" s="86"/>
      <c r="F1983" s="86"/>
      <c r="G1983" s="87"/>
      <c r="H1983" s="5"/>
      <c r="I1983" s="5"/>
      <c r="J1983" s="5"/>
      <c r="K1983" s="5"/>
      <c r="O1983" s="5"/>
      <c r="P1983" s="5"/>
      <c r="Q1983" s="5"/>
      <c r="R1983" s="17"/>
      <c r="S1983" s="17"/>
      <c r="T1983" s="17"/>
      <c r="AA1983" s="79"/>
      <c r="AB1983" s="79"/>
      <c r="AD1983" s="79"/>
      <c r="AE1983" s="94"/>
    </row>
    <row r="1984" spans="1:31" x14ac:dyDescent="0.25">
      <c r="A1984" s="17"/>
      <c r="B1984" s="17"/>
      <c r="C1984" s="17"/>
      <c r="D1984" s="86"/>
      <c r="E1984" s="86"/>
      <c r="F1984" s="86"/>
      <c r="G1984" s="87"/>
      <c r="H1984" s="5"/>
      <c r="I1984" s="5"/>
      <c r="J1984" s="5"/>
      <c r="K1984" s="5"/>
      <c r="O1984" s="5"/>
      <c r="P1984" s="5"/>
      <c r="Q1984" s="5"/>
      <c r="R1984" s="17"/>
      <c r="S1984" s="17"/>
      <c r="T1984" s="17"/>
      <c r="AA1984" s="79"/>
      <c r="AB1984" s="79"/>
      <c r="AD1984" s="79"/>
      <c r="AE1984" s="94"/>
    </row>
    <row r="1985" spans="1:31" x14ac:dyDescent="0.25">
      <c r="A1985" s="17"/>
      <c r="B1985" s="17"/>
      <c r="C1985" s="17"/>
      <c r="D1985" s="86"/>
      <c r="E1985" s="86"/>
      <c r="F1985" s="86"/>
      <c r="G1985" s="87"/>
      <c r="H1985" s="5"/>
      <c r="I1985" s="5"/>
      <c r="J1985" s="5"/>
      <c r="K1985" s="5"/>
      <c r="O1985" s="5"/>
      <c r="P1985" s="5"/>
      <c r="Q1985" s="5"/>
      <c r="R1985" s="17"/>
      <c r="S1985" s="17"/>
      <c r="T1985" s="17"/>
      <c r="AA1985" s="79"/>
      <c r="AB1985" s="79"/>
      <c r="AD1985" s="79"/>
      <c r="AE1985" s="94"/>
    </row>
    <row r="1986" spans="1:31" x14ac:dyDescent="0.25">
      <c r="A1986" s="17"/>
      <c r="B1986" s="17"/>
      <c r="C1986" s="17"/>
      <c r="D1986" s="86"/>
      <c r="E1986" s="86"/>
      <c r="F1986" s="86"/>
      <c r="G1986" s="87"/>
      <c r="H1986" s="5"/>
      <c r="I1986" s="5"/>
      <c r="J1986" s="5"/>
      <c r="K1986" s="5"/>
      <c r="O1986" s="5"/>
      <c r="P1986" s="5"/>
      <c r="Q1986" s="5"/>
      <c r="R1986" s="17"/>
      <c r="S1986" s="17"/>
      <c r="T1986" s="17"/>
      <c r="AA1986" s="79"/>
      <c r="AB1986" s="79"/>
      <c r="AD1986" s="79"/>
      <c r="AE1986" s="94"/>
    </row>
    <row r="1987" spans="1:31" x14ac:dyDescent="0.25">
      <c r="A1987" s="17"/>
      <c r="B1987" s="17"/>
      <c r="C1987" s="17"/>
      <c r="D1987" s="86"/>
      <c r="E1987" s="86"/>
      <c r="F1987" s="86"/>
      <c r="G1987" s="87"/>
      <c r="H1987" s="5"/>
      <c r="I1987" s="5"/>
      <c r="J1987" s="5"/>
      <c r="K1987" s="5"/>
      <c r="O1987" s="5"/>
      <c r="P1987" s="5"/>
      <c r="Q1987" s="5"/>
      <c r="R1987" s="17"/>
      <c r="S1987" s="17"/>
      <c r="T1987" s="17"/>
      <c r="AA1987" s="79"/>
      <c r="AB1987" s="79"/>
      <c r="AD1987" s="79"/>
      <c r="AE1987" s="94"/>
    </row>
    <row r="1988" spans="1:31" x14ac:dyDescent="0.25">
      <c r="A1988" s="17"/>
      <c r="B1988" s="17"/>
      <c r="C1988" s="17"/>
      <c r="D1988" s="86"/>
      <c r="E1988" s="86"/>
      <c r="F1988" s="86"/>
      <c r="G1988" s="87"/>
      <c r="H1988" s="5"/>
      <c r="I1988" s="5"/>
      <c r="J1988" s="5"/>
      <c r="K1988" s="5"/>
      <c r="O1988" s="5"/>
      <c r="P1988" s="5"/>
      <c r="Q1988" s="5"/>
      <c r="R1988" s="17"/>
      <c r="S1988" s="17"/>
      <c r="T1988" s="17"/>
      <c r="AA1988" s="79"/>
      <c r="AB1988" s="79"/>
      <c r="AD1988" s="79"/>
      <c r="AE1988" s="94"/>
    </row>
    <row r="1989" spans="1:31" x14ac:dyDescent="0.25">
      <c r="A1989" s="17"/>
      <c r="B1989" s="17"/>
      <c r="C1989" s="17"/>
      <c r="D1989" s="86"/>
      <c r="E1989" s="86"/>
      <c r="F1989" s="86"/>
      <c r="G1989" s="87"/>
      <c r="H1989" s="5"/>
      <c r="I1989" s="5"/>
      <c r="J1989" s="5"/>
      <c r="K1989" s="5"/>
      <c r="O1989" s="5"/>
      <c r="P1989" s="5"/>
      <c r="Q1989" s="5"/>
      <c r="R1989" s="17"/>
      <c r="S1989" s="17"/>
      <c r="T1989" s="17"/>
      <c r="AA1989" s="79"/>
      <c r="AB1989" s="79"/>
      <c r="AD1989" s="79"/>
      <c r="AE1989" s="94"/>
    </row>
    <row r="1990" spans="1:31" x14ac:dyDescent="0.25">
      <c r="A1990" s="17"/>
      <c r="B1990" s="17"/>
      <c r="C1990" s="17"/>
      <c r="D1990" s="86"/>
      <c r="E1990" s="86"/>
      <c r="F1990" s="86"/>
      <c r="G1990" s="87"/>
      <c r="H1990" s="5"/>
      <c r="I1990" s="5"/>
      <c r="J1990" s="5"/>
      <c r="K1990" s="5"/>
      <c r="O1990" s="5"/>
      <c r="P1990" s="5"/>
      <c r="Q1990" s="5"/>
      <c r="R1990" s="17"/>
      <c r="S1990" s="17"/>
      <c r="T1990" s="17"/>
      <c r="AA1990" s="79"/>
      <c r="AB1990" s="79"/>
      <c r="AD1990" s="79"/>
      <c r="AE1990" s="94"/>
    </row>
    <row r="1991" spans="1:31" x14ac:dyDescent="0.25">
      <c r="A1991" s="17"/>
      <c r="B1991" s="17"/>
      <c r="C1991" s="17"/>
      <c r="D1991" s="86"/>
      <c r="E1991" s="86"/>
      <c r="F1991" s="86"/>
      <c r="G1991" s="87"/>
      <c r="H1991" s="5"/>
      <c r="I1991" s="5"/>
      <c r="J1991" s="5"/>
      <c r="K1991" s="5"/>
      <c r="O1991" s="5"/>
      <c r="P1991" s="5"/>
      <c r="Q1991" s="5"/>
      <c r="R1991" s="17"/>
      <c r="S1991" s="17"/>
      <c r="T1991" s="17"/>
      <c r="AA1991" s="79"/>
      <c r="AB1991" s="79"/>
      <c r="AD1991" s="79"/>
      <c r="AE1991" s="94"/>
    </row>
    <row r="1992" spans="1:31" x14ac:dyDescent="0.25">
      <c r="A1992" s="17"/>
      <c r="B1992" s="17"/>
      <c r="C1992" s="17"/>
      <c r="D1992" s="86"/>
      <c r="E1992" s="86"/>
      <c r="F1992" s="86"/>
      <c r="G1992" s="87"/>
      <c r="H1992" s="5"/>
      <c r="I1992" s="5"/>
      <c r="J1992" s="5"/>
      <c r="K1992" s="5"/>
      <c r="O1992" s="5"/>
      <c r="P1992" s="5"/>
      <c r="Q1992" s="5"/>
      <c r="R1992" s="17"/>
      <c r="S1992" s="17"/>
      <c r="T1992" s="17"/>
      <c r="AA1992" s="79"/>
      <c r="AB1992" s="79"/>
      <c r="AD1992" s="79"/>
      <c r="AE1992" s="94"/>
    </row>
    <row r="1993" spans="1:31" x14ac:dyDescent="0.25">
      <c r="A1993" s="17"/>
      <c r="B1993" s="17"/>
      <c r="C1993" s="17"/>
      <c r="D1993" s="86"/>
      <c r="E1993" s="86"/>
      <c r="F1993" s="86"/>
      <c r="G1993" s="87"/>
      <c r="H1993" s="5"/>
      <c r="I1993" s="5"/>
      <c r="J1993" s="5"/>
      <c r="K1993" s="5"/>
      <c r="O1993" s="5"/>
      <c r="P1993" s="5"/>
      <c r="Q1993" s="5"/>
      <c r="R1993" s="17"/>
      <c r="S1993" s="17"/>
      <c r="T1993" s="17"/>
      <c r="AA1993" s="79"/>
      <c r="AB1993" s="79"/>
      <c r="AD1993" s="79"/>
      <c r="AE1993" s="94"/>
    </row>
    <row r="1994" spans="1:31" x14ac:dyDescent="0.25">
      <c r="A1994" s="17"/>
      <c r="B1994" s="17"/>
      <c r="C1994" s="17"/>
      <c r="D1994" s="86"/>
      <c r="E1994" s="86"/>
      <c r="F1994" s="86"/>
      <c r="G1994" s="87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9"/>
      <c r="AB1994" s="79"/>
      <c r="AD1994" s="79"/>
      <c r="AE1994" s="94"/>
    </row>
    <row r="1995" spans="1:31" x14ac:dyDescent="0.25">
      <c r="A1995" s="17"/>
      <c r="B1995" s="17"/>
      <c r="C1995" s="17"/>
      <c r="D1995" s="86"/>
      <c r="E1995" s="86"/>
      <c r="F1995" s="86"/>
      <c r="G1995" s="87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9"/>
      <c r="AB1995" s="79"/>
      <c r="AD1995" s="79"/>
      <c r="AE1995" s="94"/>
    </row>
    <row r="1996" spans="1:31" x14ac:dyDescent="0.25">
      <c r="A1996" s="17"/>
      <c r="B1996" s="17"/>
      <c r="C1996" s="17"/>
      <c r="D1996" s="86"/>
      <c r="E1996" s="86"/>
      <c r="F1996" s="86"/>
      <c r="G1996" s="87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9"/>
      <c r="AB1996" s="79"/>
      <c r="AD1996" s="79"/>
      <c r="AE1996" s="94"/>
    </row>
    <row r="1997" spans="1:31" x14ac:dyDescent="0.25">
      <c r="A1997" s="17"/>
      <c r="B1997" s="17"/>
      <c r="C1997" s="17"/>
      <c r="D1997" s="86"/>
      <c r="E1997" s="86"/>
      <c r="F1997" s="86"/>
      <c r="G1997" s="87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9"/>
      <c r="AB1997" s="79"/>
      <c r="AD1997" s="79"/>
      <c r="AE1997" s="94"/>
    </row>
    <row r="1998" spans="1:31" x14ac:dyDescent="0.25">
      <c r="A1998" s="17"/>
      <c r="B1998" s="17"/>
      <c r="C1998" s="17"/>
      <c r="D1998" s="86"/>
      <c r="E1998" s="86"/>
      <c r="F1998" s="86"/>
      <c r="G1998" s="87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9"/>
      <c r="AB1998" s="79"/>
      <c r="AD1998" s="79"/>
      <c r="AE1998" s="94"/>
    </row>
    <row r="1999" spans="1:31" x14ac:dyDescent="0.25">
      <c r="A1999" s="17"/>
      <c r="B1999" s="17"/>
      <c r="C1999" s="17"/>
      <c r="D1999" s="86"/>
      <c r="E1999" s="86"/>
      <c r="F1999" s="86"/>
      <c r="G1999" s="87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9"/>
      <c r="AB1999" s="79"/>
      <c r="AD1999" s="79"/>
      <c r="AE1999" s="94"/>
    </row>
    <row r="2000" spans="1:31" x14ac:dyDescent="0.25">
      <c r="A2000" s="17"/>
      <c r="B2000" s="17"/>
      <c r="C2000" s="17"/>
      <c r="D2000" s="86"/>
      <c r="E2000" s="86"/>
      <c r="F2000" s="86"/>
      <c r="G2000" s="87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9"/>
      <c r="AB2000" s="79"/>
      <c r="AD2000" s="79"/>
      <c r="AE2000" s="94"/>
    </row>
    <row r="2001" spans="1:31" x14ac:dyDescent="0.25">
      <c r="A2001" s="17"/>
      <c r="B2001" s="17"/>
      <c r="C2001" s="17"/>
      <c r="D2001" s="86"/>
      <c r="E2001" s="86"/>
      <c r="F2001" s="86"/>
      <c r="G2001" s="87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9"/>
      <c r="AB2001" s="79"/>
      <c r="AD2001" s="79"/>
      <c r="AE2001" s="94"/>
    </row>
    <row r="2002" spans="1:31" x14ac:dyDescent="0.25">
      <c r="A2002" s="17"/>
      <c r="B2002" s="17"/>
      <c r="C2002" s="17"/>
      <c r="D2002" s="86"/>
      <c r="E2002" s="86"/>
      <c r="F2002" s="86"/>
      <c r="G2002" s="87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9"/>
      <c r="AB2002" s="79"/>
      <c r="AD2002" s="79"/>
      <c r="AE2002" s="94"/>
    </row>
    <row r="2003" spans="1:31" x14ac:dyDescent="0.25">
      <c r="A2003" s="17"/>
      <c r="B2003" s="17"/>
      <c r="C2003" s="17"/>
      <c r="D2003" s="86"/>
      <c r="E2003" s="86"/>
      <c r="F2003" s="86"/>
      <c r="G2003" s="87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9"/>
      <c r="AB2003" s="79"/>
      <c r="AD2003" s="79"/>
      <c r="AE2003" s="94"/>
    </row>
    <row r="2004" spans="1:31" x14ac:dyDescent="0.25">
      <c r="A2004" s="17"/>
      <c r="B2004" s="17"/>
      <c r="C2004" s="17"/>
      <c r="D2004" s="86"/>
      <c r="E2004" s="86"/>
      <c r="F2004" s="86"/>
      <c r="G2004" s="87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9"/>
      <c r="AB2004" s="79"/>
      <c r="AD2004" s="79"/>
      <c r="AE2004" s="94"/>
    </row>
    <row r="2005" spans="1:31" x14ac:dyDescent="0.25">
      <c r="A2005" s="17"/>
      <c r="B2005" s="17"/>
      <c r="C2005" s="17"/>
      <c r="D2005" s="86"/>
      <c r="E2005" s="86"/>
      <c r="F2005" s="86"/>
      <c r="G2005" s="87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9"/>
      <c r="AB2005" s="79"/>
      <c r="AD2005" s="79"/>
      <c r="AE2005" s="94"/>
    </row>
    <row r="2006" spans="1:31" x14ac:dyDescent="0.25">
      <c r="A2006" s="17"/>
      <c r="B2006" s="17"/>
      <c r="C2006" s="17"/>
      <c r="D2006" s="86"/>
      <c r="E2006" s="86"/>
      <c r="F2006" s="86"/>
      <c r="G2006" s="87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9"/>
      <c r="AB2006" s="79"/>
      <c r="AD2006" s="79"/>
      <c r="AE2006" s="94"/>
    </row>
    <row r="2007" spans="1:31" x14ac:dyDescent="0.25">
      <c r="A2007" s="17"/>
      <c r="B2007" s="17"/>
      <c r="C2007" s="17"/>
      <c r="D2007" s="86"/>
      <c r="E2007" s="86"/>
      <c r="F2007" s="86"/>
      <c r="G2007" s="87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9"/>
      <c r="AB2007" s="79"/>
      <c r="AD2007" s="79"/>
      <c r="AE2007" s="94"/>
    </row>
    <row r="2008" spans="1:31" x14ac:dyDescent="0.25">
      <c r="A2008" s="17"/>
      <c r="B2008" s="17"/>
      <c r="C2008" s="17"/>
      <c r="D2008" s="86"/>
      <c r="E2008" s="86"/>
      <c r="F2008" s="86"/>
      <c r="G2008" s="87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9"/>
      <c r="AB2008" s="79"/>
      <c r="AD2008" s="79"/>
      <c r="AE2008" s="94"/>
    </row>
    <row r="2009" spans="1:31" x14ac:dyDescent="0.25">
      <c r="A2009" s="17"/>
      <c r="B2009" s="17"/>
      <c r="C2009" s="17"/>
      <c r="D2009" s="86"/>
      <c r="E2009" s="86"/>
      <c r="F2009" s="86"/>
      <c r="G2009" s="87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9"/>
      <c r="AB2009" s="79"/>
      <c r="AD2009" s="79"/>
      <c r="AE2009" s="94"/>
    </row>
    <row r="2010" spans="1:31" x14ac:dyDescent="0.25">
      <c r="A2010" s="17"/>
      <c r="B2010" s="17"/>
      <c r="C2010" s="17"/>
      <c r="D2010" s="86"/>
      <c r="E2010" s="86"/>
      <c r="F2010" s="86"/>
      <c r="G2010" s="87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9"/>
      <c r="AB2010" s="79"/>
      <c r="AD2010" s="79"/>
      <c r="AE2010" s="94"/>
    </row>
    <row r="2011" spans="1:31" x14ac:dyDescent="0.25">
      <c r="A2011" s="17"/>
      <c r="B2011" s="17"/>
      <c r="C2011" s="17"/>
      <c r="D2011" s="86"/>
      <c r="E2011" s="86"/>
      <c r="F2011" s="86"/>
      <c r="G2011" s="87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9"/>
      <c r="AB2011" s="79"/>
      <c r="AD2011" s="79"/>
      <c r="AE2011" s="94"/>
    </row>
    <row r="2012" spans="1:31" x14ac:dyDescent="0.25">
      <c r="A2012" s="17"/>
      <c r="B2012" s="17"/>
      <c r="C2012" s="17"/>
      <c r="D2012" s="86"/>
      <c r="E2012" s="86"/>
      <c r="F2012" s="86"/>
      <c r="G2012" s="87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9"/>
      <c r="AB2012" s="79"/>
      <c r="AD2012" s="79"/>
      <c r="AE2012" s="94"/>
    </row>
    <row r="2013" spans="1:31" x14ac:dyDescent="0.25">
      <c r="A2013" s="17"/>
      <c r="B2013" s="17"/>
      <c r="C2013" s="17"/>
      <c r="D2013" s="86"/>
      <c r="E2013" s="86"/>
      <c r="F2013" s="86"/>
      <c r="G2013" s="87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9"/>
      <c r="AB2013" s="79"/>
      <c r="AD2013" s="79"/>
      <c r="AE2013" s="94"/>
    </row>
    <row r="2014" spans="1:31" x14ac:dyDescent="0.25">
      <c r="A2014" s="17"/>
      <c r="B2014" s="17"/>
      <c r="C2014" s="17"/>
      <c r="D2014" s="86"/>
      <c r="E2014" s="86"/>
      <c r="F2014" s="86"/>
      <c r="G2014" s="87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9"/>
      <c r="AB2014" s="79"/>
      <c r="AD2014" s="79"/>
      <c r="AE2014" s="94"/>
    </row>
    <row r="2015" spans="1:31" x14ac:dyDescent="0.25">
      <c r="A2015" s="17"/>
      <c r="B2015" s="17"/>
      <c r="C2015" s="17"/>
      <c r="D2015" s="86"/>
      <c r="E2015" s="86"/>
      <c r="F2015" s="86"/>
      <c r="G2015" s="87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9"/>
      <c r="AB2015" s="79"/>
      <c r="AD2015" s="79"/>
      <c r="AE2015" s="94"/>
    </row>
    <row r="2016" spans="1:31" x14ac:dyDescent="0.25">
      <c r="A2016" s="17"/>
      <c r="B2016" s="17"/>
      <c r="C2016" s="17"/>
      <c r="D2016" s="86"/>
      <c r="E2016" s="86"/>
      <c r="F2016" s="86"/>
      <c r="G2016" s="87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9"/>
      <c r="AB2016" s="79"/>
      <c r="AD2016" s="79"/>
      <c r="AE2016" s="94"/>
    </row>
    <row r="2017" spans="1:31" x14ac:dyDescent="0.25">
      <c r="A2017" s="17"/>
      <c r="B2017" s="17"/>
      <c r="C2017" s="17"/>
      <c r="D2017" s="86"/>
      <c r="E2017" s="86"/>
      <c r="F2017" s="86"/>
      <c r="G2017" s="87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9"/>
      <c r="AB2017" s="79"/>
      <c r="AD2017" s="79"/>
      <c r="AE2017" s="94"/>
    </row>
    <row r="2018" spans="1:31" x14ac:dyDescent="0.25">
      <c r="A2018" s="17"/>
      <c r="B2018" s="17"/>
      <c r="C2018" s="17"/>
      <c r="D2018" s="86"/>
      <c r="E2018" s="86"/>
      <c r="F2018" s="86"/>
      <c r="G2018" s="87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9"/>
      <c r="AB2018" s="79"/>
      <c r="AD2018" s="79"/>
      <c r="AE2018" s="94"/>
    </row>
    <row r="2019" spans="1:31" x14ac:dyDescent="0.25">
      <c r="A2019" s="17"/>
      <c r="B2019" s="17"/>
      <c r="C2019" s="17"/>
      <c r="D2019" s="86"/>
      <c r="E2019" s="86"/>
      <c r="F2019" s="86"/>
      <c r="G2019" s="87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9"/>
      <c r="AB2019" s="79"/>
      <c r="AD2019" s="79"/>
      <c r="AE2019" s="94"/>
    </row>
    <row r="2020" spans="1:31" x14ac:dyDescent="0.25">
      <c r="A2020" s="17"/>
      <c r="B2020" s="17"/>
      <c r="C2020" s="17"/>
      <c r="D2020" s="86"/>
      <c r="E2020" s="86"/>
      <c r="F2020" s="86"/>
      <c r="G2020" s="87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9"/>
      <c r="AB2020" s="79"/>
      <c r="AD2020" s="79"/>
      <c r="AE2020" s="94"/>
    </row>
    <row r="2021" spans="1:31" x14ac:dyDescent="0.25">
      <c r="A2021" s="17"/>
      <c r="B2021" s="17"/>
      <c r="C2021" s="17"/>
      <c r="D2021" s="86"/>
      <c r="E2021" s="86"/>
      <c r="F2021" s="86"/>
      <c r="G2021" s="87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9"/>
      <c r="AB2021" s="79"/>
      <c r="AD2021" s="79"/>
      <c r="AE2021" s="94"/>
    </row>
    <row r="2022" spans="1:31" x14ac:dyDescent="0.25">
      <c r="A2022" s="17"/>
      <c r="B2022" s="17"/>
      <c r="C2022" s="17"/>
      <c r="D2022" s="86"/>
      <c r="E2022" s="86"/>
      <c r="F2022" s="86"/>
      <c r="G2022" s="87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9"/>
      <c r="AB2022" s="79"/>
      <c r="AD2022" s="79"/>
      <c r="AE2022" s="94"/>
    </row>
    <row r="2023" spans="1:31" x14ac:dyDescent="0.25">
      <c r="A2023" s="17"/>
      <c r="B2023" s="17"/>
      <c r="C2023" s="17"/>
      <c r="D2023" s="86"/>
      <c r="E2023" s="86"/>
      <c r="F2023" s="86"/>
      <c r="G2023" s="87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9"/>
      <c r="AB2023" s="79"/>
      <c r="AC2023" s="19"/>
      <c r="AD2023" s="79"/>
      <c r="AE2023" s="95"/>
    </row>
    <row r="2024" spans="1:31" x14ac:dyDescent="0.25">
      <c r="A2024" s="17"/>
      <c r="B2024" s="17"/>
      <c r="C2024" s="17"/>
      <c r="D2024" s="86"/>
      <c r="E2024" s="86"/>
      <c r="F2024" s="86"/>
      <c r="G2024" s="87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9"/>
      <c r="AB2024" s="79"/>
      <c r="AC2024" s="19"/>
      <c r="AD2024" s="79"/>
      <c r="AE2024" s="95"/>
    </row>
    <row r="2025" spans="1:31" x14ac:dyDescent="0.25">
      <c r="A2025" s="17"/>
      <c r="B2025" s="17"/>
      <c r="C2025" s="17"/>
      <c r="D2025" s="86"/>
      <c r="E2025" s="86"/>
      <c r="F2025" s="86"/>
      <c r="G2025" s="87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9"/>
      <c r="AB2025" s="79"/>
      <c r="AC2025" s="19"/>
      <c r="AD2025" s="79"/>
      <c r="AE2025" s="95"/>
    </row>
    <row r="2026" spans="1:31" x14ac:dyDescent="0.25">
      <c r="A2026" s="17"/>
      <c r="B2026" s="17"/>
      <c r="C2026" s="17"/>
      <c r="D2026" s="86"/>
      <c r="E2026" s="86"/>
      <c r="F2026" s="86"/>
      <c r="G2026" s="87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9"/>
      <c r="AB2026" s="79"/>
      <c r="AC2026" s="19"/>
      <c r="AD2026" s="79"/>
      <c r="AE2026" s="95"/>
    </row>
    <row r="2027" spans="1:31" x14ac:dyDescent="0.25">
      <c r="A2027" s="17"/>
      <c r="B2027" s="17"/>
      <c r="C2027" s="17"/>
      <c r="D2027" s="86"/>
      <c r="E2027" s="86"/>
      <c r="F2027" s="86"/>
      <c r="G2027" s="87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9"/>
      <c r="AB2027" s="79"/>
      <c r="AC2027" s="19"/>
      <c r="AD2027" s="79"/>
      <c r="AE2027" s="95"/>
    </row>
    <row r="2028" spans="1:31" x14ac:dyDescent="0.25">
      <c r="A2028" s="17"/>
      <c r="B2028" s="17"/>
      <c r="C2028" s="17"/>
      <c r="D2028" s="86"/>
      <c r="E2028" s="86"/>
      <c r="F2028" s="86"/>
      <c r="G2028" s="87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9"/>
      <c r="AB2028" s="79"/>
      <c r="AC2028" s="19"/>
      <c r="AD2028" s="79"/>
      <c r="AE2028" s="95"/>
    </row>
    <row r="2029" spans="1:31" x14ac:dyDescent="0.25">
      <c r="A2029" s="17"/>
      <c r="B2029" s="17"/>
      <c r="C2029" s="17"/>
      <c r="D2029" s="86"/>
      <c r="E2029" s="86"/>
      <c r="F2029" s="86"/>
      <c r="G2029" s="87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9"/>
      <c r="AB2029" s="79"/>
      <c r="AC2029" s="19"/>
      <c r="AD2029" s="79"/>
      <c r="AE2029" s="95"/>
    </row>
    <row r="2030" spans="1:31" x14ac:dyDescent="0.25">
      <c r="A2030" s="17"/>
      <c r="B2030" s="17"/>
      <c r="C2030" s="17"/>
      <c r="D2030" s="86"/>
      <c r="E2030" s="86"/>
      <c r="F2030" s="86"/>
      <c r="G2030" s="87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9"/>
      <c r="AB2030" s="79"/>
      <c r="AC2030" s="19"/>
      <c r="AD2030" s="79"/>
      <c r="AE2030" s="95"/>
    </row>
    <row r="2031" spans="1:31" x14ac:dyDescent="0.25">
      <c r="A2031" s="17"/>
      <c r="B2031" s="17"/>
      <c r="C2031" s="17"/>
      <c r="D2031" s="86"/>
      <c r="E2031" s="86"/>
      <c r="F2031" s="86"/>
      <c r="G2031" s="87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9"/>
      <c r="AB2031" s="79"/>
      <c r="AC2031" s="19"/>
      <c r="AD2031" s="79"/>
      <c r="AE2031" s="95"/>
    </row>
    <row r="2032" spans="1:31" x14ac:dyDescent="0.25">
      <c r="A2032" s="17"/>
      <c r="B2032" s="17"/>
      <c r="C2032" s="17"/>
      <c r="D2032" s="86"/>
      <c r="E2032" s="86"/>
      <c r="F2032" s="86"/>
      <c r="G2032" s="87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9"/>
      <c r="AB2032" s="79"/>
      <c r="AC2032" s="19"/>
      <c r="AD2032" s="79"/>
      <c r="AE2032" s="95"/>
    </row>
    <row r="2033" spans="1:31" x14ac:dyDescent="0.25">
      <c r="A2033" s="17"/>
      <c r="B2033" s="17"/>
      <c r="C2033" s="17"/>
      <c r="D2033" s="86"/>
      <c r="E2033" s="86"/>
      <c r="F2033" s="86"/>
      <c r="G2033" s="87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9"/>
      <c r="AB2033" s="79"/>
      <c r="AC2033" s="19"/>
      <c r="AD2033" s="79"/>
      <c r="AE2033" s="95"/>
    </row>
    <row r="2034" spans="1:31" x14ac:dyDescent="0.25">
      <c r="A2034" s="17"/>
      <c r="B2034" s="17"/>
      <c r="C2034" s="17"/>
      <c r="D2034" s="86"/>
      <c r="E2034" s="86"/>
      <c r="F2034" s="86"/>
      <c r="G2034" s="87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9"/>
      <c r="AB2034" s="79"/>
      <c r="AC2034" s="19"/>
      <c r="AD2034" s="79"/>
      <c r="AE2034" s="95"/>
    </row>
    <row r="2035" spans="1:31" x14ac:dyDescent="0.25">
      <c r="A2035" s="17"/>
      <c r="B2035" s="17"/>
      <c r="C2035" s="17"/>
      <c r="D2035" s="86"/>
      <c r="E2035" s="86"/>
      <c r="F2035" s="86"/>
      <c r="G2035" s="87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9"/>
      <c r="AB2035" s="79"/>
      <c r="AC2035" s="19"/>
      <c r="AD2035" s="79"/>
      <c r="AE2035" s="95"/>
    </row>
    <row r="2036" spans="1:31" x14ac:dyDescent="0.25">
      <c r="A2036" s="17"/>
      <c r="B2036" s="17"/>
      <c r="C2036" s="17"/>
      <c r="D2036" s="86"/>
      <c r="E2036" s="86"/>
      <c r="F2036" s="86"/>
      <c r="G2036" s="87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9"/>
      <c r="AB2036" s="79"/>
      <c r="AC2036" s="19"/>
      <c r="AD2036" s="79"/>
      <c r="AE2036" s="95"/>
    </row>
    <row r="2037" spans="1:31" x14ac:dyDescent="0.25">
      <c r="A2037" s="17"/>
      <c r="B2037" s="17"/>
      <c r="C2037" s="17"/>
      <c r="D2037" s="86"/>
      <c r="E2037" s="86"/>
      <c r="F2037" s="86"/>
      <c r="G2037" s="87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9"/>
      <c r="AB2037" s="79"/>
      <c r="AC2037" s="19"/>
      <c r="AD2037" s="79"/>
      <c r="AE2037" s="95"/>
    </row>
    <row r="2038" spans="1:31" x14ac:dyDescent="0.25">
      <c r="A2038" s="17"/>
      <c r="B2038" s="17"/>
      <c r="C2038" s="17"/>
      <c r="D2038" s="86"/>
      <c r="E2038" s="86"/>
      <c r="F2038" s="86"/>
      <c r="G2038" s="87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9"/>
      <c r="AB2038" s="79"/>
      <c r="AC2038" s="19"/>
      <c r="AD2038" s="79"/>
      <c r="AE2038" s="95"/>
    </row>
    <row r="2039" spans="1:31" x14ac:dyDescent="0.25">
      <c r="A2039" s="17"/>
      <c r="B2039" s="17"/>
      <c r="C2039" s="17"/>
      <c r="D2039" s="86"/>
      <c r="E2039" s="86"/>
      <c r="F2039" s="86"/>
      <c r="G2039" s="87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9"/>
      <c r="AB2039" s="79"/>
      <c r="AC2039" s="19"/>
      <c r="AD2039" s="79"/>
      <c r="AE2039" s="95"/>
    </row>
    <row r="2040" spans="1:31" x14ac:dyDescent="0.25">
      <c r="A2040" s="17"/>
      <c r="B2040" s="17"/>
      <c r="C2040" s="17"/>
      <c r="D2040" s="86"/>
      <c r="E2040" s="86"/>
      <c r="F2040" s="86"/>
      <c r="G2040" s="87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9"/>
      <c r="AB2040" s="79"/>
      <c r="AC2040" s="19"/>
      <c r="AD2040" s="79"/>
      <c r="AE2040" s="95"/>
    </row>
    <row r="2041" spans="1:31" x14ac:dyDescent="0.25">
      <c r="A2041" s="17"/>
      <c r="B2041" s="17"/>
      <c r="C2041" s="17"/>
      <c r="D2041" s="86"/>
      <c r="E2041" s="86"/>
      <c r="F2041" s="86"/>
      <c r="G2041" s="87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9"/>
      <c r="AB2041" s="79"/>
      <c r="AC2041" s="19"/>
      <c r="AD2041" s="79"/>
      <c r="AE2041" s="95"/>
    </row>
    <row r="2042" spans="1:31" x14ac:dyDescent="0.25">
      <c r="A2042" s="17"/>
      <c r="B2042" s="17"/>
      <c r="C2042" s="17"/>
      <c r="D2042" s="86"/>
      <c r="E2042" s="86"/>
      <c r="F2042" s="86"/>
      <c r="G2042" s="87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9"/>
      <c r="AB2042" s="79"/>
      <c r="AC2042" s="19"/>
      <c r="AD2042" s="79"/>
      <c r="AE2042" s="95"/>
    </row>
    <row r="2043" spans="1:31" x14ac:dyDescent="0.25">
      <c r="A2043" s="17"/>
      <c r="B2043" s="17"/>
      <c r="C2043" s="17"/>
      <c r="D2043" s="86"/>
      <c r="E2043" s="86"/>
      <c r="F2043" s="86"/>
      <c r="G2043" s="87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9"/>
      <c r="AB2043" s="79"/>
      <c r="AC2043" s="19"/>
      <c r="AD2043" s="79"/>
      <c r="AE2043" s="95"/>
    </row>
    <row r="2044" spans="1:31" x14ac:dyDescent="0.25">
      <c r="A2044" s="17"/>
      <c r="B2044" s="17"/>
      <c r="C2044" s="17"/>
      <c r="D2044" s="86"/>
      <c r="E2044" s="86"/>
      <c r="F2044" s="86"/>
      <c r="G2044" s="87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9"/>
      <c r="AB2044" s="79"/>
      <c r="AC2044" s="19"/>
      <c r="AD2044" s="79"/>
      <c r="AE2044" s="95"/>
    </row>
    <row r="2045" spans="1:31" x14ac:dyDescent="0.25">
      <c r="A2045" s="17"/>
      <c r="B2045" s="17"/>
      <c r="C2045" s="17"/>
      <c r="D2045" s="86"/>
      <c r="E2045" s="86"/>
      <c r="F2045" s="86"/>
      <c r="G2045" s="87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9"/>
      <c r="AB2045" s="79"/>
      <c r="AC2045" s="19"/>
      <c r="AD2045" s="79"/>
      <c r="AE2045" s="95"/>
    </row>
    <row r="2046" spans="1:31" x14ac:dyDescent="0.25">
      <c r="A2046" s="17"/>
      <c r="B2046" s="17"/>
      <c r="C2046" s="17"/>
      <c r="D2046" s="86"/>
      <c r="E2046" s="86"/>
      <c r="F2046" s="86"/>
      <c r="G2046" s="87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9"/>
      <c r="AB2046" s="79"/>
      <c r="AC2046" s="19"/>
      <c r="AD2046" s="79"/>
      <c r="AE2046" s="95"/>
    </row>
    <row r="2047" spans="1:31" x14ac:dyDescent="0.25">
      <c r="A2047" s="17"/>
      <c r="B2047" s="17"/>
      <c r="C2047" s="17"/>
      <c r="D2047" s="86"/>
      <c r="E2047" s="86"/>
      <c r="F2047" s="86"/>
      <c r="G2047" s="87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9"/>
      <c r="AB2047" s="79"/>
      <c r="AC2047" s="19"/>
      <c r="AD2047" s="79"/>
      <c r="AE2047" s="95"/>
    </row>
    <row r="2048" spans="1:31" x14ac:dyDescent="0.25">
      <c r="A2048" s="17"/>
      <c r="B2048" s="17"/>
      <c r="C2048" s="17"/>
      <c r="D2048" s="86"/>
      <c r="E2048" s="86"/>
      <c r="F2048" s="86"/>
      <c r="G2048" s="87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9"/>
      <c r="AB2048" s="79"/>
      <c r="AC2048" s="19"/>
      <c r="AD2048" s="79"/>
      <c r="AE2048" s="95"/>
    </row>
    <row r="2049" spans="1:31" x14ac:dyDescent="0.25">
      <c r="A2049" s="17"/>
      <c r="B2049" s="17"/>
      <c r="C2049" s="17"/>
      <c r="D2049" s="86"/>
      <c r="E2049" s="86"/>
      <c r="F2049" s="86"/>
      <c r="G2049" s="87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9"/>
      <c r="AB2049" s="79"/>
      <c r="AC2049" s="19"/>
      <c r="AD2049" s="79"/>
      <c r="AE2049" s="95"/>
    </row>
    <row r="2050" spans="1:31" x14ac:dyDescent="0.25">
      <c r="A2050" s="17"/>
      <c r="B2050" s="17"/>
      <c r="C2050" s="17"/>
      <c r="D2050" s="86"/>
      <c r="E2050" s="86"/>
      <c r="F2050" s="86"/>
      <c r="G2050" s="87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9"/>
      <c r="AB2050" s="79"/>
      <c r="AC2050" s="19"/>
      <c r="AD2050" s="79"/>
      <c r="AE2050" s="95"/>
    </row>
    <row r="2051" spans="1:31" x14ac:dyDescent="0.25">
      <c r="A2051" s="17"/>
      <c r="B2051" s="17"/>
      <c r="C2051" s="17"/>
      <c r="D2051" s="86"/>
      <c r="E2051" s="86"/>
      <c r="F2051" s="86"/>
      <c r="G2051" s="87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9"/>
      <c r="AB2051" s="79"/>
      <c r="AC2051" s="19"/>
      <c r="AD2051" s="79"/>
      <c r="AE2051" s="95"/>
    </row>
    <row r="2052" spans="1:31" x14ac:dyDescent="0.25">
      <c r="A2052" s="17"/>
      <c r="B2052" s="17"/>
      <c r="C2052" s="17"/>
      <c r="D2052" s="86"/>
      <c r="E2052" s="86"/>
      <c r="F2052" s="86"/>
      <c r="G2052" s="87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9"/>
      <c r="AB2052" s="79"/>
      <c r="AC2052" s="19"/>
      <c r="AD2052" s="79"/>
      <c r="AE2052" s="95"/>
    </row>
    <row r="2053" spans="1:31" x14ac:dyDescent="0.25">
      <c r="A2053" s="17"/>
      <c r="B2053" s="17"/>
      <c r="C2053" s="17"/>
      <c r="D2053" s="86"/>
      <c r="E2053" s="86"/>
      <c r="F2053" s="86"/>
      <c r="G2053" s="87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9"/>
      <c r="AB2053" s="79"/>
      <c r="AC2053" s="19"/>
      <c r="AD2053" s="79"/>
      <c r="AE2053" s="95"/>
    </row>
    <row r="2054" spans="1:31" x14ac:dyDescent="0.25">
      <c r="A2054" s="17"/>
      <c r="B2054" s="17"/>
      <c r="C2054" s="17"/>
      <c r="D2054" s="86"/>
      <c r="E2054" s="86"/>
      <c r="F2054" s="86"/>
      <c r="G2054" s="87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9"/>
      <c r="AB2054" s="79"/>
      <c r="AC2054" s="19"/>
      <c r="AD2054" s="79"/>
      <c r="AE2054" s="95"/>
    </row>
    <row r="2055" spans="1:31" x14ac:dyDescent="0.25">
      <c r="A2055" s="17"/>
      <c r="B2055" s="17"/>
      <c r="C2055" s="17"/>
      <c r="D2055" s="86"/>
      <c r="E2055" s="86"/>
      <c r="F2055" s="86"/>
      <c r="G2055" s="87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9"/>
      <c r="AB2055" s="79"/>
      <c r="AC2055" s="19"/>
      <c r="AD2055" s="79"/>
      <c r="AE2055" s="95"/>
    </row>
    <row r="2056" spans="1:31" x14ac:dyDescent="0.25">
      <c r="A2056" s="17"/>
      <c r="B2056" s="17"/>
      <c r="C2056" s="17"/>
      <c r="D2056" s="86"/>
      <c r="E2056" s="86"/>
      <c r="F2056" s="86"/>
      <c r="G2056" s="87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9"/>
      <c r="AB2056" s="79"/>
      <c r="AC2056" s="19"/>
      <c r="AD2056" s="79"/>
      <c r="AE2056" s="95"/>
    </row>
    <row r="2057" spans="1:31" x14ac:dyDescent="0.25">
      <c r="A2057" s="17"/>
      <c r="B2057" s="17"/>
      <c r="C2057" s="17"/>
      <c r="D2057" s="86"/>
      <c r="E2057" s="86"/>
      <c r="F2057" s="86"/>
      <c r="G2057" s="87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9"/>
      <c r="AB2057" s="79"/>
      <c r="AC2057" s="19"/>
      <c r="AD2057" s="79"/>
      <c r="AE2057" s="95"/>
    </row>
    <row r="2058" spans="1:31" x14ac:dyDescent="0.25">
      <c r="A2058" s="17"/>
      <c r="B2058" s="17"/>
      <c r="C2058" s="17"/>
      <c r="D2058" s="86"/>
      <c r="E2058" s="86"/>
      <c r="F2058" s="86"/>
      <c r="G2058" s="87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9"/>
      <c r="AB2058" s="79"/>
      <c r="AC2058" s="19"/>
      <c r="AD2058" s="79"/>
      <c r="AE2058" s="95"/>
    </row>
    <row r="2059" spans="1:31" x14ac:dyDescent="0.25">
      <c r="A2059" s="17"/>
      <c r="B2059" s="17"/>
      <c r="C2059" s="17"/>
      <c r="D2059" s="86"/>
      <c r="E2059" s="86"/>
      <c r="F2059" s="86"/>
      <c r="G2059" s="87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9"/>
      <c r="AB2059" s="79"/>
      <c r="AC2059" s="19"/>
      <c r="AD2059" s="79"/>
      <c r="AE2059" s="95"/>
    </row>
    <row r="2060" spans="1:31" x14ac:dyDescent="0.25">
      <c r="A2060" s="17"/>
      <c r="B2060" s="17"/>
      <c r="C2060" s="17"/>
      <c r="D2060" s="86"/>
      <c r="E2060" s="86"/>
      <c r="F2060" s="86"/>
      <c r="G2060" s="87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9"/>
      <c r="AB2060" s="79"/>
      <c r="AC2060" s="19"/>
      <c r="AD2060" s="79"/>
      <c r="AE2060" s="95"/>
    </row>
    <row r="2061" spans="1:31" x14ac:dyDescent="0.25">
      <c r="A2061" s="17"/>
      <c r="B2061" s="17"/>
      <c r="C2061" s="17"/>
      <c r="D2061" s="86"/>
      <c r="E2061" s="86"/>
      <c r="F2061" s="86"/>
      <c r="G2061" s="87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9"/>
      <c r="AB2061" s="79"/>
      <c r="AC2061" s="19"/>
      <c r="AD2061" s="79"/>
      <c r="AE2061" s="95"/>
    </row>
    <row r="2062" spans="1:31" x14ac:dyDescent="0.25">
      <c r="A2062" s="17"/>
      <c r="B2062" s="17"/>
      <c r="C2062" s="17"/>
      <c r="D2062" s="86"/>
      <c r="E2062" s="86"/>
      <c r="F2062" s="86"/>
      <c r="G2062" s="87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9"/>
      <c r="AB2062" s="79"/>
      <c r="AC2062" s="19"/>
      <c r="AD2062" s="79"/>
      <c r="AE2062" s="95"/>
    </row>
    <row r="2063" spans="1:31" x14ac:dyDescent="0.25">
      <c r="A2063" s="17"/>
      <c r="B2063" s="17"/>
      <c r="C2063" s="17"/>
      <c r="D2063" s="86"/>
      <c r="E2063" s="86"/>
      <c r="F2063" s="86"/>
      <c r="G2063" s="87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9"/>
      <c r="AB2063" s="79"/>
      <c r="AC2063" s="19"/>
      <c r="AD2063" s="79"/>
      <c r="AE2063" s="95"/>
    </row>
    <row r="2064" spans="1:31" x14ac:dyDescent="0.25">
      <c r="A2064" s="17"/>
      <c r="B2064" s="17"/>
      <c r="C2064" s="17"/>
      <c r="D2064" s="86"/>
      <c r="E2064" s="86"/>
      <c r="F2064" s="86"/>
      <c r="G2064" s="87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9"/>
      <c r="AB2064" s="79"/>
      <c r="AC2064" s="19"/>
      <c r="AD2064" s="79"/>
      <c r="AE2064" s="95"/>
    </row>
    <row r="2065" spans="1:31" x14ac:dyDescent="0.25">
      <c r="A2065" s="17"/>
      <c r="B2065" s="17"/>
      <c r="C2065" s="17"/>
      <c r="D2065" s="86"/>
      <c r="E2065" s="86"/>
      <c r="F2065" s="86"/>
      <c r="G2065" s="87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9"/>
      <c r="AB2065" s="79"/>
      <c r="AC2065" s="19"/>
      <c r="AD2065" s="79"/>
      <c r="AE2065" s="95"/>
    </row>
    <row r="2066" spans="1:31" x14ac:dyDescent="0.25">
      <c r="A2066" s="17"/>
      <c r="B2066" s="17"/>
      <c r="C2066" s="17"/>
      <c r="D2066" s="86"/>
      <c r="E2066" s="86"/>
      <c r="F2066" s="86"/>
      <c r="G2066" s="87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9"/>
      <c r="AB2066" s="79"/>
      <c r="AC2066" s="19"/>
      <c r="AD2066" s="79"/>
      <c r="AE2066" s="95"/>
    </row>
    <row r="2067" spans="1:31" x14ac:dyDescent="0.25">
      <c r="A2067" s="17"/>
      <c r="B2067" s="17"/>
      <c r="C2067" s="17"/>
      <c r="D2067" s="86"/>
      <c r="E2067" s="86"/>
      <c r="F2067" s="86"/>
      <c r="G2067" s="87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9"/>
      <c r="AB2067" s="79"/>
      <c r="AC2067" s="19"/>
      <c r="AD2067" s="79"/>
      <c r="AE2067" s="95"/>
    </row>
    <row r="2068" spans="1:31" x14ac:dyDescent="0.25">
      <c r="A2068" s="17"/>
      <c r="B2068" s="17"/>
      <c r="C2068" s="17"/>
      <c r="D2068" s="86"/>
      <c r="E2068" s="86"/>
      <c r="F2068" s="86"/>
      <c r="G2068" s="87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9"/>
      <c r="AB2068" s="79"/>
      <c r="AC2068" s="19"/>
      <c r="AD2068" s="79"/>
      <c r="AE2068" s="95"/>
    </row>
    <row r="2069" spans="1:31" x14ac:dyDescent="0.25">
      <c r="A2069" s="17"/>
      <c r="B2069" s="17"/>
      <c r="C2069" s="17"/>
      <c r="D2069" s="86"/>
      <c r="E2069" s="86"/>
      <c r="F2069" s="86"/>
      <c r="G2069" s="87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9"/>
      <c r="AB2069" s="79"/>
      <c r="AC2069" s="19"/>
      <c r="AD2069" s="79"/>
      <c r="AE2069" s="95"/>
    </row>
    <row r="2070" spans="1:31" x14ac:dyDescent="0.25">
      <c r="A2070" s="17"/>
      <c r="B2070" s="17"/>
      <c r="C2070" s="17"/>
      <c r="D2070" s="86"/>
      <c r="E2070" s="86"/>
      <c r="F2070" s="86"/>
      <c r="G2070" s="87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9"/>
      <c r="AB2070" s="79"/>
      <c r="AC2070" s="19"/>
      <c r="AD2070" s="79"/>
      <c r="AE2070" s="95"/>
    </row>
    <row r="2071" spans="1:31" x14ac:dyDescent="0.25">
      <c r="A2071" s="17"/>
      <c r="B2071" s="17"/>
      <c r="C2071" s="17"/>
      <c r="D2071" s="86"/>
      <c r="E2071" s="86"/>
      <c r="F2071" s="86"/>
      <c r="G2071" s="87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9"/>
      <c r="AB2071" s="79"/>
      <c r="AC2071" s="19"/>
      <c r="AD2071" s="79"/>
      <c r="AE2071" s="95"/>
    </row>
    <row r="2072" spans="1:31" x14ac:dyDescent="0.25">
      <c r="A2072" s="17"/>
      <c r="B2072" s="17"/>
      <c r="C2072" s="17"/>
      <c r="D2072" s="86"/>
      <c r="E2072" s="86"/>
      <c r="F2072" s="86"/>
      <c r="G2072" s="87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9"/>
      <c r="AB2072" s="79"/>
      <c r="AC2072" s="19"/>
      <c r="AD2072" s="79"/>
      <c r="AE2072" s="95"/>
    </row>
    <row r="2073" spans="1:31" x14ac:dyDescent="0.25">
      <c r="A2073" s="17"/>
      <c r="B2073" s="17"/>
      <c r="C2073" s="17"/>
      <c r="D2073" s="86"/>
      <c r="E2073" s="86"/>
      <c r="F2073" s="86"/>
      <c r="G2073" s="87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9"/>
      <c r="AB2073" s="79"/>
      <c r="AC2073" s="19"/>
      <c r="AD2073" s="79"/>
      <c r="AE2073" s="95"/>
    </row>
    <row r="2074" spans="1:31" x14ac:dyDescent="0.25">
      <c r="A2074" s="17"/>
      <c r="B2074" s="17"/>
      <c r="C2074" s="17"/>
      <c r="D2074" s="86"/>
      <c r="E2074" s="86"/>
      <c r="F2074" s="86"/>
      <c r="G2074" s="87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9"/>
      <c r="AB2074" s="79"/>
      <c r="AC2074" s="19"/>
      <c r="AD2074" s="79"/>
      <c r="AE2074" s="95"/>
    </row>
    <row r="2075" spans="1:31" x14ac:dyDescent="0.25">
      <c r="A2075" s="17"/>
      <c r="B2075" s="17"/>
      <c r="C2075" s="17"/>
      <c r="D2075" s="86"/>
      <c r="E2075" s="86"/>
      <c r="F2075" s="86"/>
      <c r="G2075" s="87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9"/>
      <c r="AB2075" s="79"/>
      <c r="AC2075" s="19"/>
      <c r="AD2075" s="79"/>
      <c r="AE2075" s="95"/>
    </row>
    <row r="2076" spans="1:31" x14ac:dyDescent="0.25">
      <c r="A2076" s="17"/>
      <c r="B2076" s="17"/>
      <c r="C2076" s="17"/>
      <c r="D2076" s="86"/>
      <c r="E2076" s="86"/>
      <c r="F2076" s="86"/>
      <c r="G2076" s="87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9"/>
      <c r="AB2076" s="79"/>
      <c r="AC2076" s="19"/>
      <c r="AD2076" s="79"/>
      <c r="AE2076" s="95"/>
    </row>
    <row r="2077" spans="1:31" x14ac:dyDescent="0.25">
      <c r="A2077" s="17"/>
      <c r="B2077" s="17"/>
      <c r="C2077" s="17"/>
      <c r="D2077" s="86"/>
      <c r="E2077" s="86"/>
      <c r="F2077" s="86"/>
      <c r="G2077" s="87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9"/>
      <c r="AB2077" s="79"/>
      <c r="AC2077" s="19"/>
      <c r="AD2077" s="79"/>
      <c r="AE2077" s="95"/>
    </row>
    <row r="2078" spans="1:31" x14ac:dyDescent="0.25">
      <c r="A2078" s="17"/>
      <c r="B2078" s="17"/>
      <c r="C2078" s="17"/>
      <c r="D2078" s="86"/>
      <c r="E2078" s="86"/>
      <c r="F2078" s="86"/>
      <c r="G2078" s="87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9"/>
      <c r="AB2078" s="79"/>
      <c r="AC2078" s="19"/>
      <c r="AD2078" s="79"/>
      <c r="AE2078" s="95"/>
    </row>
    <row r="2079" spans="1:31" x14ac:dyDescent="0.25">
      <c r="A2079" s="17"/>
      <c r="B2079" s="17"/>
      <c r="C2079" s="17"/>
      <c r="D2079" s="86"/>
      <c r="E2079" s="86"/>
      <c r="F2079" s="86"/>
      <c r="G2079" s="87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9"/>
      <c r="AB2079" s="79"/>
      <c r="AC2079" s="19"/>
      <c r="AD2079" s="79"/>
      <c r="AE2079" s="95"/>
    </row>
    <row r="2080" spans="1:31" x14ac:dyDescent="0.25">
      <c r="A2080" s="17"/>
      <c r="B2080" s="17"/>
      <c r="C2080" s="17"/>
      <c r="D2080" s="86"/>
      <c r="E2080" s="86"/>
      <c r="F2080" s="86"/>
      <c r="G2080" s="87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9"/>
      <c r="AB2080" s="79"/>
      <c r="AC2080" s="19"/>
      <c r="AD2080" s="79"/>
      <c r="AE2080" s="95"/>
    </row>
    <row r="2081" spans="1:31" x14ac:dyDescent="0.25">
      <c r="A2081" s="17"/>
      <c r="B2081" s="17"/>
      <c r="C2081" s="17"/>
      <c r="D2081" s="86"/>
      <c r="E2081" s="86"/>
      <c r="F2081" s="86"/>
      <c r="G2081" s="87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9"/>
      <c r="AB2081" s="79"/>
      <c r="AC2081" s="19"/>
      <c r="AD2081" s="79"/>
      <c r="AE2081" s="95"/>
    </row>
    <row r="2082" spans="1:31" x14ac:dyDescent="0.25">
      <c r="A2082" s="17"/>
      <c r="B2082" s="17"/>
      <c r="C2082" s="17"/>
      <c r="D2082" s="86"/>
      <c r="E2082" s="86"/>
      <c r="F2082" s="86"/>
      <c r="G2082" s="87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9"/>
      <c r="AB2082" s="79"/>
      <c r="AC2082" s="19"/>
      <c r="AD2082" s="79"/>
      <c r="AE2082" s="95"/>
    </row>
    <row r="2083" spans="1:31" x14ac:dyDescent="0.25">
      <c r="A2083" s="17"/>
      <c r="B2083" s="17"/>
      <c r="C2083" s="17"/>
      <c r="D2083" s="86"/>
      <c r="E2083" s="86"/>
      <c r="F2083" s="86"/>
      <c r="G2083" s="87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9"/>
      <c r="AB2083" s="79"/>
      <c r="AC2083" s="19"/>
      <c r="AD2083" s="79"/>
      <c r="AE2083" s="95"/>
    </row>
    <row r="2084" spans="1:31" x14ac:dyDescent="0.25">
      <c r="A2084" s="17"/>
      <c r="B2084" s="17"/>
      <c r="C2084" s="17"/>
      <c r="D2084" s="86"/>
      <c r="E2084" s="86"/>
      <c r="F2084" s="86"/>
      <c r="G2084" s="87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9"/>
      <c r="AB2084" s="79"/>
      <c r="AC2084" s="19"/>
      <c r="AD2084" s="79"/>
      <c r="AE2084" s="95"/>
    </row>
    <row r="2085" spans="1:31" x14ac:dyDescent="0.25">
      <c r="A2085" s="17"/>
      <c r="B2085" s="17"/>
      <c r="C2085" s="17"/>
      <c r="D2085" s="86"/>
      <c r="E2085" s="86"/>
      <c r="F2085" s="86"/>
      <c r="G2085" s="87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9"/>
      <c r="AB2085" s="79"/>
      <c r="AC2085" s="19"/>
      <c r="AD2085" s="79"/>
      <c r="AE2085" s="95"/>
    </row>
    <row r="2086" spans="1:31" x14ac:dyDescent="0.25">
      <c r="A2086" s="17"/>
      <c r="B2086" s="17"/>
      <c r="C2086" s="17"/>
      <c r="D2086" s="86"/>
      <c r="E2086" s="86"/>
      <c r="F2086" s="86"/>
      <c r="G2086" s="87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9"/>
      <c r="AB2086" s="79"/>
      <c r="AC2086" s="19"/>
      <c r="AD2086" s="79"/>
      <c r="AE2086" s="95"/>
    </row>
    <row r="2087" spans="1:31" x14ac:dyDescent="0.25">
      <c r="A2087" s="17"/>
      <c r="B2087" s="17"/>
      <c r="C2087" s="17"/>
      <c r="D2087" s="86"/>
      <c r="E2087" s="86"/>
      <c r="F2087" s="86"/>
      <c r="G2087" s="87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9"/>
      <c r="AB2087" s="79"/>
      <c r="AC2087" s="19"/>
      <c r="AD2087" s="79"/>
      <c r="AE2087" s="95"/>
    </row>
    <row r="2088" spans="1:31" x14ac:dyDescent="0.25">
      <c r="A2088" s="17"/>
      <c r="B2088" s="17"/>
      <c r="C2088" s="17"/>
      <c r="D2088" s="86"/>
      <c r="E2088" s="86"/>
      <c r="F2088" s="86"/>
      <c r="G2088" s="87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9"/>
      <c r="AB2088" s="79"/>
      <c r="AC2088" s="19"/>
      <c r="AD2088" s="79"/>
      <c r="AE2088" s="95"/>
    </row>
    <row r="2089" spans="1:31" x14ac:dyDescent="0.25">
      <c r="A2089" s="17"/>
      <c r="B2089" s="17"/>
      <c r="C2089" s="17"/>
      <c r="D2089" s="86"/>
      <c r="E2089" s="86"/>
      <c r="F2089" s="86"/>
      <c r="G2089" s="87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9"/>
      <c r="AB2089" s="79"/>
      <c r="AC2089" s="19"/>
      <c r="AD2089" s="79"/>
      <c r="AE2089" s="95"/>
    </row>
    <row r="2090" spans="1:31" x14ac:dyDescent="0.25">
      <c r="A2090" s="17"/>
      <c r="B2090" s="17"/>
      <c r="C2090" s="17"/>
      <c r="D2090" s="86"/>
      <c r="E2090" s="86"/>
      <c r="F2090" s="86"/>
      <c r="G2090" s="87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9"/>
      <c r="AB2090" s="79"/>
      <c r="AC2090" s="19"/>
      <c r="AD2090" s="79"/>
      <c r="AE2090" s="95"/>
    </row>
    <row r="2091" spans="1:31" x14ac:dyDescent="0.25">
      <c r="A2091" s="17"/>
      <c r="B2091" s="17"/>
      <c r="C2091" s="17"/>
      <c r="D2091" s="86"/>
      <c r="E2091" s="86"/>
      <c r="F2091" s="86"/>
      <c r="G2091" s="87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9"/>
      <c r="AB2091" s="79"/>
      <c r="AC2091" s="19"/>
      <c r="AD2091" s="79"/>
      <c r="AE2091" s="95"/>
    </row>
    <row r="2092" spans="1:31" x14ac:dyDescent="0.25">
      <c r="A2092" s="17"/>
      <c r="B2092" s="17"/>
      <c r="C2092" s="17"/>
      <c r="D2092" s="86"/>
      <c r="E2092" s="86"/>
      <c r="F2092" s="86"/>
      <c r="G2092" s="87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9"/>
      <c r="AB2092" s="79"/>
      <c r="AC2092" s="19"/>
      <c r="AD2092" s="79"/>
      <c r="AE2092" s="95"/>
    </row>
    <row r="2093" spans="1:31" x14ac:dyDescent="0.25">
      <c r="A2093" s="17"/>
      <c r="B2093" s="17"/>
      <c r="C2093" s="17"/>
      <c r="D2093" s="86"/>
      <c r="E2093" s="86"/>
      <c r="F2093" s="86"/>
      <c r="G2093" s="87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9"/>
      <c r="AB2093" s="79"/>
      <c r="AC2093" s="19"/>
      <c r="AD2093" s="79"/>
      <c r="AE2093" s="95"/>
    </row>
    <row r="2094" spans="1:31" x14ac:dyDescent="0.25">
      <c r="A2094" s="17"/>
      <c r="B2094" s="17"/>
      <c r="C2094" s="17"/>
      <c r="D2094" s="86"/>
      <c r="E2094" s="86"/>
      <c r="F2094" s="86"/>
      <c r="G2094" s="87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9"/>
      <c r="AB2094" s="79"/>
      <c r="AC2094" s="19"/>
      <c r="AD2094" s="79"/>
      <c r="AE2094" s="95"/>
    </row>
    <row r="2095" spans="1:31" x14ac:dyDescent="0.25">
      <c r="A2095" s="17"/>
      <c r="B2095" s="17"/>
      <c r="C2095" s="17"/>
      <c r="D2095" s="86"/>
      <c r="E2095" s="86"/>
      <c r="F2095" s="86"/>
      <c r="G2095" s="87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9"/>
      <c r="AB2095" s="79"/>
      <c r="AC2095" s="19"/>
      <c r="AD2095" s="79"/>
      <c r="AE2095" s="95"/>
    </row>
    <row r="2096" spans="1:31" x14ac:dyDescent="0.25">
      <c r="A2096" s="17"/>
      <c r="B2096" s="17"/>
      <c r="C2096" s="17"/>
      <c r="D2096" s="86"/>
      <c r="E2096" s="86"/>
      <c r="F2096" s="86"/>
      <c r="G2096" s="87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9"/>
      <c r="AB2096" s="79"/>
      <c r="AC2096" s="19"/>
      <c r="AD2096" s="79"/>
      <c r="AE2096" s="95"/>
    </row>
    <row r="2097" spans="1:31" x14ac:dyDescent="0.25">
      <c r="A2097" s="17"/>
      <c r="B2097" s="17"/>
      <c r="C2097" s="17"/>
      <c r="D2097" s="86"/>
      <c r="E2097" s="86"/>
      <c r="F2097" s="86"/>
      <c r="G2097" s="87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9"/>
      <c r="AB2097" s="79"/>
      <c r="AC2097" s="19"/>
      <c r="AD2097" s="79"/>
      <c r="AE2097" s="95"/>
    </row>
    <row r="2098" spans="1:31" x14ac:dyDescent="0.25">
      <c r="A2098" s="17"/>
      <c r="B2098" s="17"/>
      <c r="C2098" s="17"/>
      <c r="D2098" s="86"/>
      <c r="E2098" s="86"/>
      <c r="F2098" s="86"/>
      <c r="G2098" s="87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9"/>
      <c r="AB2098" s="79"/>
      <c r="AC2098" s="19"/>
      <c r="AD2098" s="79"/>
      <c r="AE2098" s="95"/>
    </row>
    <row r="2099" spans="1:31" x14ac:dyDescent="0.25">
      <c r="A2099" s="17"/>
      <c r="B2099" s="17"/>
      <c r="C2099" s="17"/>
      <c r="D2099" s="86"/>
      <c r="E2099" s="86"/>
      <c r="F2099" s="86"/>
      <c r="G2099" s="87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9"/>
      <c r="AB2099" s="79"/>
      <c r="AC2099" s="19"/>
      <c r="AD2099" s="79"/>
      <c r="AE2099" s="95"/>
    </row>
    <row r="2100" spans="1:31" x14ac:dyDescent="0.25">
      <c r="A2100" s="17"/>
      <c r="B2100" s="17"/>
      <c r="C2100" s="17"/>
      <c r="D2100" s="86"/>
      <c r="E2100" s="86"/>
      <c r="F2100" s="86"/>
      <c r="G2100" s="87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9"/>
      <c r="AB2100" s="79"/>
      <c r="AC2100" s="19"/>
      <c r="AD2100" s="79"/>
      <c r="AE2100" s="95"/>
    </row>
    <row r="2101" spans="1:31" x14ac:dyDescent="0.25">
      <c r="A2101" s="17"/>
      <c r="B2101" s="17"/>
      <c r="C2101" s="17"/>
      <c r="D2101" s="86"/>
      <c r="E2101" s="86"/>
      <c r="F2101" s="86"/>
      <c r="G2101" s="87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9"/>
      <c r="AB2101" s="79"/>
      <c r="AC2101" s="19"/>
      <c r="AD2101" s="79"/>
      <c r="AE2101" s="95"/>
    </row>
    <row r="2102" spans="1:31" x14ac:dyDescent="0.25">
      <c r="A2102" s="17"/>
      <c r="B2102" s="17"/>
      <c r="C2102" s="17"/>
      <c r="D2102" s="86"/>
      <c r="E2102" s="86"/>
      <c r="F2102" s="86"/>
      <c r="G2102" s="87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9"/>
      <c r="AB2102" s="79"/>
      <c r="AC2102" s="19"/>
      <c r="AD2102" s="79"/>
      <c r="AE2102" s="95"/>
    </row>
    <row r="2103" spans="1:31" x14ac:dyDescent="0.25">
      <c r="A2103" s="17"/>
      <c r="B2103" s="17"/>
      <c r="C2103" s="17"/>
      <c r="D2103" s="86"/>
      <c r="E2103" s="86"/>
      <c r="F2103" s="86"/>
      <c r="G2103" s="87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9"/>
      <c r="AB2103" s="79"/>
      <c r="AC2103" s="19"/>
      <c r="AD2103" s="79"/>
      <c r="AE2103" s="95"/>
    </row>
    <row r="2104" spans="1:31" x14ac:dyDescent="0.25">
      <c r="A2104" s="17"/>
      <c r="B2104" s="17"/>
      <c r="C2104" s="17"/>
      <c r="D2104" s="86"/>
      <c r="E2104" s="86"/>
      <c r="F2104" s="86"/>
      <c r="G2104" s="87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9"/>
      <c r="AB2104" s="79"/>
      <c r="AC2104" s="19"/>
      <c r="AD2104" s="79"/>
      <c r="AE2104" s="95"/>
    </row>
    <row r="2105" spans="1:31" x14ac:dyDescent="0.25">
      <c r="A2105" s="17"/>
      <c r="B2105" s="17"/>
      <c r="C2105" s="17"/>
      <c r="D2105" s="86"/>
      <c r="E2105" s="86"/>
      <c r="F2105" s="86"/>
      <c r="G2105" s="87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9"/>
      <c r="AB2105" s="79"/>
      <c r="AC2105" s="19"/>
      <c r="AD2105" s="79"/>
      <c r="AE2105" s="95"/>
    </row>
    <row r="2106" spans="1:31" x14ac:dyDescent="0.25">
      <c r="A2106" s="17"/>
      <c r="B2106" s="17"/>
      <c r="C2106" s="17"/>
      <c r="D2106" s="86"/>
      <c r="E2106" s="86"/>
      <c r="F2106" s="86"/>
      <c r="G2106" s="87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9"/>
      <c r="AB2106" s="79"/>
      <c r="AC2106" s="19"/>
      <c r="AD2106" s="79"/>
      <c r="AE2106" s="95"/>
    </row>
    <row r="2107" spans="1:31" x14ac:dyDescent="0.25">
      <c r="A2107" s="17"/>
      <c r="B2107" s="17"/>
      <c r="C2107" s="17"/>
      <c r="D2107" s="86"/>
      <c r="E2107" s="86"/>
      <c r="F2107" s="86"/>
      <c r="G2107" s="87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9"/>
      <c r="AB2107" s="79"/>
      <c r="AC2107" s="19"/>
      <c r="AD2107" s="79"/>
      <c r="AE2107" s="95"/>
    </row>
    <row r="2108" spans="1:31" x14ac:dyDescent="0.25">
      <c r="A2108" s="17"/>
      <c r="B2108" s="17"/>
      <c r="C2108" s="17"/>
      <c r="D2108" s="86"/>
      <c r="E2108" s="86"/>
      <c r="F2108" s="86"/>
      <c r="G2108" s="87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9"/>
      <c r="AB2108" s="79"/>
      <c r="AC2108" s="19"/>
      <c r="AD2108" s="79"/>
      <c r="AE2108" s="95"/>
    </row>
    <row r="2109" spans="1:31" x14ac:dyDescent="0.25">
      <c r="A2109" s="17"/>
      <c r="B2109" s="17"/>
      <c r="C2109" s="17"/>
      <c r="D2109" s="86"/>
      <c r="E2109" s="86"/>
      <c r="F2109" s="86"/>
      <c r="G2109" s="87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9"/>
      <c r="AB2109" s="79"/>
      <c r="AC2109" s="19"/>
      <c r="AD2109" s="79"/>
      <c r="AE2109" s="95"/>
    </row>
    <row r="2110" spans="1:31" x14ac:dyDescent="0.25">
      <c r="A2110" s="17"/>
      <c r="B2110" s="17"/>
      <c r="C2110" s="17"/>
      <c r="D2110" s="86"/>
      <c r="E2110" s="86"/>
      <c r="F2110" s="86"/>
      <c r="G2110" s="87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9"/>
      <c r="AB2110" s="79"/>
      <c r="AC2110" s="19"/>
      <c r="AD2110" s="79"/>
      <c r="AE2110" s="95"/>
    </row>
    <row r="2111" spans="1:31" x14ac:dyDescent="0.25">
      <c r="A2111" s="17"/>
      <c r="B2111" s="17"/>
      <c r="C2111" s="17"/>
      <c r="D2111" s="86"/>
      <c r="E2111" s="86"/>
      <c r="F2111" s="86"/>
      <c r="G2111" s="87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9"/>
      <c r="AB2111" s="79"/>
      <c r="AC2111" s="19"/>
      <c r="AD2111" s="79"/>
      <c r="AE2111" s="95"/>
    </row>
    <row r="2112" spans="1:31" x14ac:dyDescent="0.25">
      <c r="A2112" s="17"/>
      <c r="B2112" s="17"/>
      <c r="C2112" s="17"/>
      <c r="D2112" s="86"/>
      <c r="E2112" s="86"/>
      <c r="F2112" s="86"/>
      <c r="G2112" s="87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9"/>
      <c r="AB2112" s="79"/>
      <c r="AC2112" s="19"/>
      <c r="AD2112" s="79"/>
      <c r="AE2112" s="95"/>
    </row>
    <row r="2113" spans="1:31" x14ac:dyDescent="0.25">
      <c r="A2113" s="17"/>
      <c r="B2113" s="17"/>
      <c r="C2113" s="17"/>
      <c r="D2113" s="86"/>
      <c r="E2113" s="86"/>
      <c r="F2113" s="86"/>
      <c r="G2113" s="87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9"/>
      <c r="AB2113" s="79"/>
      <c r="AC2113" s="19"/>
      <c r="AD2113" s="79"/>
      <c r="AE2113" s="95"/>
    </row>
    <row r="2114" spans="1:31" x14ac:dyDescent="0.25">
      <c r="A2114" s="17"/>
      <c r="B2114" s="17"/>
      <c r="C2114" s="17"/>
      <c r="D2114" s="86"/>
      <c r="E2114" s="86"/>
      <c r="F2114" s="86"/>
      <c r="G2114" s="87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9"/>
      <c r="AB2114" s="79"/>
      <c r="AC2114" s="19"/>
      <c r="AD2114" s="79"/>
      <c r="AE2114" s="95"/>
    </row>
    <row r="2115" spans="1:31" x14ac:dyDescent="0.25">
      <c r="A2115" s="17"/>
      <c r="B2115" s="17"/>
      <c r="C2115" s="17"/>
      <c r="D2115" s="86"/>
      <c r="E2115" s="86"/>
      <c r="F2115" s="86"/>
      <c r="G2115" s="87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9"/>
      <c r="AB2115" s="79"/>
      <c r="AC2115" s="19"/>
      <c r="AD2115" s="79"/>
      <c r="AE2115" s="95"/>
    </row>
    <row r="2116" spans="1:31" x14ac:dyDescent="0.25">
      <c r="A2116" s="17"/>
      <c r="B2116" s="17"/>
      <c r="C2116" s="17"/>
      <c r="D2116" s="86"/>
      <c r="E2116" s="86"/>
      <c r="F2116" s="86"/>
      <c r="G2116" s="87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9"/>
      <c r="AB2116" s="79"/>
      <c r="AC2116" s="19"/>
      <c r="AD2116" s="79"/>
      <c r="AE2116" s="95"/>
    </row>
    <row r="2117" spans="1:31" x14ac:dyDescent="0.25">
      <c r="A2117" s="17"/>
      <c r="B2117" s="17"/>
      <c r="C2117" s="17"/>
      <c r="D2117" s="86"/>
      <c r="E2117" s="86"/>
      <c r="F2117" s="86"/>
      <c r="G2117" s="87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9"/>
      <c r="AB2117" s="79"/>
      <c r="AC2117" s="19"/>
      <c r="AD2117" s="79"/>
      <c r="AE2117" s="95"/>
    </row>
    <row r="2118" spans="1:31" x14ac:dyDescent="0.25">
      <c r="A2118" s="17"/>
      <c r="B2118" s="17"/>
      <c r="C2118" s="17"/>
      <c r="D2118" s="86"/>
      <c r="E2118" s="86"/>
      <c r="F2118" s="86"/>
      <c r="G2118" s="87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9"/>
      <c r="AB2118" s="79"/>
      <c r="AC2118" s="19"/>
      <c r="AD2118" s="79"/>
      <c r="AE2118" s="95"/>
    </row>
    <row r="2119" spans="1:31" x14ac:dyDescent="0.25">
      <c r="A2119" s="17"/>
      <c r="B2119" s="17"/>
      <c r="C2119" s="17"/>
      <c r="D2119" s="86"/>
      <c r="E2119" s="86"/>
      <c r="F2119" s="86"/>
      <c r="G2119" s="87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9"/>
      <c r="AB2119" s="79"/>
      <c r="AC2119" s="19"/>
      <c r="AD2119" s="79"/>
      <c r="AE2119" s="95"/>
    </row>
    <row r="2120" spans="1:31" x14ac:dyDescent="0.25">
      <c r="A2120" s="17"/>
      <c r="B2120" s="17"/>
      <c r="C2120" s="17"/>
      <c r="D2120" s="86"/>
      <c r="E2120" s="86"/>
      <c r="F2120" s="86"/>
      <c r="G2120" s="87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9"/>
      <c r="AB2120" s="79"/>
      <c r="AC2120" s="19"/>
      <c r="AD2120" s="79"/>
      <c r="AE2120" s="95"/>
    </row>
    <row r="2121" spans="1:31" x14ac:dyDescent="0.25">
      <c r="A2121" s="17"/>
      <c r="B2121" s="17"/>
      <c r="C2121" s="17"/>
      <c r="D2121" s="86"/>
      <c r="E2121" s="86"/>
      <c r="F2121" s="86"/>
      <c r="G2121" s="87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9"/>
      <c r="AB2121" s="79"/>
      <c r="AC2121" s="19"/>
      <c r="AD2121" s="79"/>
      <c r="AE2121" s="95"/>
    </row>
    <row r="2122" spans="1:31" x14ac:dyDescent="0.25">
      <c r="A2122" s="17"/>
      <c r="B2122" s="17"/>
      <c r="C2122" s="17"/>
      <c r="D2122" s="86"/>
      <c r="E2122" s="86"/>
      <c r="F2122" s="86"/>
      <c r="G2122" s="87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9"/>
      <c r="AB2122" s="79"/>
      <c r="AC2122" s="19"/>
      <c r="AD2122" s="79"/>
      <c r="AE2122" s="95"/>
    </row>
    <row r="2123" spans="1:31" x14ac:dyDescent="0.25">
      <c r="A2123" s="17"/>
      <c r="B2123" s="17"/>
      <c r="C2123" s="17"/>
      <c r="D2123" s="86"/>
      <c r="E2123" s="86"/>
      <c r="F2123" s="86"/>
      <c r="G2123" s="87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9"/>
      <c r="AB2123" s="79"/>
      <c r="AC2123" s="19"/>
      <c r="AD2123" s="79"/>
      <c r="AE2123" s="95"/>
    </row>
    <row r="2124" spans="1:31" x14ac:dyDescent="0.25">
      <c r="A2124" s="17"/>
      <c r="B2124" s="17"/>
      <c r="C2124" s="17"/>
      <c r="D2124" s="86"/>
      <c r="E2124" s="86"/>
      <c r="F2124" s="86"/>
      <c r="G2124" s="87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9"/>
      <c r="AB2124" s="79"/>
      <c r="AC2124" s="19"/>
      <c r="AD2124" s="79"/>
      <c r="AE2124" s="95"/>
    </row>
    <row r="2125" spans="1:31" x14ac:dyDescent="0.25">
      <c r="A2125" s="17"/>
      <c r="B2125" s="17"/>
      <c r="C2125" s="17"/>
      <c r="D2125" s="86"/>
      <c r="E2125" s="86"/>
      <c r="F2125" s="86"/>
      <c r="G2125" s="87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9"/>
      <c r="AB2125" s="79"/>
      <c r="AC2125" s="19"/>
      <c r="AD2125" s="79"/>
      <c r="AE2125" s="95"/>
    </row>
    <row r="2126" spans="1:31" x14ac:dyDescent="0.25">
      <c r="A2126" s="17"/>
      <c r="B2126" s="17"/>
      <c r="C2126" s="17"/>
      <c r="D2126" s="86"/>
      <c r="E2126" s="86"/>
      <c r="F2126" s="86"/>
      <c r="G2126" s="87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9"/>
      <c r="AB2126" s="79"/>
      <c r="AC2126" s="19"/>
      <c r="AD2126" s="79"/>
      <c r="AE2126" s="96"/>
    </row>
    <row r="2127" spans="1:31" x14ac:dyDescent="0.25">
      <c r="A2127" s="17"/>
      <c r="B2127" s="17"/>
      <c r="C2127" s="17"/>
      <c r="D2127" s="86"/>
      <c r="E2127" s="86"/>
      <c r="F2127" s="86"/>
      <c r="G2127" s="87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9"/>
      <c r="AB2127" s="79"/>
      <c r="AC2127" s="19"/>
      <c r="AD2127" s="79"/>
      <c r="AE2127" s="96"/>
    </row>
    <row r="2128" spans="1:31" x14ac:dyDescent="0.25">
      <c r="A2128" s="17"/>
      <c r="B2128" s="17"/>
      <c r="C2128" s="17"/>
      <c r="D2128" s="86"/>
      <c r="E2128" s="86"/>
      <c r="F2128" s="86"/>
      <c r="G2128" s="87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9"/>
      <c r="AB2128" s="79"/>
      <c r="AC2128" s="19"/>
      <c r="AD2128" s="79"/>
      <c r="AE2128" s="96"/>
    </row>
    <row r="2129" spans="1:31" x14ac:dyDescent="0.25">
      <c r="A2129" s="17"/>
      <c r="B2129" s="17"/>
      <c r="C2129" s="17"/>
      <c r="D2129" s="86"/>
      <c r="E2129" s="86"/>
      <c r="F2129" s="86"/>
      <c r="G2129" s="87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9"/>
      <c r="AB2129" s="79"/>
      <c r="AC2129" s="19"/>
      <c r="AD2129" s="79"/>
      <c r="AE2129" s="96"/>
    </row>
    <row r="2130" spans="1:31" x14ac:dyDescent="0.25">
      <c r="A2130" s="17"/>
      <c r="B2130" s="17"/>
      <c r="C2130" s="17"/>
      <c r="D2130" s="86"/>
      <c r="E2130" s="86"/>
      <c r="F2130" s="86"/>
      <c r="G2130" s="87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9"/>
      <c r="AB2130" s="79"/>
      <c r="AC2130" s="19"/>
      <c r="AD2130" s="79"/>
      <c r="AE2130" s="96"/>
    </row>
    <row r="2131" spans="1:31" x14ac:dyDescent="0.25">
      <c r="A2131" s="17"/>
      <c r="B2131" s="17"/>
      <c r="C2131" s="17"/>
      <c r="D2131" s="86"/>
      <c r="E2131" s="86"/>
      <c r="F2131" s="86"/>
      <c r="G2131" s="87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9"/>
      <c r="AB2131" s="79"/>
      <c r="AC2131" s="19"/>
      <c r="AD2131" s="79"/>
      <c r="AE2131" s="96"/>
    </row>
    <row r="2132" spans="1:31" x14ac:dyDescent="0.25">
      <c r="A2132" s="17"/>
      <c r="B2132" s="17"/>
      <c r="C2132" s="17"/>
      <c r="D2132" s="86"/>
      <c r="E2132" s="86"/>
      <c r="F2132" s="86"/>
      <c r="G2132" s="87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9"/>
      <c r="AB2132" s="79"/>
      <c r="AC2132" s="19"/>
      <c r="AD2132" s="79"/>
      <c r="AE2132" s="96"/>
    </row>
    <row r="2133" spans="1:31" x14ac:dyDescent="0.25">
      <c r="A2133" s="17"/>
      <c r="B2133" s="17"/>
      <c r="C2133" s="17"/>
      <c r="D2133" s="86"/>
      <c r="E2133" s="86"/>
      <c r="F2133" s="86"/>
      <c r="G2133" s="87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9"/>
      <c r="AB2133" s="79"/>
      <c r="AC2133" s="19"/>
      <c r="AD2133" s="79"/>
      <c r="AE2133" s="96"/>
    </row>
    <row r="2134" spans="1:31" x14ac:dyDescent="0.25">
      <c r="A2134" s="17"/>
      <c r="B2134" s="17"/>
      <c r="C2134" s="17"/>
      <c r="D2134" s="86"/>
      <c r="E2134" s="86"/>
      <c r="F2134" s="86"/>
      <c r="G2134" s="87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9"/>
      <c r="AB2134" s="79"/>
      <c r="AC2134" s="19"/>
      <c r="AD2134" s="79"/>
      <c r="AE2134" s="96"/>
    </row>
    <row r="2135" spans="1:31" x14ac:dyDescent="0.25">
      <c r="A2135" s="17"/>
      <c r="B2135" s="17"/>
      <c r="C2135" s="17"/>
      <c r="D2135" s="86"/>
      <c r="E2135" s="86"/>
      <c r="F2135" s="86"/>
      <c r="G2135" s="87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9"/>
      <c r="AB2135" s="79"/>
      <c r="AC2135" s="19"/>
      <c r="AD2135" s="79"/>
      <c r="AE2135" s="96"/>
    </row>
    <row r="2136" spans="1:31" x14ac:dyDescent="0.25">
      <c r="A2136" s="17"/>
      <c r="B2136" s="17"/>
      <c r="C2136" s="17"/>
      <c r="D2136" s="86"/>
      <c r="E2136" s="86"/>
      <c r="F2136" s="86"/>
      <c r="G2136" s="87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9"/>
      <c r="AB2136" s="79"/>
      <c r="AC2136" s="19"/>
      <c r="AD2136" s="79"/>
      <c r="AE2136" s="96"/>
    </row>
    <row r="2137" spans="1:31" x14ac:dyDescent="0.25">
      <c r="A2137" s="17"/>
      <c r="B2137" s="17"/>
      <c r="C2137" s="17"/>
      <c r="D2137" s="86"/>
      <c r="E2137" s="86"/>
      <c r="F2137" s="86"/>
      <c r="G2137" s="87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9"/>
      <c r="AB2137" s="79"/>
      <c r="AC2137" s="19"/>
      <c r="AD2137" s="79"/>
      <c r="AE2137" s="96"/>
    </row>
    <row r="2138" spans="1:31" x14ac:dyDescent="0.25">
      <c r="A2138" s="17"/>
      <c r="B2138" s="17"/>
      <c r="C2138" s="17"/>
      <c r="D2138" s="86"/>
      <c r="E2138" s="86"/>
      <c r="F2138" s="86"/>
      <c r="G2138" s="87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9"/>
      <c r="AB2138" s="79"/>
      <c r="AC2138" s="19"/>
      <c r="AD2138" s="79"/>
      <c r="AE2138" s="96"/>
    </row>
    <row r="2139" spans="1:31" x14ac:dyDescent="0.25">
      <c r="A2139" s="17"/>
      <c r="B2139" s="17"/>
      <c r="C2139" s="17"/>
      <c r="D2139" s="86"/>
      <c r="E2139" s="86"/>
      <c r="F2139" s="86"/>
      <c r="G2139" s="87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9"/>
      <c r="AB2139" s="79"/>
      <c r="AC2139" s="19"/>
      <c r="AD2139" s="79"/>
      <c r="AE2139" s="96"/>
    </row>
    <row r="2140" spans="1:31" x14ac:dyDescent="0.25">
      <c r="A2140" s="17"/>
      <c r="B2140" s="17"/>
      <c r="C2140" s="17"/>
      <c r="D2140" s="86"/>
      <c r="E2140" s="86"/>
      <c r="F2140" s="86"/>
      <c r="G2140" s="87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9"/>
      <c r="AB2140" s="79"/>
      <c r="AC2140" s="19"/>
      <c r="AD2140" s="79"/>
      <c r="AE2140" s="96"/>
    </row>
    <row r="2141" spans="1:31" x14ac:dyDescent="0.25">
      <c r="A2141" s="17"/>
      <c r="B2141" s="17"/>
      <c r="C2141" s="17"/>
      <c r="D2141" s="86"/>
      <c r="E2141" s="86"/>
      <c r="F2141" s="86"/>
      <c r="G2141" s="87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9"/>
      <c r="AB2141" s="79"/>
      <c r="AC2141" s="19"/>
      <c r="AD2141" s="79"/>
      <c r="AE2141" s="96"/>
    </row>
    <row r="2142" spans="1:31" x14ac:dyDescent="0.25">
      <c r="A2142" s="17"/>
      <c r="B2142" s="17"/>
      <c r="C2142" s="17"/>
      <c r="D2142" s="86"/>
      <c r="E2142" s="86"/>
      <c r="F2142" s="86"/>
      <c r="G2142" s="87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9"/>
      <c r="AB2142" s="79"/>
      <c r="AC2142" s="19"/>
      <c r="AD2142" s="79"/>
      <c r="AE2142" s="96"/>
    </row>
    <row r="2143" spans="1:31" x14ac:dyDescent="0.25">
      <c r="A2143" s="17"/>
      <c r="B2143" s="17"/>
      <c r="C2143" s="17"/>
      <c r="D2143" s="86"/>
      <c r="E2143" s="86"/>
      <c r="F2143" s="86"/>
      <c r="G2143" s="87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9"/>
      <c r="AB2143" s="79"/>
      <c r="AC2143" s="19"/>
      <c r="AD2143" s="79"/>
      <c r="AE2143" s="96"/>
    </row>
    <row r="2144" spans="1:31" x14ac:dyDescent="0.25">
      <c r="A2144" s="17"/>
      <c r="B2144" s="17"/>
      <c r="C2144" s="17"/>
      <c r="D2144" s="86"/>
      <c r="E2144" s="86"/>
      <c r="F2144" s="86"/>
      <c r="G2144" s="87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9"/>
      <c r="AB2144" s="79"/>
      <c r="AC2144" s="19"/>
      <c r="AD2144" s="79"/>
      <c r="AE2144" s="96"/>
    </row>
    <row r="2145" spans="1:31" x14ac:dyDescent="0.25">
      <c r="A2145" s="17"/>
      <c r="B2145" s="17"/>
      <c r="C2145" s="17"/>
      <c r="D2145" s="86"/>
      <c r="E2145" s="86"/>
      <c r="F2145" s="86"/>
      <c r="G2145" s="87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9"/>
      <c r="AB2145" s="79"/>
      <c r="AC2145" s="19"/>
      <c r="AD2145" s="79"/>
      <c r="AE2145" s="96"/>
    </row>
    <row r="2146" spans="1:31" x14ac:dyDescent="0.25">
      <c r="A2146" s="17"/>
      <c r="B2146" s="17"/>
      <c r="C2146" s="17"/>
      <c r="D2146" s="86"/>
      <c r="E2146" s="86"/>
      <c r="F2146" s="86"/>
      <c r="G2146" s="87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9"/>
      <c r="AB2146" s="79"/>
      <c r="AC2146" s="19"/>
      <c r="AD2146" s="79"/>
      <c r="AE2146" s="96"/>
    </row>
    <row r="2147" spans="1:31" x14ac:dyDescent="0.25">
      <c r="A2147" s="17"/>
      <c r="B2147" s="17"/>
      <c r="C2147" s="17"/>
      <c r="D2147" s="86"/>
      <c r="E2147" s="86"/>
      <c r="F2147" s="86"/>
      <c r="G2147" s="87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9"/>
      <c r="AB2147" s="79"/>
      <c r="AC2147" s="19"/>
      <c r="AD2147" s="79"/>
      <c r="AE2147" s="96"/>
    </row>
    <row r="2148" spans="1:31" x14ac:dyDescent="0.25">
      <c r="A2148" s="17"/>
      <c r="B2148" s="17"/>
      <c r="C2148" s="17"/>
      <c r="D2148" s="86"/>
      <c r="E2148" s="86"/>
      <c r="F2148" s="86"/>
      <c r="G2148" s="87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9"/>
      <c r="AB2148" s="79"/>
      <c r="AC2148" s="19"/>
      <c r="AD2148" s="79"/>
      <c r="AE2148" s="96"/>
    </row>
    <row r="2149" spans="1:31" x14ac:dyDescent="0.25">
      <c r="A2149" s="17"/>
      <c r="B2149" s="17"/>
      <c r="C2149" s="17"/>
      <c r="D2149" s="86"/>
      <c r="E2149" s="86"/>
      <c r="F2149" s="86"/>
      <c r="G2149" s="87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9"/>
      <c r="AB2149" s="79"/>
      <c r="AC2149" s="19"/>
      <c r="AD2149" s="79"/>
      <c r="AE2149" s="96"/>
    </row>
    <row r="2150" spans="1:31" x14ac:dyDescent="0.25">
      <c r="A2150" s="17"/>
      <c r="B2150" s="17"/>
      <c r="C2150" s="17"/>
      <c r="D2150" s="86"/>
      <c r="E2150" s="86"/>
      <c r="F2150" s="86"/>
      <c r="G2150" s="87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9"/>
      <c r="AB2150" s="79"/>
      <c r="AC2150" s="19"/>
      <c r="AD2150" s="79"/>
      <c r="AE2150" s="96"/>
    </row>
    <row r="2151" spans="1:31" x14ac:dyDescent="0.25">
      <c r="A2151" s="17"/>
      <c r="B2151" s="17"/>
      <c r="C2151" s="17"/>
      <c r="D2151" s="86"/>
      <c r="E2151" s="86"/>
      <c r="F2151" s="86"/>
      <c r="G2151" s="87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9"/>
      <c r="AB2151" s="79"/>
      <c r="AC2151" s="19"/>
      <c r="AD2151" s="79"/>
      <c r="AE2151" s="96"/>
    </row>
    <row r="2152" spans="1:31" x14ac:dyDescent="0.25">
      <c r="A2152" s="17"/>
      <c r="B2152" s="17"/>
      <c r="C2152" s="17"/>
      <c r="D2152" s="86"/>
      <c r="E2152" s="86"/>
      <c r="F2152" s="86"/>
      <c r="G2152" s="87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9"/>
      <c r="AB2152" s="79"/>
      <c r="AC2152" s="19"/>
      <c r="AD2152" s="79"/>
      <c r="AE2152" s="96"/>
    </row>
    <row r="2153" spans="1:31" x14ac:dyDescent="0.25">
      <c r="A2153" s="17"/>
      <c r="B2153" s="17"/>
      <c r="C2153" s="17"/>
      <c r="D2153" s="86"/>
      <c r="E2153" s="86"/>
      <c r="F2153" s="86"/>
      <c r="G2153" s="87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9"/>
      <c r="AB2153" s="79"/>
      <c r="AC2153" s="19"/>
      <c r="AD2153" s="79"/>
      <c r="AE2153" s="96"/>
    </row>
    <row r="2154" spans="1:31" x14ac:dyDescent="0.25">
      <c r="A2154" s="17"/>
      <c r="B2154" s="17"/>
      <c r="C2154" s="17"/>
      <c r="D2154" s="86"/>
      <c r="E2154" s="86"/>
      <c r="F2154" s="86"/>
      <c r="G2154" s="87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9"/>
      <c r="AB2154" s="79"/>
      <c r="AC2154" s="19"/>
      <c r="AD2154" s="79"/>
      <c r="AE2154" s="96"/>
    </row>
    <row r="2155" spans="1:31" x14ac:dyDescent="0.25">
      <c r="A2155" s="17"/>
      <c r="B2155" s="17"/>
      <c r="C2155" s="17"/>
      <c r="D2155" s="86"/>
      <c r="E2155" s="86"/>
      <c r="F2155" s="86"/>
      <c r="G2155" s="87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9"/>
      <c r="AB2155" s="79"/>
      <c r="AC2155" s="19"/>
      <c r="AD2155" s="79"/>
      <c r="AE2155" s="96"/>
    </row>
    <row r="2156" spans="1:31" x14ac:dyDescent="0.25">
      <c r="A2156" s="17"/>
      <c r="B2156" s="17"/>
      <c r="C2156" s="17"/>
      <c r="D2156" s="86"/>
      <c r="E2156" s="86"/>
      <c r="F2156" s="86"/>
      <c r="G2156" s="87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9"/>
      <c r="AB2156" s="79"/>
      <c r="AC2156" s="19"/>
      <c r="AD2156" s="79"/>
      <c r="AE2156" s="96"/>
    </row>
    <row r="2157" spans="1:31" x14ac:dyDescent="0.25">
      <c r="A2157" s="17"/>
      <c r="B2157" s="17"/>
      <c r="C2157" s="17"/>
      <c r="D2157" s="86"/>
      <c r="E2157" s="86"/>
      <c r="F2157" s="86"/>
      <c r="G2157" s="87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9"/>
      <c r="AB2157" s="79"/>
      <c r="AC2157" s="19"/>
      <c r="AD2157" s="79"/>
      <c r="AE2157" s="96"/>
    </row>
    <row r="2158" spans="1:31" x14ac:dyDescent="0.25">
      <c r="A2158" s="17"/>
      <c r="B2158" s="17"/>
      <c r="C2158" s="17"/>
      <c r="D2158" s="86"/>
      <c r="E2158" s="86"/>
      <c r="F2158" s="86"/>
      <c r="G2158" s="87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9"/>
      <c r="AB2158" s="79"/>
      <c r="AC2158" s="19"/>
      <c r="AD2158" s="79"/>
      <c r="AE2158" s="96"/>
    </row>
    <row r="2159" spans="1:31" x14ac:dyDescent="0.25">
      <c r="A2159" s="17"/>
      <c r="B2159" s="17"/>
      <c r="C2159" s="17"/>
      <c r="D2159" s="86"/>
      <c r="E2159" s="86"/>
      <c r="F2159" s="86"/>
      <c r="G2159" s="87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9"/>
      <c r="AB2159" s="79"/>
      <c r="AC2159" s="19"/>
      <c r="AD2159" s="79"/>
      <c r="AE2159" s="96"/>
    </row>
    <row r="2160" spans="1:31" x14ac:dyDescent="0.25">
      <c r="A2160" s="17"/>
      <c r="B2160" s="17"/>
      <c r="C2160" s="17"/>
      <c r="D2160" s="86"/>
      <c r="E2160" s="86"/>
      <c r="F2160" s="86"/>
      <c r="G2160" s="87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9"/>
      <c r="AB2160" s="79"/>
      <c r="AC2160" s="19"/>
      <c r="AD2160" s="79"/>
      <c r="AE2160" s="96"/>
    </row>
    <row r="2161" spans="1:31" x14ac:dyDescent="0.25">
      <c r="A2161" s="17"/>
      <c r="B2161" s="17"/>
      <c r="C2161" s="17"/>
      <c r="D2161" s="86"/>
      <c r="E2161" s="86"/>
      <c r="F2161" s="86"/>
      <c r="G2161" s="87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9"/>
      <c r="AB2161" s="79"/>
      <c r="AC2161" s="19"/>
      <c r="AD2161" s="79"/>
      <c r="AE2161" s="96"/>
    </row>
    <row r="2162" spans="1:31" x14ac:dyDescent="0.25">
      <c r="A2162" s="17"/>
      <c r="B2162" s="17"/>
      <c r="C2162" s="17"/>
      <c r="D2162" s="86"/>
      <c r="E2162" s="86"/>
      <c r="F2162" s="86"/>
      <c r="G2162" s="87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9"/>
      <c r="AB2162" s="79"/>
      <c r="AC2162" s="19"/>
      <c r="AD2162" s="79"/>
      <c r="AE2162" s="96"/>
    </row>
    <row r="2163" spans="1:31" x14ac:dyDescent="0.25">
      <c r="A2163" s="17"/>
      <c r="B2163" s="17"/>
      <c r="C2163" s="17"/>
      <c r="D2163" s="86"/>
      <c r="E2163" s="86"/>
      <c r="F2163" s="86"/>
      <c r="G2163" s="87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9"/>
      <c r="AB2163" s="79"/>
      <c r="AC2163" s="19"/>
      <c r="AD2163" s="79"/>
      <c r="AE2163" s="96"/>
    </row>
    <row r="2164" spans="1:31" x14ac:dyDescent="0.25">
      <c r="A2164" s="17"/>
      <c r="B2164" s="17"/>
      <c r="C2164" s="17"/>
      <c r="D2164" s="86"/>
      <c r="E2164" s="86"/>
      <c r="F2164" s="86"/>
      <c r="G2164" s="87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9"/>
      <c r="AB2164" s="79"/>
      <c r="AC2164" s="19"/>
      <c r="AD2164" s="79"/>
      <c r="AE2164" s="96"/>
    </row>
    <row r="2165" spans="1:31" x14ac:dyDescent="0.25">
      <c r="A2165" s="17"/>
      <c r="B2165" s="17"/>
      <c r="C2165" s="17"/>
      <c r="D2165" s="86"/>
      <c r="E2165" s="86"/>
      <c r="F2165" s="86"/>
      <c r="G2165" s="87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9"/>
      <c r="AB2165" s="79"/>
      <c r="AC2165" s="19"/>
      <c r="AD2165" s="79"/>
      <c r="AE2165" s="96"/>
    </row>
    <row r="2166" spans="1:31" x14ac:dyDescent="0.25">
      <c r="A2166" s="17"/>
      <c r="B2166" s="17"/>
      <c r="C2166" s="17"/>
      <c r="D2166" s="86"/>
      <c r="E2166" s="86"/>
      <c r="F2166" s="86"/>
      <c r="G2166" s="87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9"/>
      <c r="AB2166" s="79"/>
      <c r="AC2166" s="19"/>
      <c r="AD2166" s="79"/>
      <c r="AE2166" s="96"/>
    </row>
    <row r="2167" spans="1:31" x14ac:dyDescent="0.25">
      <c r="A2167" s="17"/>
      <c r="B2167" s="17"/>
      <c r="C2167" s="17"/>
      <c r="D2167" s="86"/>
      <c r="E2167" s="86"/>
      <c r="F2167" s="86"/>
      <c r="G2167" s="87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9"/>
      <c r="AB2167" s="79"/>
      <c r="AC2167" s="19"/>
      <c r="AD2167" s="79"/>
      <c r="AE2167" s="96"/>
    </row>
    <row r="2168" spans="1:31" x14ac:dyDescent="0.25">
      <c r="A2168" s="17"/>
      <c r="B2168" s="17"/>
      <c r="C2168" s="17"/>
      <c r="D2168" s="86"/>
      <c r="E2168" s="86"/>
      <c r="F2168" s="86"/>
      <c r="G2168" s="87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9"/>
      <c r="AB2168" s="79"/>
      <c r="AC2168" s="19"/>
      <c r="AD2168" s="79"/>
      <c r="AE2168" s="96"/>
    </row>
    <row r="2169" spans="1:31" x14ac:dyDescent="0.25">
      <c r="A2169" s="17"/>
      <c r="B2169" s="17"/>
      <c r="C2169" s="17"/>
      <c r="D2169" s="86"/>
      <c r="E2169" s="86"/>
      <c r="F2169" s="86"/>
      <c r="G2169" s="87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9"/>
      <c r="AB2169" s="79"/>
      <c r="AC2169" s="19"/>
      <c r="AD2169" s="79"/>
      <c r="AE2169" s="96"/>
    </row>
    <row r="2170" spans="1:31" x14ac:dyDescent="0.25">
      <c r="A2170" s="17"/>
      <c r="B2170" s="17"/>
      <c r="C2170" s="17"/>
      <c r="D2170" s="86"/>
      <c r="E2170" s="86"/>
      <c r="F2170" s="86"/>
      <c r="G2170" s="87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9"/>
      <c r="AB2170" s="79"/>
      <c r="AC2170" s="19"/>
      <c r="AD2170" s="79"/>
      <c r="AE2170" s="96"/>
    </row>
    <row r="2171" spans="1:31" x14ac:dyDescent="0.25">
      <c r="A2171" s="17"/>
      <c r="B2171" s="17"/>
      <c r="C2171" s="17"/>
      <c r="D2171" s="86"/>
      <c r="E2171" s="86"/>
      <c r="F2171" s="86"/>
      <c r="G2171" s="87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9"/>
      <c r="AB2171" s="79"/>
      <c r="AC2171" s="19"/>
      <c r="AD2171" s="79"/>
      <c r="AE2171" s="96"/>
    </row>
    <row r="2172" spans="1:31" x14ac:dyDescent="0.25">
      <c r="A2172" s="17"/>
      <c r="B2172" s="17"/>
      <c r="C2172" s="17"/>
      <c r="D2172" s="86"/>
      <c r="E2172" s="86"/>
      <c r="F2172" s="86"/>
      <c r="G2172" s="87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9"/>
      <c r="AB2172" s="79"/>
      <c r="AC2172" s="19"/>
      <c r="AD2172" s="79"/>
      <c r="AE2172" s="96"/>
    </row>
    <row r="2173" spans="1:31" x14ac:dyDescent="0.25">
      <c r="A2173" s="17"/>
      <c r="B2173" s="17"/>
      <c r="C2173" s="17"/>
      <c r="D2173" s="86"/>
      <c r="E2173" s="86"/>
      <c r="F2173" s="86"/>
      <c r="G2173" s="87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9"/>
      <c r="AB2173" s="79"/>
      <c r="AC2173" s="19"/>
      <c r="AD2173" s="79"/>
      <c r="AE2173" s="96"/>
    </row>
    <row r="2174" spans="1:31" x14ac:dyDescent="0.25">
      <c r="A2174" s="17"/>
      <c r="B2174" s="17"/>
      <c r="C2174" s="17"/>
      <c r="D2174" s="86"/>
      <c r="E2174" s="86"/>
      <c r="F2174" s="86"/>
      <c r="G2174" s="87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9"/>
      <c r="AB2174" s="79"/>
      <c r="AC2174" s="19"/>
      <c r="AD2174" s="79"/>
      <c r="AE2174" s="96"/>
    </row>
    <row r="2175" spans="1:31" x14ac:dyDescent="0.25">
      <c r="A2175" s="17"/>
      <c r="B2175" s="17"/>
      <c r="C2175" s="17"/>
      <c r="D2175" s="86"/>
      <c r="E2175" s="86"/>
      <c r="F2175" s="86"/>
      <c r="G2175" s="87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9"/>
      <c r="AB2175" s="79"/>
      <c r="AC2175" s="19"/>
      <c r="AD2175" s="79"/>
      <c r="AE2175" s="96"/>
    </row>
    <row r="2176" spans="1:31" x14ac:dyDescent="0.25">
      <c r="A2176" s="17"/>
      <c r="B2176" s="17"/>
      <c r="C2176" s="17"/>
      <c r="D2176" s="86"/>
      <c r="E2176" s="86"/>
      <c r="F2176" s="86"/>
      <c r="G2176" s="87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9"/>
      <c r="AB2176" s="79"/>
      <c r="AC2176" s="19"/>
      <c r="AD2176" s="79"/>
      <c r="AE2176" s="96"/>
    </row>
    <row r="2177" spans="1:31" x14ac:dyDescent="0.25">
      <c r="A2177" s="17"/>
      <c r="B2177" s="17"/>
      <c r="C2177" s="17"/>
      <c r="D2177" s="86"/>
      <c r="E2177" s="86"/>
      <c r="F2177" s="86"/>
      <c r="G2177" s="87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9"/>
      <c r="AB2177" s="79"/>
      <c r="AC2177" s="19"/>
      <c r="AD2177" s="79"/>
      <c r="AE2177" s="96"/>
    </row>
    <row r="2178" spans="1:31" x14ac:dyDescent="0.25">
      <c r="A2178" s="17"/>
      <c r="B2178" s="17"/>
      <c r="C2178" s="17"/>
      <c r="D2178" s="86"/>
      <c r="E2178" s="86"/>
      <c r="F2178" s="86"/>
      <c r="G2178" s="87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9"/>
      <c r="AB2178" s="79"/>
      <c r="AC2178" s="19"/>
      <c r="AD2178" s="79"/>
      <c r="AE2178" s="96"/>
    </row>
    <row r="2179" spans="1:31" x14ac:dyDescent="0.25">
      <c r="A2179" s="17"/>
      <c r="B2179" s="17"/>
      <c r="C2179" s="17"/>
      <c r="D2179" s="86"/>
      <c r="E2179" s="86"/>
      <c r="F2179" s="86"/>
      <c r="G2179" s="87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9"/>
      <c r="AB2179" s="79"/>
      <c r="AC2179" s="19"/>
      <c r="AD2179" s="79"/>
      <c r="AE2179" s="96"/>
    </row>
    <row r="2180" spans="1:31" x14ac:dyDescent="0.25">
      <c r="A2180" s="17"/>
      <c r="B2180" s="17"/>
      <c r="C2180" s="17"/>
      <c r="D2180" s="86"/>
      <c r="E2180" s="86"/>
      <c r="F2180" s="86"/>
      <c r="G2180" s="87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9"/>
      <c r="AB2180" s="79"/>
      <c r="AC2180" s="19"/>
      <c r="AD2180" s="79"/>
      <c r="AE2180" s="96"/>
    </row>
    <row r="2181" spans="1:31" x14ac:dyDescent="0.25">
      <c r="A2181" s="17"/>
      <c r="B2181" s="17"/>
      <c r="C2181" s="17"/>
      <c r="D2181" s="86"/>
      <c r="E2181" s="86"/>
      <c r="F2181" s="86"/>
      <c r="G2181" s="87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9"/>
      <c r="AB2181" s="79"/>
      <c r="AC2181" s="19"/>
      <c r="AD2181" s="79"/>
      <c r="AE2181" s="96"/>
    </row>
    <row r="2182" spans="1:31" x14ac:dyDescent="0.25">
      <c r="A2182" s="17"/>
      <c r="B2182" s="17"/>
      <c r="C2182" s="17"/>
      <c r="D2182" s="86"/>
      <c r="E2182" s="86"/>
      <c r="F2182" s="86"/>
      <c r="G2182" s="87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9"/>
      <c r="AB2182" s="79"/>
      <c r="AC2182" s="19"/>
      <c r="AD2182" s="79"/>
      <c r="AE2182" s="96"/>
    </row>
    <row r="2183" spans="1:31" x14ac:dyDescent="0.25">
      <c r="A2183" s="17"/>
      <c r="B2183" s="17"/>
      <c r="C2183" s="17"/>
      <c r="D2183" s="86"/>
      <c r="E2183" s="86"/>
      <c r="F2183" s="86"/>
      <c r="G2183" s="87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9"/>
      <c r="AB2183" s="79"/>
      <c r="AC2183" s="19"/>
      <c r="AD2183" s="79"/>
      <c r="AE2183" s="96"/>
    </row>
    <row r="2184" spans="1:31" x14ac:dyDescent="0.25">
      <c r="A2184" s="17"/>
      <c r="B2184" s="17"/>
      <c r="C2184" s="17"/>
      <c r="D2184" s="86"/>
      <c r="E2184" s="86"/>
      <c r="F2184" s="86"/>
      <c r="G2184" s="87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9"/>
      <c r="AB2184" s="79"/>
      <c r="AC2184" s="19"/>
      <c r="AD2184" s="79"/>
      <c r="AE2184" s="96"/>
    </row>
    <row r="2185" spans="1:31" x14ac:dyDescent="0.25">
      <c r="A2185" s="17"/>
      <c r="B2185" s="17"/>
      <c r="C2185" s="17"/>
      <c r="D2185" s="86"/>
      <c r="E2185" s="86"/>
      <c r="F2185" s="86"/>
      <c r="G2185" s="87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9"/>
      <c r="AB2185" s="79"/>
      <c r="AC2185" s="19"/>
      <c r="AD2185" s="79"/>
      <c r="AE2185" s="96"/>
    </row>
    <row r="2186" spans="1:31" x14ac:dyDescent="0.25">
      <c r="A2186" s="17"/>
      <c r="B2186" s="17"/>
      <c r="C2186" s="17"/>
      <c r="D2186" s="86"/>
      <c r="E2186" s="86"/>
      <c r="F2186" s="86"/>
      <c r="G2186" s="87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9"/>
      <c r="AB2186" s="79"/>
      <c r="AC2186" s="19"/>
      <c r="AD2186" s="79"/>
      <c r="AE2186" s="96"/>
    </row>
    <row r="2187" spans="1:31" x14ac:dyDescent="0.25">
      <c r="A2187" s="17"/>
      <c r="B2187" s="17"/>
      <c r="C2187" s="17"/>
      <c r="D2187" s="86"/>
      <c r="E2187" s="86"/>
      <c r="F2187" s="86"/>
      <c r="G2187" s="87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9"/>
      <c r="AB2187" s="79"/>
      <c r="AC2187" s="19"/>
      <c r="AD2187" s="79"/>
      <c r="AE2187" s="96"/>
    </row>
    <row r="2188" spans="1:31" x14ac:dyDescent="0.25">
      <c r="A2188" s="17"/>
      <c r="B2188" s="17"/>
      <c r="C2188" s="17"/>
      <c r="D2188" s="86"/>
      <c r="E2188" s="86"/>
      <c r="F2188" s="86"/>
      <c r="G2188" s="87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9"/>
      <c r="AB2188" s="79"/>
      <c r="AC2188" s="19"/>
      <c r="AD2188" s="79"/>
      <c r="AE2188" s="96"/>
    </row>
    <row r="2189" spans="1:31" x14ac:dyDescent="0.25">
      <c r="A2189" s="17"/>
      <c r="B2189" s="17"/>
      <c r="C2189" s="17"/>
      <c r="D2189" s="86"/>
      <c r="E2189" s="86"/>
      <c r="F2189" s="86"/>
      <c r="G2189" s="87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9"/>
      <c r="AB2189" s="79"/>
      <c r="AC2189" s="19"/>
      <c r="AD2189" s="79"/>
      <c r="AE2189" s="96"/>
    </row>
    <row r="2190" spans="1:31" x14ac:dyDescent="0.25">
      <c r="A2190" s="17"/>
      <c r="B2190" s="17"/>
      <c r="C2190" s="17"/>
      <c r="D2190" s="86"/>
      <c r="E2190" s="86"/>
      <c r="F2190" s="86"/>
      <c r="G2190" s="87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9"/>
      <c r="AB2190" s="79"/>
      <c r="AC2190" s="19"/>
      <c r="AD2190" s="79"/>
      <c r="AE2190" s="96"/>
    </row>
    <row r="2191" spans="1:31" x14ac:dyDescent="0.25">
      <c r="A2191" s="17"/>
      <c r="B2191" s="17"/>
      <c r="C2191" s="17"/>
      <c r="D2191" s="86"/>
      <c r="E2191" s="86"/>
      <c r="F2191" s="86"/>
      <c r="G2191" s="87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9"/>
      <c r="AB2191" s="79"/>
      <c r="AC2191" s="19"/>
      <c r="AD2191" s="79"/>
      <c r="AE2191" s="96"/>
    </row>
    <row r="2192" spans="1:31" x14ac:dyDescent="0.25">
      <c r="A2192" s="17"/>
      <c r="B2192" s="17"/>
      <c r="C2192" s="17"/>
      <c r="D2192" s="86"/>
      <c r="E2192" s="86"/>
      <c r="F2192" s="86"/>
      <c r="G2192" s="87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9"/>
      <c r="AB2192" s="79"/>
      <c r="AC2192" s="19"/>
      <c r="AD2192" s="79"/>
      <c r="AE2192" s="96"/>
    </row>
    <row r="2193" spans="1:31" x14ac:dyDescent="0.25">
      <c r="A2193" s="17"/>
      <c r="B2193" s="17"/>
      <c r="C2193" s="17"/>
      <c r="D2193" s="86"/>
      <c r="E2193" s="86"/>
      <c r="F2193" s="86"/>
      <c r="G2193" s="87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9"/>
      <c r="AB2193" s="79"/>
      <c r="AC2193" s="19"/>
      <c r="AD2193" s="79"/>
      <c r="AE2193" s="96"/>
    </row>
    <row r="2194" spans="1:31" x14ac:dyDescent="0.25">
      <c r="A2194" s="17"/>
      <c r="B2194" s="17"/>
      <c r="C2194" s="17"/>
      <c r="D2194" s="86"/>
      <c r="E2194" s="86"/>
      <c r="F2194" s="86"/>
      <c r="G2194" s="87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9"/>
      <c r="AB2194" s="79"/>
      <c r="AC2194" s="19"/>
      <c r="AD2194" s="79"/>
      <c r="AE2194" s="96"/>
    </row>
    <row r="2195" spans="1:31" x14ac:dyDescent="0.25">
      <c r="A2195" s="17"/>
      <c r="B2195" s="17"/>
      <c r="C2195" s="17"/>
      <c r="D2195" s="86"/>
      <c r="E2195" s="86"/>
      <c r="F2195" s="86"/>
      <c r="G2195" s="87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9"/>
      <c r="AB2195" s="79"/>
      <c r="AC2195" s="19"/>
      <c r="AD2195" s="79"/>
      <c r="AE2195" s="96"/>
    </row>
    <row r="2196" spans="1:31" x14ac:dyDescent="0.25">
      <c r="A2196" s="17"/>
      <c r="B2196" s="17"/>
      <c r="C2196" s="17"/>
      <c r="D2196" s="86"/>
      <c r="E2196" s="86"/>
      <c r="F2196" s="86"/>
      <c r="G2196" s="87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9"/>
      <c r="AB2196" s="79"/>
      <c r="AC2196" s="19"/>
      <c r="AD2196" s="79"/>
      <c r="AE2196" s="96"/>
    </row>
    <row r="2197" spans="1:31" x14ac:dyDescent="0.25">
      <c r="A2197" s="17"/>
      <c r="B2197" s="17"/>
      <c r="C2197" s="17"/>
      <c r="D2197" s="86"/>
      <c r="E2197" s="86"/>
      <c r="F2197" s="86"/>
      <c r="G2197" s="87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9"/>
      <c r="AB2197" s="79"/>
      <c r="AC2197" s="19"/>
      <c r="AD2197" s="79"/>
      <c r="AE2197" s="96"/>
    </row>
    <row r="2198" spans="1:31" x14ac:dyDescent="0.25">
      <c r="A2198" s="17"/>
      <c r="B2198" s="17"/>
      <c r="C2198" s="17"/>
      <c r="D2198" s="86"/>
      <c r="E2198" s="86"/>
      <c r="F2198" s="86"/>
      <c r="G2198" s="87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9"/>
      <c r="AB2198" s="79"/>
      <c r="AC2198" s="19"/>
      <c r="AD2198" s="79"/>
      <c r="AE2198" s="96"/>
    </row>
    <row r="2199" spans="1:31" x14ac:dyDescent="0.25">
      <c r="A2199" s="17"/>
      <c r="B2199" s="17"/>
      <c r="C2199" s="17"/>
      <c r="D2199" s="86"/>
      <c r="E2199" s="86"/>
      <c r="F2199" s="86"/>
      <c r="G2199" s="87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9"/>
      <c r="AB2199" s="79"/>
      <c r="AC2199" s="19"/>
      <c r="AD2199" s="79"/>
      <c r="AE2199" s="96"/>
    </row>
    <row r="2200" spans="1:31" x14ac:dyDescent="0.25">
      <c r="A2200" s="17"/>
      <c r="B2200" s="17"/>
      <c r="C2200" s="17"/>
      <c r="D2200" s="86"/>
      <c r="E2200" s="86"/>
      <c r="F2200" s="86"/>
      <c r="G2200" s="87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9"/>
      <c r="AB2200" s="79"/>
      <c r="AC2200" s="19"/>
      <c r="AD2200" s="79"/>
      <c r="AE2200" s="96"/>
    </row>
    <row r="2201" spans="1:31" x14ac:dyDescent="0.25">
      <c r="A2201" s="17"/>
      <c r="B2201" s="17"/>
      <c r="C2201" s="17"/>
      <c r="D2201" s="86"/>
      <c r="E2201" s="86"/>
      <c r="F2201" s="86"/>
      <c r="G2201" s="87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9"/>
      <c r="AB2201" s="79"/>
      <c r="AC2201" s="19"/>
      <c r="AD2201" s="79"/>
      <c r="AE2201" s="96"/>
    </row>
    <row r="2202" spans="1:31" x14ac:dyDescent="0.25">
      <c r="A2202" s="17"/>
      <c r="B2202" s="17"/>
      <c r="C2202" s="17"/>
      <c r="D2202" s="86"/>
      <c r="E2202" s="86"/>
      <c r="F2202" s="86"/>
      <c r="G2202" s="87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9"/>
      <c r="AB2202" s="79"/>
      <c r="AC2202" s="19"/>
      <c r="AD2202" s="79"/>
      <c r="AE2202" s="96"/>
    </row>
    <row r="2203" spans="1:31" x14ac:dyDescent="0.25">
      <c r="A2203" s="17"/>
      <c r="B2203" s="17"/>
      <c r="C2203" s="17"/>
      <c r="D2203" s="86"/>
      <c r="E2203" s="86"/>
      <c r="F2203" s="86"/>
      <c r="G2203" s="87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9"/>
      <c r="AB2203" s="79"/>
      <c r="AC2203" s="19"/>
      <c r="AD2203" s="79"/>
      <c r="AE2203" s="96"/>
    </row>
    <row r="2204" spans="1:31" x14ac:dyDescent="0.25">
      <c r="A2204" s="17"/>
      <c r="B2204" s="17"/>
      <c r="C2204" s="17"/>
      <c r="D2204" s="86"/>
      <c r="E2204" s="86"/>
      <c r="F2204" s="86"/>
      <c r="G2204" s="87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9"/>
      <c r="AB2204" s="79"/>
      <c r="AC2204" s="19"/>
      <c r="AD2204" s="79"/>
      <c r="AE2204" s="96"/>
    </row>
    <row r="2205" spans="1:31" x14ac:dyDescent="0.25">
      <c r="A2205" s="17"/>
      <c r="B2205" s="17"/>
      <c r="C2205" s="17"/>
      <c r="D2205" s="86"/>
      <c r="E2205" s="86"/>
      <c r="F2205" s="86"/>
      <c r="G2205" s="87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9"/>
      <c r="AB2205" s="79"/>
      <c r="AC2205" s="19"/>
      <c r="AD2205" s="79"/>
      <c r="AE2205" s="96"/>
    </row>
    <row r="2206" spans="1:31" x14ac:dyDescent="0.25">
      <c r="A2206" s="17"/>
      <c r="B2206" s="17"/>
      <c r="C2206" s="17"/>
      <c r="D2206" s="86"/>
      <c r="E2206" s="86"/>
      <c r="F2206" s="86"/>
      <c r="G2206" s="87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9"/>
      <c r="AB2206" s="79"/>
      <c r="AC2206" s="19"/>
      <c r="AD2206" s="79"/>
      <c r="AE2206" s="96"/>
    </row>
    <row r="2207" spans="1:31" x14ac:dyDescent="0.25">
      <c r="A2207" s="17"/>
      <c r="B2207" s="17"/>
      <c r="C2207" s="17"/>
      <c r="D2207" s="86"/>
      <c r="E2207" s="86"/>
      <c r="F2207" s="86"/>
      <c r="G2207" s="87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9"/>
      <c r="AB2207" s="79"/>
      <c r="AC2207" s="19"/>
      <c r="AD2207" s="79"/>
      <c r="AE2207" s="96"/>
    </row>
    <row r="2208" spans="1:31" x14ac:dyDescent="0.25">
      <c r="A2208" s="17"/>
      <c r="B2208" s="17"/>
      <c r="C2208" s="17"/>
      <c r="D2208" s="86"/>
      <c r="E2208" s="86"/>
      <c r="F2208" s="86"/>
      <c r="G2208" s="87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9"/>
      <c r="AB2208" s="79"/>
      <c r="AC2208" s="19"/>
      <c r="AD2208" s="79"/>
      <c r="AE2208" s="96"/>
    </row>
    <row r="2209" spans="1:31" x14ac:dyDescent="0.25">
      <c r="A2209" s="17"/>
      <c r="B2209" s="17"/>
      <c r="C2209" s="17"/>
      <c r="D2209" s="86"/>
      <c r="E2209" s="86"/>
      <c r="F2209" s="86"/>
      <c r="G2209" s="87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9"/>
      <c r="AB2209" s="79"/>
      <c r="AC2209" s="19"/>
      <c r="AD2209" s="79"/>
      <c r="AE2209" s="96"/>
    </row>
    <row r="2210" spans="1:31" x14ac:dyDescent="0.25">
      <c r="A2210" s="17"/>
      <c r="B2210" s="17"/>
      <c r="C2210" s="17"/>
      <c r="D2210" s="86"/>
      <c r="E2210" s="86"/>
      <c r="F2210" s="86"/>
      <c r="G2210" s="87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9"/>
      <c r="AB2210" s="79"/>
      <c r="AC2210" s="19"/>
      <c r="AD2210" s="79"/>
      <c r="AE2210" s="96"/>
    </row>
    <row r="2211" spans="1:31" x14ac:dyDescent="0.25">
      <c r="A2211" s="17"/>
      <c r="B2211" s="17"/>
      <c r="C2211" s="17"/>
      <c r="D2211" s="86"/>
      <c r="E2211" s="86"/>
      <c r="F2211" s="86"/>
      <c r="G2211" s="87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9"/>
      <c r="AB2211" s="79"/>
      <c r="AC2211" s="19"/>
      <c r="AD2211" s="79"/>
      <c r="AE2211" s="96"/>
    </row>
    <row r="2212" spans="1:31" x14ac:dyDescent="0.25">
      <c r="A2212" s="17"/>
      <c r="B2212" s="17"/>
      <c r="C2212" s="17"/>
      <c r="D2212" s="86"/>
      <c r="E2212" s="86"/>
      <c r="F2212" s="86"/>
      <c r="G2212" s="87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9"/>
      <c r="AB2212" s="79"/>
      <c r="AC2212" s="19"/>
      <c r="AD2212" s="79"/>
      <c r="AE2212" s="96"/>
    </row>
    <row r="2213" spans="1:31" x14ac:dyDescent="0.25">
      <c r="A2213" s="17"/>
      <c r="B2213" s="17"/>
      <c r="C2213" s="17"/>
      <c r="D2213" s="86"/>
      <c r="E2213" s="86"/>
      <c r="F2213" s="86"/>
      <c r="G2213" s="87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9"/>
      <c r="AB2213" s="79"/>
      <c r="AC2213" s="19"/>
      <c r="AD2213" s="79"/>
      <c r="AE2213" s="96"/>
    </row>
    <row r="2214" spans="1:31" x14ac:dyDescent="0.25">
      <c r="A2214" s="17"/>
      <c r="B2214" s="17"/>
      <c r="C2214" s="17"/>
      <c r="D2214" s="86"/>
      <c r="E2214" s="86"/>
      <c r="F2214" s="86"/>
      <c r="G2214" s="87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9"/>
      <c r="AB2214" s="79"/>
      <c r="AC2214" s="19"/>
      <c r="AD2214" s="79"/>
      <c r="AE2214" s="96"/>
    </row>
    <row r="2215" spans="1:31" x14ac:dyDescent="0.25">
      <c r="A2215" s="17"/>
      <c r="B2215" s="17"/>
      <c r="C2215" s="17"/>
      <c r="D2215" s="86"/>
      <c r="E2215" s="86"/>
      <c r="F2215" s="86"/>
      <c r="G2215" s="87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9"/>
      <c r="AB2215" s="79"/>
      <c r="AC2215" s="19"/>
      <c r="AD2215" s="79"/>
      <c r="AE2215" s="96"/>
    </row>
    <row r="2216" spans="1:31" x14ac:dyDescent="0.25">
      <c r="A2216" s="17"/>
      <c r="B2216" s="17"/>
      <c r="C2216" s="17"/>
      <c r="D2216" s="86"/>
      <c r="E2216" s="86"/>
      <c r="F2216" s="86"/>
      <c r="G2216" s="87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9"/>
      <c r="AB2216" s="79"/>
      <c r="AC2216" s="19"/>
      <c r="AD2216" s="79"/>
      <c r="AE2216" s="96"/>
    </row>
    <row r="2217" spans="1:31" x14ac:dyDescent="0.25">
      <c r="A2217" s="17"/>
      <c r="B2217" s="17"/>
      <c r="C2217" s="17"/>
      <c r="D2217" s="86"/>
      <c r="E2217" s="86"/>
      <c r="F2217" s="86"/>
      <c r="G2217" s="87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9"/>
      <c r="AB2217" s="79"/>
      <c r="AC2217" s="19"/>
      <c r="AD2217" s="79"/>
      <c r="AE2217" s="96"/>
    </row>
    <row r="2218" spans="1:31" x14ac:dyDescent="0.25">
      <c r="A2218" s="17"/>
      <c r="B2218" s="17"/>
      <c r="C2218" s="17"/>
      <c r="D2218" s="86"/>
      <c r="E2218" s="86"/>
      <c r="F2218" s="86"/>
      <c r="G2218" s="87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9"/>
      <c r="AB2218" s="79"/>
      <c r="AC2218" s="19"/>
      <c r="AD2218" s="79"/>
      <c r="AE2218" s="96"/>
    </row>
    <row r="2219" spans="1:31" x14ac:dyDescent="0.25">
      <c r="A2219" s="17"/>
      <c r="B2219" s="17"/>
      <c r="C2219" s="17"/>
      <c r="D2219" s="86"/>
      <c r="E2219" s="86"/>
      <c r="F2219" s="86"/>
      <c r="G2219" s="87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9"/>
      <c r="AB2219" s="79"/>
      <c r="AC2219" s="19"/>
      <c r="AD2219" s="79"/>
      <c r="AE2219" s="96"/>
    </row>
    <row r="2220" spans="1:31" x14ac:dyDescent="0.25">
      <c r="A2220" s="17"/>
      <c r="B2220" s="17"/>
      <c r="C2220" s="17"/>
      <c r="D2220" s="86"/>
      <c r="E2220" s="86"/>
      <c r="F2220" s="86"/>
      <c r="G2220" s="87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9"/>
      <c r="AB2220" s="79"/>
      <c r="AC2220" s="19"/>
      <c r="AD2220" s="79"/>
      <c r="AE2220" s="96"/>
    </row>
    <row r="2221" spans="1:31" x14ac:dyDescent="0.25">
      <c r="A2221" s="17"/>
      <c r="B2221" s="17"/>
      <c r="C2221" s="17"/>
      <c r="D2221" s="86"/>
      <c r="E2221" s="86"/>
      <c r="F2221" s="86"/>
      <c r="G2221" s="87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9"/>
      <c r="AB2221" s="79"/>
      <c r="AC2221" s="19"/>
      <c r="AD2221" s="79"/>
      <c r="AE2221" s="96"/>
    </row>
    <row r="2222" spans="1:31" x14ac:dyDescent="0.25">
      <c r="A2222" s="17"/>
      <c r="B2222" s="17"/>
      <c r="C2222" s="17"/>
      <c r="D2222" s="86"/>
      <c r="E2222" s="86"/>
      <c r="F2222" s="86"/>
      <c r="G2222" s="87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9"/>
      <c r="AB2222" s="79"/>
      <c r="AC2222" s="19"/>
      <c r="AD2222" s="79"/>
      <c r="AE2222" s="96"/>
    </row>
    <row r="2223" spans="1:31" x14ac:dyDescent="0.25">
      <c r="A2223" s="17"/>
      <c r="B2223" s="17"/>
      <c r="C2223" s="17"/>
      <c r="D2223" s="86"/>
      <c r="E2223" s="86"/>
      <c r="F2223" s="86"/>
      <c r="G2223" s="87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9"/>
      <c r="AB2223" s="79"/>
      <c r="AC2223" s="19"/>
      <c r="AD2223" s="79"/>
      <c r="AE2223" s="96"/>
    </row>
    <row r="2224" spans="1:31" x14ac:dyDescent="0.25">
      <c r="A2224" s="17"/>
      <c r="B2224" s="17"/>
      <c r="C2224" s="17"/>
      <c r="D2224" s="86"/>
      <c r="E2224" s="86"/>
      <c r="F2224" s="86"/>
      <c r="G2224" s="87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9"/>
      <c r="AB2224" s="79"/>
      <c r="AC2224" s="19"/>
      <c r="AD2224" s="79"/>
      <c r="AE2224" s="96"/>
    </row>
    <row r="2225" spans="1:31" x14ac:dyDescent="0.25">
      <c r="A2225" s="17"/>
      <c r="B2225" s="17"/>
      <c r="C2225" s="17"/>
      <c r="D2225" s="86"/>
      <c r="E2225" s="86"/>
      <c r="F2225" s="86"/>
      <c r="G2225" s="87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9"/>
      <c r="AB2225" s="79"/>
      <c r="AC2225" s="19"/>
      <c r="AD2225" s="79"/>
      <c r="AE2225" s="96"/>
    </row>
    <row r="2226" spans="1:31" x14ac:dyDescent="0.25">
      <c r="A2226" s="17"/>
      <c r="B2226" s="17"/>
      <c r="C2226" s="17"/>
      <c r="D2226" s="86"/>
      <c r="E2226" s="86"/>
      <c r="F2226" s="86"/>
      <c r="G2226" s="87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9"/>
      <c r="AB2226" s="79"/>
      <c r="AC2226" s="19"/>
      <c r="AD2226" s="79"/>
      <c r="AE2226" s="96"/>
    </row>
    <row r="2227" spans="1:31" x14ac:dyDescent="0.25">
      <c r="A2227" s="17"/>
      <c r="B2227" s="17"/>
      <c r="C2227" s="17"/>
      <c r="D2227" s="86"/>
      <c r="E2227" s="86"/>
      <c r="F2227" s="86"/>
      <c r="G2227" s="87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9"/>
      <c r="AB2227" s="79"/>
      <c r="AC2227" s="19"/>
      <c r="AD2227" s="79"/>
      <c r="AE2227" s="96"/>
    </row>
    <row r="2228" spans="1:31" x14ac:dyDescent="0.25">
      <c r="A2228" s="17"/>
      <c r="B2228" s="17"/>
      <c r="C2228" s="17"/>
      <c r="D2228" s="86"/>
      <c r="E2228" s="86"/>
      <c r="F2228" s="86"/>
      <c r="G2228" s="87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9"/>
      <c r="AB2228" s="79"/>
      <c r="AC2228" s="19"/>
      <c r="AD2228" s="79"/>
      <c r="AE2228" s="96"/>
    </row>
    <row r="2229" spans="1:31" x14ac:dyDescent="0.25">
      <c r="A2229" s="17"/>
      <c r="B2229" s="17"/>
      <c r="C2229" s="17"/>
      <c r="D2229" s="86"/>
      <c r="E2229" s="86"/>
      <c r="F2229" s="86"/>
      <c r="G2229" s="87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9"/>
      <c r="AB2229" s="79"/>
      <c r="AC2229" s="19"/>
      <c r="AD2229" s="79"/>
      <c r="AE2229" s="96"/>
    </row>
    <row r="2230" spans="1:31" x14ac:dyDescent="0.25">
      <c r="A2230" s="17"/>
      <c r="B2230" s="17"/>
      <c r="C2230" s="17"/>
      <c r="D2230" s="86"/>
      <c r="E2230" s="86"/>
      <c r="F2230" s="86"/>
      <c r="G2230" s="87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9"/>
      <c r="AB2230" s="79"/>
      <c r="AC2230" s="19"/>
      <c r="AD2230" s="79"/>
      <c r="AE2230" s="96"/>
    </row>
    <row r="2231" spans="1:31" x14ac:dyDescent="0.25">
      <c r="A2231" s="17"/>
      <c r="B2231" s="17"/>
      <c r="C2231" s="17"/>
      <c r="D2231" s="86"/>
      <c r="E2231" s="86"/>
      <c r="F2231" s="86"/>
      <c r="G2231" s="87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9"/>
      <c r="AB2231" s="79"/>
      <c r="AC2231" s="19"/>
      <c r="AD2231" s="79"/>
      <c r="AE2231" s="96"/>
    </row>
    <row r="2232" spans="1:31" x14ac:dyDescent="0.25">
      <c r="A2232" s="17"/>
      <c r="B2232" s="17"/>
      <c r="C2232" s="17"/>
      <c r="D2232" s="86"/>
      <c r="E2232" s="86"/>
      <c r="F2232" s="86"/>
      <c r="G2232" s="87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9"/>
      <c r="AB2232" s="79"/>
      <c r="AC2232" s="19"/>
      <c r="AD2232" s="79"/>
      <c r="AE2232" s="96"/>
    </row>
    <row r="2233" spans="1:31" x14ac:dyDescent="0.25">
      <c r="A2233" s="17"/>
      <c r="B2233" s="17"/>
      <c r="C2233" s="17"/>
      <c r="D2233" s="86"/>
      <c r="E2233" s="86"/>
      <c r="F2233" s="86"/>
      <c r="G2233" s="87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9"/>
      <c r="AB2233" s="79"/>
      <c r="AC2233" s="19"/>
      <c r="AD2233" s="79"/>
      <c r="AE2233" s="96"/>
    </row>
    <row r="2234" spans="1:31" x14ac:dyDescent="0.25">
      <c r="A2234" s="17"/>
      <c r="B2234" s="17"/>
      <c r="C2234" s="17"/>
      <c r="D2234" s="86"/>
      <c r="E2234" s="86"/>
      <c r="F2234" s="86"/>
      <c r="G2234" s="87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9"/>
      <c r="AB2234" s="79"/>
      <c r="AC2234" s="19"/>
      <c r="AD2234" s="79"/>
      <c r="AE2234" s="96"/>
    </row>
    <row r="2235" spans="1:31" x14ac:dyDescent="0.25">
      <c r="A2235" s="17"/>
      <c r="B2235" s="17"/>
      <c r="C2235" s="17"/>
      <c r="D2235" s="86"/>
      <c r="E2235" s="86"/>
      <c r="F2235" s="86"/>
      <c r="G2235" s="87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9"/>
      <c r="AB2235" s="79"/>
      <c r="AC2235" s="19"/>
      <c r="AD2235" s="79"/>
      <c r="AE2235" s="96"/>
    </row>
    <row r="2236" spans="1:31" x14ac:dyDescent="0.25">
      <c r="A2236" s="17"/>
      <c r="B2236" s="17"/>
      <c r="C2236" s="17"/>
      <c r="D2236" s="86"/>
      <c r="E2236" s="86"/>
      <c r="F2236" s="86"/>
      <c r="G2236" s="87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9"/>
      <c r="AB2236" s="79"/>
      <c r="AC2236" s="19"/>
      <c r="AD2236" s="79"/>
      <c r="AE2236" s="96"/>
    </row>
    <row r="2237" spans="1:31" x14ac:dyDescent="0.25">
      <c r="A2237" s="17"/>
      <c r="B2237" s="17"/>
      <c r="C2237" s="17"/>
      <c r="D2237" s="86"/>
      <c r="E2237" s="86"/>
      <c r="F2237" s="86"/>
      <c r="G2237" s="87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9"/>
      <c r="AB2237" s="79"/>
      <c r="AC2237" s="19"/>
      <c r="AD2237" s="79"/>
      <c r="AE2237" s="96"/>
    </row>
    <row r="2238" spans="1:31" x14ac:dyDescent="0.25">
      <c r="A2238" s="17"/>
      <c r="B2238" s="17"/>
      <c r="C2238" s="17"/>
      <c r="D2238" s="86"/>
      <c r="E2238" s="86"/>
      <c r="F2238" s="86"/>
      <c r="G2238" s="87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9"/>
      <c r="AB2238" s="79"/>
      <c r="AC2238" s="19"/>
      <c r="AD2238" s="79"/>
      <c r="AE2238" s="96"/>
    </row>
    <row r="2239" spans="1:31" x14ac:dyDescent="0.25">
      <c r="A2239" s="17"/>
      <c r="B2239" s="17"/>
      <c r="C2239" s="17"/>
      <c r="D2239" s="86"/>
      <c r="E2239" s="86"/>
      <c r="F2239" s="86"/>
      <c r="G2239" s="87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9"/>
      <c r="AB2239" s="79"/>
      <c r="AC2239" s="19"/>
      <c r="AD2239" s="79"/>
      <c r="AE2239" s="96"/>
    </row>
    <row r="2240" spans="1:31" x14ac:dyDescent="0.25">
      <c r="A2240" s="17"/>
      <c r="B2240" s="17"/>
      <c r="C2240" s="17"/>
      <c r="D2240" s="86"/>
      <c r="E2240" s="86"/>
      <c r="F2240" s="86"/>
      <c r="G2240" s="87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9"/>
      <c r="AB2240" s="79"/>
      <c r="AC2240" s="19"/>
      <c r="AD2240" s="79"/>
      <c r="AE2240" s="96"/>
    </row>
    <row r="2241" spans="1:31" x14ac:dyDescent="0.25">
      <c r="A2241" s="17"/>
      <c r="B2241" s="17"/>
      <c r="C2241" s="17"/>
      <c r="D2241" s="86"/>
      <c r="E2241" s="86"/>
      <c r="F2241" s="86"/>
      <c r="G2241" s="87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9"/>
      <c r="AB2241" s="79"/>
      <c r="AC2241" s="19"/>
      <c r="AD2241" s="79"/>
      <c r="AE2241" s="96"/>
    </row>
    <row r="2242" spans="1:31" x14ac:dyDescent="0.25">
      <c r="A2242" s="17"/>
      <c r="B2242" s="17"/>
      <c r="C2242" s="17"/>
      <c r="D2242" s="86"/>
      <c r="E2242" s="86"/>
      <c r="F2242" s="86"/>
      <c r="G2242" s="87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9"/>
      <c r="AB2242" s="79"/>
      <c r="AC2242" s="19"/>
      <c r="AD2242" s="79"/>
      <c r="AE2242" s="96"/>
    </row>
    <row r="2243" spans="1:31" x14ac:dyDescent="0.25">
      <c r="A2243" s="17"/>
      <c r="B2243" s="17"/>
      <c r="C2243" s="17"/>
      <c r="D2243" s="86"/>
      <c r="E2243" s="86"/>
      <c r="F2243" s="86"/>
      <c r="G2243" s="87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9"/>
      <c r="AB2243" s="79"/>
      <c r="AC2243" s="19"/>
      <c r="AD2243" s="79"/>
      <c r="AE2243" s="96"/>
    </row>
    <row r="2244" spans="1:31" x14ac:dyDescent="0.25">
      <c r="A2244" s="17"/>
      <c r="B2244" s="17"/>
      <c r="C2244" s="17"/>
      <c r="D2244" s="86"/>
      <c r="E2244" s="86"/>
      <c r="F2244" s="86"/>
      <c r="G2244" s="87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9"/>
      <c r="AB2244" s="79"/>
      <c r="AC2244" s="19"/>
      <c r="AD2244" s="79"/>
      <c r="AE2244" s="96"/>
    </row>
    <row r="2245" spans="1:31" x14ac:dyDescent="0.25">
      <c r="A2245" s="17"/>
      <c r="B2245" s="17"/>
      <c r="C2245" s="17"/>
      <c r="D2245" s="86"/>
      <c r="E2245" s="86"/>
      <c r="F2245" s="86"/>
      <c r="G2245" s="87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9"/>
      <c r="AB2245" s="79"/>
      <c r="AC2245" s="19"/>
      <c r="AD2245" s="79"/>
      <c r="AE2245" s="96"/>
    </row>
    <row r="2246" spans="1:31" x14ac:dyDescent="0.25">
      <c r="A2246" s="17"/>
      <c r="B2246" s="17"/>
      <c r="C2246" s="17"/>
      <c r="D2246" s="86"/>
      <c r="E2246" s="86"/>
      <c r="F2246" s="86"/>
      <c r="G2246" s="87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9"/>
      <c r="AB2246" s="79"/>
      <c r="AC2246" s="19"/>
      <c r="AD2246" s="79"/>
      <c r="AE2246" s="96"/>
    </row>
    <row r="2247" spans="1:31" x14ac:dyDescent="0.25">
      <c r="A2247" s="17"/>
      <c r="B2247" s="17"/>
      <c r="C2247" s="17"/>
      <c r="D2247" s="86"/>
      <c r="E2247" s="86"/>
      <c r="F2247" s="86"/>
      <c r="G2247" s="87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9"/>
      <c r="AB2247" s="79"/>
      <c r="AC2247" s="19"/>
      <c r="AD2247" s="79"/>
      <c r="AE2247" s="96"/>
    </row>
    <row r="2248" spans="1:31" x14ac:dyDescent="0.25">
      <c r="A2248" s="17"/>
      <c r="B2248" s="17"/>
      <c r="C2248" s="17"/>
      <c r="D2248" s="86"/>
      <c r="E2248" s="86"/>
      <c r="F2248" s="86"/>
      <c r="G2248" s="87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9"/>
      <c r="AB2248" s="79"/>
      <c r="AC2248" s="19"/>
      <c r="AD2248" s="79"/>
      <c r="AE2248" s="96"/>
    </row>
    <row r="2249" spans="1:31" x14ac:dyDescent="0.25">
      <c r="A2249" s="17"/>
      <c r="B2249" s="17"/>
      <c r="C2249" s="17"/>
      <c r="D2249" s="86"/>
      <c r="E2249" s="86"/>
      <c r="F2249" s="86"/>
      <c r="G2249" s="87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9"/>
      <c r="AB2249" s="79"/>
      <c r="AC2249" s="19"/>
      <c r="AD2249" s="79"/>
      <c r="AE2249" s="96"/>
    </row>
    <row r="2250" spans="1:31" x14ac:dyDescent="0.25">
      <c r="A2250" s="17"/>
      <c r="B2250" s="17"/>
      <c r="C2250" s="17"/>
      <c r="D2250" s="86"/>
      <c r="E2250" s="86"/>
      <c r="F2250" s="86"/>
      <c r="G2250" s="87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9"/>
      <c r="AB2250" s="79"/>
      <c r="AC2250" s="19"/>
      <c r="AD2250" s="79"/>
      <c r="AE2250" s="96"/>
    </row>
    <row r="2251" spans="1:31" x14ac:dyDescent="0.25">
      <c r="A2251" s="17"/>
      <c r="B2251" s="17"/>
      <c r="C2251" s="17"/>
      <c r="D2251" s="86"/>
      <c r="E2251" s="86"/>
      <c r="F2251" s="86"/>
      <c r="G2251" s="87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9"/>
      <c r="AB2251" s="79"/>
      <c r="AC2251" s="19"/>
      <c r="AD2251" s="79"/>
      <c r="AE2251" s="96"/>
    </row>
    <row r="2252" spans="1:31" x14ac:dyDescent="0.25">
      <c r="A2252" s="17"/>
      <c r="B2252" s="17"/>
      <c r="C2252" s="17"/>
      <c r="D2252" s="86"/>
      <c r="E2252" s="86"/>
      <c r="F2252" s="86"/>
      <c r="G2252" s="87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9"/>
      <c r="AB2252" s="79"/>
      <c r="AC2252" s="19"/>
      <c r="AD2252" s="79"/>
      <c r="AE2252" s="96"/>
    </row>
    <row r="2253" spans="1:31" x14ac:dyDescent="0.25">
      <c r="A2253" s="17"/>
      <c r="B2253" s="17"/>
      <c r="C2253" s="17"/>
      <c r="D2253" s="86"/>
      <c r="E2253" s="86"/>
      <c r="F2253" s="86"/>
      <c r="G2253" s="87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9"/>
      <c r="AB2253" s="79"/>
      <c r="AC2253" s="19"/>
      <c r="AD2253" s="79"/>
      <c r="AE2253" s="96"/>
    </row>
    <row r="2254" spans="1:31" x14ac:dyDescent="0.25">
      <c r="A2254" s="17"/>
      <c r="B2254" s="17"/>
      <c r="C2254" s="17"/>
      <c r="D2254" s="86"/>
      <c r="E2254" s="86"/>
      <c r="F2254" s="86"/>
      <c r="G2254" s="87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9"/>
      <c r="AB2254" s="79"/>
      <c r="AC2254" s="19"/>
      <c r="AD2254" s="79"/>
      <c r="AE2254" s="96"/>
    </row>
    <row r="2255" spans="1:31" x14ac:dyDescent="0.25">
      <c r="A2255" s="17"/>
      <c r="B2255" s="17"/>
      <c r="C2255" s="17"/>
      <c r="D2255" s="86"/>
      <c r="E2255" s="86"/>
      <c r="F2255" s="86"/>
      <c r="G2255" s="87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9"/>
      <c r="AB2255" s="79"/>
      <c r="AC2255" s="19"/>
      <c r="AD2255" s="79"/>
      <c r="AE2255" s="96"/>
    </row>
    <row r="2256" spans="1:31" x14ac:dyDescent="0.25">
      <c r="A2256" s="17"/>
      <c r="B2256" s="17"/>
      <c r="C2256" s="17"/>
      <c r="D2256" s="86"/>
      <c r="E2256" s="86"/>
      <c r="F2256" s="86"/>
      <c r="G2256" s="87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9"/>
      <c r="AB2256" s="79"/>
      <c r="AC2256" s="19"/>
      <c r="AD2256" s="79"/>
      <c r="AE2256" s="96"/>
    </row>
    <row r="2257" spans="1:31" x14ac:dyDescent="0.25">
      <c r="A2257" s="17"/>
      <c r="B2257" s="17"/>
      <c r="C2257" s="17"/>
      <c r="D2257" s="86"/>
      <c r="E2257" s="86"/>
      <c r="F2257" s="86"/>
      <c r="G2257" s="87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9"/>
      <c r="AB2257" s="79"/>
      <c r="AC2257" s="19"/>
      <c r="AD2257" s="79"/>
      <c r="AE2257" s="96"/>
    </row>
    <row r="2258" spans="1:31" x14ac:dyDescent="0.25">
      <c r="A2258" s="17"/>
      <c r="B2258" s="17"/>
      <c r="C2258" s="17"/>
      <c r="D2258" s="86"/>
      <c r="E2258" s="86"/>
      <c r="F2258" s="86"/>
      <c r="G2258" s="87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9"/>
      <c r="AB2258" s="79"/>
      <c r="AC2258" s="19"/>
      <c r="AD2258" s="79"/>
      <c r="AE2258" s="96"/>
    </row>
    <row r="2259" spans="1:31" x14ac:dyDescent="0.25">
      <c r="A2259" s="17"/>
      <c r="B2259" s="17"/>
      <c r="C2259" s="17"/>
      <c r="D2259" s="86"/>
      <c r="E2259" s="86"/>
      <c r="F2259" s="86"/>
      <c r="G2259" s="87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9"/>
      <c r="AB2259" s="79"/>
      <c r="AC2259" s="19"/>
      <c r="AD2259" s="79"/>
      <c r="AE2259" s="96"/>
    </row>
    <row r="2260" spans="1:31" x14ac:dyDescent="0.25">
      <c r="A2260" s="17"/>
      <c r="B2260" s="17"/>
      <c r="C2260" s="17"/>
      <c r="D2260" s="86"/>
      <c r="E2260" s="86"/>
      <c r="F2260" s="86"/>
      <c r="G2260" s="87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9"/>
      <c r="AB2260" s="79"/>
      <c r="AC2260" s="19"/>
      <c r="AD2260" s="79"/>
      <c r="AE2260" s="96"/>
    </row>
    <row r="2261" spans="1:31" x14ac:dyDescent="0.25">
      <c r="A2261" s="17"/>
      <c r="B2261" s="17"/>
      <c r="C2261" s="17"/>
      <c r="D2261" s="86"/>
      <c r="E2261" s="86"/>
      <c r="F2261" s="86"/>
      <c r="G2261" s="87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9"/>
      <c r="AB2261" s="79"/>
      <c r="AC2261" s="19"/>
      <c r="AD2261" s="79"/>
      <c r="AE2261" s="96"/>
    </row>
    <row r="2262" spans="1:31" x14ac:dyDescent="0.25">
      <c r="A2262" s="17"/>
      <c r="B2262" s="17"/>
      <c r="C2262" s="17"/>
      <c r="D2262" s="86"/>
      <c r="E2262" s="86"/>
      <c r="F2262" s="86"/>
      <c r="G2262" s="87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9"/>
      <c r="AB2262" s="79"/>
      <c r="AC2262" s="19"/>
      <c r="AD2262" s="79"/>
      <c r="AE2262" s="96"/>
    </row>
    <row r="2263" spans="1:31" x14ac:dyDescent="0.25">
      <c r="A2263" s="17"/>
      <c r="B2263" s="17"/>
      <c r="C2263" s="17"/>
      <c r="D2263" s="86"/>
      <c r="E2263" s="86"/>
      <c r="F2263" s="86"/>
      <c r="G2263" s="87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9"/>
      <c r="AB2263" s="79"/>
      <c r="AC2263" s="19"/>
      <c r="AD2263" s="79"/>
      <c r="AE2263" s="96"/>
    </row>
    <row r="2264" spans="1:31" x14ac:dyDescent="0.25">
      <c r="A2264" s="17"/>
      <c r="B2264" s="17"/>
      <c r="C2264" s="17"/>
      <c r="D2264" s="86"/>
      <c r="E2264" s="86"/>
      <c r="F2264" s="86"/>
      <c r="G2264" s="87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9"/>
      <c r="AB2264" s="79"/>
      <c r="AC2264" s="19"/>
      <c r="AD2264" s="79"/>
      <c r="AE2264" s="96"/>
    </row>
    <row r="2265" spans="1:31" x14ac:dyDescent="0.25">
      <c r="A2265" s="17"/>
      <c r="B2265" s="17"/>
      <c r="C2265" s="17"/>
      <c r="D2265" s="86"/>
      <c r="E2265" s="86"/>
      <c r="F2265" s="86"/>
      <c r="G2265" s="87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9"/>
      <c r="AB2265" s="79"/>
      <c r="AC2265" s="19"/>
      <c r="AD2265" s="79"/>
      <c r="AE2265" s="96"/>
    </row>
    <row r="2266" spans="1:31" x14ac:dyDescent="0.25">
      <c r="A2266" s="17"/>
      <c r="B2266" s="17"/>
      <c r="C2266" s="17"/>
      <c r="D2266" s="86"/>
      <c r="E2266" s="86"/>
      <c r="F2266" s="86"/>
      <c r="G2266" s="87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9"/>
      <c r="AB2266" s="79"/>
      <c r="AC2266" s="19"/>
      <c r="AD2266" s="79"/>
      <c r="AE2266" s="96"/>
    </row>
    <row r="2267" spans="1:31" x14ac:dyDescent="0.25">
      <c r="A2267" s="17"/>
      <c r="B2267" s="17"/>
      <c r="C2267" s="17"/>
      <c r="D2267" s="86"/>
      <c r="E2267" s="86"/>
      <c r="F2267" s="86"/>
      <c r="G2267" s="87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9"/>
      <c r="AB2267" s="79"/>
      <c r="AC2267" s="19"/>
      <c r="AD2267" s="79"/>
      <c r="AE2267" s="96"/>
    </row>
    <row r="2268" spans="1:31" x14ac:dyDescent="0.25">
      <c r="A2268" s="17"/>
      <c r="B2268" s="17"/>
      <c r="C2268" s="17"/>
      <c r="D2268" s="86"/>
      <c r="E2268" s="86"/>
      <c r="F2268" s="86"/>
      <c r="G2268" s="87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9"/>
      <c r="AB2268" s="79"/>
      <c r="AC2268" s="19"/>
      <c r="AD2268" s="79"/>
      <c r="AE2268" s="96"/>
    </row>
    <row r="2269" spans="1:31" x14ac:dyDescent="0.25">
      <c r="A2269" s="17"/>
      <c r="B2269" s="17"/>
      <c r="C2269" s="17"/>
      <c r="D2269" s="86"/>
      <c r="E2269" s="86"/>
      <c r="F2269" s="86"/>
      <c r="G2269" s="87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9"/>
      <c r="AB2269" s="79"/>
      <c r="AC2269" s="19"/>
      <c r="AD2269" s="79"/>
      <c r="AE2269" s="96"/>
    </row>
    <row r="2270" spans="1:31" x14ac:dyDescent="0.25">
      <c r="A2270" s="17"/>
      <c r="B2270" s="17"/>
      <c r="C2270" s="17"/>
      <c r="D2270" s="86"/>
      <c r="E2270" s="86"/>
      <c r="F2270" s="86"/>
      <c r="G2270" s="87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9"/>
      <c r="AB2270" s="79"/>
      <c r="AC2270" s="19"/>
      <c r="AD2270" s="79"/>
      <c r="AE2270" s="96"/>
    </row>
    <row r="2271" spans="1:31" x14ac:dyDescent="0.25">
      <c r="A2271" s="17"/>
      <c r="B2271" s="17"/>
      <c r="C2271" s="17"/>
      <c r="D2271" s="86"/>
      <c r="E2271" s="86"/>
      <c r="F2271" s="86"/>
      <c r="G2271" s="87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9"/>
      <c r="AB2271" s="79"/>
      <c r="AC2271" s="19"/>
      <c r="AD2271" s="79"/>
      <c r="AE2271" s="96"/>
    </row>
    <row r="2272" spans="1:31" x14ac:dyDescent="0.25">
      <c r="A2272" s="17"/>
      <c r="B2272" s="17"/>
      <c r="C2272" s="17"/>
      <c r="D2272" s="86"/>
      <c r="E2272" s="86"/>
      <c r="F2272" s="86"/>
      <c r="G2272" s="87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9"/>
      <c r="AB2272" s="79"/>
      <c r="AC2272" s="19"/>
      <c r="AD2272" s="79"/>
      <c r="AE2272" s="96"/>
    </row>
    <row r="2273" spans="1:31" x14ac:dyDescent="0.25">
      <c r="A2273" s="17"/>
      <c r="B2273" s="17"/>
      <c r="C2273" s="17"/>
      <c r="D2273" s="86"/>
      <c r="E2273" s="86"/>
      <c r="F2273" s="86"/>
      <c r="G2273" s="87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9"/>
      <c r="AB2273" s="79"/>
      <c r="AC2273" s="19"/>
      <c r="AD2273" s="79"/>
      <c r="AE2273" s="96"/>
    </row>
    <row r="2274" spans="1:31" x14ac:dyDescent="0.25">
      <c r="A2274" s="17"/>
      <c r="B2274" s="17"/>
      <c r="C2274" s="17"/>
      <c r="D2274" s="86"/>
      <c r="E2274" s="86"/>
      <c r="F2274" s="86"/>
      <c r="G2274" s="87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9"/>
      <c r="AB2274" s="79"/>
      <c r="AC2274" s="19"/>
      <c r="AD2274" s="79"/>
      <c r="AE2274" s="96"/>
    </row>
    <row r="2275" spans="1:31" x14ac:dyDescent="0.25">
      <c r="A2275" s="17"/>
      <c r="B2275" s="17"/>
      <c r="C2275" s="17"/>
      <c r="D2275" s="86"/>
      <c r="E2275" s="86"/>
      <c r="F2275" s="86"/>
      <c r="G2275" s="87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9"/>
      <c r="AB2275" s="79"/>
      <c r="AC2275" s="19"/>
      <c r="AD2275" s="79"/>
      <c r="AE2275" s="96"/>
    </row>
    <row r="2276" spans="1:31" x14ac:dyDescent="0.25">
      <c r="A2276" s="17"/>
      <c r="B2276" s="17"/>
      <c r="C2276" s="17"/>
      <c r="D2276" s="86"/>
      <c r="E2276" s="86"/>
      <c r="F2276" s="86"/>
      <c r="G2276" s="87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9"/>
      <c r="AB2276" s="79"/>
      <c r="AC2276" s="19"/>
      <c r="AD2276" s="79"/>
      <c r="AE2276" s="96"/>
    </row>
    <row r="2277" spans="1:31" x14ac:dyDescent="0.25">
      <c r="A2277" s="17"/>
      <c r="B2277" s="17"/>
      <c r="C2277" s="17"/>
      <c r="D2277" s="86"/>
      <c r="E2277" s="86"/>
      <c r="F2277" s="86"/>
      <c r="G2277" s="87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9"/>
      <c r="AB2277" s="79"/>
      <c r="AC2277" s="19"/>
      <c r="AD2277" s="79"/>
      <c r="AE2277" s="96"/>
    </row>
    <row r="2278" spans="1:31" x14ac:dyDescent="0.25">
      <c r="A2278" s="17"/>
      <c r="B2278" s="17"/>
      <c r="C2278" s="17"/>
      <c r="D2278" s="86"/>
      <c r="E2278" s="86"/>
      <c r="F2278" s="86"/>
      <c r="G2278" s="87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9"/>
      <c r="AB2278" s="79"/>
      <c r="AC2278" s="19"/>
      <c r="AD2278" s="79"/>
      <c r="AE2278" s="96"/>
    </row>
    <row r="2279" spans="1:31" x14ac:dyDescent="0.25">
      <c r="A2279" s="17"/>
      <c r="B2279" s="17"/>
      <c r="C2279" s="17"/>
      <c r="D2279" s="86"/>
      <c r="E2279" s="86"/>
      <c r="F2279" s="86"/>
      <c r="G2279" s="87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9"/>
      <c r="AB2279" s="79"/>
      <c r="AC2279" s="19"/>
      <c r="AD2279" s="79"/>
      <c r="AE2279" s="96"/>
    </row>
    <row r="2280" spans="1:31" x14ac:dyDescent="0.25">
      <c r="A2280" s="17"/>
      <c r="B2280" s="17"/>
      <c r="C2280" s="17"/>
      <c r="D2280" s="86"/>
      <c r="E2280" s="86"/>
      <c r="F2280" s="86"/>
      <c r="G2280" s="87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9"/>
      <c r="AB2280" s="79"/>
      <c r="AC2280" s="19"/>
      <c r="AD2280" s="79"/>
      <c r="AE2280" s="96"/>
    </row>
    <row r="2281" spans="1:31" x14ac:dyDescent="0.25">
      <c r="A2281" s="17"/>
      <c r="B2281" s="17"/>
      <c r="C2281" s="17"/>
      <c r="D2281" s="86"/>
      <c r="E2281" s="86"/>
      <c r="F2281" s="86"/>
      <c r="G2281" s="87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9"/>
      <c r="AB2281" s="79"/>
      <c r="AC2281" s="19"/>
      <c r="AD2281" s="79"/>
      <c r="AE2281" s="96"/>
    </row>
    <row r="2282" spans="1:31" x14ac:dyDescent="0.25">
      <c r="A2282" s="17"/>
      <c r="B2282" s="17"/>
      <c r="C2282" s="17"/>
      <c r="D2282" s="86"/>
      <c r="E2282" s="86"/>
      <c r="F2282" s="86"/>
      <c r="G2282" s="87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9"/>
      <c r="AB2282" s="79"/>
      <c r="AC2282" s="19"/>
      <c r="AD2282" s="79"/>
      <c r="AE2282" s="96"/>
    </row>
    <row r="2283" spans="1:31" x14ac:dyDescent="0.25">
      <c r="A2283" s="17"/>
      <c r="B2283" s="17"/>
      <c r="C2283" s="17"/>
      <c r="D2283" s="86"/>
      <c r="E2283" s="86"/>
      <c r="F2283" s="86"/>
      <c r="G2283" s="87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9"/>
      <c r="AB2283" s="79"/>
      <c r="AC2283" s="19"/>
      <c r="AD2283" s="79"/>
      <c r="AE2283" s="96"/>
    </row>
    <row r="2284" spans="1:31" x14ac:dyDescent="0.25">
      <c r="A2284" s="17"/>
      <c r="B2284" s="17"/>
      <c r="C2284" s="17"/>
      <c r="D2284" s="86"/>
      <c r="E2284" s="86"/>
      <c r="F2284" s="86"/>
      <c r="G2284" s="87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9"/>
      <c r="AB2284" s="79"/>
      <c r="AC2284" s="19"/>
      <c r="AD2284" s="79"/>
      <c r="AE2284" s="96"/>
    </row>
    <row r="2285" spans="1:31" x14ac:dyDescent="0.25">
      <c r="A2285" s="17"/>
      <c r="B2285" s="17"/>
      <c r="C2285" s="17"/>
      <c r="D2285" s="86"/>
      <c r="E2285" s="86"/>
      <c r="F2285" s="86"/>
      <c r="G2285" s="87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9"/>
      <c r="AB2285" s="79"/>
      <c r="AC2285" s="19"/>
      <c r="AD2285" s="79"/>
      <c r="AE2285" s="96"/>
    </row>
    <row r="2286" spans="1:31" x14ac:dyDescent="0.25">
      <c r="A2286" s="17"/>
      <c r="B2286" s="17"/>
      <c r="C2286" s="17"/>
      <c r="D2286" s="86"/>
      <c r="E2286" s="86"/>
      <c r="F2286" s="86"/>
      <c r="G2286" s="87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9"/>
      <c r="AB2286" s="79"/>
      <c r="AC2286" s="19"/>
      <c r="AD2286" s="79"/>
      <c r="AE2286" s="96"/>
    </row>
    <row r="2287" spans="1:31" x14ac:dyDescent="0.25">
      <c r="A2287" s="17"/>
      <c r="B2287" s="17"/>
      <c r="C2287" s="17"/>
      <c r="D2287" s="86"/>
      <c r="E2287" s="86"/>
      <c r="F2287" s="86"/>
      <c r="G2287" s="87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9"/>
      <c r="AB2287" s="79"/>
      <c r="AC2287" s="19"/>
      <c r="AD2287" s="79"/>
      <c r="AE2287" s="96"/>
    </row>
    <row r="2288" spans="1:31" x14ac:dyDescent="0.25">
      <c r="A2288" s="17"/>
      <c r="B2288" s="17"/>
      <c r="C2288" s="17"/>
      <c r="D2288" s="86"/>
      <c r="E2288" s="86"/>
      <c r="F2288" s="86"/>
      <c r="G2288" s="87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9"/>
      <c r="AB2288" s="79"/>
      <c r="AC2288" s="19"/>
      <c r="AD2288" s="79"/>
      <c r="AE2288" s="96"/>
    </row>
    <row r="2289" spans="1:31" x14ac:dyDescent="0.25">
      <c r="A2289" s="17"/>
      <c r="B2289" s="17"/>
      <c r="C2289" s="17"/>
      <c r="D2289" s="86"/>
      <c r="E2289" s="86"/>
      <c r="F2289" s="86"/>
      <c r="G2289" s="87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9"/>
      <c r="AB2289" s="79"/>
      <c r="AC2289" s="19"/>
      <c r="AD2289" s="79"/>
      <c r="AE2289" s="96"/>
    </row>
    <row r="2290" spans="1:31" x14ac:dyDescent="0.25">
      <c r="A2290" s="17"/>
      <c r="B2290" s="17"/>
      <c r="C2290" s="17"/>
      <c r="D2290" s="86"/>
      <c r="E2290" s="86"/>
      <c r="F2290" s="86"/>
      <c r="G2290" s="87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9"/>
      <c r="AB2290" s="79"/>
      <c r="AC2290" s="19"/>
      <c r="AD2290" s="79"/>
      <c r="AE2290" s="96"/>
    </row>
    <row r="2291" spans="1:31" x14ac:dyDescent="0.25">
      <c r="A2291" s="17"/>
      <c r="B2291" s="17"/>
      <c r="C2291" s="17"/>
      <c r="D2291" s="86"/>
      <c r="E2291" s="86"/>
      <c r="F2291" s="86"/>
      <c r="G2291" s="87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9"/>
      <c r="AB2291" s="79"/>
      <c r="AC2291" s="19"/>
      <c r="AD2291" s="79"/>
      <c r="AE2291" s="96"/>
    </row>
    <row r="2292" spans="1:31" x14ac:dyDescent="0.25">
      <c r="A2292" s="17"/>
      <c r="B2292" s="17"/>
      <c r="C2292" s="17"/>
      <c r="D2292" s="86"/>
      <c r="E2292" s="86"/>
      <c r="F2292" s="86"/>
      <c r="G2292" s="87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9"/>
      <c r="AB2292" s="79"/>
      <c r="AC2292" s="19"/>
      <c r="AD2292" s="79"/>
      <c r="AE2292" s="98"/>
    </row>
    <row r="2293" spans="1:31" x14ac:dyDescent="0.25">
      <c r="A2293" s="17"/>
      <c r="B2293" s="17"/>
      <c r="C2293" s="17"/>
      <c r="D2293" s="86"/>
      <c r="E2293" s="86"/>
      <c r="F2293" s="86"/>
      <c r="G2293" s="87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9"/>
      <c r="AB2293" s="79"/>
      <c r="AC2293" s="19"/>
      <c r="AD2293" s="79"/>
      <c r="AE2293" s="98"/>
    </row>
    <row r="2294" spans="1:31" x14ac:dyDescent="0.25">
      <c r="A2294" s="17"/>
      <c r="B2294" s="17"/>
      <c r="C2294" s="17"/>
      <c r="D2294" s="86"/>
      <c r="E2294" s="86"/>
      <c r="F2294" s="86"/>
      <c r="G2294" s="87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9"/>
      <c r="AB2294" s="79"/>
      <c r="AC2294" s="19"/>
      <c r="AD2294" s="79"/>
      <c r="AE2294" s="98"/>
    </row>
    <row r="2295" spans="1:31" x14ac:dyDescent="0.25">
      <c r="A2295" s="17"/>
      <c r="B2295" s="17"/>
      <c r="C2295" s="17"/>
      <c r="D2295" s="86"/>
      <c r="E2295" s="86"/>
      <c r="F2295" s="86"/>
      <c r="G2295" s="87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9"/>
      <c r="AB2295" s="79"/>
      <c r="AC2295" s="19"/>
      <c r="AD2295" s="79"/>
      <c r="AE2295" s="98"/>
    </row>
    <row r="2296" spans="1:31" x14ac:dyDescent="0.25">
      <c r="A2296" s="17"/>
      <c r="B2296" s="17"/>
      <c r="C2296" s="17"/>
      <c r="D2296" s="86"/>
      <c r="E2296" s="86"/>
      <c r="F2296" s="86"/>
      <c r="G2296" s="87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9"/>
      <c r="AB2296" s="79"/>
      <c r="AC2296" s="19"/>
      <c r="AD2296" s="79"/>
      <c r="AE2296" s="98"/>
    </row>
    <row r="2297" spans="1:31" x14ac:dyDescent="0.25">
      <c r="A2297" s="17"/>
      <c r="B2297" s="17"/>
      <c r="C2297" s="17"/>
      <c r="D2297" s="86"/>
      <c r="E2297" s="86"/>
      <c r="F2297" s="86"/>
      <c r="G2297" s="87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9"/>
      <c r="AB2297" s="79"/>
      <c r="AC2297" s="19"/>
      <c r="AD2297" s="79"/>
      <c r="AE2297" s="98"/>
    </row>
    <row r="2298" spans="1:31" x14ac:dyDescent="0.25">
      <c r="A2298" s="17"/>
      <c r="B2298" s="17"/>
      <c r="C2298" s="17"/>
      <c r="D2298" s="86"/>
      <c r="E2298" s="86"/>
      <c r="F2298" s="86"/>
      <c r="G2298" s="87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9"/>
      <c r="AB2298" s="79"/>
      <c r="AC2298" s="19"/>
      <c r="AD2298" s="79"/>
      <c r="AE2298" s="98"/>
    </row>
    <row r="2299" spans="1:31" x14ac:dyDescent="0.25">
      <c r="A2299" s="17"/>
      <c r="B2299" s="17"/>
      <c r="C2299" s="17"/>
      <c r="D2299" s="86"/>
      <c r="E2299" s="86"/>
      <c r="F2299" s="86"/>
      <c r="G2299" s="87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9"/>
      <c r="AB2299" s="79"/>
      <c r="AC2299" s="19"/>
      <c r="AD2299" s="79"/>
      <c r="AE2299" s="98"/>
    </row>
    <row r="2300" spans="1:31" x14ac:dyDescent="0.25">
      <c r="A2300" s="17"/>
      <c r="B2300" s="17"/>
      <c r="C2300" s="17"/>
      <c r="D2300" s="86"/>
      <c r="E2300" s="86"/>
      <c r="F2300" s="86"/>
      <c r="G2300" s="87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9"/>
      <c r="AB2300" s="79"/>
      <c r="AC2300" s="19"/>
      <c r="AD2300" s="79"/>
      <c r="AE2300" s="98"/>
    </row>
    <row r="2301" spans="1:31" x14ac:dyDescent="0.25">
      <c r="A2301" s="17"/>
      <c r="B2301" s="17"/>
      <c r="C2301" s="17"/>
      <c r="D2301" s="86"/>
      <c r="E2301" s="86"/>
      <c r="F2301" s="86"/>
      <c r="G2301" s="87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9"/>
      <c r="AB2301" s="79"/>
      <c r="AC2301" s="19"/>
      <c r="AD2301" s="79"/>
      <c r="AE2301" s="98"/>
    </row>
    <row r="2302" spans="1:31" x14ac:dyDescent="0.25">
      <c r="A2302" s="17"/>
      <c r="B2302" s="17"/>
      <c r="C2302" s="17"/>
      <c r="D2302" s="86"/>
      <c r="E2302" s="86"/>
      <c r="F2302" s="86"/>
      <c r="G2302" s="87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9"/>
      <c r="AB2302" s="79"/>
      <c r="AC2302" s="19"/>
      <c r="AD2302" s="79"/>
      <c r="AE2302" s="98"/>
    </row>
    <row r="2303" spans="1:31" x14ac:dyDescent="0.25">
      <c r="A2303" s="17"/>
      <c r="B2303" s="17"/>
      <c r="C2303" s="17"/>
      <c r="D2303" s="86"/>
      <c r="E2303" s="86"/>
      <c r="F2303" s="86"/>
      <c r="G2303" s="87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9"/>
      <c r="AB2303" s="79"/>
      <c r="AC2303" s="19"/>
      <c r="AD2303" s="79"/>
      <c r="AE2303" s="98"/>
    </row>
    <row r="2304" spans="1:31" x14ac:dyDescent="0.25">
      <c r="A2304" s="17"/>
      <c r="B2304" s="17"/>
      <c r="C2304" s="17"/>
      <c r="D2304" s="86"/>
      <c r="E2304" s="86"/>
      <c r="F2304" s="86"/>
      <c r="G2304" s="87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9"/>
      <c r="AB2304" s="79"/>
      <c r="AC2304" s="19"/>
      <c r="AD2304" s="79"/>
      <c r="AE2304" s="98"/>
    </row>
    <row r="2305" spans="1:31" x14ac:dyDescent="0.25">
      <c r="A2305" s="17"/>
      <c r="B2305" s="17"/>
      <c r="C2305" s="17"/>
      <c r="D2305" s="86"/>
      <c r="E2305" s="86"/>
      <c r="F2305" s="86"/>
      <c r="G2305" s="87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9"/>
      <c r="AB2305" s="79"/>
      <c r="AC2305" s="19"/>
      <c r="AD2305" s="79"/>
      <c r="AE2305" s="98"/>
    </row>
    <row r="2306" spans="1:31" x14ac:dyDescent="0.25">
      <c r="A2306" s="17"/>
      <c r="B2306" s="17"/>
      <c r="C2306" s="17"/>
      <c r="D2306" s="86"/>
      <c r="E2306" s="86"/>
      <c r="F2306" s="86"/>
      <c r="G2306" s="87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9"/>
      <c r="AB2306" s="79"/>
      <c r="AC2306" s="19"/>
      <c r="AD2306" s="79"/>
      <c r="AE2306" s="98"/>
    </row>
    <row r="2307" spans="1:31" x14ac:dyDescent="0.25">
      <c r="A2307" s="17"/>
      <c r="B2307" s="17"/>
      <c r="C2307" s="17"/>
      <c r="D2307" s="86"/>
      <c r="E2307" s="86"/>
      <c r="F2307" s="86"/>
      <c r="G2307" s="87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9"/>
      <c r="AB2307" s="79"/>
      <c r="AC2307" s="19"/>
      <c r="AD2307" s="79"/>
      <c r="AE2307" s="98"/>
    </row>
    <row r="2308" spans="1:31" x14ac:dyDescent="0.25">
      <c r="A2308" s="17"/>
      <c r="B2308" s="17"/>
      <c r="C2308" s="17"/>
      <c r="D2308" s="86"/>
      <c r="E2308" s="86"/>
      <c r="F2308" s="86"/>
      <c r="G2308" s="87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9"/>
      <c r="AB2308" s="79"/>
      <c r="AC2308" s="19"/>
      <c r="AD2308" s="79"/>
      <c r="AE2308" s="98"/>
    </row>
    <row r="2309" spans="1:31" x14ac:dyDescent="0.25">
      <c r="A2309" s="17"/>
      <c r="B2309" s="17"/>
      <c r="C2309" s="17"/>
      <c r="D2309" s="86"/>
      <c r="E2309" s="86"/>
      <c r="F2309" s="86"/>
      <c r="G2309" s="87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9"/>
      <c r="AB2309" s="79"/>
      <c r="AC2309" s="19"/>
      <c r="AD2309" s="79"/>
      <c r="AE2309" s="98"/>
    </row>
    <row r="2310" spans="1:31" x14ac:dyDescent="0.25">
      <c r="A2310" s="17"/>
      <c r="B2310" s="17"/>
      <c r="C2310" s="17"/>
      <c r="D2310" s="86"/>
      <c r="E2310" s="86"/>
      <c r="F2310" s="86"/>
      <c r="G2310" s="87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9"/>
      <c r="AB2310" s="79"/>
      <c r="AC2310" s="19"/>
      <c r="AD2310" s="79"/>
      <c r="AE2310" s="98"/>
    </row>
    <row r="2311" spans="1:31" x14ac:dyDescent="0.25">
      <c r="A2311" s="17"/>
      <c r="B2311" s="17"/>
      <c r="C2311" s="17"/>
      <c r="D2311" s="86"/>
      <c r="E2311" s="86"/>
      <c r="F2311" s="86"/>
      <c r="G2311" s="87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9"/>
      <c r="AB2311" s="79"/>
      <c r="AC2311" s="19"/>
      <c r="AD2311" s="79"/>
      <c r="AE2311" s="98"/>
    </row>
    <row r="2312" spans="1:31" x14ac:dyDescent="0.25">
      <c r="A2312" s="17"/>
      <c r="B2312" s="17"/>
      <c r="C2312" s="17"/>
      <c r="D2312" s="86"/>
      <c r="E2312" s="86"/>
      <c r="F2312" s="86"/>
      <c r="G2312" s="87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9"/>
      <c r="AB2312" s="79"/>
      <c r="AC2312" s="19"/>
      <c r="AD2312" s="79"/>
      <c r="AE2312" s="98"/>
    </row>
    <row r="2313" spans="1:31" x14ac:dyDescent="0.25">
      <c r="A2313" s="17"/>
      <c r="B2313" s="17"/>
      <c r="C2313" s="17"/>
      <c r="D2313" s="86"/>
      <c r="E2313" s="86"/>
      <c r="F2313" s="86"/>
      <c r="G2313" s="87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9"/>
      <c r="AB2313" s="79"/>
      <c r="AC2313" s="19"/>
      <c r="AD2313" s="79"/>
      <c r="AE2313" s="98"/>
    </row>
    <row r="2314" spans="1:31" x14ac:dyDescent="0.25">
      <c r="A2314" s="17"/>
      <c r="B2314" s="17"/>
      <c r="C2314" s="17"/>
      <c r="D2314" s="86"/>
      <c r="E2314" s="86"/>
      <c r="F2314" s="86"/>
      <c r="G2314" s="87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9"/>
      <c r="AB2314" s="79"/>
      <c r="AC2314" s="19"/>
      <c r="AD2314" s="79"/>
      <c r="AE2314" s="98"/>
    </row>
    <row r="2315" spans="1:31" x14ac:dyDescent="0.25">
      <c r="A2315" s="17"/>
      <c r="B2315" s="17"/>
      <c r="C2315" s="17"/>
      <c r="D2315" s="86"/>
      <c r="E2315" s="86"/>
      <c r="F2315" s="86"/>
      <c r="G2315" s="87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9"/>
      <c r="AB2315" s="79"/>
      <c r="AC2315" s="19"/>
      <c r="AD2315" s="79"/>
      <c r="AE2315" s="98"/>
    </row>
    <row r="2316" spans="1:31" x14ac:dyDescent="0.25">
      <c r="A2316" s="17"/>
      <c r="B2316" s="17"/>
      <c r="C2316" s="17"/>
      <c r="D2316" s="86"/>
      <c r="E2316" s="86"/>
      <c r="F2316" s="86"/>
      <c r="G2316" s="87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9"/>
      <c r="AB2316" s="79"/>
      <c r="AC2316" s="19"/>
      <c r="AD2316" s="79"/>
      <c r="AE2316" s="98"/>
    </row>
    <row r="2317" spans="1:31" x14ac:dyDescent="0.25">
      <c r="A2317" s="17"/>
      <c r="B2317" s="17"/>
      <c r="C2317" s="17"/>
      <c r="D2317" s="86"/>
      <c r="E2317" s="86"/>
      <c r="F2317" s="86"/>
      <c r="G2317" s="87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9"/>
      <c r="AB2317" s="79"/>
      <c r="AC2317" s="19"/>
      <c r="AD2317" s="79"/>
      <c r="AE2317" s="98"/>
    </row>
    <row r="2318" spans="1:31" x14ac:dyDescent="0.25">
      <c r="A2318" s="17"/>
      <c r="B2318" s="17"/>
      <c r="C2318" s="17"/>
      <c r="D2318" s="86"/>
      <c r="E2318" s="86"/>
      <c r="F2318" s="86"/>
      <c r="G2318" s="87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9"/>
      <c r="AB2318" s="79"/>
      <c r="AC2318" s="19"/>
      <c r="AD2318" s="79"/>
      <c r="AE2318" s="98"/>
    </row>
    <row r="2319" spans="1:31" x14ac:dyDescent="0.25">
      <c r="A2319" s="17"/>
      <c r="B2319" s="17"/>
      <c r="C2319" s="17"/>
      <c r="D2319" s="86"/>
      <c r="E2319" s="86"/>
      <c r="F2319" s="86"/>
      <c r="G2319" s="87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9"/>
      <c r="AB2319" s="79"/>
      <c r="AC2319" s="19"/>
      <c r="AD2319" s="79"/>
      <c r="AE2319" s="98"/>
    </row>
    <row r="2320" spans="1:31" x14ac:dyDescent="0.25">
      <c r="A2320" s="17"/>
      <c r="B2320" s="17"/>
      <c r="C2320" s="17"/>
      <c r="D2320" s="86"/>
      <c r="E2320" s="86"/>
      <c r="F2320" s="86"/>
      <c r="G2320" s="87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9"/>
      <c r="AB2320" s="79"/>
      <c r="AC2320" s="19"/>
      <c r="AD2320" s="79"/>
      <c r="AE2320" s="98"/>
    </row>
    <row r="2321" spans="1:31" x14ac:dyDescent="0.25">
      <c r="A2321" s="17"/>
      <c r="B2321" s="17"/>
      <c r="C2321" s="17"/>
      <c r="D2321" s="86"/>
      <c r="E2321" s="86"/>
      <c r="F2321" s="86"/>
      <c r="G2321" s="87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9"/>
      <c r="AB2321" s="79"/>
      <c r="AC2321" s="19"/>
      <c r="AD2321" s="79"/>
      <c r="AE2321" s="98"/>
    </row>
    <row r="2322" spans="1:31" x14ac:dyDescent="0.25">
      <c r="A2322" s="17"/>
      <c r="B2322" s="17"/>
      <c r="C2322" s="17"/>
      <c r="D2322" s="86"/>
      <c r="E2322" s="86"/>
      <c r="F2322" s="86"/>
      <c r="G2322" s="87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9"/>
      <c r="AB2322" s="79"/>
      <c r="AC2322" s="19"/>
      <c r="AD2322" s="79"/>
      <c r="AE2322" s="98"/>
    </row>
    <row r="2323" spans="1:31" x14ac:dyDescent="0.25">
      <c r="A2323" s="17"/>
      <c r="B2323" s="17"/>
      <c r="C2323" s="17"/>
      <c r="D2323" s="86"/>
      <c r="E2323" s="86"/>
      <c r="F2323" s="86"/>
      <c r="G2323" s="87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9"/>
      <c r="AB2323" s="79"/>
      <c r="AC2323" s="19"/>
      <c r="AD2323" s="79"/>
      <c r="AE2323" s="98"/>
    </row>
    <row r="2324" spans="1:31" x14ac:dyDescent="0.25">
      <c r="A2324" s="17"/>
      <c r="B2324" s="17"/>
      <c r="C2324" s="17"/>
      <c r="D2324" s="86"/>
      <c r="E2324" s="86"/>
      <c r="F2324" s="86"/>
      <c r="G2324" s="87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9"/>
      <c r="AB2324" s="79"/>
      <c r="AC2324" s="19"/>
      <c r="AD2324" s="79"/>
      <c r="AE2324" s="98"/>
    </row>
    <row r="2325" spans="1:31" x14ac:dyDescent="0.25">
      <c r="A2325" s="17"/>
      <c r="B2325" s="17"/>
      <c r="C2325" s="17"/>
      <c r="D2325" s="86"/>
      <c r="E2325" s="86"/>
      <c r="F2325" s="86"/>
      <c r="G2325" s="87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9"/>
      <c r="AB2325" s="79"/>
      <c r="AC2325" s="19"/>
      <c r="AD2325" s="79"/>
      <c r="AE2325" s="98"/>
    </row>
    <row r="2326" spans="1:31" x14ac:dyDescent="0.25">
      <c r="A2326" s="17"/>
      <c r="B2326" s="17"/>
      <c r="C2326" s="17"/>
      <c r="D2326" s="86"/>
      <c r="E2326" s="86"/>
      <c r="F2326" s="86"/>
      <c r="G2326" s="87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9"/>
      <c r="AB2326" s="79"/>
      <c r="AC2326" s="19"/>
      <c r="AD2326" s="79"/>
      <c r="AE2326" s="98"/>
    </row>
    <row r="2327" spans="1:31" x14ac:dyDescent="0.25">
      <c r="A2327" s="17"/>
      <c r="B2327" s="17"/>
      <c r="C2327" s="17"/>
      <c r="D2327" s="86"/>
      <c r="E2327" s="86"/>
      <c r="F2327" s="86"/>
      <c r="G2327" s="87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9"/>
      <c r="AB2327" s="79"/>
      <c r="AC2327" s="19"/>
      <c r="AD2327" s="79"/>
      <c r="AE2327" s="98"/>
    </row>
    <row r="2328" spans="1:31" x14ac:dyDescent="0.25">
      <c r="A2328" s="17"/>
      <c r="B2328" s="17"/>
      <c r="C2328" s="17"/>
      <c r="D2328" s="86"/>
      <c r="E2328" s="86"/>
      <c r="F2328" s="86"/>
      <c r="G2328" s="87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9"/>
      <c r="AB2328" s="79"/>
      <c r="AC2328" s="19"/>
      <c r="AD2328" s="79"/>
      <c r="AE2328" s="98"/>
    </row>
    <row r="2329" spans="1:31" x14ac:dyDescent="0.25">
      <c r="A2329" s="17"/>
      <c r="B2329" s="17"/>
      <c r="C2329" s="17"/>
      <c r="D2329" s="86"/>
      <c r="E2329" s="86"/>
      <c r="F2329" s="86"/>
      <c r="G2329" s="87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9"/>
      <c r="AB2329" s="79"/>
      <c r="AC2329" s="19"/>
      <c r="AD2329" s="79"/>
      <c r="AE2329" s="98"/>
    </row>
    <row r="2330" spans="1:31" x14ac:dyDescent="0.25">
      <c r="A2330" s="17"/>
      <c r="B2330" s="17"/>
      <c r="C2330" s="17"/>
      <c r="D2330" s="86"/>
      <c r="E2330" s="86"/>
      <c r="F2330" s="86"/>
      <c r="G2330" s="87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9"/>
      <c r="AB2330" s="79"/>
      <c r="AC2330" s="19"/>
      <c r="AD2330" s="79"/>
      <c r="AE2330" s="98"/>
    </row>
    <row r="2331" spans="1:31" x14ac:dyDescent="0.25">
      <c r="A2331" s="17"/>
      <c r="B2331" s="17"/>
      <c r="C2331" s="17"/>
      <c r="D2331" s="86"/>
      <c r="E2331" s="86"/>
      <c r="F2331" s="86"/>
      <c r="G2331" s="87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9"/>
      <c r="AB2331" s="79"/>
      <c r="AC2331" s="19"/>
      <c r="AD2331" s="79"/>
      <c r="AE2331" s="98"/>
    </row>
    <row r="2332" spans="1:31" x14ac:dyDescent="0.25">
      <c r="A2332" s="17"/>
      <c r="B2332" s="17"/>
      <c r="C2332" s="17"/>
      <c r="D2332" s="86"/>
      <c r="E2332" s="86"/>
      <c r="F2332" s="86"/>
      <c r="G2332" s="87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9"/>
      <c r="AB2332" s="79"/>
      <c r="AC2332" s="19"/>
      <c r="AD2332" s="79"/>
      <c r="AE2332" s="98"/>
    </row>
    <row r="2333" spans="1:31" x14ac:dyDescent="0.25">
      <c r="A2333" s="17"/>
      <c r="B2333" s="17"/>
      <c r="C2333" s="17"/>
      <c r="D2333" s="86"/>
      <c r="E2333" s="86"/>
      <c r="F2333" s="86"/>
      <c r="G2333" s="87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9"/>
      <c r="AB2333" s="79"/>
      <c r="AC2333" s="19"/>
      <c r="AD2333" s="79"/>
      <c r="AE2333" s="98"/>
    </row>
    <row r="2334" spans="1:31" x14ac:dyDescent="0.25">
      <c r="A2334" s="17"/>
      <c r="B2334" s="17"/>
      <c r="C2334" s="17"/>
      <c r="D2334" s="86"/>
      <c r="E2334" s="86"/>
      <c r="F2334" s="86"/>
      <c r="G2334" s="87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9"/>
      <c r="AB2334" s="79"/>
      <c r="AC2334" s="19"/>
      <c r="AD2334" s="79"/>
      <c r="AE2334" s="99"/>
    </row>
    <row r="2335" spans="1:31" x14ac:dyDescent="0.25">
      <c r="A2335" s="17"/>
      <c r="B2335" s="17"/>
      <c r="C2335" s="17"/>
      <c r="D2335" s="86"/>
      <c r="E2335" s="86"/>
      <c r="F2335" s="86"/>
      <c r="G2335" s="87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9"/>
      <c r="AB2335" s="79"/>
      <c r="AC2335" s="19"/>
      <c r="AD2335" s="79"/>
      <c r="AE2335" s="99"/>
    </row>
    <row r="2336" spans="1:31" x14ac:dyDescent="0.25">
      <c r="A2336" s="17"/>
      <c r="B2336" s="17"/>
      <c r="C2336" s="17"/>
      <c r="D2336" s="86"/>
      <c r="E2336" s="86"/>
      <c r="F2336" s="86"/>
      <c r="G2336" s="87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9"/>
      <c r="AB2336" s="79"/>
      <c r="AC2336" s="19"/>
      <c r="AD2336" s="79"/>
      <c r="AE2336" s="99"/>
    </row>
    <row r="2337" spans="1:31" x14ac:dyDescent="0.25">
      <c r="A2337" s="17"/>
      <c r="B2337" s="17"/>
      <c r="C2337" s="17"/>
      <c r="D2337" s="86"/>
      <c r="E2337" s="86"/>
      <c r="F2337" s="86"/>
      <c r="G2337" s="87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9"/>
      <c r="AB2337" s="79"/>
      <c r="AC2337" s="19"/>
      <c r="AD2337" s="79"/>
      <c r="AE2337" s="99"/>
    </row>
    <row r="2338" spans="1:31" x14ac:dyDescent="0.25">
      <c r="A2338" s="17"/>
      <c r="B2338" s="17"/>
      <c r="C2338" s="17"/>
      <c r="D2338" s="86"/>
      <c r="E2338" s="86"/>
      <c r="F2338" s="86"/>
      <c r="G2338" s="87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9"/>
      <c r="AB2338" s="79"/>
      <c r="AC2338" s="19"/>
      <c r="AD2338" s="79"/>
      <c r="AE2338" s="99"/>
    </row>
    <row r="2339" spans="1:31" x14ac:dyDescent="0.25">
      <c r="A2339" s="17"/>
      <c r="B2339" s="17"/>
      <c r="C2339" s="17"/>
      <c r="D2339" s="86"/>
      <c r="E2339" s="86"/>
      <c r="F2339" s="86"/>
      <c r="G2339" s="87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9"/>
      <c r="AB2339" s="79"/>
      <c r="AC2339" s="19"/>
      <c r="AD2339" s="79"/>
      <c r="AE2339" s="99"/>
    </row>
    <row r="2340" spans="1:31" x14ac:dyDescent="0.25">
      <c r="A2340" s="17"/>
      <c r="B2340" s="17"/>
      <c r="C2340" s="17"/>
      <c r="D2340" s="86"/>
      <c r="E2340" s="86"/>
      <c r="F2340" s="86"/>
      <c r="G2340" s="87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9"/>
      <c r="AB2340" s="79"/>
      <c r="AC2340" s="19"/>
      <c r="AD2340" s="79"/>
      <c r="AE2340" s="99"/>
    </row>
    <row r="2341" spans="1:31" x14ac:dyDescent="0.25">
      <c r="A2341" s="17"/>
      <c r="B2341" s="17"/>
      <c r="C2341" s="17"/>
      <c r="D2341" s="86"/>
      <c r="E2341" s="86"/>
      <c r="F2341" s="86"/>
      <c r="G2341" s="87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9"/>
      <c r="AB2341" s="79"/>
      <c r="AC2341" s="19"/>
      <c r="AD2341" s="79"/>
      <c r="AE2341" s="99"/>
    </row>
    <row r="2342" spans="1:31" x14ac:dyDescent="0.25">
      <c r="A2342" s="17"/>
      <c r="B2342" s="17"/>
      <c r="C2342" s="17"/>
      <c r="D2342" s="86"/>
      <c r="E2342" s="86"/>
      <c r="F2342" s="86"/>
      <c r="G2342" s="87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9"/>
      <c r="AB2342" s="79"/>
      <c r="AC2342" s="19"/>
      <c r="AD2342" s="79"/>
      <c r="AE2342" s="99"/>
    </row>
    <row r="2343" spans="1:31" x14ac:dyDescent="0.25">
      <c r="A2343" s="17"/>
      <c r="B2343" s="17"/>
      <c r="C2343" s="17"/>
      <c r="D2343" s="86"/>
      <c r="E2343" s="86"/>
      <c r="F2343" s="86"/>
      <c r="G2343" s="87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9"/>
      <c r="AB2343" s="79"/>
      <c r="AC2343" s="19"/>
      <c r="AD2343" s="79"/>
      <c r="AE2343" s="99"/>
    </row>
    <row r="2344" spans="1:31" x14ac:dyDescent="0.25">
      <c r="A2344" s="17"/>
      <c r="B2344" s="17"/>
      <c r="C2344" s="17"/>
      <c r="D2344" s="86"/>
      <c r="E2344" s="86"/>
      <c r="F2344" s="86"/>
      <c r="G2344" s="87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9"/>
      <c r="AB2344" s="79"/>
      <c r="AC2344" s="19"/>
      <c r="AD2344" s="79"/>
      <c r="AE2344" s="99"/>
    </row>
    <row r="2345" spans="1:31" x14ac:dyDescent="0.25">
      <c r="A2345" s="17"/>
      <c r="B2345" s="17"/>
      <c r="C2345" s="17"/>
      <c r="D2345" s="86"/>
      <c r="E2345" s="86"/>
      <c r="F2345" s="86"/>
      <c r="G2345" s="87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9"/>
      <c r="AB2345" s="79"/>
      <c r="AC2345" s="19"/>
      <c r="AD2345" s="79"/>
      <c r="AE2345" s="99"/>
    </row>
    <row r="2346" spans="1:31" x14ac:dyDescent="0.25">
      <c r="A2346" s="17"/>
      <c r="B2346" s="17"/>
      <c r="C2346" s="17"/>
      <c r="D2346" s="86"/>
      <c r="E2346" s="86"/>
      <c r="F2346" s="86"/>
      <c r="G2346" s="87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9"/>
      <c r="AB2346" s="79"/>
      <c r="AC2346" s="19"/>
      <c r="AD2346" s="79"/>
      <c r="AE2346" s="99"/>
    </row>
    <row r="2347" spans="1:31" x14ac:dyDescent="0.25">
      <c r="A2347" s="17"/>
      <c r="B2347" s="17"/>
      <c r="C2347" s="17"/>
      <c r="D2347" s="86"/>
      <c r="E2347" s="86"/>
      <c r="F2347" s="86"/>
      <c r="G2347" s="87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9"/>
      <c r="AB2347" s="79"/>
      <c r="AC2347" s="19"/>
      <c r="AD2347" s="79"/>
      <c r="AE2347" s="99"/>
    </row>
    <row r="2348" spans="1:31" x14ac:dyDescent="0.25">
      <c r="A2348" s="17"/>
      <c r="B2348" s="17"/>
      <c r="C2348" s="17"/>
      <c r="D2348" s="86"/>
      <c r="E2348" s="86"/>
      <c r="F2348" s="86"/>
      <c r="G2348" s="87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9"/>
      <c r="AB2348" s="79"/>
      <c r="AC2348" s="19"/>
      <c r="AD2348" s="79"/>
      <c r="AE2348" s="99"/>
    </row>
    <row r="2349" spans="1:31" x14ac:dyDescent="0.25">
      <c r="A2349" s="17"/>
      <c r="B2349" s="17"/>
      <c r="C2349" s="17"/>
      <c r="D2349" s="86"/>
      <c r="E2349" s="86"/>
      <c r="F2349" s="86"/>
      <c r="G2349" s="87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9"/>
      <c r="AB2349" s="79"/>
      <c r="AC2349" s="19"/>
      <c r="AD2349" s="79"/>
      <c r="AE2349" s="99"/>
    </row>
    <row r="2350" spans="1:31" x14ac:dyDescent="0.25">
      <c r="A2350" s="17"/>
      <c r="B2350" s="17"/>
      <c r="C2350" s="17"/>
      <c r="D2350" s="86"/>
      <c r="E2350" s="86"/>
      <c r="F2350" s="86"/>
      <c r="G2350" s="87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9"/>
      <c r="AB2350" s="79"/>
      <c r="AC2350" s="19"/>
      <c r="AD2350" s="79"/>
      <c r="AE2350" s="99"/>
    </row>
    <row r="2351" spans="1:31" x14ac:dyDescent="0.25">
      <c r="A2351" s="17"/>
      <c r="B2351" s="17"/>
      <c r="C2351" s="17"/>
      <c r="D2351" s="86"/>
      <c r="E2351" s="86"/>
      <c r="F2351" s="86"/>
      <c r="G2351" s="87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9"/>
      <c r="AB2351" s="79"/>
      <c r="AD2351" s="79"/>
      <c r="AE2351" s="99"/>
    </row>
    <row r="2352" spans="1:31" x14ac:dyDescent="0.25">
      <c r="A2352" s="17"/>
      <c r="B2352" s="17"/>
      <c r="C2352" s="17"/>
      <c r="D2352" s="86"/>
      <c r="E2352" s="86"/>
      <c r="F2352" s="86"/>
      <c r="G2352" s="87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9"/>
      <c r="AB2352" s="79"/>
      <c r="AD2352" s="79"/>
      <c r="AE2352" s="99"/>
    </row>
    <row r="2353" spans="1:31" x14ac:dyDescent="0.25">
      <c r="A2353" s="17"/>
      <c r="B2353" s="17"/>
      <c r="C2353" s="17"/>
      <c r="D2353" s="86"/>
      <c r="E2353" s="86"/>
      <c r="F2353" s="86"/>
      <c r="G2353" s="87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9"/>
      <c r="AB2353" s="79"/>
      <c r="AD2353" s="79"/>
      <c r="AE2353" s="99"/>
    </row>
    <row r="2354" spans="1:31" x14ac:dyDescent="0.25">
      <c r="A2354" s="17"/>
      <c r="B2354" s="17"/>
      <c r="C2354" s="17"/>
      <c r="D2354" s="86"/>
      <c r="E2354" s="86"/>
      <c r="F2354" s="86"/>
      <c r="G2354" s="87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9"/>
      <c r="AB2354" s="79"/>
      <c r="AD2354" s="79"/>
      <c r="AE2354" s="99"/>
    </row>
    <row r="2355" spans="1:31" x14ac:dyDescent="0.25">
      <c r="A2355" s="17"/>
      <c r="B2355" s="17"/>
      <c r="C2355" s="17"/>
      <c r="D2355" s="86"/>
      <c r="E2355" s="86"/>
      <c r="F2355" s="86"/>
      <c r="G2355" s="87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9"/>
      <c r="AB2355" s="79"/>
      <c r="AD2355" s="79"/>
      <c r="AE2355" s="99"/>
    </row>
    <row r="2356" spans="1:31" x14ac:dyDescent="0.25">
      <c r="A2356" s="17"/>
      <c r="B2356" s="17"/>
      <c r="C2356" s="17"/>
      <c r="D2356" s="86"/>
      <c r="E2356" s="86"/>
      <c r="F2356" s="86"/>
      <c r="G2356" s="87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9"/>
      <c r="AB2356" s="79"/>
      <c r="AD2356" s="79"/>
      <c r="AE2356" s="99"/>
    </row>
    <row r="2357" spans="1:31" x14ac:dyDescent="0.25">
      <c r="A2357" s="17"/>
      <c r="B2357" s="17"/>
      <c r="C2357" s="17"/>
      <c r="D2357" s="86"/>
      <c r="E2357" s="86"/>
      <c r="F2357" s="86"/>
      <c r="G2357" s="87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9"/>
      <c r="AB2357" s="79"/>
      <c r="AD2357" s="79"/>
      <c r="AE2357" s="99"/>
    </row>
    <row r="2358" spans="1:31" x14ac:dyDescent="0.25">
      <c r="A2358" s="17"/>
      <c r="B2358" s="17"/>
      <c r="C2358" s="17"/>
      <c r="D2358" s="86"/>
      <c r="E2358" s="86"/>
      <c r="F2358" s="86"/>
      <c r="G2358" s="87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9"/>
      <c r="AB2358" s="79"/>
      <c r="AD2358" s="79"/>
      <c r="AE2358" s="99"/>
    </row>
    <row r="2359" spans="1:31" x14ac:dyDescent="0.25">
      <c r="A2359" s="17"/>
      <c r="B2359" s="17"/>
      <c r="C2359" s="17"/>
      <c r="D2359" s="86"/>
      <c r="E2359" s="86"/>
      <c r="F2359" s="86"/>
      <c r="G2359" s="87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9"/>
      <c r="AB2359" s="79"/>
      <c r="AD2359" s="79"/>
      <c r="AE2359" s="99"/>
    </row>
    <row r="2360" spans="1:31" x14ac:dyDescent="0.25">
      <c r="A2360" s="17"/>
      <c r="B2360" s="17"/>
      <c r="C2360" s="17"/>
      <c r="D2360" s="86"/>
      <c r="E2360" s="86"/>
      <c r="F2360" s="86"/>
      <c r="G2360" s="87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9"/>
      <c r="AB2360" s="79"/>
      <c r="AD2360" s="79"/>
      <c r="AE2360" s="99"/>
    </row>
    <row r="2361" spans="1:31" x14ac:dyDescent="0.25">
      <c r="A2361" s="17"/>
      <c r="B2361" s="17"/>
      <c r="C2361" s="17"/>
      <c r="D2361" s="86"/>
      <c r="E2361" s="86"/>
      <c r="F2361" s="86"/>
      <c r="G2361" s="87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9"/>
      <c r="AB2361" s="79"/>
      <c r="AD2361" s="79"/>
      <c r="AE2361" s="99"/>
    </row>
    <row r="2362" spans="1:31" x14ac:dyDescent="0.25">
      <c r="A2362" s="17"/>
      <c r="B2362" s="17"/>
      <c r="C2362" s="17"/>
      <c r="D2362" s="86"/>
      <c r="E2362" s="86"/>
      <c r="F2362" s="86"/>
      <c r="G2362" s="87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9"/>
      <c r="AB2362" s="79"/>
      <c r="AD2362" s="79"/>
      <c r="AE2362" s="99"/>
    </row>
    <row r="2363" spans="1:31" x14ac:dyDescent="0.25">
      <c r="A2363" s="17"/>
      <c r="B2363" s="17"/>
      <c r="C2363" s="17"/>
      <c r="D2363" s="86"/>
      <c r="E2363" s="86"/>
      <c r="F2363" s="86"/>
      <c r="G2363" s="87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9"/>
      <c r="AB2363" s="79"/>
      <c r="AD2363" s="79"/>
      <c r="AE2363" s="99"/>
    </row>
    <row r="2364" spans="1:31" x14ac:dyDescent="0.25">
      <c r="A2364" s="17"/>
      <c r="B2364" s="17"/>
      <c r="C2364" s="17"/>
      <c r="D2364" s="86"/>
      <c r="E2364" s="86"/>
      <c r="F2364" s="86"/>
      <c r="G2364" s="87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9"/>
      <c r="AB2364" s="79"/>
      <c r="AD2364" s="79"/>
      <c r="AE2364" s="99"/>
    </row>
    <row r="2365" spans="1:31" x14ac:dyDescent="0.25">
      <c r="A2365" s="17"/>
      <c r="B2365" s="17"/>
      <c r="C2365" s="17"/>
      <c r="D2365" s="86"/>
      <c r="E2365" s="86"/>
      <c r="F2365" s="86"/>
      <c r="G2365" s="87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9"/>
      <c r="AB2365" s="79"/>
      <c r="AD2365" s="79"/>
      <c r="AE2365" s="99"/>
    </row>
    <row r="2366" spans="1:31" x14ac:dyDescent="0.25">
      <c r="A2366" s="17"/>
      <c r="B2366" s="17"/>
      <c r="C2366" s="17"/>
      <c r="D2366" s="86"/>
      <c r="E2366" s="86"/>
      <c r="F2366" s="86"/>
      <c r="G2366" s="87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9"/>
      <c r="AB2366" s="79"/>
      <c r="AD2366" s="79"/>
      <c r="AE2366" s="99"/>
    </row>
    <row r="2367" spans="1:31" x14ac:dyDescent="0.25">
      <c r="A2367" s="17"/>
      <c r="B2367" s="17"/>
      <c r="C2367" s="17"/>
      <c r="D2367" s="86"/>
      <c r="E2367" s="86"/>
      <c r="F2367" s="86"/>
      <c r="G2367" s="87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9"/>
      <c r="AB2367" s="79"/>
      <c r="AD2367" s="79"/>
      <c r="AE2367" s="99"/>
    </row>
    <row r="2368" spans="1:31" x14ac:dyDescent="0.25">
      <c r="A2368" s="17"/>
      <c r="B2368" s="17"/>
      <c r="C2368" s="17"/>
      <c r="D2368" s="86"/>
      <c r="E2368" s="86"/>
      <c r="F2368" s="86"/>
      <c r="G2368" s="87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9"/>
      <c r="AB2368" s="79"/>
      <c r="AD2368" s="79"/>
      <c r="AE2368" s="99"/>
    </row>
    <row r="2369" spans="1:31" x14ac:dyDescent="0.25">
      <c r="A2369" s="17"/>
      <c r="B2369" s="17"/>
      <c r="C2369" s="17"/>
      <c r="D2369" s="86"/>
      <c r="E2369" s="86"/>
      <c r="F2369" s="86"/>
      <c r="G2369" s="87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9"/>
      <c r="AB2369" s="79"/>
      <c r="AD2369" s="79"/>
      <c r="AE2369" s="99"/>
    </row>
    <row r="2370" spans="1:31" x14ac:dyDescent="0.25">
      <c r="A2370" s="17"/>
      <c r="B2370" s="17"/>
      <c r="C2370" s="17"/>
      <c r="D2370" s="86"/>
      <c r="E2370" s="86"/>
      <c r="F2370" s="86"/>
      <c r="G2370" s="87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9"/>
      <c r="AB2370" s="79"/>
      <c r="AD2370" s="79"/>
      <c r="AE2370" s="99"/>
    </row>
    <row r="2371" spans="1:31" x14ac:dyDescent="0.25">
      <c r="A2371" s="17"/>
      <c r="B2371" s="17"/>
      <c r="C2371" s="17"/>
      <c r="D2371" s="86"/>
      <c r="E2371" s="86"/>
      <c r="F2371" s="86"/>
      <c r="G2371" s="87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9"/>
      <c r="AB2371" s="79"/>
      <c r="AD2371" s="79"/>
      <c r="AE2371" s="99"/>
    </row>
    <row r="2372" spans="1:31" x14ac:dyDescent="0.25">
      <c r="A2372" s="17"/>
      <c r="B2372" s="17"/>
      <c r="C2372" s="17"/>
      <c r="D2372" s="86"/>
      <c r="E2372" s="86"/>
      <c r="F2372" s="86"/>
      <c r="G2372" s="87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9"/>
      <c r="AB2372" s="79"/>
      <c r="AD2372" s="79"/>
      <c r="AE2372" s="99"/>
    </row>
    <row r="2373" spans="1:31" x14ac:dyDescent="0.25">
      <c r="A2373" s="17"/>
      <c r="B2373" s="17"/>
      <c r="C2373" s="17"/>
      <c r="D2373" s="86"/>
      <c r="E2373" s="86"/>
      <c r="F2373" s="86"/>
      <c r="G2373" s="87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9"/>
      <c r="AB2373" s="79"/>
      <c r="AD2373" s="79"/>
      <c r="AE2373" s="99"/>
    </row>
    <row r="2374" spans="1:31" x14ac:dyDescent="0.25">
      <c r="A2374" s="17"/>
      <c r="B2374" s="17"/>
      <c r="C2374" s="17"/>
      <c r="D2374" s="86"/>
      <c r="E2374" s="86"/>
      <c r="F2374" s="86"/>
      <c r="G2374" s="87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9"/>
      <c r="AB2374" s="79"/>
      <c r="AD2374" s="79"/>
      <c r="AE2374" s="99"/>
    </row>
    <row r="2375" spans="1:31" x14ac:dyDescent="0.25">
      <c r="A2375" s="17"/>
      <c r="B2375" s="17"/>
      <c r="C2375" s="17"/>
      <c r="D2375" s="86"/>
      <c r="E2375" s="86"/>
      <c r="F2375" s="86"/>
      <c r="G2375" s="87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9"/>
      <c r="AB2375" s="79"/>
      <c r="AD2375" s="79"/>
      <c r="AE2375" s="99"/>
    </row>
    <row r="2376" spans="1:31" x14ac:dyDescent="0.25">
      <c r="A2376" s="17"/>
      <c r="B2376" s="17"/>
      <c r="C2376" s="17"/>
      <c r="D2376" s="86"/>
      <c r="E2376" s="86"/>
      <c r="F2376" s="86"/>
      <c r="G2376" s="87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9"/>
      <c r="AB2376" s="79"/>
      <c r="AD2376" s="79"/>
      <c r="AE2376" s="99"/>
    </row>
    <row r="2377" spans="1:31" x14ac:dyDescent="0.25">
      <c r="A2377" s="17"/>
      <c r="B2377" s="17"/>
      <c r="C2377" s="17"/>
      <c r="D2377" s="86"/>
      <c r="E2377" s="86"/>
      <c r="F2377" s="86"/>
      <c r="G2377" s="87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9"/>
      <c r="AB2377" s="79"/>
      <c r="AD2377" s="79"/>
      <c r="AE2377" s="99"/>
    </row>
    <row r="2378" spans="1:31" x14ac:dyDescent="0.25">
      <c r="A2378" s="17"/>
      <c r="B2378" s="17"/>
      <c r="C2378" s="17"/>
      <c r="D2378" s="86"/>
      <c r="E2378" s="86"/>
      <c r="F2378" s="86"/>
      <c r="G2378" s="87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9"/>
      <c r="AB2378" s="79"/>
      <c r="AD2378" s="79"/>
      <c r="AE2378" s="99"/>
    </row>
    <row r="2379" spans="1:31" x14ac:dyDescent="0.25">
      <c r="A2379" s="17"/>
      <c r="B2379" s="17"/>
      <c r="C2379" s="17"/>
      <c r="D2379" s="86"/>
      <c r="E2379" s="86"/>
      <c r="F2379" s="86"/>
      <c r="G2379" s="87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9"/>
      <c r="AB2379" s="79"/>
      <c r="AD2379" s="79"/>
      <c r="AE2379" s="99"/>
    </row>
    <row r="2380" spans="1:31" x14ac:dyDescent="0.25">
      <c r="A2380" s="17"/>
      <c r="B2380" s="17"/>
      <c r="C2380" s="17"/>
      <c r="D2380" s="86"/>
      <c r="E2380" s="86"/>
      <c r="F2380" s="86"/>
      <c r="G2380" s="87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9"/>
      <c r="AB2380" s="79"/>
      <c r="AD2380" s="79"/>
      <c r="AE2380" s="99"/>
    </row>
    <row r="2381" spans="1:31" x14ac:dyDescent="0.25">
      <c r="A2381" s="17"/>
      <c r="B2381" s="17"/>
      <c r="C2381" s="17"/>
      <c r="D2381" s="86"/>
      <c r="E2381" s="86"/>
      <c r="F2381" s="86"/>
      <c r="G2381" s="87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9"/>
      <c r="AB2381" s="79"/>
      <c r="AD2381" s="79"/>
      <c r="AE2381" s="99"/>
    </row>
    <row r="2382" spans="1:31" x14ac:dyDescent="0.25">
      <c r="A2382" s="17"/>
      <c r="B2382" s="17"/>
      <c r="C2382" s="17"/>
      <c r="D2382" s="86"/>
      <c r="E2382" s="86"/>
      <c r="F2382" s="86"/>
      <c r="G2382" s="87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9"/>
      <c r="AB2382" s="79"/>
      <c r="AD2382" s="79"/>
      <c r="AE2382" s="99"/>
    </row>
    <row r="2383" spans="1:31" x14ac:dyDescent="0.25">
      <c r="A2383" s="17"/>
      <c r="B2383" s="17"/>
      <c r="C2383" s="17"/>
      <c r="D2383" s="86"/>
      <c r="E2383" s="86"/>
      <c r="F2383" s="86"/>
      <c r="G2383" s="87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9"/>
      <c r="AB2383" s="79"/>
      <c r="AD2383" s="79"/>
      <c r="AE2383" s="99"/>
    </row>
    <row r="2384" spans="1:31" x14ac:dyDescent="0.25">
      <c r="A2384" s="17"/>
      <c r="B2384" s="17"/>
      <c r="C2384" s="17"/>
      <c r="D2384" s="86"/>
      <c r="E2384" s="86"/>
      <c r="F2384" s="86"/>
      <c r="G2384" s="87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9"/>
      <c r="AB2384" s="79"/>
      <c r="AD2384" s="79"/>
      <c r="AE2384" s="99"/>
    </row>
    <row r="2385" spans="1:31" x14ac:dyDescent="0.25">
      <c r="A2385" s="17"/>
      <c r="B2385" s="17"/>
      <c r="C2385" s="17"/>
      <c r="D2385" s="86"/>
      <c r="E2385" s="86"/>
      <c r="F2385" s="86"/>
      <c r="G2385" s="87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9"/>
      <c r="AB2385" s="79"/>
      <c r="AD2385" s="79"/>
      <c r="AE2385" s="99"/>
    </row>
    <row r="2386" spans="1:31" x14ac:dyDescent="0.25">
      <c r="A2386" s="17"/>
      <c r="B2386" s="17"/>
      <c r="C2386" s="17"/>
      <c r="D2386" s="86"/>
      <c r="E2386" s="86"/>
      <c r="F2386" s="86"/>
      <c r="G2386" s="87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9"/>
      <c r="AB2386" s="79"/>
      <c r="AD2386" s="79"/>
      <c r="AE2386" s="99"/>
    </row>
    <row r="2387" spans="1:31" x14ac:dyDescent="0.25">
      <c r="A2387" s="17"/>
      <c r="B2387" s="17"/>
      <c r="C2387" s="17"/>
      <c r="D2387" s="86"/>
      <c r="E2387" s="86"/>
      <c r="F2387" s="86"/>
      <c r="G2387" s="87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9"/>
      <c r="AB2387" s="79"/>
      <c r="AD2387" s="79"/>
      <c r="AE2387" s="99"/>
    </row>
    <row r="2388" spans="1:31" x14ac:dyDescent="0.25">
      <c r="A2388" s="17"/>
      <c r="B2388" s="17"/>
      <c r="C2388" s="17"/>
      <c r="D2388" s="86"/>
      <c r="E2388" s="86"/>
      <c r="F2388" s="86"/>
      <c r="G2388" s="87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9"/>
      <c r="AB2388" s="79"/>
      <c r="AD2388" s="79"/>
      <c r="AE2388" s="99"/>
    </row>
    <row r="2389" spans="1:31" x14ac:dyDescent="0.25">
      <c r="A2389" s="17"/>
      <c r="B2389" s="17"/>
      <c r="C2389" s="17"/>
      <c r="D2389" s="86"/>
      <c r="E2389" s="86"/>
      <c r="F2389" s="86"/>
      <c r="G2389" s="87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9"/>
      <c r="AB2389" s="79"/>
      <c r="AD2389" s="79"/>
      <c r="AE2389" s="99"/>
    </row>
    <row r="2390" spans="1:31" x14ac:dyDescent="0.25">
      <c r="A2390" s="17"/>
      <c r="B2390" s="17"/>
      <c r="C2390" s="17"/>
      <c r="D2390" s="86"/>
      <c r="E2390" s="86"/>
      <c r="F2390" s="86"/>
      <c r="G2390" s="87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9"/>
      <c r="AB2390" s="79"/>
      <c r="AD2390" s="79"/>
      <c r="AE2390" s="99"/>
    </row>
    <row r="2391" spans="1:31" x14ac:dyDescent="0.25">
      <c r="A2391" s="17"/>
      <c r="B2391" s="17"/>
      <c r="C2391" s="17"/>
      <c r="D2391" s="86"/>
      <c r="E2391" s="86"/>
      <c r="F2391" s="86"/>
      <c r="G2391" s="87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9"/>
      <c r="AB2391" s="79"/>
      <c r="AD2391" s="79"/>
      <c r="AE2391" s="99"/>
    </row>
    <row r="2392" spans="1:31" x14ac:dyDescent="0.25">
      <c r="A2392" s="17"/>
      <c r="B2392" s="17"/>
      <c r="C2392" s="17"/>
      <c r="D2392" s="86"/>
      <c r="E2392" s="86"/>
      <c r="F2392" s="86"/>
      <c r="G2392" s="87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9"/>
      <c r="AB2392" s="79"/>
      <c r="AD2392" s="79"/>
      <c r="AE2392" s="99"/>
    </row>
    <row r="2393" spans="1:31" x14ac:dyDescent="0.25">
      <c r="A2393" s="17"/>
      <c r="B2393" s="17"/>
      <c r="C2393" s="17"/>
      <c r="D2393" s="86"/>
      <c r="E2393" s="86"/>
      <c r="F2393" s="86"/>
      <c r="G2393" s="87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9"/>
      <c r="AB2393" s="79"/>
      <c r="AD2393" s="79"/>
      <c r="AE2393" s="99"/>
    </row>
    <row r="2394" spans="1:31" x14ac:dyDescent="0.25">
      <c r="A2394" s="17"/>
      <c r="B2394" s="17"/>
      <c r="C2394" s="17"/>
      <c r="D2394" s="86"/>
      <c r="E2394" s="86"/>
      <c r="F2394" s="86"/>
      <c r="G2394" s="87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9"/>
      <c r="AB2394" s="79"/>
      <c r="AD2394" s="79"/>
      <c r="AE2394" s="99"/>
    </row>
    <row r="2395" spans="1:31" x14ac:dyDescent="0.25">
      <c r="A2395" s="17"/>
      <c r="B2395" s="17"/>
      <c r="C2395" s="17"/>
      <c r="D2395" s="86"/>
      <c r="E2395" s="86"/>
      <c r="F2395" s="86"/>
      <c r="G2395" s="87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9"/>
      <c r="AB2395" s="79"/>
      <c r="AD2395" s="79"/>
      <c r="AE2395" s="99"/>
    </row>
    <row r="2396" spans="1:31" x14ac:dyDescent="0.25">
      <c r="A2396" s="17"/>
      <c r="B2396" s="17"/>
      <c r="C2396" s="17"/>
      <c r="D2396" s="86"/>
      <c r="E2396" s="86"/>
      <c r="F2396" s="86"/>
      <c r="G2396" s="87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9"/>
      <c r="AB2396" s="79"/>
      <c r="AD2396" s="79"/>
      <c r="AE2396" s="99"/>
    </row>
    <row r="2397" spans="1:31" x14ac:dyDescent="0.25">
      <c r="A2397" s="17"/>
      <c r="B2397" s="17"/>
      <c r="C2397" s="17"/>
      <c r="D2397" s="86"/>
      <c r="E2397" s="86"/>
      <c r="F2397" s="86"/>
      <c r="G2397" s="87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9"/>
      <c r="AB2397" s="79"/>
      <c r="AD2397" s="79"/>
      <c r="AE2397" s="99"/>
    </row>
    <row r="2398" spans="1:31" x14ac:dyDescent="0.25">
      <c r="A2398" s="17"/>
      <c r="B2398" s="17"/>
      <c r="C2398" s="17"/>
      <c r="D2398" s="86"/>
      <c r="E2398" s="86"/>
      <c r="F2398" s="86"/>
      <c r="G2398" s="87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9"/>
      <c r="AB2398" s="79"/>
      <c r="AD2398" s="79"/>
      <c r="AE2398" s="99"/>
    </row>
    <row r="2399" spans="1:31" x14ac:dyDescent="0.25">
      <c r="A2399" s="17"/>
      <c r="B2399" s="17"/>
      <c r="C2399" s="17"/>
      <c r="D2399" s="86"/>
      <c r="E2399" s="86"/>
      <c r="F2399" s="86"/>
      <c r="G2399" s="87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9"/>
      <c r="AB2399" s="79"/>
      <c r="AD2399" s="79"/>
      <c r="AE2399" s="99"/>
    </row>
    <row r="2400" spans="1:31" x14ac:dyDescent="0.25">
      <c r="A2400" s="17"/>
      <c r="B2400" s="17"/>
      <c r="C2400" s="17"/>
      <c r="D2400" s="86"/>
      <c r="E2400" s="86"/>
      <c r="F2400" s="86"/>
      <c r="G2400" s="87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9"/>
      <c r="AB2400" s="79"/>
      <c r="AD2400" s="79"/>
      <c r="AE2400" s="99"/>
    </row>
    <row r="2401" spans="1:31" x14ac:dyDescent="0.25">
      <c r="A2401" s="17"/>
      <c r="B2401" s="17"/>
      <c r="C2401" s="17"/>
      <c r="D2401" s="86"/>
      <c r="E2401" s="86"/>
      <c r="F2401" s="86"/>
      <c r="G2401" s="87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9"/>
      <c r="AB2401" s="79"/>
      <c r="AD2401" s="79"/>
      <c r="AE2401" s="99"/>
    </row>
    <row r="2402" spans="1:31" x14ac:dyDescent="0.25">
      <c r="A2402" s="17"/>
      <c r="B2402" s="17"/>
      <c r="C2402" s="17"/>
      <c r="D2402" s="86"/>
      <c r="E2402" s="86"/>
      <c r="F2402" s="86"/>
      <c r="G2402" s="87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9"/>
      <c r="AB2402" s="79"/>
      <c r="AD2402" s="79"/>
      <c r="AE2402" s="99"/>
    </row>
    <row r="2403" spans="1:31" x14ac:dyDescent="0.25">
      <c r="A2403" s="17"/>
      <c r="B2403" s="17"/>
      <c r="C2403" s="17"/>
      <c r="D2403" s="86"/>
      <c r="E2403" s="86"/>
      <c r="F2403" s="86"/>
      <c r="G2403" s="87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9"/>
      <c r="AB2403" s="79"/>
      <c r="AD2403" s="79"/>
      <c r="AE2403" s="99"/>
    </row>
    <row r="2404" spans="1:31" x14ac:dyDescent="0.25">
      <c r="A2404" s="17"/>
      <c r="B2404" s="17"/>
      <c r="C2404" s="17"/>
      <c r="D2404" s="86"/>
      <c r="E2404" s="86"/>
      <c r="F2404" s="86"/>
      <c r="G2404" s="87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9"/>
      <c r="AB2404" s="79"/>
      <c r="AD2404" s="79"/>
      <c r="AE2404" s="99"/>
    </row>
    <row r="2405" spans="1:31" x14ac:dyDescent="0.25">
      <c r="A2405" s="17"/>
      <c r="B2405" s="17"/>
      <c r="C2405" s="17"/>
      <c r="D2405" s="86"/>
      <c r="E2405" s="86"/>
      <c r="F2405" s="86"/>
      <c r="G2405" s="87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9"/>
      <c r="AB2405" s="79"/>
      <c r="AD2405" s="79"/>
      <c r="AE2405" s="99"/>
    </row>
    <row r="2406" spans="1:31" x14ac:dyDescent="0.25">
      <c r="A2406" s="17"/>
      <c r="B2406" s="17"/>
      <c r="C2406" s="17"/>
      <c r="D2406" s="86"/>
      <c r="E2406" s="86"/>
      <c r="F2406" s="86"/>
      <c r="G2406" s="87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9"/>
      <c r="AB2406" s="79"/>
      <c r="AD2406" s="79"/>
      <c r="AE2406" s="99"/>
    </row>
    <row r="2407" spans="1:31" x14ac:dyDescent="0.25">
      <c r="A2407" s="17"/>
      <c r="B2407" s="17"/>
      <c r="C2407" s="17"/>
      <c r="D2407" s="86"/>
      <c r="E2407" s="86"/>
      <c r="F2407" s="86"/>
      <c r="G2407" s="87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9"/>
      <c r="AB2407" s="79"/>
      <c r="AD2407" s="79"/>
      <c r="AE2407" s="99"/>
    </row>
    <row r="2408" spans="1:31" x14ac:dyDescent="0.25">
      <c r="A2408" s="17"/>
      <c r="B2408" s="17"/>
      <c r="C2408" s="17"/>
      <c r="D2408" s="86"/>
      <c r="E2408" s="86"/>
      <c r="F2408" s="86"/>
      <c r="G2408" s="87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9"/>
      <c r="AB2408" s="79"/>
      <c r="AD2408" s="79"/>
      <c r="AE2408" s="99"/>
    </row>
    <row r="2409" spans="1:31" x14ac:dyDescent="0.25">
      <c r="A2409" s="17"/>
      <c r="B2409" s="17"/>
      <c r="C2409" s="17"/>
      <c r="D2409" s="86"/>
      <c r="E2409" s="86"/>
      <c r="F2409" s="86"/>
      <c r="G2409" s="87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9"/>
      <c r="AB2409" s="79"/>
      <c r="AD2409" s="79"/>
      <c r="AE2409" s="99"/>
    </row>
    <row r="2410" spans="1:31" x14ac:dyDescent="0.25">
      <c r="A2410" s="17"/>
      <c r="B2410" s="17"/>
      <c r="C2410" s="17"/>
      <c r="D2410" s="86"/>
      <c r="E2410" s="86"/>
      <c r="F2410" s="86"/>
      <c r="G2410" s="87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9"/>
      <c r="AB2410" s="79"/>
      <c r="AD2410" s="79"/>
      <c r="AE2410" s="99"/>
    </row>
    <row r="2411" spans="1:31" x14ac:dyDescent="0.25">
      <c r="A2411" s="17"/>
      <c r="B2411" s="17"/>
      <c r="C2411" s="17"/>
      <c r="D2411" s="86"/>
      <c r="E2411" s="86"/>
      <c r="F2411" s="86"/>
      <c r="G2411" s="87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9"/>
      <c r="AB2411" s="79"/>
      <c r="AD2411" s="79"/>
      <c r="AE2411" s="99"/>
    </row>
    <row r="2412" spans="1:31" x14ac:dyDescent="0.25">
      <c r="A2412" s="17"/>
      <c r="B2412" s="17"/>
      <c r="C2412" s="17"/>
      <c r="D2412" s="86"/>
      <c r="E2412" s="86"/>
      <c r="F2412" s="86"/>
      <c r="G2412" s="87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9"/>
      <c r="AB2412" s="79"/>
      <c r="AD2412" s="79"/>
      <c r="AE2412" s="99"/>
    </row>
    <row r="2413" spans="1:31" x14ac:dyDescent="0.25">
      <c r="A2413" s="17"/>
      <c r="B2413" s="17"/>
      <c r="C2413" s="17"/>
      <c r="D2413" s="86"/>
      <c r="E2413" s="86"/>
      <c r="F2413" s="86"/>
      <c r="G2413" s="87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9"/>
      <c r="AB2413" s="79"/>
      <c r="AD2413" s="79"/>
      <c r="AE2413" s="99"/>
    </row>
    <row r="2414" spans="1:31" x14ac:dyDescent="0.25">
      <c r="A2414" s="17"/>
      <c r="B2414" s="17"/>
      <c r="C2414" s="17"/>
      <c r="D2414" s="86"/>
      <c r="E2414" s="86"/>
      <c r="F2414" s="86"/>
      <c r="G2414" s="87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9"/>
      <c r="AB2414" s="79"/>
      <c r="AD2414" s="79"/>
      <c r="AE2414" s="99"/>
    </row>
    <row r="2415" spans="1:31" x14ac:dyDescent="0.25">
      <c r="A2415" s="17"/>
      <c r="B2415" s="17"/>
      <c r="C2415" s="17"/>
      <c r="D2415" s="86"/>
      <c r="E2415" s="86"/>
      <c r="F2415" s="86"/>
      <c r="G2415" s="87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9"/>
      <c r="AB2415" s="79"/>
      <c r="AD2415" s="79"/>
      <c r="AE2415" s="99"/>
    </row>
    <row r="2416" spans="1:31" x14ac:dyDescent="0.25">
      <c r="A2416" s="17"/>
      <c r="B2416" s="17"/>
      <c r="C2416" s="17"/>
      <c r="D2416" s="86"/>
      <c r="E2416" s="86"/>
      <c r="F2416" s="86"/>
      <c r="G2416" s="87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9"/>
      <c r="AB2416" s="79"/>
      <c r="AD2416" s="79"/>
      <c r="AE2416" s="99"/>
    </row>
    <row r="2417" spans="1:31" x14ac:dyDescent="0.25">
      <c r="A2417" s="17"/>
      <c r="B2417" s="17"/>
      <c r="C2417" s="17"/>
      <c r="D2417" s="86"/>
      <c r="E2417" s="86"/>
      <c r="F2417" s="86"/>
      <c r="G2417" s="87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9"/>
      <c r="AB2417" s="79"/>
      <c r="AD2417" s="79"/>
      <c r="AE2417" s="99"/>
    </row>
    <row r="2418" spans="1:31" x14ac:dyDescent="0.25">
      <c r="A2418" s="17"/>
      <c r="B2418" s="17"/>
      <c r="C2418" s="17"/>
      <c r="D2418" s="86"/>
      <c r="E2418" s="86"/>
      <c r="F2418" s="86"/>
      <c r="G2418" s="87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9"/>
      <c r="AB2418" s="79"/>
      <c r="AD2418" s="79"/>
      <c r="AE2418" s="99"/>
    </row>
    <row r="2419" spans="1:31" x14ac:dyDescent="0.25">
      <c r="A2419" s="17"/>
      <c r="B2419" s="17"/>
      <c r="C2419" s="17"/>
      <c r="D2419" s="86"/>
      <c r="E2419" s="86"/>
      <c r="F2419" s="86"/>
      <c r="G2419" s="87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9"/>
      <c r="AB2419" s="79"/>
      <c r="AD2419" s="79"/>
      <c r="AE2419" s="99"/>
    </row>
    <row r="2420" spans="1:31" x14ac:dyDescent="0.25">
      <c r="A2420" s="17"/>
      <c r="B2420" s="17"/>
      <c r="C2420" s="17"/>
      <c r="D2420" s="86"/>
      <c r="E2420" s="86"/>
      <c r="F2420" s="86"/>
      <c r="G2420" s="87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9"/>
      <c r="AB2420" s="79"/>
      <c r="AD2420" s="79"/>
      <c r="AE2420" s="99"/>
    </row>
    <row r="2421" spans="1:31" x14ac:dyDescent="0.25">
      <c r="A2421" s="17"/>
      <c r="B2421" s="17"/>
      <c r="C2421" s="17"/>
      <c r="D2421" s="86"/>
      <c r="E2421" s="86"/>
      <c r="F2421" s="86"/>
      <c r="G2421" s="87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9"/>
      <c r="AB2421" s="79"/>
      <c r="AD2421" s="79"/>
      <c r="AE2421" s="99"/>
    </row>
    <row r="2422" spans="1:31" x14ac:dyDescent="0.25">
      <c r="A2422" s="17"/>
      <c r="B2422" s="17"/>
      <c r="C2422" s="17"/>
      <c r="D2422" s="86"/>
      <c r="E2422" s="86"/>
      <c r="F2422" s="86"/>
      <c r="G2422" s="87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9"/>
      <c r="AB2422" s="79"/>
      <c r="AD2422" s="79"/>
      <c r="AE2422" s="99"/>
    </row>
    <row r="2423" spans="1:31" x14ac:dyDescent="0.25">
      <c r="A2423" s="17"/>
      <c r="B2423" s="17"/>
      <c r="C2423" s="17"/>
      <c r="D2423" s="86"/>
      <c r="E2423" s="86"/>
      <c r="F2423" s="86"/>
      <c r="G2423" s="87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9"/>
      <c r="AB2423" s="79"/>
      <c r="AD2423" s="79"/>
      <c r="AE2423" s="99"/>
    </row>
    <row r="2424" spans="1:31" x14ac:dyDescent="0.25">
      <c r="A2424" s="17"/>
      <c r="B2424" s="17"/>
      <c r="C2424" s="17"/>
      <c r="D2424" s="86"/>
      <c r="E2424" s="86"/>
      <c r="F2424" s="86"/>
      <c r="G2424" s="87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9"/>
      <c r="AB2424" s="79"/>
      <c r="AD2424" s="79"/>
      <c r="AE2424" s="99"/>
    </row>
    <row r="2425" spans="1:31" x14ac:dyDescent="0.25">
      <c r="A2425" s="17"/>
      <c r="B2425" s="17"/>
      <c r="C2425" s="17"/>
      <c r="D2425" s="86"/>
      <c r="E2425" s="86"/>
      <c r="F2425" s="86"/>
      <c r="G2425" s="87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9"/>
      <c r="AB2425" s="79"/>
      <c r="AD2425" s="79"/>
      <c r="AE2425" s="99"/>
    </row>
    <row r="2426" spans="1:31" x14ac:dyDescent="0.25">
      <c r="A2426" s="17"/>
      <c r="B2426" s="17"/>
      <c r="C2426" s="17"/>
      <c r="D2426" s="86"/>
      <c r="E2426" s="86"/>
      <c r="F2426" s="86"/>
      <c r="G2426" s="87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9"/>
      <c r="AB2426" s="79"/>
      <c r="AD2426" s="79"/>
      <c r="AE2426" s="99"/>
    </row>
    <row r="2427" spans="1:31" x14ac:dyDescent="0.25">
      <c r="A2427" s="17"/>
      <c r="B2427" s="17"/>
      <c r="C2427" s="17"/>
      <c r="D2427" s="86"/>
      <c r="E2427" s="86"/>
      <c r="F2427" s="86"/>
      <c r="G2427" s="87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9"/>
      <c r="AB2427" s="79"/>
      <c r="AD2427" s="79"/>
      <c r="AE2427" s="99"/>
    </row>
    <row r="2428" spans="1:31" x14ac:dyDescent="0.25">
      <c r="A2428" s="17"/>
      <c r="B2428" s="17"/>
      <c r="C2428" s="17"/>
      <c r="D2428" s="86"/>
      <c r="E2428" s="86"/>
      <c r="F2428" s="86"/>
      <c r="G2428" s="87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9"/>
      <c r="AB2428" s="79"/>
      <c r="AD2428" s="79"/>
      <c r="AE2428" s="99"/>
    </row>
    <row r="2429" spans="1:31" x14ac:dyDescent="0.25">
      <c r="A2429" s="17"/>
      <c r="B2429" s="17"/>
      <c r="C2429" s="17"/>
      <c r="D2429" s="86"/>
      <c r="E2429" s="86"/>
      <c r="F2429" s="86"/>
      <c r="G2429" s="87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9"/>
      <c r="AB2429" s="79"/>
      <c r="AD2429" s="79"/>
      <c r="AE2429" s="99"/>
    </row>
    <row r="2430" spans="1:31" x14ac:dyDescent="0.25">
      <c r="A2430" s="17"/>
      <c r="B2430" s="17"/>
      <c r="C2430" s="17"/>
      <c r="D2430" s="86"/>
      <c r="E2430" s="86"/>
      <c r="F2430" s="86"/>
      <c r="G2430" s="87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9"/>
      <c r="AB2430" s="79"/>
      <c r="AD2430" s="79"/>
      <c r="AE2430" s="99"/>
    </row>
    <row r="2431" spans="1:31" x14ac:dyDescent="0.25">
      <c r="A2431" s="17"/>
      <c r="B2431" s="17"/>
      <c r="C2431" s="17"/>
      <c r="D2431" s="86"/>
      <c r="E2431" s="86"/>
      <c r="F2431" s="86"/>
      <c r="G2431" s="87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9"/>
      <c r="AB2431" s="79"/>
      <c r="AD2431" s="79"/>
      <c r="AE2431" s="99"/>
    </row>
    <row r="2432" spans="1:31" x14ac:dyDescent="0.25">
      <c r="A2432" s="17"/>
      <c r="B2432" s="17"/>
      <c r="C2432" s="17"/>
      <c r="D2432" s="86"/>
      <c r="E2432" s="86"/>
      <c r="F2432" s="86"/>
      <c r="G2432" s="87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9"/>
      <c r="AB2432" s="79"/>
      <c r="AD2432" s="79"/>
      <c r="AE2432" s="99"/>
    </row>
    <row r="2433" spans="1:31" x14ac:dyDescent="0.25">
      <c r="A2433" s="17"/>
      <c r="B2433" s="17"/>
      <c r="C2433" s="17"/>
      <c r="D2433" s="86"/>
      <c r="E2433" s="86"/>
      <c r="F2433" s="86"/>
      <c r="G2433" s="87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9"/>
      <c r="AB2433" s="79"/>
      <c r="AD2433" s="79"/>
      <c r="AE2433" s="99"/>
    </row>
    <row r="2434" spans="1:31" x14ac:dyDescent="0.25">
      <c r="A2434" s="17"/>
      <c r="B2434" s="17"/>
      <c r="C2434" s="17"/>
      <c r="D2434" s="86"/>
      <c r="E2434" s="86"/>
      <c r="F2434" s="86"/>
      <c r="G2434" s="87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9"/>
      <c r="AB2434" s="79"/>
      <c r="AD2434" s="79"/>
      <c r="AE2434" s="99"/>
    </row>
    <row r="2435" spans="1:31" x14ac:dyDescent="0.25">
      <c r="A2435" s="17"/>
      <c r="B2435" s="17"/>
      <c r="C2435" s="17"/>
      <c r="D2435" s="86"/>
      <c r="E2435" s="86"/>
      <c r="F2435" s="86"/>
      <c r="G2435" s="87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9"/>
      <c r="AB2435" s="79"/>
      <c r="AD2435" s="79"/>
      <c r="AE2435" s="99"/>
    </row>
    <row r="2436" spans="1:31" x14ac:dyDescent="0.25">
      <c r="A2436" s="17"/>
      <c r="B2436" s="17"/>
      <c r="C2436" s="17"/>
      <c r="D2436" s="86"/>
      <c r="E2436" s="86"/>
      <c r="F2436" s="86"/>
      <c r="G2436" s="87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9"/>
      <c r="AB2436" s="79"/>
      <c r="AD2436" s="79"/>
      <c r="AE2436" s="99"/>
    </row>
    <row r="2437" spans="1:31" x14ac:dyDescent="0.25">
      <c r="A2437" s="17"/>
      <c r="B2437" s="17"/>
      <c r="C2437" s="17"/>
      <c r="D2437" s="86"/>
      <c r="E2437" s="86"/>
      <c r="F2437" s="86"/>
      <c r="G2437" s="87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9"/>
      <c r="AB2437" s="79"/>
      <c r="AD2437" s="79"/>
      <c r="AE2437" s="99"/>
    </row>
    <row r="2438" spans="1:31" x14ac:dyDescent="0.25">
      <c r="A2438" s="17"/>
      <c r="B2438" s="17"/>
      <c r="C2438" s="17"/>
      <c r="D2438" s="86"/>
      <c r="E2438" s="86"/>
      <c r="F2438" s="86"/>
      <c r="G2438" s="87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9"/>
      <c r="AB2438" s="79"/>
      <c r="AD2438" s="79"/>
      <c r="AE2438" s="99"/>
    </row>
    <row r="2439" spans="1:31" x14ac:dyDescent="0.25">
      <c r="A2439" s="17"/>
      <c r="B2439" s="17"/>
      <c r="C2439" s="17"/>
      <c r="D2439" s="86"/>
      <c r="E2439" s="86"/>
      <c r="F2439" s="86"/>
      <c r="G2439" s="87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9"/>
      <c r="AB2439" s="79"/>
      <c r="AD2439" s="79"/>
      <c r="AE2439" s="99"/>
    </row>
    <row r="2440" spans="1:31" x14ac:dyDescent="0.25">
      <c r="A2440" s="17"/>
      <c r="B2440" s="17"/>
      <c r="C2440" s="17"/>
      <c r="D2440" s="86"/>
      <c r="E2440" s="86"/>
      <c r="F2440" s="86"/>
      <c r="G2440" s="87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9"/>
      <c r="AB2440" s="79"/>
      <c r="AD2440" s="79"/>
      <c r="AE2440" s="99"/>
    </row>
    <row r="2441" spans="1:31" x14ac:dyDescent="0.25">
      <c r="A2441" s="17"/>
      <c r="B2441" s="17"/>
      <c r="C2441" s="17"/>
      <c r="D2441" s="86"/>
      <c r="E2441" s="86"/>
      <c r="F2441" s="86"/>
      <c r="G2441" s="87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9"/>
      <c r="AB2441" s="79"/>
      <c r="AD2441" s="79"/>
      <c r="AE2441" s="99"/>
    </row>
    <row r="2442" spans="1:31" x14ac:dyDescent="0.25">
      <c r="A2442" s="17"/>
      <c r="B2442" s="17"/>
      <c r="C2442" s="17"/>
      <c r="D2442" s="86"/>
      <c r="E2442" s="86"/>
      <c r="F2442" s="86"/>
      <c r="G2442" s="87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9"/>
      <c r="AB2442" s="79"/>
      <c r="AD2442" s="79"/>
      <c r="AE2442" s="99"/>
    </row>
    <row r="2443" spans="1:31" x14ac:dyDescent="0.25">
      <c r="A2443" s="17"/>
      <c r="B2443" s="17"/>
      <c r="C2443" s="17"/>
      <c r="D2443" s="86"/>
      <c r="E2443" s="86"/>
      <c r="F2443" s="86"/>
      <c r="G2443" s="87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9"/>
      <c r="AB2443" s="79"/>
      <c r="AD2443" s="79"/>
      <c r="AE2443" s="99"/>
    </row>
    <row r="2444" spans="1:31" x14ac:dyDescent="0.25">
      <c r="A2444" s="17"/>
      <c r="B2444" s="17"/>
      <c r="C2444" s="17"/>
      <c r="D2444" s="86"/>
      <c r="E2444" s="86"/>
      <c r="F2444" s="86"/>
      <c r="G2444" s="87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9"/>
      <c r="AB2444" s="79"/>
      <c r="AD2444" s="79"/>
      <c r="AE2444" s="99"/>
    </row>
    <row r="2445" spans="1:31" x14ac:dyDescent="0.25">
      <c r="A2445" s="17"/>
      <c r="B2445" s="17"/>
      <c r="C2445" s="17"/>
      <c r="D2445" s="86"/>
      <c r="E2445" s="86"/>
      <c r="F2445" s="86"/>
      <c r="G2445" s="87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9"/>
      <c r="AB2445" s="79"/>
      <c r="AD2445" s="79"/>
      <c r="AE2445" s="99"/>
    </row>
    <row r="2446" spans="1:31" x14ac:dyDescent="0.25">
      <c r="A2446" s="17"/>
      <c r="B2446" s="17"/>
      <c r="C2446" s="17"/>
      <c r="D2446" s="86"/>
      <c r="E2446" s="86"/>
      <c r="F2446" s="86"/>
      <c r="G2446" s="87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9"/>
      <c r="AB2446" s="79"/>
      <c r="AD2446" s="79"/>
      <c r="AE2446" s="99"/>
    </row>
    <row r="2447" spans="1:31" x14ac:dyDescent="0.25">
      <c r="A2447" s="17"/>
      <c r="B2447" s="17"/>
      <c r="C2447" s="17"/>
      <c r="D2447" s="86"/>
      <c r="E2447" s="86"/>
      <c r="F2447" s="86"/>
      <c r="G2447" s="87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9"/>
      <c r="AB2447" s="79"/>
      <c r="AD2447" s="79"/>
      <c r="AE2447" s="99"/>
    </row>
    <row r="2448" spans="1:31" x14ac:dyDescent="0.25">
      <c r="A2448" s="17"/>
      <c r="B2448" s="17"/>
      <c r="C2448" s="17"/>
      <c r="D2448" s="86"/>
      <c r="E2448" s="86"/>
      <c r="F2448" s="86"/>
      <c r="G2448" s="87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9"/>
      <c r="AB2448" s="79"/>
      <c r="AD2448" s="79"/>
      <c r="AE2448" s="99"/>
    </row>
    <row r="2449" spans="1:31" x14ac:dyDescent="0.25">
      <c r="A2449" s="17"/>
      <c r="B2449" s="17"/>
      <c r="C2449" s="17"/>
      <c r="D2449" s="86"/>
      <c r="E2449" s="86"/>
      <c r="F2449" s="86"/>
      <c r="G2449" s="87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9"/>
      <c r="AB2449" s="79"/>
      <c r="AD2449" s="79"/>
      <c r="AE2449" s="99"/>
    </row>
    <row r="2450" spans="1:31" x14ac:dyDescent="0.25">
      <c r="A2450" s="17"/>
      <c r="B2450" s="17"/>
      <c r="C2450" s="17"/>
      <c r="D2450" s="86"/>
      <c r="E2450" s="86"/>
      <c r="F2450" s="86"/>
      <c r="G2450" s="87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9"/>
      <c r="AB2450" s="79"/>
      <c r="AD2450" s="79"/>
      <c r="AE2450" s="99"/>
    </row>
    <row r="2451" spans="1:31" x14ac:dyDescent="0.25">
      <c r="A2451" s="17"/>
      <c r="B2451" s="17"/>
      <c r="C2451" s="17"/>
      <c r="D2451" s="86"/>
      <c r="E2451" s="86"/>
      <c r="F2451" s="86"/>
      <c r="G2451" s="87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9"/>
      <c r="AB2451" s="79"/>
      <c r="AD2451" s="79"/>
      <c r="AE2451" s="99"/>
    </row>
    <row r="2452" spans="1:31" x14ac:dyDescent="0.25">
      <c r="A2452" s="17"/>
      <c r="B2452" s="17"/>
      <c r="C2452" s="17"/>
      <c r="D2452" s="86"/>
      <c r="E2452" s="86"/>
      <c r="F2452" s="86"/>
      <c r="G2452" s="87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9"/>
      <c r="AB2452" s="79"/>
      <c r="AD2452" s="79"/>
      <c r="AE2452" s="99"/>
    </row>
    <row r="2453" spans="1:31" x14ac:dyDescent="0.25">
      <c r="A2453" s="17"/>
      <c r="B2453" s="17"/>
      <c r="C2453" s="17"/>
      <c r="D2453" s="86"/>
      <c r="E2453" s="86"/>
      <c r="F2453" s="86"/>
      <c r="G2453" s="87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9"/>
      <c r="AB2453" s="79"/>
      <c r="AD2453" s="79"/>
      <c r="AE2453" s="99"/>
    </row>
    <row r="2454" spans="1:31" x14ac:dyDescent="0.25">
      <c r="A2454" s="17"/>
      <c r="B2454" s="17"/>
      <c r="C2454" s="17"/>
      <c r="D2454" s="86"/>
      <c r="E2454" s="86"/>
      <c r="F2454" s="86"/>
      <c r="G2454" s="87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9"/>
      <c r="AB2454" s="79"/>
      <c r="AD2454" s="79"/>
      <c r="AE2454" s="99"/>
    </row>
    <row r="2455" spans="1:31" x14ac:dyDescent="0.25">
      <c r="A2455" s="17"/>
      <c r="B2455" s="17"/>
      <c r="C2455" s="17"/>
      <c r="D2455" s="86"/>
      <c r="E2455" s="86"/>
      <c r="F2455" s="86"/>
      <c r="G2455" s="87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9"/>
      <c r="AB2455" s="79"/>
      <c r="AD2455" s="79"/>
      <c r="AE2455" s="99"/>
    </row>
    <row r="2456" spans="1:31" x14ac:dyDescent="0.25">
      <c r="A2456" s="17"/>
      <c r="B2456" s="17"/>
      <c r="C2456" s="17"/>
      <c r="D2456" s="86"/>
      <c r="E2456" s="86"/>
      <c r="F2456" s="86"/>
      <c r="G2456" s="87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9"/>
      <c r="AB2456" s="79"/>
      <c r="AD2456" s="79"/>
      <c r="AE2456" s="99"/>
    </row>
    <row r="2457" spans="1:31" x14ac:dyDescent="0.25">
      <c r="A2457" s="17"/>
      <c r="B2457" s="17"/>
      <c r="C2457" s="17"/>
      <c r="D2457" s="86"/>
      <c r="E2457" s="86"/>
      <c r="F2457" s="86"/>
      <c r="G2457" s="87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9"/>
      <c r="AB2457" s="79"/>
      <c r="AD2457" s="79"/>
      <c r="AE2457" s="99"/>
    </row>
    <row r="2458" spans="1:31" x14ac:dyDescent="0.25">
      <c r="A2458" s="17"/>
      <c r="B2458" s="17"/>
      <c r="C2458" s="17"/>
      <c r="D2458" s="86"/>
      <c r="E2458" s="86"/>
      <c r="F2458" s="86"/>
      <c r="G2458" s="87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9"/>
      <c r="AB2458" s="79"/>
      <c r="AD2458" s="79"/>
      <c r="AE2458" s="99"/>
    </row>
    <row r="2459" spans="1:31" x14ac:dyDescent="0.25">
      <c r="A2459" s="17"/>
      <c r="B2459" s="17"/>
      <c r="C2459" s="17"/>
      <c r="D2459" s="86"/>
      <c r="E2459" s="86"/>
      <c r="F2459" s="86"/>
      <c r="G2459" s="87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9"/>
      <c r="AB2459" s="79"/>
      <c r="AD2459" s="79"/>
      <c r="AE2459" s="99"/>
    </row>
    <row r="2460" spans="1:31" x14ac:dyDescent="0.25">
      <c r="A2460" s="17"/>
      <c r="B2460" s="17"/>
      <c r="C2460" s="17"/>
      <c r="D2460" s="86"/>
      <c r="E2460" s="86"/>
      <c r="F2460" s="86"/>
      <c r="G2460" s="87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9"/>
      <c r="AB2460" s="79"/>
      <c r="AD2460" s="79"/>
      <c r="AE2460" s="99"/>
    </row>
    <row r="2461" spans="1:31" x14ac:dyDescent="0.25">
      <c r="A2461" s="17"/>
      <c r="B2461" s="17"/>
      <c r="C2461" s="17"/>
      <c r="D2461" s="86"/>
      <c r="E2461" s="86"/>
      <c r="F2461" s="86"/>
      <c r="G2461" s="87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9"/>
      <c r="AB2461" s="79"/>
      <c r="AD2461" s="79"/>
      <c r="AE2461" s="99"/>
    </row>
    <row r="2462" spans="1:31" x14ac:dyDescent="0.25">
      <c r="A2462" s="17"/>
      <c r="B2462" s="17"/>
      <c r="C2462" s="17"/>
      <c r="D2462" s="86"/>
      <c r="E2462" s="86"/>
      <c r="F2462" s="86"/>
      <c r="G2462" s="87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9"/>
      <c r="AB2462" s="79"/>
      <c r="AD2462" s="79"/>
      <c r="AE2462" s="99"/>
    </row>
    <row r="2463" spans="1:31" x14ac:dyDescent="0.25">
      <c r="A2463" s="17"/>
      <c r="B2463" s="17"/>
      <c r="C2463" s="17"/>
      <c r="D2463" s="86"/>
      <c r="E2463" s="86"/>
      <c r="F2463" s="86"/>
      <c r="G2463" s="87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9"/>
      <c r="AB2463" s="79"/>
      <c r="AD2463" s="79"/>
      <c r="AE2463" s="99"/>
    </row>
    <row r="2464" spans="1:31" x14ac:dyDescent="0.25">
      <c r="A2464" s="17"/>
      <c r="B2464" s="17"/>
      <c r="C2464" s="17"/>
      <c r="D2464" s="86"/>
      <c r="E2464" s="86"/>
      <c r="F2464" s="86"/>
      <c r="G2464" s="87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9"/>
      <c r="AB2464" s="79"/>
      <c r="AD2464" s="79"/>
      <c r="AE2464" s="99"/>
    </row>
    <row r="2465" spans="1:31" x14ac:dyDescent="0.25">
      <c r="A2465" s="17"/>
      <c r="B2465" s="17"/>
      <c r="C2465" s="17"/>
      <c r="D2465" s="86"/>
      <c r="E2465" s="86"/>
      <c r="F2465" s="86"/>
      <c r="G2465" s="87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9"/>
      <c r="AB2465" s="79"/>
      <c r="AD2465" s="79"/>
      <c r="AE2465" s="99"/>
    </row>
    <row r="2466" spans="1:31" x14ac:dyDescent="0.25">
      <c r="A2466" s="17"/>
      <c r="B2466" s="17"/>
      <c r="C2466" s="17"/>
      <c r="D2466" s="86"/>
      <c r="E2466" s="86"/>
      <c r="F2466" s="86"/>
      <c r="G2466" s="87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9"/>
      <c r="AB2466" s="79"/>
      <c r="AD2466" s="79"/>
      <c r="AE2466" s="99"/>
    </row>
    <row r="2467" spans="1:31" x14ac:dyDescent="0.25">
      <c r="A2467" s="17"/>
      <c r="B2467" s="17"/>
      <c r="C2467" s="17"/>
      <c r="D2467" s="86"/>
      <c r="E2467" s="86"/>
      <c r="F2467" s="86"/>
      <c r="G2467" s="87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9"/>
      <c r="AB2467" s="79"/>
      <c r="AD2467" s="79"/>
      <c r="AE2467" s="99"/>
    </row>
    <row r="2468" spans="1:31" x14ac:dyDescent="0.25">
      <c r="A2468" s="17"/>
      <c r="B2468" s="17"/>
      <c r="C2468" s="17"/>
      <c r="D2468" s="86"/>
      <c r="E2468" s="86"/>
      <c r="F2468" s="86"/>
      <c r="G2468" s="87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9"/>
      <c r="AB2468" s="79"/>
      <c r="AD2468" s="79"/>
      <c r="AE2468" s="99"/>
    </row>
    <row r="2469" spans="1:31" x14ac:dyDescent="0.25">
      <c r="A2469" s="17"/>
      <c r="B2469" s="17"/>
      <c r="C2469" s="17"/>
      <c r="D2469" s="86"/>
      <c r="E2469" s="86"/>
      <c r="F2469" s="86"/>
      <c r="G2469" s="87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9"/>
      <c r="AB2469" s="79"/>
      <c r="AD2469" s="79"/>
      <c r="AE2469" s="99"/>
    </row>
    <row r="2470" spans="1:31" x14ac:dyDescent="0.25">
      <c r="A2470" s="17"/>
      <c r="B2470" s="17"/>
      <c r="C2470" s="17"/>
      <c r="D2470" s="86"/>
      <c r="E2470" s="86"/>
      <c r="F2470" s="86"/>
      <c r="G2470" s="87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9"/>
      <c r="AB2470" s="79"/>
      <c r="AD2470" s="79"/>
      <c r="AE2470" s="99"/>
    </row>
    <row r="2471" spans="1:31" x14ac:dyDescent="0.25">
      <c r="A2471" s="17"/>
      <c r="B2471" s="17"/>
      <c r="C2471" s="17"/>
      <c r="D2471" s="86"/>
      <c r="E2471" s="86"/>
      <c r="F2471" s="86"/>
      <c r="G2471" s="87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9"/>
      <c r="AB2471" s="79"/>
      <c r="AD2471" s="79"/>
      <c r="AE2471" s="99"/>
    </row>
    <row r="2472" spans="1:31" x14ac:dyDescent="0.25">
      <c r="A2472" s="17"/>
      <c r="B2472" s="17"/>
      <c r="C2472" s="17"/>
      <c r="D2472" s="86"/>
      <c r="E2472" s="86"/>
      <c r="F2472" s="86"/>
      <c r="G2472" s="87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9"/>
      <c r="AB2472" s="79"/>
      <c r="AD2472" s="79"/>
      <c r="AE2472" s="99"/>
    </row>
    <row r="2473" spans="1:31" x14ac:dyDescent="0.25">
      <c r="A2473" s="17"/>
      <c r="B2473" s="17"/>
      <c r="C2473" s="17"/>
      <c r="D2473" s="86"/>
      <c r="E2473" s="86"/>
      <c r="F2473" s="86"/>
      <c r="G2473" s="87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9"/>
      <c r="AB2473" s="79"/>
      <c r="AD2473" s="79"/>
      <c r="AE2473" s="99"/>
    </row>
    <row r="2474" spans="1:31" x14ac:dyDescent="0.25">
      <c r="A2474" s="17"/>
      <c r="B2474" s="17"/>
      <c r="C2474" s="17"/>
      <c r="D2474" s="86"/>
      <c r="E2474" s="86"/>
      <c r="F2474" s="86"/>
      <c r="G2474" s="87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9"/>
      <c r="AB2474" s="79"/>
      <c r="AD2474" s="79"/>
      <c r="AE2474" s="99"/>
    </row>
    <row r="2475" spans="1:31" x14ac:dyDescent="0.25">
      <c r="A2475" s="17"/>
      <c r="B2475" s="17"/>
      <c r="C2475" s="17"/>
      <c r="D2475" s="86"/>
      <c r="E2475" s="86"/>
      <c r="F2475" s="86"/>
      <c r="G2475" s="87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9"/>
      <c r="AB2475" s="79"/>
      <c r="AD2475" s="79"/>
      <c r="AE2475" s="99"/>
    </row>
    <row r="2476" spans="1:31" x14ac:dyDescent="0.25">
      <c r="A2476" s="17"/>
      <c r="B2476" s="17"/>
      <c r="C2476" s="17"/>
      <c r="D2476" s="86"/>
      <c r="E2476" s="86"/>
      <c r="F2476" s="86"/>
      <c r="G2476" s="87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9"/>
      <c r="AB2476" s="79"/>
      <c r="AD2476" s="79"/>
      <c r="AE2476" s="99"/>
    </row>
    <row r="2477" spans="1:31" x14ac:dyDescent="0.25">
      <c r="A2477" s="17"/>
      <c r="B2477" s="17"/>
      <c r="C2477" s="17"/>
      <c r="D2477" s="86"/>
      <c r="E2477" s="86"/>
      <c r="F2477" s="86"/>
      <c r="G2477" s="87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9"/>
      <c r="AB2477" s="79"/>
      <c r="AD2477" s="79"/>
      <c r="AE2477" s="99"/>
    </row>
    <row r="2478" spans="1:31" x14ac:dyDescent="0.25">
      <c r="A2478" s="17"/>
      <c r="B2478" s="17"/>
      <c r="C2478" s="17"/>
      <c r="D2478" s="86"/>
      <c r="E2478" s="86"/>
      <c r="F2478" s="86"/>
      <c r="G2478" s="87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9"/>
      <c r="AB2478" s="79"/>
      <c r="AD2478" s="79"/>
      <c r="AE2478" s="99"/>
    </row>
    <row r="2479" spans="1:31" x14ac:dyDescent="0.25">
      <c r="A2479" s="17"/>
      <c r="B2479" s="17"/>
      <c r="C2479" s="17"/>
      <c r="D2479" s="86"/>
      <c r="E2479" s="86"/>
      <c r="F2479" s="86"/>
      <c r="G2479" s="87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9"/>
      <c r="AB2479" s="79"/>
      <c r="AD2479" s="79"/>
      <c r="AE2479" s="99"/>
    </row>
    <row r="2480" spans="1:31" x14ac:dyDescent="0.25">
      <c r="A2480" s="17"/>
      <c r="B2480" s="17"/>
      <c r="C2480" s="17"/>
      <c r="D2480" s="86"/>
      <c r="E2480" s="86"/>
      <c r="F2480" s="86"/>
      <c r="G2480" s="87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9"/>
      <c r="AB2480" s="79"/>
      <c r="AD2480" s="79"/>
      <c r="AE2480" s="99"/>
    </row>
    <row r="2481" spans="1:31" x14ac:dyDescent="0.25">
      <c r="A2481" s="17"/>
      <c r="B2481" s="17"/>
      <c r="C2481" s="17"/>
      <c r="D2481" s="86"/>
      <c r="E2481" s="86"/>
      <c r="F2481" s="86"/>
      <c r="G2481" s="87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9"/>
      <c r="AB2481" s="79"/>
      <c r="AD2481" s="79"/>
      <c r="AE2481" s="99"/>
    </row>
    <row r="2482" spans="1:31" x14ac:dyDescent="0.25">
      <c r="A2482" s="17"/>
      <c r="B2482" s="17"/>
      <c r="C2482" s="17"/>
      <c r="D2482" s="86"/>
      <c r="E2482" s="86"/>
      <c r="F2482" s="86"/>
      <c r="G2482" s="87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9"/>
      <c r="AB2482" s="79"/>
      <c r="AD2482" s="79"/>
      <c r="AE2482" s="99"/>
    </row>
    <row r="2483" spans="1:31" x14ac:dyDescent="0.25">
      <c r="A2483" s="17"/>
      <c r="B2483" s="17"/>
      <c r="C2483" s="17"/>
      <c r="D2483" s="86"/>
      <c r="E2483" s="86"/>
      <c r="F2483" s="86"/>
      <c r="G2483" s="87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9"/>
      <c r="AB2483" s="79"/>
      <c r="AD2483" s="79"/>
      <c r="AE2483" s="99"/>
    </row>
    <row r="2484" spans="1:31" x14ac:dyDescent="0.25">
      <c r="A2484" s="17"/>
      <c r="B2484" s="17"/>
      <c r="C2484" s="17"/>
      <c r="D2484" s="86"/>
      <c r="E2484" s="86"/>
      <c r="F2484" s="86"/>
      <c r="G2484" s="87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9"/>
      <c r="AB2484" s="79"/>
      <c r="AD2484" s="79"/>
      <c r="AE2484" s="99"/>
    </row>
    <row r="2485" spans="1:31" x14ac:dyDescent="0.25">
      <c r="A2485" s="17"/>
      <c r="B2485" s="17"/>
      <c r="C2485" s="17"/>
      <c r="D2485" s="86"/>
      <c r="E2485" s="86"/>
      <c r="F2485" s="86"/>
      <c r="G2485" s="87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9"/>
      <c r="AB2485" s="79"/>
      <c r="AD2485" s="79"/>
      <c r="AE2485" s="99"/>
    </row>
    <row r="2486" spans="1:31" x14ac:dyDescent="0.25">
      <c r="A2486" s="17"/>
      <c r="B2486" s="17"/>
      <c r="C2486" s="17"/>
      <c r="D2486" s="86"/>
      <c r="E2486" s="86"/>
      <c r="F2486" s="86"/>
      <c r="G2486" s="87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9"/>
      <c r="AB2486" s="79"/>
      <c r="AD2486" s="79"/>
      <c r="AE2486" s="99"/>
    </row>
    <row r="2487" spans="1:31" x14ac:dyDescent="0.25">
      <c r="A2487" s="17"/>
      <c r="B2487" s="17"/>
      <c r="C2487" s="17"/>
      <c r="D2487" s="86"/>
      <c r="E2487" s="86"/>
      <c r="F2487" s="86"/>
      <c r="G2487" s="87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9"/>
      <c r="AB2487" s="79"/>
      <c r="AD2487" s="79"/>
      <c r="AE2487" s="99"/>
    </row>
    <row r="2488" spans="1:31" x14ac:dyDescent="0.25">
      <c r="A2488" s="17"/>
      <c r="B2488" s="17"/>
      <c r="C2488" s="17"/>
      <c r="D2488" s="86"/>
      <c r="E2488" s="86"/>
      <c r="F2488" s="86"/>
      <c r="G2488" s="87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9"/>
      <c r="AB2488" s="79"/>
      <c r="AD2488" s="79"/>
      <c r="AE2488" s="99"/>
    </row>
    <row r="2489" spans="1:31" x14ac:dyDescent="0.25">
      <c r="A2489" s="17"/>
      <c r="B2489" s="17"/>
      <c r="C2489" s="17"/>
      <c r="D2489" s="86"/>
      <c r="E2489" s="86"/>
      <c r="F2489" s="86"/>
      <c r="G2489" s="87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9"/>
      <c r="AB2489" s="79"/>
      <c r="AD2489" s="79"/>
      <c r="AE2489" s="99"/>
    </row>
    <row r="2490" spans="1:31" x14ac:dyDescent="0.25">
      <c r="A2490" s="17"/>
      <c r="B2490" s="17"/>
      <c r="C2490" s="17"/>
      <c r="D2490" s="86"/>
      <c r="E2490" s="86"/>
      <c r="F2490" s="86"/>
      <c r="G2490" s="87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9"/>
      <c r="AB2490" s="79"/>
      <c r="AD2490" s="79"/>
      <c r="AE2490" s="99"/>
    </row>
    <row r="2491" spans="1:31" x14ac:dyDescent="0.25">
      <c r="A2491" s="17"/>
      <c r="B2491" s="17"/>
      <c r="C2491" s="17"/>
      <c r="D2491" s="86"/>
      <c r="E2491" s="86"/>
      <c r="F2491" s="86"/>
      <c r="G2491" s="87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9"/>
      <c r="AB2491" s="79"/>
      <c r="AD2491" s="79"/>
      <c r="AE2491" s="99"/>
    </row>
    <row r="2492" spans="1:31" x14ac:dyDescent="0.25">
      <c r="A2492" s="17"/>
      <c r="B2492" s="17"/>
      <c r="C2492" s="17"/>
      <c r="D2492" s="86"/>
      <c r="E2492" s="86"/>
      <c r="F2492" s="86"/>
      <c r="G2492" s="87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9"/>
      <c r="AB2492" s="79"/>
      <c r="AD2492" s="79"/>
      <c r="AE2492" s="99"/>
    </row>
    <row r="2493" spans="1:31" x14ac:dyDescent="0.25">
      <c r="A2493" s="17"/>
      <c r="B2493" s="17"/>
      <c r="C2493" s="17"/>
      <c r="D2493" s="86"/>
      <c r="E2493" s="86"/>
      <c r="F2493" s="86"/>
      <c r="G2493" s="87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9"/>
      <c r="AB2493" s="79"/>
      <c r="AD2493" s="79"/>
      <c r="AE2493" s="99"/>
    </row>
    <row r="2494" spans="1:31" x14ac:dyDescent="0.25">
      <c r="A2494" s="17"/>
      <c r="B2494" s="17"/>
      <c r="C2494" s="17"/>
      <c r="D2494" s="86"/>
      <c r="E2494" s="86"/>
      <c r="F2494" s="86"/>
      <c r="G2494" s="87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9"/>
      <c r="AB2494" s="79"/>
      <c r="AD2494" s="79"/>
      <c r="AE2494" s="99"/>
    </row>
    <row r="2495" spans="1:31" x14ac:dyDescent="0.25">
      <c r="A2495" s="17"/>
      <c r="B2495" s="17"/>
      <c r="C2495" s="17"/>
      <c r="D2495" s="86"/>
      <c r="E2495" s="86"/>
      <c r="F2495" s="86"/>
      <c r="G2495" s="87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9"/>
      <c r="AB2495" s="79"/>
      <c r="AD2495" s="79"/>
      <c r="AE2495" s="99"/>
    </row>
    <row r="2496" spans="1:31" x14ac:dyDescent="0.25">
      <c r="A2496" s="17"/>
      <c r="B2496" s="17"/>
      <c r="C2496" s="17"/>
      <c r="D2496" s="86"/>
      <c r="E2496" s="86"/>
      <c r="F2496" s="86"/>
      <c r="G2496" s="87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9"/>
      <c r="AB2496" s="79"/>
      <c r="AD2496" s="79"/>
      <c r="AE2496" s="99"/>
    </row>
    <row r="2497" spans="1:31" x14ac:dyDescent="0.25">
      <c r="A2497" s="17"/>
      <c r="B2497" s="17"/>
      <c r="C2497" s="17"/>
      <c r="D2497" s="86"/>
      <c r="E2497" s="86"/>
      <c r="F2497" s="86"/>
      <c r="G2497" s="87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9"/>
      <c r="AB2497" s="79"/>
      <c r="AD2497" s="79"/>
      <c r="AE2497" s="99"/>
    </row>
    <row r="2498" spans="1:31" x14ac:dyDescent="0.25">
      <c r="A2498" s="17"/>
      <c r="B2498" s="17"/>
      <c r="C2498" s="17"/>
      <c r="D2498" s="86"/>
      <c r="E2498" s="86"/>
      <c r="F2498" s="86"/>
      <c r="G2498" s="87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9"/>
      <c r="AB2498" s="79"/>
      <c r="AD2498" s="79"/>
      <c r="AE2498" s="99"/>
    </row>
    <row r="2499" spans="1:31" x14ac:dyDescent="0.25">
      <c r="A2499" s="17"/>
      <c r="B2499" s="17"/>
      <c r="C2499" s="17"/>
      <c r="D2499" s="86"/>
      <c r="E2499" s="86"/>
      <c r="F2499" s="86"/>
      <c r="G2499" s="87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9"/>
      <c r="AB2499" s="79"/>
      <c r="AD2499" s="79"/>
      <c r="AE2499" s="99"/>
    </row>
    <row r="2500" spans="1:31" x14ac:dyDescent="0.25">
      <c r="A2500" s="17"/>
      <c r="B2500" s="17"/>
      <c r="C2500" s="17"/>
      <c r="D2500" s="86"/>
      <c r="E2500" s="86"/>
      <c r="F2500" s="86"/>
      <c r="G2500" s="87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9"/>
      <c r="AB2500" s="79"/>
      <c r="AD2500" s="79"/>
      <c r="AE2500" s="99"/>
    </row>
    <row r="2501" spans="1:31" x14ac:dyDescent="0.25">
      <c r="A2501" s="17"/>
      <c r="B2501" s="17"/>
      <c r="C2501" s="17"/>
      <c r="D2501" s="86"/>
      <c r="E2501" s="86"/>
      <c r="F2501" s="86"/>
      <c r="G2501" s="87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9"/>
      <c r="AB2501" s="79"/>
      <c r="AD2501" s="79"/>
      <c r="AE2501" s="99"/>
    </row>
    <row r="2502" spans="1:31" x14ac:dyDescent="0.25">
      <c r="A2502" s="17"/>
      <c r="B2502" s="17"/>
      <c r="C2502" s="17"/>
      <c r="D2502" s="86"/>
      <c r="E2502" s="86"/>
      <c r="F2502" s="86"/>
      <c r="G2502" s="87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9"/>
      <c r="AB2502" s="79"/>
      <c r="AD2502" s="79"/>
      <c r="AE2502" s="99"/>
    </row>
    <row r="2503" spans="1:31" x14ac:dyDescent="0.25">
      <c r="A2503" s="17"/>
      <c r="B2503" s="17"/>
      <c r="C2503" s="17"/>
      <c r="D2503" s="86"/>
      <c r="E2503" s="86"/>
      <c r="F2503" s="86"/>
      <c r="G2503" s="87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9"/>
      <c r="AB2503" s="79"/>
      <c r="AD2503" s="79"/>
      <c r="AE2503" s="99"/>
    </row>
    <row r="2504" spans="1:31" x14ac:dyDescent="0.25">
      <c r="A2504" s="17"/>
      <c r="B2504" s="17"/>
      <c r="C2504" s="17"/>
      <c r="D2504" s="86"/>
      <c r="E2504" s="86"/>
      <c r="F2504" s="86"/>
      <c r="G2504" s="87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9"/>
      <c r="AB2504" s="79"/>
      <c r="AD2504" s="79"/>
      <c r="AE2504" s="100"/>
    </row>
    <row r="2505" spans="1:31" x14ac:dyDescent="0.25">
      <c r="A2505" s="17"/>
      <c r="B2505" s="17"/>
      <c r="C2505" s="17"/>
      <c r="D2505" s="86"/>
      <c r="E2505" s="86"/>
      <c r="F2505" s="86"/>
      <c r="G2505" s="87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9"/>
      <c r="AB2505" s="79"/>
      <c r="AD2505" s="79"/>
      <c r="AE2505" s="100"/>
    </row>
    <row r="2506" spans="1:31" x14ac:dyDescent="0.25">
      <c r="A2506" s="17"/>
      <c r="B2506" s="17"/>
      <c r="C2506" s="17"/>
      <c r="D2506" s="86"/>
      <c r="E2506" s="86"/>
      <c r="F2506" s="86"/>
      <c r="G2506" s="87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9"/>
      <c r="AB2506" s="79"/>
      <c r="AD2506" s="79"/>
      <c r="AE2506" s="100"/>
    </row>
    <row r="2507" spans="1:31" x14ac:dyDescent="0.25">
      <c r="A2507" s="17"/>
      <c r="B2507" s="17"/>
      <c r="C2507" s="17"/>
      <c r="D2507" s="86"/>
      <c r="E2507" s="86"/>
      <c r="F2507" s="86"/>
      <c r="G2507" s="87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9"/>
      <c r="AB2507" s="79"/>
      <c r="AD2507" s="79"/>
      <c r="AE2507" s="100"/>
    </row>
    <row r="2508" spans="1:31" x14ac:dyDescent="0.25">
      <c r="A2508" s="17"/>
      <c r="B2508" s="17"/>
      <c r="C2508" s="17"/>
      <c r="D2508" s="86"/>
      <c r="E2508" s="86"/>
      <c r="F2508" s="86"/>
      <c r="G2508" s="87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9"/>
      <c r="AB2508" s="79"/>
      <c r="AD2508" s="79"/>
      <c r="AE2508" s="100"/>
    </row>
    <row r="2509" spans="1:31" x14ac:dyDescent="0.25">
      <c r="A2509" s="17"/>
      <c r="B2509" s="17"/>
      <c r="C2509" s="17"/>
      <c r="D2509" s="86"/>
      <c r="E2509" s="86"/>
      <c r="F2509" s="86"/>
      <c r="G2509" s="87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9"/>
      <c r="AB2509" s="79"/>
      <c r="AD2509" s="79"/>
      <c r="AE2509" s="100"/>
    </row>
    <row r="2510" spans="1:31" x14ac:dyDescent="0.25">
      <c r="A2510" s="17"/>
      <c r="B2510" s="17"/>
      <c r="C2510" s="17"/>
      <c r="D2510" s="86"/>
      <c r="E2510" s="86"/>
      <c r="F2510" s="86"/>
      <c r="G2510" s="87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9"/>
      <c r="AB2510" s="79"/>
      <c r="AD2510" s="79"/>
      <c r="AE2510" s="100"/>
    </row>
    <row r="2511" spans="1:31" x14ac:dyDescent="0.25">
      <c r="A2511" s="17"/>
      <c r="B2511" s="17"/>
      <c r="C2511" s="17"/>
      <c r="D2511" s="86"/>
      <c r="E2511" s="86"/>
      <c r="F2511" s="86"/>
      <c r="G2511" s="87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9"/>
      <c r="AB2511" s="79"/>
      <c r="AD2511" s="79"/>
      <c r="AE2511" s="100"/>
    </row>
    <row r="2512" spans="1:31" x14ac:dyDescent="0.25">
      <c r="A2512" s="17"/>
      <c r="B2512" s="17"/>
      <c r="C2512" s="17"/>
      <c r="D2512" s="86"/>
      <c r="E2512" s="86"/>
      <c r="F2512" s="86"/>
      <c r="G2512" s="87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9"/>
      <c r="AB2512" s="79"/>
      <c r="AD2512" s="79"/>
      <c r="AE2512" s="100"/>
    </row>
    <row r="2513" spans="1:31" x14ac:dyDescent="0.25">
      <c r="A2513" s="17"/>
      <c r="B2513" s="17"/>
      <c r="C2513" s="17"/>
      <c r="D2513" s="86"/>
      <c r="E2513" s="86"/>
      <c r="F2513" s="86"/>
      <c r="G2513" s="87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9"/>
      <c r="AB2513" s="79"/>
      <c r="AD2513" s="79"/>
      <c r="AE2513" s="100"/>
    </row>
    <row r="2514" spans="1:31" x14ac:dyDescent="0.25">
      <c r="A2514" s="17"/>
      <c r="B2514" s="17"/>
      <c r="C2514" s="17"/>
      <c r="D2514" s="86"/>
      <c r="E2514" s="86"/>
      <c r="F2514" s="86"/>
      <c r="G2514" s="87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9"/>
      <c r="AB2514" s="79"/>
      <c r="AD2514" s="79"/>
      <c r="AE2514" s="100"/>
    </row>
    <row r="2515" spans="1:31" x14ac:dyDescent="0.25">
      <c r="A2515" s="17"/>
      <c r="B2515" s="17"/>
      <c r="C2515" s="17"/>
      <c r="D2515" s="86"/>
      <c r="E2515" s="86"/>
      <c r="F2515" s="86"/>
      <c r="G2515" s="87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9"/>
      <c r="AB2515" s="79"/>
      <c r="AD2515" s="79"/>
      <c r="AE2515" s="100"/>
    </row>
    <row r="2516" spans="1:31" x14ac:dyDescent="0.25">
      <c r="A2516" s="17"/>
      <c r="B2516" s="17"/>
      <c r="C2516" s="17"/>
      <c r="D2516" s="86"/>
      <c r="E2516" s="86"/>
      <c r="F2516" s="86"/>
      <c r="G2516" s="87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9"/>
      <c r="AB2516" s="79"/>
      <c r="AD2516" s="79"/>
      <c r="AE2516" s="100"/>
    </row>
    <row r="2517" spans="1:31" x14ac:dyDescent="0.25">
      <c r="A2517" s="17"/>
      <c r="B2517" s="17"/>
      <c r="C2517" s="17"/>
      <c r="D2517" s="86"/>
      <c r="E2517" s="86"/>
      <c r="F2517" s="86"/>
      <c r="G2517" s="87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9"/>
      <c r="AB2517" s="79"/>
      <c r="AD2517" s="79"/>
      <c r="AE2517" s="100"/>
    </row>
    <row r="2518" spans="1:31" x14ac:dyDescent="0.25">
      <c r="A2518" s="17"/>
      <c r="B2518" s="17"/>
      <c r="C2518" s="17"/>
      <c r="D2518" s="86"/>
      <c r="E2518" s="86"/>
      <c r="F2518" s="86"/>
      <c r="G2518" s="87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9"/>
      <c r="AB2518" s="79"/>
      <c r="AD2518" s="79"/>
      <c r="AE2518" s="100"/>
    </row>
    <row r="2519" spans="1:31" x14ac:dyDescent="0.25">
      <c r="A2519" s="17"/>
      <c r="B2519" s="17"/>
      <c r="C2519" s="17"/>
      <c r="D2519" s="86"/>
      <c r="E2519" s="86"/>
      <c r="F2519" s="86"/>
      <c r="G2519" s="87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9"/>
      <c r="AB2519" s="79"/>
      <c r="AD2519" s="79"/>
      <c r="AE2519" s="100"/>
    </row>
    <row r="2520" spans="1:31" x14ac:dyDescent="0.25">
      <c r="A2520" s="17"/>
      <c r="B2520" s="17"/>
      <c r="C2520" s="17"/>
      <c r="D2520" s="86"/>
      <c r="E2520" s="86"/>
      <c r="F2520" s="86"/>
      <c r="G2520" s="87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9"/>
      <c r="AB2520" s="79"/>
      <c r="AD2520" s="79"/>
      <c r="AE2520" s="100"/>
    </row>
    <row r="2521" spans="1:31" x14ac:dyDescent="0.25">
      <c r="A2521" s="17"/>
      <c r="B2521" s="17"/>
      <c r="C2521" s="17"/>
      <c r="D2521" s="86"/>
      <c r="E2521" s="86"/>
      <c r="F2521" s="86"/>
      <c r="G2521" s="87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9"/>
      <c r="AB2521" s="79"/>
      <c r="AD2521" s="79"/>
      <c r="AE2521" s="100"/>
    </row>
    <row r="2522" spans="1:31" x14ac:dyDescent="0.25">
      <c r="A2522" s="17"/>
      <c r="B2522" s="17"/>
      <c r="C2522" s="17"/>
      <c r="D2522" s="86"/>
      <c r="E2522" s="86"/>
      <c r="F2522" s="86"/>
      <c r="G2522" s="87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9"/>
      <c r="AB2522" s="79"/>
      <c r="AD2522" s="79"/>
      <c r="AE2522" s="100"/>
    </row>
    <row r="2523" spans="1:31" x14ac:dyDescent="0.25">
      <c r="A2523" s="17"/>
      <c r="B2523" s="17"/>
      <c r="C2523" s="17"/>
      <c r="D2523" s="86"/>
      <c r="E2523" s="86"/>
      <c r="F2523" s="86"/>
      <c r="G2523" s="87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9"/>
      <c r="AB2523" s="79"/>
      <c r="AD2523" s="79"/>
      <c r="AE2523" s="100"/>
    </row>
    <row r="2524" spans="1:31" x14ac:dyDescent="0.25">
      <c r="A2524" s="17"/>
      <c r="B2524" s="17"/>
      <c r="C2524" s="17"/>
      <c r="D2524" s="86"/>
      <c r="E2524" s="86"/>
      <c r="F2524" s="86"/>
      <c r="G2524" s="87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9"/>
      <c r="AB2524" s="79"/>
      <c r="AD2524" s="79"/>
      <c r="AE2524" s="100"/>
    </row>
    <row r="2525" spans="1:31" x14ac:dyDescent="0.25">
      <c r="A2525" s="17"/>
      <c r="B2525" s="17"/>
      <c r="C2525" s="17"/>
      <c r="D2525" s="86"/>
      <c r="E2525" s="86"/>
      <c r="F2525" s="86"/>
      <c r="G2525" s="87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9"/>
      <c r="AB2525" s="79"/>
      <c r="AD2525" s="79"/>
      <c r="AE2525" s="100"/>
    </row>
    <row r="2526" spans="1:31" x14ac:dyDescent="0.25">
      <c r="A2526" s="17"/>
      <c r="B2526" s="17"/>
      <c r="C2526" s="17"/>
      <c r="D2526" s="86"/>
      <c r="E2526" s="86"/>
      <c r="F2526" s="86"/>
      <c r="G2526" s="87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9"/>
      <c r="AB2526" s="79"/>
      <c r="AD2526" s="79"/>
      <c r="AE2526" s="100"/>
    </row>
    <row r="2527" spans="1:31" x14ac:dyDescent="0.25">
      <c r="A2527" s="17"/>
      <c r="B2527" s="17"/>
      <c r="C2527" s="17"/>
      <c r="D2527" s="86"/>
      <c r="E2527" s="86"/>
      <c r="F2527" s="86"/>
      <c r="G2527" s="87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9"/>
      <c r="AB2527" s="79"/>
      <c r="AD2527" s="79"/>
      <c r="AE2527" s="100"/>
    </row>
    <row r="2528" spans="1:31" x14ac:dyDescent="0.25">
      <c r="A2528" s="17"/>
      <c r="B2528" s="17"/>
      <c r="C2528" s="17"/>
      <c r="D2528" s="86"/>
      <c r="E2528" s="86"/>
      <c r="F2528" s="86"/>
      <c r="G2528" s="87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9"/>
      <c r="AB2528" s="79"/>
      <c r="AD2528" s="79"/>
      <c r="AE2528" s="100"/>
    </row>
    <row r="2529" spans="1:31" x14ac:dyDescent="0.25">
      <c r="A2529" s="17"/>
      <c r="B2529" s="17"/>
      <c r="C2529" s="17"/>
      <c r="D2529" s="86"/>
      <c r="E2529" s="86"/>
      <c r="F2529" s="86"/>
      <c r="G2529" s="87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9"/>
      <c r="AB2529" s="79"/>
      <c r="AD2529" s="79"/>
      <c r="AE2529" s="100"/>
    </row>
    <row r="2530" spans="1:31" x14ac:dyDescent="0.25">
      <c r="A2530" s="17"/>
      <c r="B2530" s="17"/>
      <c r="C2530" s="17"/>
      <c r="D2530" s="86"/>
      <c r="E2530" s="86"/>
      <c r="F2530" s="86"/>
      <c r="G2530" s="87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9"/>
      <c r="AB2530" s="79"/>
      <c r="AD2530" s="79"/>
      <c r="AE2530" s="100"/>
    </row>
    <row r="2531" spans="1:31" x14ac:dyDescent="0.25">
      <c r="A2531" s="17"/>
      <c r="B2531" s="17"/>
      <c r="C2531" s="17"/>
      <c r="D2531" s="86"/>
      <c r="E2531" s="86"/>
      <c r="F2531" s="86"/>
      <c r="G2531" s="87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9"/>
      <c r="AB2531" s="79"/>
      <c r="AD2531" s="79"/>
      <c r="AE2531" s="100"/>
    </row>
    <row r="2532" spans="1:31" x14ac:dyDescent="0.25">
      <c r="A2532" s="17"/>
      <c r="B2532" s="17"/>
      <c r="C2532" s="17"/>
      <c r="D2532" s="86"/>
      <c r="E2532" s="86"/>
      <c r="F2532" s="86"/>
      <c r="G2532" s="87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9"/>
      <c r="AB2532" s="79"/>
      <c r="AD2532" s="79"/>
      <c r="AE2532" s="100"/>
    </row>
    <row r="2533" spans="1:31" x14ac:dyDescent="0.25">
      <c r="A2533" s="17"/>
      <c r="B2533" s="17"/>
      <c r="C2533" s="17"/>
      <c r="D2533" s="86"/>
      <c r="E2533" s="86"/>
      <c r="F2533" s="86"/>
      <c r="G2533" s="87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9"/>
      <c r="AB2533" s="79"/>
      <c r="AD2533" s="79"/>
      <c r="AE2533" s="100"/>
    </row>
    <row r="2534" spans="1:31" x14ac:dyDescent="0.25">
      <c r="A2534" s="17"/>
      <c r="B2534" s="17"/>
      <c r="C2534" s="17"/>
      <c r="D2534" s="86"/>
      <c r="E2534" s="86"/>
      <c r="F2534" s="86"/>
      <c r="G2534" s="87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9"/>
      <c r="AB2534" s="79"/>
      <c r="AD2534" s="79"/>
      <c r="AE2534" s="100"/>
    </row>
    <row r="2535" spans="1:31" x14ac:dyDescent="0.25">
      <c r="A2535" s="17"/>
      <c r="B2535" s="17"/>
      <c r="C2535" s="17"/>
      <c r="D2535" s="86"/>
      <c r="E2535" s="86"/>
      <c r="F2535" s="86"/>
      <c r="G2535" s="87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9"/>
      <c r="AB2535" s="79"/>
      <c r="AD2535" s="79"/>
      <c r="AE2535" s="100"/>
    </row>
    <row r="2536" spans="1:31" x14ac:dyDescent="0.25">
      <c r="A2536" s="17"/>
      <c r="B2536" s="17"/>
      <c r="C2536" s="17"/>
      <c r="D2536" s="86"/>
      <c r="E2536" s="86"/>
      <c r="F2536" s="86"/>
      <c r="G2536" s="87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9"/>
      <c r="AB2536" s="79"/>
      <c r="AD2536" s="79"/>
      <c r="AE2536" s="100"/>
    </row>
    <row r="2537" spans="1:31" x14ac:dyDescent="0.25">
      <c r="A2537" s="17"/>
      <c r="B2537" s="17"/>
      <c r="C2537" s="17"/>
      <c r="D2537" s="86"/>
      <c r="E2537" s="86"/>
      <c r="F2537" s="86"/>
      <c r="G2537" s="87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9"/>
      <c r="AB2537" s="79"/>
      <c r="AD2537" s="79"/>
      <c r="AE2537" s="100"/>
    </row>
    <row r="2538" spans="1:31" x14ac:dyDescent="0.25">
      <c r="A2538" s="17"/>
      <c r="B2538" s="17"/>
      <c r="C2538" s="17"/>
      <c r="D2538" s="86"/>
      <c r="E2538" s="86"/>
      <c r="F2538" s="86"/>
      <c r="G2538" s="87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9"/>
      <c r="AB2538" s="79"/>
      <c r="AD2538" s="79"/>
      <c r="AE2538" s="100"/>
    </row>
    <row r="2539" spans="1:31" x14ac:dyDescent="0.25">
      <c r="A2539" s="17"/>
      <c r="B2539" s="17"/>
      <c r="C2539" s="17"/>
      <c r="D2539" s="86"/>
      <c r="E2539" s="86"/>
      <c r="F2539" s="86"/>
      <c r="G2539" s="87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9"/>
      <c r="AB2539" s="79"/>
      <c r="AD2539" s="79"/>
      <c r="AE2539" s="100"/>
    </row>
    <row r="2540" spans="1:31" x14ac:dyDescent="0.25">
      <c r="A2540" s="17"/>
      <c r="B2540" s="17"/>
      <c r="C2540" s="17"/>
      <c r="D2540" s="86"/>
      <c r="E2540" s="86"/>
      <c r="F2540" s="86"/>
      <c r="G2540" s="87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9"/>
      <c r="AB2540" s="79"/>
      <c r="AD2540" s="79"/>
      <c r="AE2540" s="100"/>
    </row>
    <row r="2541" spans="1:31" x14ac:dyDescent="0.25">
      <c r="A2541" s="17"/>
      <c r="B2541" s="17"/>
      <c r="C2541" s="17"/>
      <c r="D2541" s="86"/>
      <c r="E2541" s="86"/>
      <c r="F2541" s="86"/>
      <c r="G2541" s="87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9"/>
      <c r="AB2541" s="79"/>
      <c r="AD2541" s="79"/>
      <c r="AE2541" s="100"/>
    </row>
    <row r="2542" spans="1:31" x14ac:dyDescent="0.25">
      <c r="A2542" s="17"/>
      <c r="B2542" s="17"/>
      <c r="C2542" s="17"/>
      <c r="D2542" s="86"/>
      <c r="E2542" s="86"/>
      <c r="F2542" s="86"/>
      <c r="G2542" s="87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9"/>
      <c r="AB2542" s="79"/>
      <c r="AD2542" s="79"/>
      <c r="AE2542" s="100"/>
    </row>
    <row r="2543" spans="1:31" x14ac:dyDescent="0.25">
      <c r="A2543" s="17"/>
      <c r="B2543" s="17"/>
      <c r="C2543" s="17"/>
      <c r="D2543" s="86"/>
      <c r="E2543" s="86"/>
      <c r="F2543" s="86"/>
      <c r="G2543" s="87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9"/>
      <c r="AB2543" s="79"/>
      <c r="AD2543" s="79"/>
      <c r="AE2543" s="100"/>
    </row>
    <row r="2544" spans="1:31" x14ac:dyDescent="0.25">
      <c r="A2544" s="17"/>
      <c r="B2544" s="17"/>
      <c r="C2544" s="17"/>
      <c r="D2544" s="86"/>
      <c r="E2544" s="86"/>
      <c r="F2544" s="86"/>
      <c r="G2544" s="87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9"/>
      <c r="AB2544" s="79"/>
      <c r="AD2544" s="79"/>
      <c r="AE2544" s="100"/>
    </row>
    <row r="2545" spans="1:31" x14ac:dyDescent="0.25">
      <c r="A2545" s="17"/>
      <c r="B2545" s="17"/>
      <c r="C2545" s="17"/>
      <c r="D2545" s="86"/>
      <c r="E2545" s="86"/>
      <c r="F2545" s="86"/>
      <c r="G2545" s="87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9"/>
      <c r="AB2545" s="79"/>
      <c r="AD2545" s="79"/>
      <c r="AE2545" s="100"/>
    </row>
    <row r="2546" spans="1:31" x14ac:dyDescent="0.25">
      <c r="A2546" s="17"/>
      <c r="B2546" s="17"/>
      <c r="C2546" s="17"/>
      <c r="D2546" s="86"/>
      <c r="E2546" s="86"/>
      <c r="F2546" s="86"/>
      <c r="G2546" s="87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9"/>
      <c r="AB2546" s="79"/>
      <c r="AD2546" s="79"/>
      <c r="AE2546" s="100"/>
    </row>
    <row r="2547" spans="1:31" x14ac:dyDescent="0.25">
      <c r="A2547" s="17"/>
      <c r="B2547" s="17"/>
      <c r="C2547" s="17"/>
      <c r="D2547" s="86"/>
      <c r="E2547" s="86"/>
      <c r="F2547" s="86"/>
      <c r="G2547" s="87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9"/>
      <c r="AB2547" s="79"/>
      <c r="AD2547" s="79"/>
      <c r="AE2547" s="100"/>
    </row>
    <row r="2548" spans="1:31" x14ac:dyDescent="0.25">
      <c r="A2548" s="17"/>
      <c r="B2548" s="17"/>
      <c r="C2548" s="17"/>
      <c r="D2548" s="86"/>
      <c r="E2548" s="86"/>
      <c r="F2548" s="86"/>
      <c r="G2548" s="87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9"/>
      <c r="AB2548" s="79"/>
      <c r="AD2548" s="79"/>
      <c r="AE2548" s="100"/>
    </row>
    <row r="2549" spans="1:31" x14ac:dyDescent="0.25">
      <c r="A2549" s="17"/>
      <c r="B2549" s="17"/>
      <c r="C2549" s="17"/>
      <c r="D2549" s="86"/>
      <c r="E2549" s="86"/>
      <c r="F2549" s="86"/>
      <c r="G2549" s="87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9"/>
      <c r="AB2549" s="79"/>
      <c r="AD2549" s="79"/>
      <c r="AE2549" s="100"/>
    </row>
    <row r="2550" spans="1:31" x14ac:dyDescent="0.25">
      <c r="A2550" s="17"/>
      <c r="B2550" s="17"/>
      <c r="C2550" s="17"/>
      <c r="D2550" s="86"/>
      <c r="E2550" s="86"/>
      <c r="F2550" s="86"/>
      <c r="G2550" s="87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9"/>
      <c r="AB2550" s="79"/>
      <c r="AD2550" s="79"/>
      <c r="AE2550" s="100"/>
    </row>
    <row r="2551" spans="1:31" x14ac:dyDescent="0.25">
      <c r="A2551" s="17"/>
      <c r="B2551" s="17"/>
      <c r="C2551" s="17"/>
      <c r="D2551" s="86"/>
      <c r="E2551" s="86"/>
      <c r="F2551" s="86"/>
      <c r="G2551" s="87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9"/>
      <c r="AB2551" s="79"/>
      <c r="AD2551" s="79"/>
      <c r="AE2551" s="100"/>
    </row>
    <row r="2552" spans="1:31" x14ac:dyDescent="0.25">
      <c r="A2552" s="17"/>
      <c r="B2552" s="17"/>
      <c r="C2552" s="17"/>
      <c r="D2552" s="86"/>
      <c r="E2552" s="86"/>
      <c r="F2552" s="86"/>
      <c r="G2552" s="87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9"/>
      <c r="AB2552" s="79"/>
      <c r="AD2552" s="79"/>
      <c r="AE2552" s="100"/>
    </row>
    <row r="2553" spans="1:31" x14ac:dyDescent="0.25">
      <c r="A2553" s="17"/>
      <c r="B2553" s="17"/>
      <c r="C2553" s="17"/>
      <c r="D2553" s="86"/>
      <c r="E2553" s="86"/>
      <c r="F2553" s="86"/>
      <c r="G2553" s="87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9"/>
      <c r="AB2553" s="79"/>
      <c r="AD2553" s="79"/>
      <c r="AE2553" s="100"/>
    </row>
    <row r="2554" spans="1:31" x14ac:dyDescent="0.25">
      <c r="A2554" s="17"/>
      <c r="B2554" s="17"/>
      <c r="C2554" s="17"/>
      <c r="D2554" s="86"/>
      <c r="E2554" s="86"/>
      <c r="F2554" s="86"/>
      <c r="G2554" s="87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9"/>
      <c r="AB2554" s="79"/>
      <c r="AD2554" s="79"/>
      <c r="AE2554" s="100"/>
    </row>
    <row r="2555" spans="1:31" x14ac:dyDescent="0.25">
      <c r="A2555" s="17"/>
      <c r="B2555" s="17"/>
      <c r="C2555" s="17"/>
      <c r="D2555" s="86"/>
      <c r="E2555" s="86"/>
      <c r="F2555" s="86"/>
      <c r="G2555" s="87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9"/>
      <c r="AB2555" s="79"/>
      <c r="AD2555" s="79"/>
      <c r="AE2555" s="100"/>
    </row>
    <row r="2556" spans="1:31" x14ac:dyDescent="0.25">
      <c r="A2556" s="17"/>
      <c r="B2556" s="17"/>
      <c r="C2556" s="17"/>
      <c r="D2556" s="86"/>
      <c r="E2556" s="86"/>
      <c r="F2556" s="86"/>
      <c r="G2556" s="87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9"/>
      <c r="AB2556" s="79"/>
      <c r="AD2556" s="79"/>
      <c r="AE2556" s="101"/>
    </row>
    <row r="2557" spans="1:31" x14ac:dyDescent="0.25">
      <c r="A2557" s="17"/>
      <c r="B2557" s="17"/>
      <c r="C2557" s="17"/>
      <c r="D2557" s="86"/>
      <c r="E2557" s="86"/>
      <c r="F2557" s="86"/>
      <c r="G2557" s="87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9"/>
      <c r="AB2557" s="79"/>
      <c r="AD2557" s="79"/>
      <c r="AE2557" s="101"/>
    </row>
    <row r="2558" spans="1:31" x14ac:dyDescent="0.25">
      <c r="A2558" s="17"/>
      <c r="B2558" s="17"/>
      <c r="C2558" s="17"/>
      <c r="D2558" s="86"/>
      <c r="E2558" s="86"/>
      <c r="F2558" s="86"/>
      <c r="G2558" s="87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9"/>
      <c r="AB2558" s="79"/>
      <c r="AD2558" s="79"/>
      <c r="AE2558" s="101"/>
    </row>
    <row r="2559" spans="1:31" x14ac:dyDescent="0.25">
      <c r="A2559" s="17"/>
      <c r="B2559" s="17"/>
      <c r="C2559" s="17"/>
      <c r="D2559" s="86"/>
      <c r="E2559" s="86"/>
      <c r="F2559" s="86"/>
      <c r="G2559" s="87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9"/>
      <c r="AB2559" s="79"/>
      <c r="AD2559" s="79"/>
      <c r="AE2559" s="101"/>
    </row>
    <row r="2560" spans="1:31" x14ac:dyDescent="0.25">
      <c r="A2560" s="17"/>
      <c r="B2560" s="17"/>
      <c r="C2560" s="17"/>
      <c r="D2560" s="86"/>
      <c r="E2560" s="86"/>
      <c r="F2560" s="86"/>
      <c r="G2560" s="87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9"/>
      <c r="AB2560" s="79"/>
      <c r="AD2560" s="79"/>
      <c r="AE2560" s="101"/>
    </row>
    <row r="2561" spans="1:31" x14ac:dyDescent="0.25">
      <c r="A2561" s="17"/>
      <c r="B2561" s="17"/>
      <c r="C2561" s="17"/>
      <c r="D2561" s="86"/>
      <c r="E2561" s="86"/>
      <c r="F2561" s="86"/>
      <c r="G2561" s="87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9"/>
      <c r="AB2561" s="79"/>
      <c r="AD2561" s="79"/>
      <c r="AE2561" s="101"/>
    </row>
    <row r="2562" spans="1:31" x14ac:dyDescent="0.25">
      <c r="A2562" s="17"/>
      <c r="B2562" s="17"/>
      <c r="C2562" s="17"/>
      <c r="D2562" s="86"/>
      <c r="E2562" s="86"/>
      <c r="F2562" s="86"/>
      <c r="G2562" s="87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9"/>
      <c r="AB2562" s="101"/>
      <c r="AD2562" s="79"/>
      <c r="AE2562" s="101"/>
    </row>
    <row r="2563" spans="1:31" x14ac:dyDescent="0.25">
      <c r="A2563" s="17"/>
      <c r="B2563" s="17"/>
      <c r="C2563" s="17"/>
      <c r="D2563" s="86"/>
      <c r="E2563" s="86"/>
      <c r="F2563" s="86"/>
      <c r="G2563" s="87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9"/>
      <c r="AB2563" s="101"/>
      <c r="AD2563" s="79"/>
      <c r="AE2563" s="101"/>
    </row>
    <row r="2564" spans="1:31" x14ac:dyDescent="0.25">
      <c r="A2564" s="17"/>
      <c r="B2564" s="17"/>
      <c r="C2564" s="17"/>
      <c r="D2564" s="86"/>
      <c r="E2564" s="86"/>
      <c r="F2564" s="86"/>
      <c r="G2564" s="87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9"/>
      <c r="AB2564" s="101"/>
      <c r="AD2564" s="79"/>
      <c r="AE2564" s="101"/>
    </row>
    <row r="2565" spans="1:31" x14ac:dyDescent="0.25">
      <c r="A2565" s="17"/>
      <c r="B2565" s="17"/>
      <c r="C2565" s="17"/>
      <c r="D2565" s="86"/>
      <c r="E2565" s="86"/>
      <c r="F2565" s="86"/>
      <c r="G2565" s="87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9"/>
      <c r="AB2565" s="101"/>
      <c r="AD2565" s="79"/>
      <c r="AE2565" s="101"/>
    </row>
    <row r="2566" spans="1:31" x14ac:dyDescent="0.25">
      <c r="A2566" s="17"/>
      <c r="B2566" s="17"/>
      <c r="C2566" s="17"/>
      <c r="D2566" s="86"/>
      <c r="E2566" s="86"/>
      <c r="F2566" s="86"/>
      <c r="G2566" s="87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9"/>
      <c r="AB2566" s="101"/>
      <c r="AD2566" s="79"/>
      <c r="AE2566" s="101"/>
    </row>
    <row r="2567" spans="1:31" x14ac:dyDescent="0.25">
      <c r="A2567" s="17"/>
      <c r="B2567" s="17"/>
      <c r="C2567" s="17"/>
      <c r="D2567" s="86"/>
      <c r="E2567" s="86"/>
      <c r="F2567" s="86"/>
      <c r="G2567" s="87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9"/>
      <c r="AB2567" s="101"/>
      <c r="AD2567" s="79"/>
      <c r="AE2567" s="101"/>
    </row>
    <row r="2568" spans="1:31" x14ac:dyDescent="0.25">
      <c r="A2568" s="17"/>
      <c r="B2568" s="17"/>
      <c r="C2568" s="17"/>
      <c r="D2568" s="86"/>
      <c r="E2568" s="86"/>
      <c r="F2568" s="86"/>
      <c r="G2568" s="87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9"/>
      <c r="AB2568" s="101"/>
      <c r="AD2568" s="79"/>
      <c r="AE2568" s="101"/>
    </row>
    <row r="2569" spans="1:31" x14ac:dyDescent="0.25">
      <c r="A2569" s="17"/>
      <c r="B2569" s="17"/>
      <c r="C2569" s="17"/>
      <c r="D2569" s="86"/>
      <c r="E2569" s="86"/>
      <c r="F2569" s="86"/>
      <c r="G2569" s="87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9"/>
      <c r="AB2569" s="101"/>
      <c r="AD2569" s="79"/>
      <c r="AE2569" s="101"/>
    </row>
    <row r="2570" spans="1:31" x14ac:dyDescent="0.25">
      <c r="A2570" s="17"/>
      <c r="B2570" s="17"/>
      <c r="C2570" s="17"/>
      <c r="D2570" s="86"/>
      <c r="E2570" s="86"/>
      <c r="F2570" s="86"/>
      <c r="G2570" s="87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9"/>
      <c r="AB2570" s="101"/>
      <c r="AD2570" s="79"/>
      <c r="AE2570" s="101"/>
    </row>
    <row r="2571" spans="1:31" x14ac:dyDescent="0.25">
      <c r="A2571" s="17"/>
      <c r="B2571" s="17"/>
      <c r="C2571" s="17"/>
      <c r="D2571" s="86"/>
      <c r="E2571" s="86"/>
      <c r="F2571" s="86"/>
      <c r="G2571" s="87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9"/>
      <c r="AB2571" s="101"/>
      <c r="AD2571" s="79"/>
      <c r="AE2571" s="101"/>
    </row>
    <row r="2572" spans="1:31" x14ac:dyDescent="0.25">
      <c r="A2572" s="17"/>
      <c r="B2572" s="17"/>
      <c r="C2572" s="17"/>
      <c r="D2572" s="86"/>
      <c r="E2572" s="86"/>
      <c r="F2572" s="86"/>
      <c r="G2572" s="87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9"/>
      <c r="AB2572" s="101"/>
      <c r="AD2572" s="79"/>
      <c r="AE2572" s="101"/>
    </row>
    <row r="2573" spans="1:31" x14ac:dyDescent="0.25">
      <c r="A2573" s="17"/>
      <c r="B2573" s="17"/>
      <c r="C2573" s="17"/>
      <c r="D2573" s="86"/>
      <c r="E2573" s="86"/>
      <c r="F2573" s="86"/>
      <c r="G2573" s="87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9"/>
      <c r="AB2573" s="101"/>
      <c r="AD2573" s="79"/>
      <c r="AE2573" s="101"/>
    </row>
    <row r="2574" spans="1:31" x14ac:dyDescent="0.25">
      <c r="A2574" s="17"/>
      <c r="B2574" s="17"/>
      <c r="C2574" s="17"/>
      <c r="D2574" s="86"/>
      <c r="E2574" s="86"/>
      <c r="F2574" s="86"/>
      <c r="G2574" s="87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9"/>
      <c r="AB2574" s="101"/>
      <c r="AD2574" s="79"/>
      <c r="AE2574" s="101"/>
    </row>
    <row r="2575" spans="1:31" x14ac:dyDescent="0.25">
      <c r="A2575" s="17"/>
      <c r="B2575" s="17"/>
      <c r="C2575" s="17"/>
      <c r="D2575" s="86"/>
      <c r="E2575" s="86"/>
      <c r="F2575" s="86"/>
      <c r="G2575" s="87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9"/>
      <c r="AB2575" s="101"/>
      <c r="AD2575" s="79"/>
      <c r="AE2575" s="101"/>
    </row>
    <row r="2576" spans="1:31" x14ac:dyDescent="0.25">
      <c r="A2576" s="17"/>
      <c r="B2576" s="17"/>
      <c r="C2576" s="17"/>
      <c r="D2576" s="86"/>
      <c r="E2576" s="86"/>
      <c r="F2576" s="86"/>
      <c r="G2576" s="87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9"/>
      <c r="AB2576" s="101"/>
      <c r="AD2576" s="79"/>
      <c r="AE2576" s="101"/>
    </row>
    <row r="2577" spans="1:31" x14ac:dyDescent="0.25">
      <c r="A2577" s="17"/>
      <c r="B2577" s="17"/>
      <c r="C2577" s="17"/>
      <c r="D2577" s="86"/>
      <c r="E2577" s="86"/>
      <c r="F2577" s="86"/>
      <c r="G2577" s="87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9"/>
      <c r="AB2577" s="101"/>
      <c r="AD2577" s="79"/>
      <c r="AE2577" s="101"/>
    </row>
    <row r="2578" spans="1:31" x14ac:dyDescent="0.25">
      <c r="A2578" s="17"/>
      <c r="B2578" s="17"/>
      <c r="C2578" s="17"/>
      <c r="D2578" s="86"/>
      <c r="E2578" s="86"/>
      <c r="F2578" s="86"/>
      <c r="G2578" s="87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9"/>
      <c r="AB2578" s="101"/>
      <c r="AD2578" s="79"/>
      <c r="AE2578" s="101"/>
    </row>
    <row r="2579" spans="1:31" x14ac:dyDescent="0.25">
      <c r="A2579" s="17"/>
      <c r="B2579" s="17"/>
      <c r="C2579" s="17"/>
      <c r="D2579" s="86"/>
      <c r="E2579" s="86"/>
      <c r="F2579" s="86"/>
      <c r="G2579" s="87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9"/>
      <c r="AB2579" s="101"/>
      <c r="AD2579" s="79"/>
      <c r="AE2579" s="101"/>
    </row>
    <row r="2580" spans="1:31" x14ac:dyDescent="0.25">
      <c r="A2580" s="17"/>
      <c r="B2580" s="17"/>
      <c r="C2580" s="17"/>
      <c r="D2580" s="86"/>
      <c r="E2580" s="86"/>
      <c r="F2580" s="86"/>
      <c r="G2580" s="87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9"/>
      <c r="AB2580" s="101"/>
      <c r="AD2580" s="79"/>
      <c r="AE2580" s="101"/>
    </row>
    <row r="2581" spans="1:31" x14ac:dyDescent="0.25">
      <c r="A2581" s="17"/>
      <c r="B2581" s="17"/>
      <c r="C2581" s="17"/>
      <c r="D2581" s="86"/>
      <c r="E2581" s="86"/>
      <c r="F2581" s="86"/>
      <c r="G2581" s="87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9"/>
      <c r="AB2581" s="101"/>
      <c r="AD2581" s="79"/>
      <c r="AE2581" s="101"/>
    </row>
    <row r="2582" spans="1:31" x14ac:dyDescent="0.25">
      <c r="A2582" s="17"/>
      <c r="B2582" s="17"/>
      <c r="C2582" s="17"/>
      <c r="D2582" s="86"/>
      <c r="E2582" s="86"/>
      <c r="F2582" s="86"/>
      <c r="G2582" s="87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9"/>
      <c r="AB2582" s="101"/>
      <c r="AD2582" s="79"/>
      <c r="AE2582" s="101"/>
    </row>
    <row r="2583" spans="1:31" x14ac:dyDescent="0.25">
      <c r="A2583" s="17"/>
      <c r="B2583" s="17"/>
      <c r="C2583" s="17"/>
      <c r="D2583" s="86"/>
      <c r="E2583" s="86"/>
      <c r="F2583" s="86"/>
      <c r="G2583" s="87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9"/>
      <c r="AB2583" s="101"/>
      <c r="AD2583" s="79"/>
      <c r="AE2583" s="101"/>
    </row>
    <row r="2584" spans="1:31" x14ac:dyDescent="0.25">
      <c r="A2584" s="17"/>
      <c r="B2584" s="17"/>
      <c r="C2584" s="17"/>
      <c r="D2584" s="86"/>
      <c r="E2584" s="86"/>
      <c r="F2584" s="86"/>
      <c r="G2584" s="87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9"/>
      <c r="AB2584" s="101"/>
      <c r="AD2584" s="79"/>
      <c r="AE2584" s="101"/>
    </row>
    <row r="2585" spans="1:31" x14ac:dyDescent="0.25">
      <c r="A2585" s="17"/>
      <c r="B2585" s="17"/>
      <c r="C2585" s="17"/>
      <c r="D2585" s="86"/>
      <c r="E2585" s="86"/>
      <c r="F2585" s="86"/>
      <c r="G2585" s="87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9"/>
      <c r="AB2585" s="101"/>
      <c r="AD2585" s="79"/>
      <c r="AE2585" s="101"/>
    </row>
    <row r="2586" spans="1:31" x14ac:dyDescent="0.25">
      <c r="A2586" s="17"/>
      <c r="B2586" s="17"/>
      <c r="C2586" s="17"/>
      <c r="D2586" s="86"/>
      <c r="E2586" s="86"/>
      <c r="F2586" s="86"/>
      <c r="G2586" s="87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9"/>
      <c r="AB2586" s="101"/>
      <c r="AD2586" s="79"/>
      <c r="AE2586" s="101"/>
    </row>
    <row r="2587" spans="1:31" x14ac:dyDescent="0.25">
      <c r="A2587" s="17"/>
      <c r="B2587" s="17"/>
      <c r="C2587" s="17"/>
      <c r="D2587" s="86"/>
      <c r="E2587" s="86"/>
      <c r="F2587" s="86"/>
      <c r="G2587" s="87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9"/>
      <c r="AB2587" s="101"/>
      <c r="AD2587" s="79"/>
      <c r="AE2587" s="101"/>
    </row>
    <row r="2588" spans="1:31" x14ac:dyDescent="0.25">
      <c r="A2588" s="17"/>
      <c r="B2588" s="17"/>
      <c r="C2588" s="17"/>
      <c r="D2588" s="86"/>
      <c r="E2588" s="86"/>
      <c r="F2588" s="86"/>
      <c r="G2588" s="87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9"/>
      <c r="AB2588" s="101"/>
      <c r="AD2588" s="79"/>
      <c r="AE2588" s="101"/>
    </row>
    <row r="2589" spans="1:31" x14ac:dyDescent="0.25">
      <c r="A2589" s="17"/>
      <c r="B2589" s="17"/>
      <c r="C2589" s="17"/>
      <c r="D2589" s="86"/>
      <c r="E2589" s="86"/>
      <c r="F2589" s="86"/>
      <c r="G2589" s="87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9"/>
      <c r="AB2589" s="101"/>
      <c r="AD2589" s="79"/>
      <c r="AE2589" s="101"/>
    </row>
    <row r="2590" spans="1:31" x14ac:dyDescent="0.25">
      <c r="A2590" s="17"/>
      <c r="B2590" s="17"/>
      <c r="C2590" s="17"/>
      <c r="D2590" s="86"/>
      <c r="E2590" s="86"/>
      <c r="F2590" s="86"/>
      <c r="G2590" s="87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9"/>
      <c r="AB2590" s="101"/>
      <c r="AD2590" s="79"/>
      <c r="AE2590" s="101"/>
    </row>
    <row r="2591" spans="1:31" x14ac:dyDescent="0.25">
      <c r="A2591" s="17"/>
      <c r="B2591" s="17"/>
      <c r="C2591" s="17"/>
      <c r="D2591" s="86"/>
      <c r="E2591" s="86"/>
      <c r="F2591" s="86"/>
      <c r="G2591" s="87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9"/>
      <c r="AB2591" s="101"/>
      <c r="AD2591" s="79"/>
      <c r="AE2591" s="101"/>
    </row>
    <row r="2592" spans="1:31" x14ac:dyDescent="0.25">
      <c r="A2592" s="17"/>
      <c r="B2592" s="17"/>
      <c r="C2592" s="17"/>
      <c r="D2592" s="86"/>
      <c r="E2592" s="86"/>
      <c r="F2592" s="86"/>
      <c r="G2592" s="87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9"/>
      <c r="AB2592" s="101"/>
      <c r="AD2592" s="79"/>
      <c r="AE2592" s="101"/>
    </row>
    <row r="2593" spans="1:31" x14ac:dyDescent="0.25">
      <c r="A2593" s="17"/>
      <c r="B2593" s="17"/>
      <c r="C2593" s="17"/>
      <c r="D2593" s="86"/>
      <c r="E2593" s="86"/>
      <c r="F2593" s="86"/>
      <c r="G2593" s="87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9"/>
      <c r="AB2593" s="101"/>
      <c r="AD2593" s="79"/>
      <c r="AE2593" s="101"/>
    </row>
    <row r="2594" spans="1:31" x14ac:dyDescent="0.25">
      <c r="A2594" s="17"/>
      <c r="B2594" s="17"/>
      <c r="C2594" s="17"/>
      <c r="D2594" s="86"/>
      <c r="E2594" s="86"/>
      <c r="F2594" s="86"/>
      <c r="G2594" s="87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9"/>
      <c r="AB2594" s="101"/>
      <c r="AD2594" s="79"/>
      <c r="AE2594" s="101"/>
    </row>
    <row r="2595" spans="1:31" x14ac:dyDescent="0.25">
      <c r="A2595" s="17"/>
      <c r="B2595" s="17"/>
      <c r="C2595" s="17"/>
      <c r="D2595" s="86"/>
      <c r="E2595" s="86"/>
      <c r="F2595" s="86"/>
      <c r="G2595" s="87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9"/>
      <c r="AB2595" s="101"/>
      <c r="AD2595" s="79"/>
      <c r="AE2595" s="101"/>
    </row>
    <row r="2596" spans="1:31" x14ac:dyDescent="0.25">
      <c r="A2596" s="17"/>
      <c r="B2596" s="17"/>
      <c r="C2596" s="17"/>
      <c r="D2596" s="86"/>
      <c r="E2596" s="86"/>
      <c r="F2596" s="86"/>
      <c r="G2596" s="87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9"/>
      <c r="AB2596" s="101"/>
      <c r="AD2596" s="79"/>
      <c r="AE2596" s="101"/>
    </row>
    <row r="2597" spans="1:31" x14ac:dyDescent="0.25">
      <c r="A2597" s="17"/>
      <c r="B2597" s="17"/>
      <c r="C2597" s="17"/>
      <c r="D2597" s="86"/>
      <c r="E2597" s="86"/>
      <c r="F2597" s="86"/>
      <c r="G2597" s="87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9"/>
      <c r="AB2597" s="101"/>
      <c r="AD2597" s="79"/>
      <c r="AE2597" s="101"/>
    </row>
    <row r="2598" spans="1:31" x14ac:dyDescent="0.25">
      <c r="A2598" s="17"/>
      <c r="B2598" s="17"/>
      <c r="C2598" s="17"/>
      <c r="D2598" s="86"/>
      <c r="E2598" s="86"/>
      <c r="F2598" s="86"/>
      <c r="G2598" s="87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9"/>
      <c r="AB2598" s="101"/>
      <c r="AD2598" s="79"/>
      <c r="AE2598" s="101"/>
    </row>
    <row r="2599" spans="1:31" x14ac:dyDescent="0.25">
      <c r="A2599" s="17"/>
      <c r="B2599" s="17"/>
      <c r="C2599" s="17"/>
      <c r="D2599" s="86"/>
      <c r="E2599" s="86"/>
      <c r="F2599" s="86"/>
      <c r="G2599" s="87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9"/>
      <c r="AB2599" s="101"/>
      <c r="AD2599" s="79"/>
      <c r="AE2599" s="101"/>
    </row>
    <row r="2600" spans="1:31" x14ac:dyDescent="0.25">
      <c r="A2600" s="17"/>
      <c r="B2600" s="17"/>
      <c r="C2600" s="17"/>
      <c r="D2600" s="86"/>
      <c r="E2600" s="86"/>
      <c r="F2600" s="86"/>
      <c r="G2600" s="87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9"/>
      <c r="AB2600" s="101"/>
      <c r="AD2600" s="79"/>
      <c r="AE2600" s="101"/>
    </row>
    <row r="2601" spans="1:31" x14ac:dyDescent="0.25">
      <c r="A2601" s="17"/>
      <c r="B2601" s="17"/>
      <c r="C2601" s="17"/>
      <c r="D2601" s="86"/>
      <c r="E2601" s="86"/>
      <c r="F2601" s="86"/>
      <c r="G2601" s="87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9"/>
      <c r="AB2601" s="101"/>
      <c r="AD2601" s="79"/>
      <c r="AE2601" s="101"/>
    </row>
    <row r="2602" spans="1:31" x14ac:dyDescent="0.25">
      <c r="A2602" s="17"/>
      <c r="B2602" s="17"/>
      <c r="C2602" s="17"/>
      <c r="D2602" s="86"/>
      <c r="E2602" s="86"/>
      <c r="F2602" s="86"/>
      <c r="G2602" s="87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9"/>
      <c r="AB2602" s="101"/>
      <c r="AD2602" s="79"/>
      <c r="AE2602" s="101"/>
    </row>
    <row r="2603" spans="1:31" x14ac:dyDescent="0.25">
      <c r="A2603" s="17"/>
      <c r="B2603" s="17"/>
      <c r="C2603" s="17"/>
      <c r="D2603" s="86"/>
      <c r="E2603" s="86"/>
      <c r="F2603" s="86"/>
      <c r="G2603" s="87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9"/>
      <c r="AB2603" s="101"/>
      <c r="AD2603" s="79"/>
      <c r="AE2603" s="101"/>
    </row>
    <row r="2604" spans="1:31" x14ac:dyDescent="0.25">
      <c r="A2604" s="17"/>
      <c r="B2604" s="17"/>
      <c r="C2604" s="17"/>
      <c r="D2604" s="86"/>
      <c r="E2604" s="86"/>
      <c r="F2604" s="86"/>
      <c r="G2604" s="87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9"/>
      <c r="AB2604" s="101"/>
      <c r="AD2604" s="79"/>
      <c r="AE2604" s="101"/>
    </row>
    <row r="2605" spans="1:31" x14ac:dyDescent="0.25">
      <c r="A2605" s="17"/>
      <c r="B2605" s="17"/>
      <c r="C2605" s="17"/>
      <c r="D2605" s="86"/>
      <c r="E2605" s="86"/>
      <c r="F2605" s="86"/>
      <c r="G2605" s="87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9"/>
      <c r="AB2605" s="101"/>
      <c r="AD2605" s="79"/>
      <c r="AE2605" s="101"/>
    </row>
    <row r="2606" spans="1:31" x14ac:dyDescent="0.25">
      <c r="A2606" s="17"/>
      <c r="B2606" s="17"/>
      <c r="C2606" s="17"/>
      <c r="D2606" s="86"/>
      <c r="E2606" s="86"/>
      <c r="F2606" s="86"/>
      <c r="G2606" s="87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9"/>
      <c r="AB2606" s="101"/>
      <c r="AD2606" s="79"/>
      <c r="AE2606" s="101"/>
    </row>
    <row r="2607" spans="1:31" x14ac:dyDescent="0.25">
      <c r="A2607" s="17"/>
      <c r="B2607" s="17"/>
      <c r="C2607" s="17"/>
      <c r="D2607" s="86"/>
      <c r="E2607" s="86"/>
      <c r="F2607" s="86"/>
      <c r="G2607" s="87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9"/>
      <c r="AB2607" s="101"/>
      <c r="AD2607" s="79"/>
      <c r="AE2607" s="101"/>
    </row>
    <row r="2608" spans="1:31" x14ac:dyDescent="0.25">
      <c r="A2608" s="17"/>
      <c r="B2608" s="17"/>
      <c r="C2608" s="17"/>
      <c r="D2608" s="86"/>
      <c r="E2608" s="86"/>
      <c r="F2608" s="86"/>
      <c r="G2608" s="87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9"/>
      <c r="AB2608" s="101"/>
      <c r="AD2608" s="79"/>
      <c r="AE2608" s="101"/>
    </row>
    <row r="2609" spans="1:31" x14ac:dyDescent="0.25">
      <c r="A2609" s="17"/>
      <c r="B2609" s="17"/>
      <c r="C2609" s="17"/>
      <c r="D2609" s="86"/>
      <c r="E2609" s="86"/>
      <c r="F2609" s="86"/>
      <c r="G2609" s="87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9"/>
      <c r="AB2609" s="101"/>
      <c r="AD2609" s="79"/>
      <c r="AE2609" s="101"/>
    </row>
    <row r="2610" spans="1:31" x14ac:dyDescent="0.25">
      <c r="A2610" s="17"/>
      <c r="B2610" s="17"/>
      <c r="C2610" s="17"/>
      <c r="D2610" s="86"/>
      <c r="E2610" s="86"/>
      <c r="F2610" s="86"/>
      <c r="G2610" s="87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9"/>
      <c r="AB2610" s="101"/>
      <c r="AD2610" s="79"/>
      <c r="AE2610" s="101"/>
    </row>
    <row r="2611" spans="1:31" x14ac:dyDescent="0.25">
      <c r="A2611" s="17"/>
      <c r="B2611" s="17"/>
      <c r="C2611" s="17"/>
      <c r="D2611" s="86"/>
      <c r="E2611" s="86"/>
      <c r="F2611" s="86"/>
      <c r="G2611" s="87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9"/>
      <c r="AB2611" s="101"/>
      <c r="AD2611" s="79"/>
      <c r="AE2611" s="101"/>
    </row>
    <row r="2612" spans="1:31" x14ac:dyDescent="0.25">
      <c r="A2612" s="17"/>
      <c r="B2612" s="17"/>
      <c r="C2612" s="17"/>
      <c r="D2612" s="86"/>
      <c r="E2612" s="86"/>
      <c r="F2612" s="86"/>
      <c r="G2612" s="87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9"/>
      <c r="AB2612" s="101"/>
      <c r="AD2612" s="79"/>
      <c r="AE2612" s="101"/>
    </row>
    <row r="2613" spans="1:31" x14ac:dyDescent="0.25">
      <c r="A2613" s="17"/>
      <c r="B2613" s="17"/>
      <c r="C2613" s="17"/>
      <c r="D2613" s="86"/>
      <c r="E2613" s="86"/>
      <c r="F2613" s="86"/>
      <c r="G2613" s="87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9"/>
      <c r="AB2613" s="101"/>
      <c r="AD2613" s="79"/>
      <c r="AE2613" s="101"/>
    </row>
    <row r="2614" spans="1:31" x14ac:dyDescent="0.25">
      <c r="A2614" s="17"/>
      <c r="B2614" s="17"/>
      <c r="C2614" s="17"/>
      <c r="D2614" s="86"/>
      <c r="E2614" s="86"/>
      <c r="F2614" s="86"/>
      <c r="G2614" s="87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9"/>
      <c r="AB2614" s="101"/>
      <c r="AD2614" s="79"/>
      <c r="AE2614" s="101"/>
    </row>
    <row r="2615" spans="1:31" x14ac:dyDescent="0.25">
      <c r="A2615" s="17"/>
      <c r="B2615" s="17"/>
      <c r="C2615" s="17"/>
      <c r="D2615" s="86"/>
      <c r="E2615" s="86"/>
      <c r="F2615" s="86"/>
      <c r="G2615" s="87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9"/>
      <c r="AB2615" s="101"/>
      <c r="AD2615" s="79"/>
      <c r="AE2615" s="101"/>
    </row>
    <row r="2616" spans="1:31" x14ac:dyDescent="0.25">
      <c r="A2616" s="17"/>
      <c r="B2616" s="17"/>
      <c r="C2616" s="17"/>
      <c r="D2616" s="86"/>
      <c r="E2616" s="86"/>
      <c r="F2616" s="86"/>
      <c r="G2616" s="87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9"/>
      <c r="AB2616" s="101"/>
      <c r="AD2616" s="79"/>
      <c r="AE2616" s="101"/>
    </row>
    <row r="2617" spans="1:31" x14ac:dyDescent="0.25">
      <c r="A2617" s="17"/>
      <c r="B2617" s="17"/>
      <c r="C2617" s="17"/>
      <c r="D2617" s="86"/>
      <c r="E2617" s="86"/>
      <c r="F2617" s="86"/>
      <c r="G2617" s="87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9"/>
      <c r="AB2617" s="101"/>
      <c r="AD2617" s="79"/>
      <c r="AE2617" s="101"/>
    </row>
    <row r="2618" spans="1:31" x14ac:dyDescent="0.25">
      <c r="A2618" s="17"/>
      <c r="B2618" s="17"/>
      <c r="C2618" s="17"/>
      <c r="D2618" s="86"/>
      <c r="E2618" s="86"/>
      <c r="F2618" s="86"/>
      <c r="G2618" s="87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9"/>
      <c r="AB2618" s="101"/>
      <c r="AD2618" s="79"/>
      <c r="AE2618" s="101"/>
    </row>
    <row r="2619" spans="1:31" x14ac:dyDescent="0.25">
      <c r="A2619" s="17"/>
      <c r="B2619" s="17"/>
      <c r="C2619" s="17"/>
      <c r="D2619" s="86"/>
      <c r="E2619" s="86"/>
      <c r="F2619" s="86"/>
      <c r="G2619" s="87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9"/>
      <c r="AB2619" s="101"/>
      <c r="AD2619" s="79"/>
      <c r="AE2619" s="101"/>
    </row>
    <row r="2620" spans="1:31" x14ac:dyDescent="0.25">
      <c r="A2620" s="17"/>
      <c r="B2620" s="17"/>
      <c r="C2620" s="17"/>
      <c r="D2620" s="86"/>
      <c r="E2620" s="86"/>
      <c r="F2620" s="86"/>
      <c r="G2620" s="87"/>
      <c r="H2620" s="5"/>
      <c r="I2620" s="5"/>
      <c r="J2620" s="5"/>
      <c r="K2620" s="5"/>
      <c r="L2620" s="86"/>
      <c r="M2620" s="86"/>
      <c r="N2620" s="86"/>
      <c r="O2620" s="5"/>
      <c r="P2620" s="5"/>
      <c r="Q2620" s="5"/>
      <c r="R2620" s="17"/>
      <c r="S2620" s="17"/>
      <c r="T2620" s="17"/>
      <c r="AA2620" s="79"/>
      <c r="AB2620" s="101"/>
      <c r="AD2620" s="79"/>
      <c r="AE2620" s="101"/>
    </row>
    <row r="2621" spans="1:31" x14ac:dyDescent="0.25">
      <c r="A2621" s="17"/>
      <c r="B2621" s="17"/>
      <c r="C2621" s="17"/>
      <c r="D2621" s="86"/>
      <c r="E2621" s="86"/>
      <c r="F2621" s="86"/>
      <c r="G2621" s="87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9"/>
      <c r="AB2621" s="101"/>
      <c r="AD2621" s="79"/>
      <c r="AE2621" s="101"/>
    </row>
    <row r="2622" spans="1:31" x14ac:dyDescent="0.25">
      <c r="A2622" s="17"/>
      <c r="B2622" s="17"/>
      <c r="C2622" s="17"/>
      <c r="D2622" s="86"/>
      <c r="E2622" s="86"/>
      <c r="F2622" s="86"/>
      <c r="G2622" s="87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9"/>
      <c r="AB2622" s="101"/>
      <c r="AD2622" s="79"/>
      <c r="AE2622" s="101"/>
    </row>
    <row r="2623" spans="1:31" x14ac:dyDescent="0.25">
      <c r="A2623" s="17"/>
      <c r="B2623" s="17"/>
      <c r="C2623" s="17"/>
      <c r="D2623" s="86"/>
      <c r="E2623" s="86"/>
      <c r="F2623" s="86"/>
      <c r="G2623" s="87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9"/>
      <c r="AB2623" s="101"/>
      <c r="AD2623" s="79"/>
      <c r="AE2623" s="101"/>
    </row>
    <row r="2624" spans="1:31" x14ac:dyDescent="0.25">
      <c r="A2624" s="17"/>
      <c r="B2624" s="17"/>
      <c r="C2624" s="17"/>
      <c r="D2624" s="86"/>
      <c r="E2624" s="86"/>
      <c r="F2624" s="86"/>
      <c r="G2624" s="87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9"/>
      <c r="AB2624" s="101"/>
      <c r="AD2624" s="79"/>
      <c r="AE2624" s="101"/>
    </row>
    <row r="2625" spans="1:31" x14ac:dyDescent="0.25">
      <c r="A2625" s="17"/>
      <c r="B2625" s="17"/>
      <c r="C2625" s="17"/>
      <c r="D2625" s="86"/>
      <c r="E2625" s="86"/>
      <c r="F2625" s="86"/>
      <c r="G2625" s="87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9"/>
      <c r="AB2625" s="101"/>
      <c r="AD2625" s="79"/>
      <c r="AE2625" s="101"/>
    </row>
    <row r="2626" spans="1:31" x14ac:dyDescent="0.25">
      <c r="A2626" s="17"/>
      <c r="B2626" s="17"/>
      <c r="C2626" s="17"/>
      <c r="D2626" s="86"/>
      <c r="E2626" s="86"/>
      <c r="F2626" s="86"/>
      <c r="G2626" s="87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9"/>
      <c r="AB2626" s="101"/>
      <c r="AD2626" s="79"/>
      <c r="AE2626" s="101"/>
    </row>
    <row r="2627" spans="1:31" x14ac:dyDescent="0.25">
      <c r="A2627" s="17"/>
      <c r="B2627" s="17"/>
      <c r="C2627" s="17"/>
      <c r="D2627" s="86"/>
      <c r="E2627" s="86"/>
      <c r="F2627" s="86"/>
      <c r="G2627" s="87"/>
      <c r="H2627" s="5"/>
      <c r="I2627" s="5"/>
      <c r="J2627" s="5"/>
      <c r="K2627" s="5"/>
      <c r="L2627" s="86"/>
      <c r="M2627" s="86"/>
      <c r="N2627" s="86"/>
      <c r="O2627" s="5"/>
      <c r="P2627" s="5"/>
      <c r="Q2627" s="5"/>
      <c r="R2627" s="17"/>
      <c r="S2627" s="17"/>
      <c r="T2627" s="17"/>
      <c r="AA2627" s="79"/>
      <c r="AB2627" s="101"/>
      <c r="AD2627" s="79"/>
      <c r="AE2627" s="101"/>
    </row>
    <row r="2628" spans="1:31" x14ac:dyDescent="0.25">
      <c r="A2628" s="17"/>
      <c r="B2628" s="17"/>
      <c r="C2628" s="17"/>
      <c r="D2628" s="86"/>
      <c r="E2628" s="86"/>
      <c r="F2628" s="86"/>
      <c r="G2628" s="87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9"/>
      <c r="AB2628" s="101"/>
      <c r="AD2628" s="79"/>
      <c r="AE2628" s="101"/>
    </row>
    <row r="2629" spans="1:31" x14ac:dyDescent="0.25">
      <c r="A2629" s="17"/>
      <c r="B2629" s="17"/>
      <c r="C2629" s="17"/>
      <c r="D2629" s="86"/>
      <c r="E2629" s="86"/>
      <c r="F2629" s="86"/>
      <c r="G2629" s="87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9"/>
      <c r="AB2629" s="101"/>
      <c r="AD2629" s="79"/>
      <c r="AE2629" s="101"/>
    </row>
    <row r="2630" spans="1:31" x14ac:dyDescent="0.25">
      <c r="A2630" s="17"/>
      <c r="B2630" s="17"/>
      <c r="C2630" s="17"/>
      <c r="D2630" s="86"/>
      <c r="E2630" s="86"/>
      <c r="F2630" s="86"/>
      <c r="G2630" s="87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9"/>
      <c r="AB2630" s="101"/>
      <c r="AD2630" s="79"/>
      <c r="AE2630" s="101"/>
    </row>
    <row r="2631" spans="1:31" x14ac:dyDescent="0.25">
      <c r="A2631" s="17"/>
      <c r="B2631" s="17"/>
      <c r="C2631" s="17"/>
      <c r="D2631" s="86"/>
      <c r="E2631" s="86"/>
      <c r="F2631" s="86"/>
      <c r="G2631" s="87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9"/>
      <c r="AB2631" s="101"/>
      <c r="AD2631" s="79"/>
      <c r="AE2631" s="101"/>
    </row>
    <row r="2632" spans="1:31" x14ac:dyDescent="0.25">
      <c r="A2632" s="17"/>
      <c r="B2632" s="17"/>
      <c r="C2632" s="17"/>
      <c r="D2632" s="86"/>
      <c r="E2632" s="86"/>
      <c r="F2632" s="86"/>
      <c r="G2632" s="87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9"/>
      <c r="AB2632" s="101"/>
      <c r="AD2632" s="79"/>
      <c r="AE2632" s="101"/>
    </row>
    <row r="2633" spans="1:31" x14ac:dyDescent="0.25">
      <c r="A2633" s="17"/>
      <c r="B2633" s="17"/>
      <c r="C2633" s="17"/>
      <c r="D2633" s="86"/>
      <c r="E2633" s="86"/>
      <c r="F2633" s="86"/>
      <c r="G2633" s="87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9"/>
      <c r="AB2633" s="101"/>
      <c r="AD2633" s="79"/>
      <c r="AE2633" s="101"/>
    </row>
    <row r="2634" spans="1:31" x14ac:dyDescent="0.25">
      <c r="A2634" s="17"/>
      <c r="B2634" s="17"/>
      <c r="C2634" s="17"/>
      <c r="D2634" s="86"/>
      <c r="E2634" s="86"/>
      <c r="F2634" s="86"/>
      <c r="G2634" s="87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9"/>
      <c r="AB2634" s="101"/>
      <c r="AD2634" s="79"/>
      <c r="AE2634" s="101"/>
    </row>
    <row r="2635" spans="1:31" x14ac:dyDescent="0.25">
      <c r="A2635" s="17"/>
      <c r="B2635" s="17"/>
      <c r="C2635" s="17"/>
      <c r="D2635" s="86"/>
      <c r="E2635" s="86"/>
      <c r="F2635" s="86"/>
      <c r="G2635" s="87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9"/>
      <c r="AB2635" s="101"/>
      <c r="AD2635" s="79"/>
      <c r="AE2635" s="101"/>
    </row>
    <row r="2636" spans="1:31" x14ac:dyDescent="0.25">
      <c r="A2636" s="17"/>
      <c r="B2636" s="17"/>
      <c r="C2636" s="17"/>
      <c r="D2636" s="86"/>
      <c r="E2636" s="86"/>
      <c r="F2636" s="86"/>
      <c r="G2636" s="87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9"/>
      <c r="AB2636" s="101"/>
      <c r="AD2636" s="79"/>
      <c r="AE2636" s="101"/>
    </row>
    <row r="2637" spans="1:31" x14ac:dyDescent="0.25">
      <c r="A2637" s="17"/>
      <c r="B2637" s="17"/>
      <c r="C2637" s="17"/>
      <c r="D2637" s="86"/>
      <c r="E2637" s="86"/>
      <c r="F2637" s="86"/>
      <c r="G2637" s="87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9"/>
      <c r="AB2637" s="101"/>
      <c r="AD2637" s="79"/>
      <c r="AE2637" s="101"/>
    </row>
    <row r="2638" spans="1:31" x14ac:dyDescent="0.25">
      <c r="A2638" s="17"/>
      <c r="B2638" s="17"/>
      <c r="C2638" s="17"/>
      <c r="D2638" s="86"/>
      <c r="E2638" s="86"/>
      <c r="F2638" s="86"/>
      <c r="G2638" s="87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9"/>
      <c r="AB2638" s="101"/>
      <c r="AD2638" s="79"/>
      <c r="AE2638" s="101"/>
    </row>
    <row r="2639" spans="1:31" x14ac:dyDescent="0.25">
      <c r="A2639" s="17"/>
      <c r="B2639" s="17"/>
      <c r="C2639" s="17"/>
      <c r="D2639" s="86"/>
      <c r="E2639" s="86"/>
      <c r="F2639" s="86"/>
      <c r="G2639" s="87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9"/>
      <c r="AB2639" s="101"/>
      <c r="AD2639" s="79"/>
      <c r="AE2639" s="101"/>
    </row>
    <row r="2640" spans="1:31" x14ac:dyDescent="0.25">
      <c r="A2640" s="17"/>
      <c r="B2640" s="17"/>
      <c r="C2640" s="17"/>
      <c r="D2640" s="86"/>
      <c r="E2640" s="86"/>
      <c r="F2640" s="86"/>
      <c r="G2640" s="87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9"/>
      <c r="AB2640" s="101"/>
      <c r="AD2640" s="79"/>
      <c r="AE2640" s="101"/>
    </row>
    <row r="2641" spans="1:31" x14ac:dyDescent="0.25">
      <c r="A2641" s="17"/>
      <c r="B2641" s="17"/>
      <c r="C2641" s="17"/>
      <c r="D2641" s="86"/>
      <c r="E2641" s="86"/>
      <c r="F2641" s="86"/>
      <c r="G2641" s="87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9"/>
      <c r="AB2641" s="101"/>
      <c r="AD2641" s="79"/>
      <c r="AE2641" s="101"/>
    </row>
    <row r="2642" spans="1:31" x14ac:dyDescent="0.25">
      <c r="A2642" s="17"/>
      <c r="B2642" s="17"/>
      <c r="C2642" s="17"/>
      <c r="D2642" s="86"/>
      <c r="E2642" s="86"/>
      <c r="F2642" s="86"/>
      <c r="G2642" s="87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9"/>
      <c r="AB2642" s="101"/>
      <c r="AD2642" s="79"/>
      <c r="AE2642" s="101"/>
    </row>
    <row r="2643" spans="1:31" x14ac:dyDescent="0.25">
      <c r="A2643" s="17"/>
      <c r="B2643" s="17"/>
      <c r="C2643" s="17"/>
      <c r="D2643" s="86"/>
      <c r="E2643" s="86"/>
      <c r="F2643" s="86"/>
      <c r="G2643" s="87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9"/>
      <c r="AB2643" s="101"/>
      <c r="AD2643" s="79"/>
      <c r="AE2643" s="101"/>
    </row>
    <row r="2644" spans="1:31" x14ac:dyDescent="0.25">
      <c r="A2644" s="17"/>
      <c r="B2644" s="17"/>
      <c r="C2644" s="17"/>
      <c r="D2644" s="86"/>
      <c r="E2644" s="86"/>
      <c r="F2644" s="86"/>
      <c r="G2644" s="87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9"/>
      <c r="AB2644" s="101"/>
      <c r="AD2644" s="79"/>
      <c r="AE2644" s="101"/>
    </row>
    <row r="2645" spans="1:31" x14ac:dyDescent="0.25">
      <c r="A2645" s="17"/>
      <c r="B2645" s="17"/>
      <c r="C2645" s="17"/>
      <c r="D2645" s="86"/>
      <c r="E2645" s="86"/>
      <c r="F2645" s="86"/>
      <c r="G2645" s="87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9"/>
      <c r="AB2645" s="101"/>
      <c r="AD2645" s="79"/>
      <c r="AE2645" s="101"/>
    </row>
    <row r="2646" spans="1:31" x14ac:dyDescent="0.25">
      <c r="A2646" s="17"/>
      <c r="B2646" s="17"/>
      <c r="C2646" s="17"/>
      <c r="D2646" s="86"/>
      <c r="E2646" s="86"/>
      <c r="F2646" s="86"/>
      <c r="G2646" s="87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9"/>
      <c r="AB2646" s="101"/>
      <c r="AD2646" s="79"/>
      <c r="AE2646" s="101"/>
    </row>
    <row r="2647" spans="1:31" x14ac:dyDescent="0.25">
      <c r="A2647" s="17"/>
      <c r="B2647" s="17"/>
      <c r="C2647" s="17"/>
      <c r="D2647" s="86"/>
      <c r="E2647" s="86"/>
      <c r="F2647" s="86"/>
      <c r="G2647" s="87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9"/>
      <c r="AB2647" s="101"/>
      <c r="AD2647" s="79"/>
      <c r="AE2647" s="101"/>
    </row>
    <row r="2648" spans="1:31" x14ac:dyDescent="0.25">
      <c r="A2648" s="17"/>
      <c r="B2648" s="17"/>
      <c r="C2648" s="17"/>
      <c r="D2648" s="86"/>
      <c r="E2648" s="86"/>
      <c r="F2648" s="86"/>
      <c r="G2648" s="87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9"/>
      <c r="AB2648" s="101"/>
      <c r="AD2648" s="79"/>
      <c r="AE2648" s="101"/>
    </row>
    <row r="2649" spans="1:31" x14ac:dyDescent="0.25">
      <c r="A2649" s="17"/>
      <c r="B2649" s="17"/>
      <c r="C2649" s="17"/>
      <c r="D2649" s="86"/>
      <c r="E2649" s="86"/>
      <c r="F2649" s="86"/>
      <c r="G2649" s="87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9"/>
      <c r="AB2649" s="101"/>
      <c r="AD2649" s="79"/>
      <c r="AE2649" s="101"/>
    </row>
    <row r="2650" spans="1:31" x14ac:dyDescent="0.25">
      <c r="A2650" s="17"/>
      <c r="B2650" s="17"/>
      <c r="C2650" s="17"/>
      <c r="D2650" s="86"/>
      <c r="E2650" s="86"/>
      <c r="F2650" s="86"/>
      <c r="G2650" s="87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9"/>
      <c r="AB2650" s="101"/>
      <c r="AD2650" s="79"/>
      <c r="AE2650" s="101"/>
    </row>
    <row r="2651" spans="1:31" x14ac:dyDescent="0.25">
      <c r="A2651" s="17"/>
      <c r="B2651" s="17"/>
      <c r="C2651" s="17"/>
      <c r="D2651" s="86"/>
      <c r="E2651" s="86"/>
      <c r="F2651" s="86"/>
      <c r="G2651" s="87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9"/>
      <c r="AB2651" s="101"/>
      <c r="AD2651" s="79"/>
      <c r="AE2651" s="101"/>
    </row>
    <row r="2652" spans="1:31" x14ac:dyDescent="0.25">
      <c r="A2652" s="17"/>
      <c r="B2652" s="17"/>
      <c r="C2652" s="17"/>
      <c r="D2652" s="86"/>
      <c r="E2652" s="86"/>
      <c r="F2652" s="86"/>
      <c r="G2652" s="87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9"/>
      <c r="AB2652" s="101"/>
      <c r="AD2652" s="79"/>
      <c r="AE2652" s="101"/>
    </row>
    <row r="2653" spans="1:31" x14ac:dyDescent="0.25">
      <c r="A2653" s="17"/>
      <c r="B2653" s="17"/>
      <c r="C2653" s="17"/>
      <c r="D2653" s="86"/>
      <c r="E2653" s="86"/>
      <c r="F2653" s="86"/>
      <c r="G2653" s="87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9"/>
      <c r="AB2653" s="101"/>
      <c r="AD2653" s="79"/>
      <c r="AE2653" s="101"/>
    </row>
    <row r="2654" spans="1:31" x14ac:dyDescent="0.25">
      <c r="A2654" s="17"/>
      <c r="B2654" s="17"/>
      <c r="C2654" s="17"/>
      <c r="D2654" s="86"/>
      <c r="E2654" s="86"/>
      <c r="F2654" s="86"/>
      <c r="G2654" s="87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9"/>
      <c r="AB2654" s="101"/>
      <c r="AD2654" s="79"/>
      <c r="AE2654" s="101"/>
    </row>
    <row r="2655" spans="1:31" x14ac:dyDescent="0.25">
      <c r="A2655" s="17"/>
      <c r="B2655" s="17"/>
      <c r="C2655" s="17"/>
      <c r="D2655" s="86"/>
      <c r="E2655" s="86"/>
      <c r="F2655" s="86"/>
      <c r="G2655" s="87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9"/>
      <c r="AB2655" s="101"/>
      <c r="AD2655" s="79"/>
      <c r="AE2655" s="101"/>
    </row>
    <row r="2656" spans="1:31" x14ac:dyDescent="0.25">
      <c r="A2656" s="17"/>
      <c r="B2656" s="17"/>
      <c r="C2656" s="17"/>
      <c r="D2656" s="86"/>
      <c r="E2656" s="86"/>
      <c r="F2656" s="86"/>
      <c r="G2656" s="87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9"/>
      <c r="AB2656" s="101"/>
      <c r="AD2656" s="79"/>
      <c r="AE2656" s="101"/>
    </row>
    <row r="2657" spans="1:31" x14ac:dyDescent="0.25">
      <c r="A2657" s="17"/>
      <c r="B2657" s="17"/>
      <c r="C2657" s="17"/>
      <c r="D2657" s="86"/>
      <c r="E2657" s="86"/>
      <c r="F2657" s="86"/>
      <c r="G2657" s="87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9"/>
      <c r="AB2657" s="101"/>
      <c r="AD2657" s="79"/>
      <c r="AE2657" s="101"/>
    </row>
    <row r="2658" spans="1:31" x14ac:dyDescent="0.25">
      <c r="A2658" s="17"/>
      <c r="B2658" s="17"/>
      <c r="C2658" s="17"/>
      <c r="D2658" s="86"/>
      <c r="E2658" s="86"/>
      <c r="F2658" s="86"/>
      <c r="G2658" s="87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9"/>
      <c r="AB2658" s="101"/>
      <c r="AD2658" s="79"/>
      <c r="AE2658" s="101"/>
    </row>
    <row r="2659" spans="1:31" x14ac:dyDescent="0.25">
      <c r="A2659" s="17"/>
      <c r="B2659" s="17"/>
      <c r="C2659" s="17"/>
      <c r="D2659" s="86"/>
      <c r="E2659" s="86"/>
      <c r="F2659" s="86"/>
      <c r="G2659" s="87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9"/>
      <c r="AB2659" s="101"/>
      <c r="AD2659" s="79"/>
      <c r="AE2659" s="101"/>
    </row>
    <row r="2660" spans="1:31" x14ac:dyDescent="0.25">
      <c r="A2660" s="17"/>
      <c r="B2660" s="17"/>
      <c r="C2660" s="17"/>
      <c r="D2660" s="86"/>
      <c r="E2660" s="86"/>
      <c r="F2660" s="86"/>
      <c r="G2660" s="87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9"/>
      <c r="AB2660" s="101"/>
      <c r="AD2660" s="79"/>
      <c r="AE2660" s="101"/>
    </row>
    <row r="2661" spans="1:31" x14ac:dyDescent="0.25">
      <c r="A2661" s="17"/>
      <c r="B2661" s="17"/>
      <c r="C2661" s="17"/>
      <c r="D2661" s="86"/>
      <c r="E2661" s="86"/>
      <c r="F2661" s="86"/>
      <c r="G2661" s="87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9"/>
      <c r="AB2661" s="101"/>
      <c r="AD2661" s="79"/>
      <c r="AE2661" s="101"/>
    </row>
    <row r="2662" spans="1:31" x14ac:dyDescent="0.25">
      <c r="A2662" s="17"/>
      <c r="B2662" s="17"/>
      <c r="C2662" s="17"/>
      <c r="D2662" s="86"/>
      <c r="E2662" s="86"/>
      <c r="F2662" s="86"/>
      <c r="G2662" s="87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9"/>
      <c r="AB2662" s="101"/>
      <c r="AD2662" s="79"/>
      <c r="AE2662" s="101"/>
    </row>
    <row r="2663" spans="1:31" x14ac:dyDescent="0.25">
      <c r="A2663" s="17"/>
      <c r="B2663" s="17"/>
      <c r="C2663" s="17"/>
      <c r="D2663" s="86"/>
      <c r="E2663" s="86"/>
      <c r="F2663" s="86"/>
      <c r="G2663" s="87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9"/>
      <c r="AB2663" s="101"/>
      <c r="AD2663" s="79"/>
      <c r="AE2663" s="101"/>
    </row>
    <row r="2664" spans="1:31" x14ac:dyDescent="0.25">
      <c r="A2664" s="17"/>
      <c r="B2664" s="17"/>
      <c r="C2664" s="17"/>
      <c r="D2664" s="86"/>
      <c r="E2664" s="86"/>
      <c r="F2664" s="86"/>
      <c r="G2664" s="87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9"/>
      <c r="AB2664" s="101"/>
      <c r="AD2664" s="79"/>
      <c r="AE2664" s="101"/>
    </row>
    <row r="2665" spans="1:31" x14ac:dyDescent="0.25">
      <c r="A2665" s="17"/>
      <c r="B2665" s="17"/>
      <c r="C2665" s="17"/>
      <c r="D2665" s="86"/>
      <c r="E2665" s="86"/>
      <c r="F2665" s="86"/>
      <c r="G2665" s="87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9"/>
      <c r="AB2665" s="101"/>
      <c r="AD2665" s="79"/>
      <c r="AE2665" s="101"/>
    </row>
    <row r="2666" spans="1:31" x14ac:dyDescent="0.25">
      <c r="A2666" s="17"/>
      <c r="B2666" s="17"/>
      <c r="C2666" s="17"/>
      <c r="D2666" s="86"/>
      <c r="E2666" s="86"/>
      <c r="F2666" s="86"/>
      <c r="G2666" s="87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9"/>
      <c r="AB2666" s="101"/>
      <c r="AD2666" s="79"/>
      <c r="AE2666" s="101"/>
    </row>
    <row r="2667" spans="1:31" x14ac:dyDescent="0.25">
      <c r="A2667" s="17"/>
      <c r="B2667" s="17"/>
      <c r="C2667" s="17"/>
      <c r="D2667" s="86"/>
      <c r="E2667" s="86"/>
      <c r="F2667" s="86"/>
      <c r="G2667" s="87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9"/>
      <c r="AB2667" s="101"/>
      <c r="AD2667" s="79"/>
      <c r="AE2667" s="101"/>
    </row>
    <row r="2668" spans="1:31" x14ac:dyDescent="0.25">
      <c r="A2668" s="17"/>
      <c r="B2668" s="17"/>
      <c r="C2668" s="17"/>
      <c r="D2668" s="86"/>
      <c r="E2668" s="86"/>
      <c r="F2668" s="86"/>
      <c r="G2668" s="87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9"/>
      <c r="AB2668" s="101"/>
      <c r="AD2668" s="79"/>
      <c r="AE2668" s="101"/>
    </row>
    <row r="2669" spans="1:31" x14ac:dyDescent="0.25">
      <c r="A2669" s="17"/>
      <c r="B2669" s="17"/>
      <c r="C2669" s="17"/>
      <c r="D2669" s="86"/>
      <c r="E2669" s="86"/>
      <c r="F2669" s="86"/>
      <c r="G2669" s="87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9"/>
      <c r="AB2669" s="101"/>
      <c r="AD2669" s="79"/>
      <c r="AE2669" s="101"/>
    </row>
    <row r="2670" spans="1:31" x14ac:dyDescent="0.25">
      <c r="A2670" s="17"/>
      <c r="B2670" s="17"/>
      <c r="C2670" s="17"/>
      <c r="D2670" s="86"/>
      <c r="E2670" s="86"/>
      <c r="F2670" s="86"/>
      <c r="G2670" s="87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9"/>
      <c r="AB2670" s="101"/>
      <c r="AD2670" s="79"/>
      <c r="AE2670" s="101"/>
    </row>
    <row r="2671" spans="1:31" x14ac:dyDescent="0.25">
      <c r="A2671" s="17"/>
      <c r="B2671" s="17"/>
      <c r="C2671" s="17"/>
      <c r="D2671" s="86"/>
      <c r="E2671" s="86"/>
      <c r="F2671" s="86"/>
      <c r="G2671" s="87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9"/>
      <c r="AB2671" s="101"/>
      <c r="AD2671" s="79"/>
      <c r="AE2671" s="101"/>
    </row>
    <row r="2672" spans="1:31" x14ac:dyDescent="0.25">
      <c r="A2672" s="17"/>
      <c r="B2672" s="17"/>
      <c r="C2672" s="17"/>
      <c r="D2672" s="86"/>
      <c r="E2672" s="86"/>
      <c r="F2672" s="86"/>
      <c r="G2672" s="87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9"/>
      <c r="AB2672" s="101"/>
      <c r="AD2672" s="79"/>
      <c r="AE2672" s="101"/>
    </row>
    <row r="2673" spans="1:31" x14ac:dyDescent="0.25">
      <c r="A2673" s="17"/>
      <c r="B2673" s="17"/>
      <c r="C2673" s="17"/>
      <c r="D2673" s="86"/>
      <c r="E2673" s="86"/>
      <c r="F2673" s="86"/>
      <c r="G2673" s="87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9"/>
      <c r="AB2673" s="101"/>
      <c r="AD2673" s="79"/>
      <c r="AE2673" s="101"/>
    </row>
    <row r="2674" spans="1:31" x14ac:dyDescent="0.25">
      <c r="A2674" s="17"/>
      <c r="B2674" s="17"/>
      <c r="C2674" s="17"/>
      <c r="D2674" s="86"/>
      <c r="E2674" s="86"/>
      <c r="F2674" s="86"/>
      <c r="G2674" s="87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9"/>
      <c r="AB2674" s="101"/>
      <c r="AD2674" s="79"/>
      <c r="AE2674" s="101"/>
    </row>
    <row r="2675" spans="1:31" x14ac:dyDescent="0.25">
      <c r="A2675" s="17"/>
      <c r="B2675" s="17"/>
      <c r="C2675" s="17"/>
      <c r="D2675" s="86"/>
      <c r="E2675" s="86"/>
      <c r="F2675" s="86"/>
      <c r="G2675" s="87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9"/>
      <c r="AB2675" s="101"/>
      <c r="AD2675" s="79"/>
      <c r="AE2675" s="101"/>
    </row>
    <row r="2676" spans="1:31" x14ac:dyDescent="0.25">
      <c r="A2676" s="17"/>
      <c r="B2676" s="17"/>
      <c r="C2676" s="17"/>
      <c r="D2676" s="86"/>
      <c r="E2676" s="86"/>
      <c r="F2676" s="86"/>
      <c r="G2676" s="87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9"/>
      <c r="AB2676" s="101"/>
      <c r="AD2676" s="79"/>
      <c r="AE2676" s="101"/>
    </row>
    <row r="2677" spans="1:31" x14ac:dyDescent="0.25">
      <c r="A2677" s="17"/>
      <c r="B2677" s="17"/>
      <c r="C2677" s="17"/>
      <c r="D2677" s="86"/>
      <c r="E2677" s="86"/>
      <c r="F2677" s="86"/>
      <c r="G2677" s="87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9"/>
      <c r="AB2677" s="101"/>
      <c r="AD2677" s="79"/>
      <c r="AE2677" s="101"/>
    </row>
    <row r="2678" spans="1:31" x14ac:dyDescent="0.25">
      <c r="A2678" s="17"/>
      <c r="B2678" s="17"/>
      <c r="C2678" s="17"/>
      <c r="D2678" s="86"/>
      <c r="E2678" s="86"/>
      <c r="F2678" s="86"/>
      <c r="G2678" s="87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9"/>
      <c r="AB2678" s="101"/>
      <c r="AD2678" s="79"/>
      <c r="AE2678" s="101"/>
    </row>
    <row r="2679" spans="1:31" x14ac:dyDescent="0.25">
      <c r="A2679" s="17"/>
      <c r="B2679" s="17"/>
      <c r="C2679" s="17"/>
      <c r="D2679" s="86"/>
      <c r="E2679" s="86"/>
      <c r="F2679" s="86"/>
      <c r="G2679" s="87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9"/>
      <c r="AB2679" s="101"/>
      <c r="AD2679" s="79"/>
      <c r="AE2679" s="101"/>
    </row>
    <row r="2680" spans="1:31" x14ac:dyDescent="0.25">
      <c r="A2680" s="17"/>
      <c r="B2680" s="17"/>
      <c r="C2680" s="17"/>
      <c r="D2680" s="86"/>
      <c r="E2680" s="86"/>
      <c r="F2680" s="86"/>
      <c r="G2680" s="87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9"/>
      <c r="AB2680" s="101"/>
      <c r="AD2680" s="79"/>
      <c r="AE2680" s="101"/>
    </row>
    <row r="2681" spans="1:31" x14ac:dyDescent="0.25">
      <c r="A2681" s="17"/>
      <c r="B2681" s="17"/>
      <c r="C2681" s="17"/>
      <c r="D2681" s="86"/>
      <c r="E2681" s="86"/>
      <c r="F2681" s="86"/>
      <c r="G2681" s="87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9"/>
      <c r="AB2681" s="101"/>
      <c r="AD2681" s="79"/>
      <c r="AE2681" s="101"/>
    </row>
    <row r="2682" spans="1:31" x14ac:dyDescent="0.25">
      <c r="A2682" s="17"/>
      <c r="B2682" s="17"/>
      <c r="C2682" s="17"/>
      <c r="D2682" s="86"/>
      <c r="E2682" s="86"/>
      <c r="F2682" s="86"/>
      <c r="G2682" s="87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9"/>
      <c r="AB2682" s="101"/>
      <c r="AD2682" s="79"/>
      <c r="AE2682" s="101"/>
    </row>
    <row r="2683" spans="1:31" x14ac:dyDescent="0.25">
      <c r="A2683" s="17"/>
      <c r="B2683" s="17"/>
      <c r="C2683" s="17"/>
      <c r="D2683" s="86"/>
      <c r="E2683" s="86"/>
      <c r="F2683" s="86"/>
      <c r="G2683" s="87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9"/>
      <c r="AB2683" s="101"/>
      <c r="AD2683" s="79"/>
      <c r="AE2683" s="101"/>
    </row>
    <row r="2684" spans="1:31" x14ac:dyDescent="0.25">
      <c r="A2684" s="17"/>
      <c r="B2684" s="17"/>
      <c r="C2684" s="17"/>
      <c r="D2684" s="86"/>
      <c r="E2684" s="86"/>
      <c r="F2684" s="86"/>
      <c r="G2684" s="87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9"/>
      <c r="AB2684" s="101"/>
      <c r="AD2684" s="79"/>
      <c r="AE2684" s="101"/>
    </row>
    <row r="2685" spans="1:31" x14ac:dyDescent="0.25">
      <c r="A2685" s="17"/>
      <c r="B2685" s="17"/>
      <c r="C2685" s="17"/>
      <c r="D2685" s="86"/>
      <c r="E2685" s="86"/>
      <c r="F2685" s="86"/>
      <c r="G2685" s="87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9"/>
      <c r="AB2685" s="101"/>
      <c r="AD2685" s="79"/>
      <c r="AE2685" s="101"/>
    </row>
    <row r="2686" spans="1:31" x14ac:dyDescent="0.25">
      <c r="A2686" s="17"/>
      <c r="B2686" s="17"/>
      <c r="C2686" s="17"/>
      <c r="D2686" s="86"/>
      <c r="E2686" s="86"/>
      <c r="F2686" s="86"/>
      <c r="G2686" s="87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9"/>
      <c r="AB2686" s="101"/>
      <c r="AD2686" s="79"/>
      <c r="AE2686" s="101"/>
    </row>
    <row r="2687" spans="1:31" x14ac:dyDescent="0.25">
      <c r="A2687" s="17"/>
      <c r="B2687" s="17"/>
      <c r="C2687" s="17"/>
      <c r="D2687" s="86"/>
      <c r="E2687" s="86"/>
      <c r="F2687" s="86"/>
      <c r="G2687" s="87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9"/>
      <c r="AB2687" s="101"/>
      <c r="AD2687" s="79"/>
      <c r="AE2687" s="101"/>
    </row>
    <row r="2688" spans="1:31" x14ac:dyDescent="0.25">
      <c r="A2688" s="17"/>
      <c r="B2688" s="17"/>
      <c r="C2688" s="17"/>
      <c r="D2688" s="86"/>
      <c r="E2688" s="86"/>
      <c r="F2688" s="86"/>
      <c r="G2688" s="87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9"/>
      <c r="AB2688" s="101"/>
      <c r="AD2688" s="79"/>
      <c r="AE2688" s="101"/>
    </row>
    <row r="2689" spans="1:31" x14ac:dyDescent="0.25">
      <c r="A2689" s="17"/>
      <c r="B2689" s="17"/>
      <c r="C2689" s="17"/>
      <c r="D2689" s="86"/>
      <c r="E2689" s="86"/>
      <c r="F2689" s="86"/>
      <c r="G2689" s="87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9"/>
      <c r="AB2689" s="101"/>
      <c r="AD2689" s="79"/>
      <c r="AE2689" s="101"/>
    </row>
    <row r="2690" spans="1:31" x14ac:dyDescent="0.25">
      <c r="A2690" s="17"/>
      <c r="B2690" s="17"/>
      <c r="C2690" s="17"/>
      <c r="D2690" s="86"/>
      <c r="E2690" s="86"/>
      <c r="F2690" s="86"/>
      <c r="G2690" s="87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9"/>
      <c r="AB2690" s="101"/>
      <c r="AD2690" s="79"/>
      <c r="AE2690" s="101"/>
    </row>
    <row r="2691" spans="1:31" x14ac:dyDescent="0.25">
      <c r="A2691" s="17"/>
      <c r="B2691" s="17"/>
      <c r="C2691" s="17"/>
      <c r="D2691" s="86"/>
      <c r="E2691" s="86"/>
      <c r="F2691" s="86"/>
      <c r="G2691" s="87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9"/>
      <c r="AB2691" s="101"/>
      <c r="AD2691" s="79"/>
      <c r="AE2691" s="101"/>
    </row>
    <row r="2692" spans="1:31" x14ac:dyDescent="0.25">
      <c r="A2692" s="17"/>
      <c r="B2692" s="17"/>
      <c r="C2692" s="17"/>
      <c r="D2692" s="86"/>
      <c r="E2692" s="86"/>
      <c r="F2692" s="86"/>
      <c r="G2692" s="87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9"/>
      <c r="AB2692" s="101"/>
      <c r="AD2692" s="79"/>
      <c r="AE2692" s="101"/>
    </row>
    <row r="2693" spans="1:31" x14ac:dyDescent="0.25">
      <c r="A2693" s="17"/>
      <c r="B2693" s="17"/>
      <c r="C2693" s="17"/>
      <c r="D2693" s="86"/>
      <c r="E2693" s="86"/>
      <c r="F2693" s="86"/>
      <c r="G2693" s="87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9"/>
      <c r="AB2693" s="101"/>
      <c r="AD2693" s="79"/>
      <c r="AE2693" s="101"/>
    </row>
    <row r="2694" spans="1:31" x14ac:dyDescent="0.25">
      <c r="A2694" s="17"/>
      <c r="B2694" s="17"/>
      <c r="C2694" s="17"/>
      <c r="D2694" s="86"/>
      <c r="E2694" s="86"/>
      <c r="F2694" s="86"/>
      <c r="G2694" s="87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9"/>
      <c r="AB2694" s="101"/>
      <c r="AD2694" s="79"/>
      <c r="AE2694" s="101"/>
    </row>
    <row r="2695" spans="1:31" x14ac:dyDescent="0.25">
      <c r="A2695" s="17"/>
      <c r="B2695" s="17"/>
      <c r="C2695" s="17"/>
      <c r="D2695" s="86"/>
      <c r="E2695" s="86"/>
      <c r="F2695" s="86"/>
      <c r="G2695" s="87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9"/>
      <c r="AB2695" s="101"/>
      <c r="AD2695" s="79"/>
      <c r="AE2695" s="101"/>
    </row>
    <row r="2696" spans="1:31" x14ac:dyDescent="0.25">
      <c r="A2696" s="17"/>
      <c r="B2696" s="17"/>
      <c r="C2696" s="17"/>
      <c r="D2696" s="86"/>
      <c r="E2696" s="86"/>
      <c r="F2696" s="86"/>
      <c r="G2696" s="87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9"/>
      <c r="AB2696" s="101"/>
      <c r="AD2696" s="79"/>
      <c r="AE2696" s="101"/>
    </row>
    <row r="2697" spans="1:31" x14ac:dyDescent="0.25">
      <c r="A2697" s="17"/>
      <c r="B2697" s="17"/>
      <c r="C2697" s="17"/>
      <c r="D2697" s="86"/>
      <c r="E2697" s="86"/>
      <c r="F2697" s="86"/>
      <c r="G2697" s="87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9"/>
      <c r="AB2697" s="101"/>
      <c r="AD2697" s="79"/>
      <c r="AE2697" s="101"/>
    </row>
    <row r="2698" spans="1:31" x14ac:dyDescent="0.25">
      <c r="A2698" s="17"/>
      <c r="B2698" s="17"/>
      <c r="C2698" s="17"/>
      <c r="D2698" s="86"/>
      <c r="E2698" s="86"/>
      <c r="F2698" s="86"/>
      <c r="G2698" s="87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9"/>
      <c r="AB2698" s="101"/>
      <c r="AD2698" s="79"/>
      <c r="AE2698" s="101"/>
    </row>
    <row r="2699" spans="1:31" x14ac:dyDescent="0.25">
      <c r="A2699" s="17"/>
      <c r="B2699" s="17"/>
      <c r="C2699" s="17"/>
      <c r="D2699" s="86"/>
      <c r="E2699" s="86"/>
      <c r="F2699" s="86"/>
      <c r="G2699" s="87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9"/>
      <c r="AB2699" s="101"/>
      <c r="AD2699" s="79"/>
      <c r="AE2699" s="101"/>
    </row>
    <row r="2700" spans="1:31" x14ac:dyDescent="0.25">
      <c r="A2700" s="17"/>
      <c r="B2700" s="17"/>
      <c r="C2700" s="17"/>
      <c r="D2700" s="86"/>
      <c r="E2700" s="86"/>
      <c r="F2700" s="86"/>
      <c r="G2700" s="87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9"/>
      <c r="AB2700" s="101"/>
      <c r="AD2700" s="79"/>
      <c r="AE2700" s="101"/>
    </row>
    <row r="2701" spans="1:31" x14ac:dyDescent="0.25">
      <c r="A2701" s="17"/>
      <c r="B2701" s="17"/>
      <c r="C2701" s="17"/>
      <c r="D2701" s="86"/>
      <c r="E2701" s="86"/>
      <c r="F2701" s="86"/>
      <c r="G2701" s="87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9"/>
      <c r="AB2701" s="101"/>
      <c r="AD2701" s="79"/>
      <c r="AE2701" s="101"/>
    </row>
    <row r="2702" spans="1:31" x14ac:dyDescent="0.25">
      <c r="A2702" s="17"/>
      <c r="B2702" s="17"/>
      <c r="C2702" s="17"/>
      <c r="D2702" s="86"/>
      <c r="E2702" s="86"/>
      <c r="F2702" s="86"/>
      <c r="G2702" s="87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9"/>
      <c r="AB2702" s="101"/>
      <c r="AD2702" s="79"/>
      <c r="AE2702" s="101"/>
    </row>
    <row r="2703" spans="1:31" x14ac:dyDescent="0.25">
      <c r="A2703" s="17"/>
      <c r="B2703" s="17"/>
      <c r="C2703" s="17"/>
      <c r="D2703" s="86"/>
      <c r="E2703" s="86"/>
      <c r="F2703" s="86"/>
      <c r="G2703" s="87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9"/>
      <c r="AB2703" s="101"/>
      <c r="AD2703" s="79"/>
      <c r="AE2703" s="101"/>
    </row>
    <row r="2704" spans="1:31" x14ac:dyDescent="0.25">
      <c r="A2704" s="17"/>
      <c r="B2704" s="17"/>
      <c r="C2704" s="17"/>
      <c r="D2704" s="86"/>
      <c r="E2704" s="86"/>
      <c r="F2704" s="86"/>
      <c r="G2704" s="87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9"/>
      <c r="AB2704" s="101"/>
      <c r="AD2704" s="79"/>
      <c r="AE2704" s="101"/>
    </row>
    <row r="2705" spans="1:31" x14ac:dyDescent="0.25">
      <c r="A2705" s="17"/>
      <c r="B2705" s="17"/>
      <c r="C2705" s="17"/>
      <c r="D2705" s="86"/>
      <c r="E2705" s="86"/>
      <c r="F2705" s="86"/>
      <c r="G2705" s="87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9"/>
      <c r="AB2705" s="101"/>
      <c r="AD2705" s="79"/>
      <c r="AE2705" s="101"/>
    </row>
    <row r="2706" spans="1:31" x14ac:dyDescent="0.25">
      <c r="A2706" s="17"/>
      <c r="B2706" s="17"/>
      <c r="C2706" s="17"/>
      <c r="D2706" s="86"/>
      <c r="E2706" s="86"/>
      <c r="F2706" s="86"/>
      <c r="G2706" s="87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9"/>
      <c r="AB2706" s="101"/>
      <c r="AD2706" s="79"/>
      <c r="AE2706" s="101"/>
    </row>
    <row r="2707" spans="1:31" x14ac:dyDescent="0.25">
      <c r="A2707" s="17"/>
      <c r="B2707" s="17"/>
      <c r="C2707" s="17"/>
      <c r="D2707" s="86"/>
      <c r="E2707" s="86"/>
      <c r="F2707" s="86"/>
      <c r="G2707" s="87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9"/>
      <c r="AB2707" s="101"/>
      <c r="AD2707" s="79"/>
      <c r="AE2707" s="101"/>
    </row>
    <row r="2708" spans="1:31" x14ac:dyDescent="0.25">
      <c r="A2708" s="17"/>
      <c r="B2708" s="17"/>
      <c r="C2708" s="17"/>
      <c r="D2708" s="86"/>
      <c r="E2708" s="86"/>
      <c r="F2708" s="86"/>
      <c r="G2708" s="87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9"/>
      <c r="AB2708" s="101"/>
      <c r="AD2708" s="79"/>
      <c r="AE2708" s="101"/>
    </row>
    <row r="2709" spans="1:31" x14ac:dyDescent="0.25">
      <c r="A2709" s="17"/>
      <c r="B2709" s="17"/>
      <c r="C2709" s="17"/>
      <c r="D2709" s="86"/>
      <c r="E2709" s="86"/>
      <c r="F2709" s="86"/>
      <c r="G2709" s="87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9"/>
      <c r="AB2709" s="101"/>
      <c r="AD2709" s="79"/>
      <c r="AE2709" s="101"/>
    </row>
    <row r="2710" spans="1:31" x14ac:dyDescent="0.25">
      <c r="A2710" s="17"/>
      <c r="B2710" s="17"/>
      <c r="C2710" s="17"/>
      <c r="D2710" s="86"/>
      <c r="E2710" s="86"/>
      <c r="F2710" s="86"/>
      <c r="G2710" s="87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9"/>
      <c r="AB2710" s="101"/>
      <c r="AD2710" s="79"/>
      <c r="AE2710" s="101"/>
    </row>
    <row r="2711" spans="1:31" x14ac:dyDescent="0.25">
      <c r="A2711" s="17"/>
      <c r="B2711" s="17"/>
      <c r="C2711" s="17"/>
      <c r="D2711" s="86"/>
      <c r="E2711" s="86"/>
      <c r="F2711" s="86"/>
      <c r="G2711" s="87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9"/>
      <c r="AB2711" s="101"/>
      <c r="AD2711" s="79"/>
      <c r="AE2711" s="101"/>
    </row>
    <row r="2712" spans="1:31" x14ac:dyDescent="0.25">
      <c r="A2712" s="17"/>
      <c r="B2712" s="17"/>
      <c r="C2712" s="17"/>
      <c r="D2712" s="86"/>
      <c r="E2712" s="86"/>
      <c r="F2712" s="86"/>
      <c r="G2712" s="87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9"/>
      <c r="AB2712" s="101"/>
      <c r="AD2712" s="79"/>
      <c r="AE2712" s="101"/>
    </row>
    <row r="2713" spans="1:31" x14ac:dyDescent="0.25">
      <c r="A2713" s="17"/>
      <c r="B2713" s="17"/>
      <c r="C2713" s="17"/>
      <c r="D2713" s="86"/>
      <c r="E2713" s="86"/>
      <c r="F2713" s="86"/>
      <c r="G2713" s="87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9"/>
      <c r="AB2713" s="101"/>
      <c r="AD2713" s="79"/>
      <c r="AE2713" s="101"/>
    </row>
    <row r="2714" spans="1:31" x14ac:dyDescent="0.25">
      <c r="A2714" s="17"/>
      <c r="B2714" s="17"/>
      <c r="C2714" s="17"/>
      <c r="D2714" s="86"/>
      <c r="E2714" s="86"/>
      <c r="F2714" s="86"/>
      <c r="G2714" s="87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9"/>
      <c r="AB2714" s="101"/>
      <c r="AD2714" s="79"/>
      <c r="AE2714" s="101"/>
    </row>
    <row r="2715" spans="1:31" x14ac:dyDescent="0.25">
      <c r="A2715" s="17"/>
      <c r="B2715" s="17"/>
      <c r="C2715" s="17"/>
      <c r="D2715" s="86"/>
      <c r="E2715" s="86"/>
      <c r="F2715" s="86"/>
      <c r="G2715" s="87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9"/>
      <c r="AB2715" s="101"/>
      <c r="AD2715" s="79"/>
      <c r="AE2715" s="101"/>
    </row>
    <row r="2716" spans="1:31" x14ac:dyDescent="0.25">
      <c r="A2716" s="17"/>
      <c r="B2716" s="17"/>
      <c r="C2716" s="17"/>
      <c r="D2716" s="86"/>
      <c r="E2716" s="86"/>
      <c r="F2716" s="86"/>
      <c r="G2716" s="87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9"/>
      <c r="AB2716" s="101"/>
      <c r="AD2716" s="79"/>
      <c r="AE2716" s="101"/>
    </row>
    <row r="2717" spans="1:31" x14ac:dyDescent="0.25">
      <c r="A2717" s="17"/>
      <c r="B2717" s="17"/>
      <c r="C2717" s="17"/>
      <c r="D2717" s="86"/>
      <c r="E2717" s="86"/>
      <c r="F2717" s="86"/>
      <c r="G2717" s="87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9"/>
      <c r="AB2717" s="101"/>
      <c r="AD2717" s="79"/>
      <c r="AE2717" s="101"/>
    </row>
    <row r="2718" spans="1:31" x14ac:dyDescent="0.25">
      <c r="A2718" s="17"/>
      <c r="B2718" s="17"/>
      <c r="C2718" s="17"/>
      <c r="D2718" s="86"/>
      <c r="E2718" s="86"/>
      <c r="F2718" s="86"/>
      <c r="G2718" s="87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9"/>
      <c r="AB2718" s="101"/>
      <c r="AD2718" s="79"/>
      <c r="AE2718" s="101"/>
    </row>
    <row r="2719" spans="1:31" x14ac:dyDescent="0.25">
      <c r="A2719" s="17"/>
      <c r="B2719" s="17"/>
      <c r="C2719" s="17"/>
      <c r="D2719" s="86"/>
      <c r="E2719" s="86"/>
      <c r="F2719" s="86"/>
      <c r="G2719" s="87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9"/>
      <c r="AB2719" s="101"/>
      <c r="AD2719" s="79"/>
      <c r="AE2719" s="101"/>
    </row>
    <row r="2720" spans="1:31" x14ac:dyDescent="0.25">
      <c r="A2720" s="17"/>
      <c r="B2720" s="17"/>
      <c r="C2720" s="17"/>
      <c r="D2720" s="86"/>
      <c r="E2720" s="86"/>
      <c r="F2720" s="86"/>
      <c r="G2720" s="87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9"/>
      <c r="AB2720" s="101"/>
      <c r="AD2720" s="79"/>
      <c r="AE2720" s="101"/>
    </row>
    <row r="2721" spans="1:31" x14ac:dyDescent="0.25">
      <c r="A2721" s="17"/>
      <c r="B2721" s="17"/>
      <c r="C2721" s="17"/>
      <c r="D2721" s="86"/>
      <c r="E2721" s="86"/>
      <c r="F2721" s="86"/>
      <c r="G2721" s="87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9"/>
      <c r="AB2721" s="101"/>
      <c r="AD2721" s="79"/>
      <c r="AE2721" s="101"/>
    </row>
    <row r="2722" spans="1:31" x14ac:dyDescent="0.25">
      <c r="A2722" s="17"/>
      <c r="B2722" s="17"/>
      <c r="C2722" s="17"/>
      <c r="D2722" s="86"/>
      <c r="E2722" s="86"/>
      <c r="F2722" s="86"/>
      <c r="G2722" s="87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9"/>
      <c r="AB2722" s="101"/>
      <c r="AD2722" s="79"/>
      <c r="AE2722" s="101"/>
    </row>
    <row r="2723" spans="1:31" x14ac:dyDescent="0.25">
      <c r="A2723" s="17"/>
      <c r="B2723" s="17"/>
      <c r="C2723" s="17"/>
      <c r="D2723" s="86"/>
      <c r="E2723" s="86"/>
      <c r="F2723" s="86"/>
      <c r="G2723" s="87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9"/>
      <c r="AB2723" s="101"/>
      <c r="AD2723" s="79"/>
      <c r="AE2723" s="101"/>
    </row>
    <row r="2724" spans="1:31" x14ac:dyDescent="0.25">
      <c r="A2724" s="17"/>
      <c r="B2724" s="17"/>
      <c r="C2724" s="17"/>
      <c r="D2724" s="86"/>
      <c r="E2724" s="86"/>
      <c r="F2724" s="86"/>
      <c r="G2724" s="87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9"/>
      <c r="AB2724" s="101"/>
      <c r="AD2724" s="79"/>
      <c r="AE2724" s="101"/>
    </row>
    <row r="2725" spans="1:31" x14ac:dyDescent="0.25">
      <c r="A2725" s="17"/>
      <c r="B2725" s="17"/>
      <c r="C2725" s="17"/>
      <c r="D2725" s="86"/>
      <c r="E2725" s="86"/>
      <c r="F2725" s="86"/>
      <c r="G2725" s="87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9"/>
      <c r="AB2725" s="101"/>
      <c r="AD2725" s="79"/>
      <c r="AE2725" s="101"/>
    </row>
    <row r="2726" spans="1:31" x14ac:dyDescent="0.25">
      <c r="A2726" s="17"/>
      <c r="B2726" s="17"/>
      <c r="C2726" s="17"/>
      <c r="D2726" s="86"/>
      <c r="E2726" s="86"/>
      <c r="F2726" s="86"/>
      <c r="G2726" s="87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9"/>
      <c r="AB2726" s="101"/>
      <c r="AD2726" s="79"/>
      <c r="AE2726" s="101"/>
    </row>
    <row r="2727" spans="1:31" x14ac:dyDescent="0.25">
      <c r="A2727" s="17"/>
      <c r="B2727" s="17"/>
      <c r="C2727" s="17"/>
      <c r="D2727" s="86"/>
      <c r="E2727" s="86"/>
      <c r="F2727" s="86"/>
      <c r="G2727" s="87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9"/>
      <c r="AB2727" s="101"/>
      <c r="AD2727" s="79"/>
      <c r="AE2727" s="101"/>
    </row>
    <row r="2728" spans="1:31" x14ac:dyDescent="0.25">
      <c r="A2728" s="17"/>
      <c r="B2728" s="17"/>
      <c r="C2728" s="17"/>
      <c r="D2728" s="86"/>
      <c r="E2728" s="86"/>
      <c r="F2728" s="86"/>
      <c r="G2728" s="87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9"/>
      <c r="AB2728" s="101"/>
      <c r="AD2728" s="79"/>
      <c r="AE2728" s="101"/>
    </row>
    <row r="2729" spans="1:31" x14ac:dyDescent="0.25">
      <c r="A2729" s="17"/>
      <c r="B2729" s="17"/>
      <c r="C2729" s="17"/>
      <c r="D2729" s="86"/>
      <c r="E2729" s="86"/>
      <c r="F2729" s="86"/>
      <c r="G2729" s="87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9"/>
      <c r="AB2729" s="101"/>
      <c r="AD2729" s="79"/>
      <c r="AE2729" s="101"/>
    </row>
    <row r="2730" spans="1:31" x14ac:dyDescent="0.25">
      <c r="A2730" s="17"/>
      <c r="B2730" s="17"/>
      <c r="C2730" s="17"/>
      <c r="D2730" s="86"/>
      <c r="E2730" s="86"/>
      <c r="F2730" s="86"/>
      <c r="G2730" s="87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9"/>
      <c r="AB2730" s="101"/>
      <c r="AD2730" s="79"/>
      <c r="AE2730" s="101"/>
    </row>
    <row r="2731" spans="1:31" x14ac:dyDescent="0.25">
      <c r="A2731" s="17"/>
      <c r="B2731" s="17"/>
      <c r="C2731" s="17"/>
      <c r="D2731" s="86"/>
      <c r="E2731" s="86"/>
      <c r="F2731" s="86"/>
      <c r="G2731" s="87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9"/>
      <c r="AB2731" s="101"/>
      <c r="AD2731" s="79"/>
      <c r="AE2731" s="101"/>
    </row>
    <row r="2732" spans="1:31" x14ac:dyDescent="0.25">
      <c r="A2732" s="17"/>
      <c r="B2732" s="17"/>
      <c r="C2732" s="17"/>
      <c r="D2732" s="86"/>
      <c r="E2732" s="86"/>
      <c r="F2732" s="86"/>
      <c r="G2732" s="87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9"/>
      <c r="AB2732" s="101"/>
      <c r="AD2732" s="79"/>
      <c r="AE2732" s="101"/>
    </row>
    <row r="2733" spans="1:31" x14ac:dyDescent="0.25">
      <c r="A2733" s="17"/>
      <c r="B2733" s="17"/>
      <c r="C2733" s="17"/>
      <c r="D2733" s="86"/>
      <c r="E2733" s="86"/>
      <c r="F2733" s="86"/>
      <c r="G2733" s="87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9"/>
      <c r="AB2733" s="101"/>
      <c r="AD2733" s="79"/>
      <c r="AE2733" s="101"/>
    </row>
    <row r="2734" spans="1:31" x14ac:dyDescent="0.25">
      <c r="A2734" s="17"/>
      <c r="B2734" s="17"/>
      <c r="C2734" s="17"/>
      <c r="D2734" s="86"/>
      <c r="E2734" s="86"/>
      <c r="F2734" s="86"/>
      <c r="G2734" s="87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9"/>
      <c r="AB2734" s="101"/>
      <c r="AD2734" s="79"/>
      <c r="AE2734" s="101"/>
    </row>
    <row r="2735" spans="1:31" x14ac:dyDescent="0.25">
      <c r="A2735" s="17"/>
      <c r="B2735" s="17"/>
      <c r="C2735" s="17"/>
      <c r="D2735" s="86"/>
      <c r="E2735" s="86"/>
      <c r="F2735" s="86"/>
      <c r="G2735" s="87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9"/>
      <c r="AB2735" s="101"/>
      <c r="AD2735" s="79"/>
      <c r="AE2735" s="101"/>
    </row>
    <row r="2736" spans="1:31" x14ac:dyDescent="0.25">
      <c r="A2736" s="17"/>
      <c r="B2736" s="17"/>
      <c r="C2736" s="17"/>
      <c r="D2736" s="86"/>
      <c r="E2736" s="86"/>
      <c r="F2736" s="86"/>
      <c r="G2736" s="87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9"/>
      <c r="AB2736" s="101"/>
      <c r="AD2736" s="79"/>
      <c r="AE2736" s="101"/>
    </row>
    <row r="2737" spans="1:31" x14ac:dyDescent="0.25">
      <c r="A2737" s="17"/>
      <c r="B2737" s="17"/>
      <c r="C2737" s="17"/>
      <c r="D2737" s="86"/>
      <c r="E2737" s="86"/>
      <c r="F2737" s="86"/>
      <c r="G2737" s="87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9"/>
      <c r="AB2737" s="101"/>
      <c r="AD2737" s="79"/>
      <c r="AE2737" s="101"/>
    </row>
    <row r="2738" spans="1:31" x14ac:dyDescent="0.25">
      <c r="A2738" s="17"/>
      <c r="B2738" s="17"/>
      <c r="C2738" s="17"/>
      <c r="D2738" s="86"/>
      <c r="E2738" s="86"/>
      <c r="F2738" s="86"/>
      <c r="G2738" s="87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9"/>
      <c r="AB2738" s="101"/>
      <c r="AD2738" s="79"/>
      <c r="AE2738" s="101"/>
    </row>
    <row r="2739" spans="1:31" x14ac:dyDescent="0.25">
      <c r="A2739" s="17"/>
      <c r="B2739" s="17"/>
      <c r="C2739" s="17"/>
      <c r="D2739" s="86"/>
      <c r="E2739" s="86"/>
      <c r="F2739" s="86"/>
      <c r="G2739" s="87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9"/>
      <c r="AB2739" s="101"/>
      <c r="AD2739" s="79"/>
      <c r="AE2739" s="101"/>
    </row>
    <row r="2740" spans="1:31" x14ac:dyDescent="0.25">
      <c r="A2740" s="17"/>
      <c r="B2740" s="17"/>
      <c r="C2740" s="17"/>
      <c r="D2740" s="86"/>
      <c r="E2740" s="86"/>
      <c r="F2740" s="86"/>
      <c r="G2740" s="87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9"/>
      <c r="AB2740" s="101"/>
      <c r="AD2740" s="79"/>
      <c r="AE2740" s="101"/>
    </row>
    <row r="2741" spans="1:31" x14ac:dyDescent="0.25">
      <c r="A2741" s="17"/>
      <c r="B2741" s="17"/>
      <c r="C2741" s="17"/>
      <c r="D2741" s="86"/>
      <c r="E2741" s="86"/>
      <c r="F2741" s="86"/>
      <c r="G2741" s="87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9"/>
      <c r="AB2741" s="101"/>
      <c r="AD2741" s="79"/>
      <c r="AE2741" s="101"/>
    </row>
    <row r="2742" spans="1:31" x14ac:dyDescent="0.25">
      <c r="A2742" s="17"/>
      <c r="B2742" s="17"/>
      <c r="C2742" s="17"/>
      <c r="D2742" s="86"/>
      <c r="E2742" s="86"/>
      <c r="F2742" s="86"/>
      <c r="G2742" s="87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9"/>
      <c r="AB2742" s="101"/>
      <c r="AD2742" s="79"/>
      <c r="AE2742" s="101"/>
    </row>
    <row r="2743" spans="1:31" x14ac:dyDescent="0.25">
      <c r="A2743" s="17"/>
      <c r="B2743" s="17"/>
      <c r="C2743" s="17"/>
      <c r="D2743" s="86"/>
      <c r="E2743" s="86"/>
      <c r="F2743" s="86"/>
      <c r="G2743" s="87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9"/>
      <c r="AB2743" s="101"/>
      <c r="AD2743" s="79"/>
      <c r="AE2743" s="101"/>
    </row>
    <row r="2744" spans="1:31" x14ac:dyDescent="0.25">
      <c r="A2744" s="17"/>
      <c r="B2744" s="17"/>
      <c r="C2744" s="17"/>
      <c r="D2744" s="86"/>
      <c r="E2744" s="86"/>
      <c r="F2744" s="86"/>
      <c r="G2744" s="87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9"/>
      <c r="AB2744" s="101"/>
      <c r="AD2744" s="79"/>
      <c r="AE2744" s="101"/>
    </row>
    <row r="2745" spans="1:31" x14ac:dyDescent="0.25">
      <c r="A2745" s="17"/>
      <c r="B2745" s="17"/>
      <c r="C2745" s="17"/>
      <c r="D2745" s="86"/>
      <c r="E2745" s="86"/>
      <c r="F2745" s="86"/>
      <c r="G2745" s="87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9"/>
      <c r="AB2745" s="101"/>
      <c r="AD2745" s="79"/>
      <c r="AE2745" s="101"/>
    </row>
    <row r="2746" spans="1:31" x14ac:dyDescent="0.25">
      <c r="A2746" s="17"/>
      <c r="B2746" s="17"/>
      <c r="C2746" s="17"/>
      <c r="D2746" s="86"/>
      <c r="E2746" s="86"/>
      <c r="F2746" s="86"/>
      <c r="G2746" s="87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9"/>
      <c r="AB2746" s="102"/>
      <c r="AD2746" s="79"/>
      <c r="AE2746" s="102"/>
    </row>
    <row r="2747" spans="1:31" x14ac:dyDescent="0.25">
      <c r="A2747" s="17"/>
      <c r="B2747" s="17"/>
      <c r="C2747" s="17"/>
      <c r="D2747" s="86"/>
      <c r="E2747" s="86"/>
      <c r="F2747" s="86"/>
      <c r="G2747" s="87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9"/>
      <c r="AB2747" s="102"/>
      <c r="AD2747" s="79"/>
      <c r="AE2747" s="102"/>
    </row>
    <row r="2748" spans="1:31" x14ac:dyDescent="0.25">
      <c r="A2748" s="17"/>
      <c r="B2748" s="17"/>
      <c r="C2748" s="17"/>
      <c r="D2748" s="86"/>
      <c r="E2748" s="86"/>
      <c r="F2748" s="86"/>
      <c r="G2748" s="87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9"/>
      <c r="AB2748" s="102"/>
      <c r="AD2748" s="79"/>
      <c r="AE2748" s="102"/>
    </row>
    <row r="2749" spans="1:31" x14ac:dyDescent="0.25">
      <c r="A2749" s="17"/>
      <c r="B2749" s="17"/>
      <c r="C2749" s="17"/>
      <c r="D2749" s="86"/>
      <c r="E2749" s="86"/>
      <c r="F2749" s="86"/>
      <c r="G2749" s="87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9"/>
      <c r="AB2749" s="102"/>
      <c r="AD2749" s="79"/>
      <c r="AE2749" s="102"/>
    </row>
    <row r="2750" spans="1:31" x14ac:dyDescent="0.25">
      <c r="A2750" s="17"/>
      <c r="B2750" s="17"/>
      <c r="C2750" s="17"/>
      <c r="D2750" s="86"/>
      <c r="E2750" s="86"/>
      <c r="F2750" s="86"/>
      <c r="G2750" s="87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9"/>
      <c r="AB2750" s="102"/>
      <c r="AD2750" s="79"/>
      <c r="AE2750" s="102"/>
    </row>
    <row r="2751" spans="1:31" x14ac:dyDescent="0.25">
      <c r="A2751" s="17"/>
      <c r="B2751" s="17"/>
      <c r="C2751" s="17"/>
      <c r="D2751" s="86"/>
      <c r="E2751" s="86"/>
      <c r="F2751" s="86"/>
      <c r="G2751" s="87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9"/>
      <c r="AB2751" s="102"/>
      <c r="AD2751" s="79"/>
      <c r="AE2751" s="102"/>
    </row>
    <row r="2752" spans="1:31" x14ac:dyDescent="0.25">
      <c r="A2752" s="17"/>
      <c r="B2752" s="17"/>
      <c r="C2752" s="17"/>
      <c r="D2752" s="86"/>
      <c r="E2752" s="86"/>
      <c r="F2752" s="86"/>
      <c r="G2752" s="87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9"/>
      <c r="AB2752" s="102"/>
      <c r="AD2752" s="79"/>
      <c r="AE2752" s="102"/>
    </row>
    <row r="2753" spans="1:31" x14ac:dyDescent="0.25">
      <c r="A2753" s="17"/>
      <c r="B2753" s="17"/>
      <c r="C2753" s="17"/>
      <c r="D2753" s="86"/>
      <c r="E2753" s="86"/>
      <c r="F2753" s="86"/>
      <c r="G2753" s="87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9"/>
      <c r="AB2753" s="102"/>
      <c r="AD2753" s="79"/>
      <c r="AE2753" s="102"/>
    </row>
    <row r="2754" spans="1:31" x14ac:dyDescent="0.25">
      <c r="A2754" s="17"/>
      <c r="B2754" s="17"/>
      <c r="C2754" s="17"/>
      <c r="D2754" s="86"/>
      <c r="E2754" s="86"/>
      <c r="F2754" s="86"/>
      <c r="G2754" s="87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9"/>
      <c r="AB2754" s="102"/>
      <c r="AD2754" s="79"/>
      <c r="AE2754" s="102"/>
    </row>
    <row r="2755" spans="1:31" x14ac:dyDescent="0.25">
      <c r="A2755" s="17"/>
      <c r="B2755" s="17"/>
      <c r="C2755" s="17"/>
      <c r="D2755" s="86"/>
      <c r="E2755" s="86"/>
      <c r="F2755" s="86"/>
      <c r="G2755" s="87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9"/>
      <c r="AB2755" s="102"/>
      <c r="AD2755" s="79"/>
      <c r="AE2755" s="102"/>
    </row>
    <row r="2756" spans="1:31" x14ac:dyDescent="0.25">
      <c r="A2756" s="17"/>
      <c r="B2756" s="17"/>
      <c r="C2756" s="17"/>
      <c r="D2756" s="86"/>
      <c r="E2756" s="86"/>
      <c r="F2756" s="86"/>
      <c r="G2756" s="87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9"/>
      <c r="AB2756" s="102"/>
      <c r="AD2756" s="79"/>
      <c r="AE2756" s="102"/>
    </row>
    <row r="2757" spans="1:31" x14ac:dyDescent="0.25">
      <c r="A2757" s="17"/>
      <c r="B2757" s="17"/>
      <c r="C2757" s="17"/>
      <c r="D2757" s="86"/>
      <c r="E2757" s="86"/>
      <c r="F2757" s="86"/>
      <c r="G2757" s="87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9"/>
      <c r="AB2757" s="102"/>
      <c r="AD2757" s="79"/>
      <c r="AE2757" s="102"/>
    </row>
    <row r="2758" spans="1:31" x14ac:dyDescent="0.25">
      <c r="A2758" s="17"/>
      <c r="B2758" s="17"/>
      <c r="C2758" s="17"/>
      <c r="D2758" s="86"/>
      <c r="E2758" s="86"/>
      <c r="F2758" s="86"/>
      <c r="G2758" s="87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9"/>
      <c r="AB2758" s="102"/>
      <c r="AD2758" s="79"/>
      <c r="AE2758" s="102"/>
    </row>
    <row r="2759" spans="1:31" x14ac:dyDescent="0.25">
      <c r="A2759" s="17"/>
      <c r="B2759" s="17"/>
      <c r="C2759" s="17"/>
      <c r="D2759" s="86"/>
      <c r="E2759" s="86"/>
      <c r="F2759" s="86"/>
      <c r="G2759" s="87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9"/>
      <c r="AB2759" s="102"/>
      <c r="AD2759" s="79"/>
      <c r="AE2759" s="102"/>
    </row>
    <row r="2760" spans="1:31" x14ac:dyDescent="0.25">
      <c r="A2760" s="17"/>
      <c r="B2760" s="17"/>
      <c r="C2760" s="17"/>
      <c r="D2760" s="86"/>
      <c r="E2760" s="86"/>
      <c r="F2760" s="86"/>
      <c r="G2760" s="87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9"/>
      <c r="AB2760" s="102"/>
      <c r="AD2760" s="79"/>
      <c r="AE2760" s="102"/>
    </row>
    <row r="2761" spans="1:31" x14ac:dyDescent="0.25">
      <c r="A2761" s="17"/>
      <c r="B2761" s="17"/>
      <c r="C2761" s="17"/>
      <c r="D2761" s="86"/>
      <c r="E2761" s="86"/>
      <c r="F2761" s="86"/>
      <c r="G2761" s="87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9"/>
      <c r="AB2761" s="102"/>
      <c r="AD2761" s="79"/>
      <c r="AE2761" s="102"/>
    </row>
    <row r="2762" spans="1:31" x14ac:dyDescent="0.25">
      <c r="A2762" s="17"/>
      <c r="B2762" s="17"/>
      <c r="C2762" s="17"/>
      <c r="D2762" s="86"/>
      <c r="E2762" s="86"/>
      <c r="F2762" s="86"/>
      <c r="G2762" s="87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9"/>
      <c r="AB2762" s="79"/>
      <c r="AD2762" s="79"/>
      <c r="AE2762" s="102"/>
    </row>
    <row r="2763" spans="1:31" x14ac:dyDescent="0.25">
      <c r="A2763" s="17"/>
      <c r="B2763" s="17"/>
      <c r="C2763" s="17"/>
      <c r="D2763" s="86"/>
      <c r="E2763" s="86"/>
      <c r="F2763" s="86"/>
      <c r="G2763" s="87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9"/>
      <c r="AB2763" s="79"/>
      <c r="AD2763" s="79"/>
      <c r="AE2763" s="102"/>
    </row>
    <row r="2764" spans="1:31" x14ac:dyDescent="0.25">
      <c r="A2764" s="17"/>
      <c r="B2764" s="17"/>
      <c r="C2764" s="17"/>
      <c r="D2764" s="86"/>
      <c r="E2764" s="86"/>
      <c r="F2764" s="86"/>
      <c r="G2764" s="87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9"/>
      <c r="AB2764" s="79"/>
      <c r="AD2764" s="79"/>
      <c r="AE2764" s="102"/>
    </row>
    <row r="2765" spans="1:31" x14ac:dyDescent="0.25">
      <c r="A2765" s="17"/>
      <c r="B2765" s="17"/>
      <c r="C2765" s="17"/>
      <c r="D2765" s="86"/>
      <c r="E2765" s="86"/>
      <c r="F2765" s="86"/>
      <c r="G2765" s="87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9"/>
      <c r="AB2765" s="79"/>
      <c r="AD2765" s="79"/>
      <c r="AE2765" s="102"/>
    </row>
    <row r="2766" spans="1:31" x14ac:dyDescent="0.25">
      <c r="A2766" s="17"/>
      <c r="B2766" s="17"/>
      <c r="C2766" s="17"/>
      <c r="D2766" s="86"/>
      <c r="E2766" s="86"/>
      <c r="F2766" s="86"/>
      <c r="G2766" s="87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9"/>
      <c r="AB2766" s="79"/>
      <c r="AD2766" s="79"/>
      <c r="AE2766" s="102"/>
    </row>
    <row r="2767" spans="1:31" x14ac:dyDescent="0.25">
      <c r="A2767" s="17"/>
      <c r="B2767" s="17"/>
      <c r="C2767" s="17"/>
      <c r="D2767" s="86"/>
      <c r="E2767" s="86"/>
      <c r="F2767" s="86"/>
      <c r="G2767" s="87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9"/>
      <c r="AB2767" s="79"/>
      <c r="AC2767" s="19"/>
      <c r="AD2767" s="79"/>
      <c r="AE2767" s="102"/>
    </row>
    <row r="2768" spans="1:31" x14ac:dyDescent="0.25">
      <c r="A2768" s="17"/>
      <c r="B2768" s="17"/>
      <c r="C2768" s="17"/>
      <c r="D2768" s="86"/>
      <c r="E2768" s="86"/>
      <c r="F2768" s="86"/>
      <c r="G2768" s="87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9"/>
      <c r="AB2768" s="79"/>
      <c r="AC2768" s="19"/>
      <c r="AD2768" s="79"/>
      <c r="AE2768" s="102"/>
    </row>
    <row r="2769" spans="1:31" x14ac:dyDescent="0.25">
      <c r="A2769" s="17"/>
      <c r="B2769" s="17"/>
      <c r="C2769" s="17"/>
      <c r="D2769" s="86"/>
      <c r="E2769" s="86"/>
      <c r="F2769" s="86"/>
      <c r="G2769" s="87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9"/>
      <c r="AB2769" s="79"/>
      <c r="AC2769" s="19"/>
      <c r="AD2769" s="79"/>
      <c r="AE2769" s="102"/>
    </row>
    <row r="2770" spans="1:31" x14ac:dyDescent="0.25">
      <c r="A2770" s="17"/>
      <c r="B2770" s="17"/>
      <c r="C2770" s="17"/>
      <c r="D2770" s="86"/>
      <c r="E2770" s="86"/>
      <c r="F2770" s="86"/>
      <c r="G2770" s="87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9"/>
      <c r="AB2770" s="79"/>
      <c r="AC2770" s="19"/>
      <c r="AD2770" s="79"/>
      <c r="AE2770" s="102"/>
    </row>
    <row r="2771" spans="1:31" x14ac:dyDescent="0.25">
      <c r="A2771" s="17"/>
      <c r="B2771" s="17"/>
      <c r="C2771" s="17"/>
      <c r="D2771" s="86"/>
      <c r="E2771" s="86"/>
      <c r="F2771" s="86"/>
      <c r="G2771" s="87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9"/>
      <c r="AB2771" s="79"/>
      <c r="AC2771" s="19"/>
      <c r="AD2771" s="79"/>
      <c r="AE2771" s="102"/>
    </row>
    <row r="2772" spans="1:31" x14ac:dyDescent="0.25">
      <c r="A2772" s="17"/>
      <c r="B2772" s="17"/>
      <c r="C2772" s="17"/>
      <c r="D2772" s="86"/>
      <c r="E2772" s="86"/>
      <c r="F2772" s="86"/>
      <c r="G2772" s="87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9"/>
      <c r="AB2772" s="79"/>
      <c r="AC2772" s="19"/>
      <c r="AD2772" s="79"/>
      <c r="AE2772" s="102"/>
    </row>
    <row r="2773" spans="1:31" x14ac:dyDescent="0.25">
      <c r="A2773" s="17"/>
      <c r="B2773" s="17"/>
      <c r="C2773" s="17"/>
      <c r="D2773" s="86"/>
      <c r="E2773" s="86"/>
      <c r="F2773" s="86"/>
      <c r="G2773" s="87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9"/>
      <c r="AB2773" s="79"/>
      <c r="AC2773" s="19"/>
      <c r="AD2773" s="79"/>
      <c r="AE2773" s="102"/>
    </row>
    <row r="2774" spans="1:31" x14ac:dyDescent="0.25">
      <c r="A2774" s="17"/>
      <c r="B2774" s="17"/>
      <c r="C2774" s="17"/>
      <c r="D2774" s="86"/>
      <c r="E2774" s="86"/>
      <c r="F2774" s="86"/>
      <c r="G2774" s="87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9"/>
      <c r="AB2774" s="79"/>
      <c r="AC2774" s="19"/>
      <c r="AD2774" s="79"/>
      <c r="AE2774" s="102"/>
    </row>
    <row r="2775" spans="1:31" x14ac:dyDescent="0.25">
      <c r="A2775" s="17"/>
      <c r="B2775" s="17"/>
      <c r="C2775" s="17"/>
      <c r="D2775" s="86"/>
      <c r="E2775" s="86"/>
      <c r="F2775" s="86"/>
      <c r="G2775" s="87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9"/>
      <c r="AB2775" s="79"/>
      <c r="AC2775" s="19"/>
      <c r="AD2775" s="79"/>
      <c r="AE2775" s="102"/>
    </row>
    <row r="2776" spans="1:31" x14ac:dyDescent="0.25">
      <c r="A2776" s="17"/>
      <c r="B2776" s="17"/>
      <c r="C2776" s="17"/>
      <c r="D2776" s="86"/>
      <c r="E2776" s="86"/>
      <c r="F2776" s="86"/>
      <c r="G2776" s="87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9"/>
      <c r="AB2776" s="79"/>
      <c r="AC2776" s="19"/>
      <c r="AD2776" s="79"/>
      <c r="AE2776" s="102"/>
    </row>
    <row r="2777" spans="1:31" x14ac:dyDescent="0.25">
      <c r="A2777" s="17"/>
      <c r="B2777" s="17"/>
      <c r="C2777" s="17"/>
      <c r="D2777" s="86"/>
      <c r="E2777" s="86"/>
      <c r="F2777" s="86"/>
      <c r="G2777" s="87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9"/>
      <c r="AB2777" s="79"/>
      <c r="AC2777" s="19"/>
      <c r="AD2777" s="79"/>
      <c r="AE2777" s="102"/>
    </row>
    <row r="2778" spans="1:31" x14ac:dyDescent="0.25">
      <c r="A2778" s="17"/>
      <c r="B2778" s="17"/>
      <c r="C2778" s="17"/>
      <c r="D2778" s="86"/>
      <c r="E2778" s="86"/>
      <c r="F2778" s="86"/>
      <c r="G2778" s="87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9"/>
      <c r="AB2778" s="79"/>
      <c r="AC2778" s="19"/>
      <c r="AD2778" s="79"/>
      <c r="AE2778" s="102"/>
    </row>
    <row r="2779" spans="1:31" x14ac:dyDescent="0.25">
      <c r="A2779" s="17"/>
      <c r="B2779" s="17"/>
      <c r="C2779" s="17"/>
      <c r="D2779" s="86"/>
      <c r="E2779" s="86"/>
      <c r="F2779" s="86"/>
      <c r="G2779" s="87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9"/>
      <c r="AB2779" s="79"/>
      <c r="AC2779" s="19"/>
      <c r="AD2779" s="79"/>
      <c r="AE2779" s="102"/>
    </row>
    <row r="2780" spans="1:31" x14ac:dyDescent="0.25">
      <c r="A2780" s="17"/>
      <c r="B2780" s="17"/>
      <c r="C2780" s="17"/>
      <c r="D2780" s="86"/>
      <c r="E2780" s="86"/>
      <c r="F2780" s="86"/>
      <c r="G2780" s="87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9"/>
      <c r="AB2780" s="79"/>
      <c r="AC2780" s="19"/>
      <c r="AD2780" s="79"/>
      <c r="AE2780" s="102"/>
    </row>
    <row r="2781" spans="1:31" x14ac:dyDescent="0.25">
      <c r="A2781" s="17"/>
      <c r="B2781" s="17"/>
      <c r="C2781" s="17"/>
      <c r="D2781" s="86"/>
      <c r="E2781" s="86"/>
      <c r="F2781" s="86"/>
      <c r="G2781" s="87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9"/>
      <c r="AB2781" s="79"/>
      <c r="AC2781" s="19"/>
      <c r="AD2781" s="79"/>
      <c r="AE2781" s="102"/>
    </row>
    <row r="2782" spans="1:31" x14ac:dyDescent="0.25">
      <c r="A2782" s="17"/>
      <c r="B2782" s="17"/>
      <c r="C2782" s="17"/>
      <c r="D2782" s="86"/>
      <c r="E2782" s="86"/>
      <c r="F2782" s="86"/>
      <c r="G2782" s="87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9"/>
      <c r="AB2782" s="79"/>
      <c r="AC2782" s="19"/>
      <c r="AD2782" s="79"/>
      <c r="AE2782" s="102"/>
    </row>
    <row r="2783" spans="1:31" x14ac:dyDescent="0.25">
      <c r="A2783" s="17"/>
      <c r="B2783" s="17"/>
      <c r="C2783" s="17"/>
      <c r="D2783" s="86"/>
      <c r="E2783" s="86"/>
      <c r="F2783" s="86"/>
      <c r="G2783" s="87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9"/>
      <c r="AB2783" s="79"/>
      <c r="AC2783" s="19"/>
      <c r="AD2783" s="79"/>
      <c r="AE2783" s="102"/>
    </row>
    <row r="2784" spans="1:31" x14ac:dyDescent="0.25">
      <c r="A2784" s="17"/>
      <c r="B2784" s="17"/>
      <c r="C2784" s="17"/>
      <c r="D2784" s="86"/>
      <c r="E2784" s="86"/>
      <c r="F2784" s="86"/>
      <c r="G2784" s="87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9"/>
      <c r="AB2784" s="79"/>
      <c r="AC2784" s="19"/>
      <c r="AD2784" s="79"/>
      <c r="AE2784" s="102"/>
    </row>
    <row r="2785" spans="1:31" x14ac:dyDescent="0.25">
      <c r="A2785" s="17"/>
      <c r="B2785" s="17"/>
      <c r="C2785" s="17"/>
      <c r="D2785" s="86"/>
      <c r="E2785" s="86"/>
      <c r="F2785" s="86"/>
      <c r="G2785" s="87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9"/>
      <c r="AB2785" s="79"/>
      <c r="AC2785" s="19"/>
      <c r="AD2785" s="79"/>
      <c r="AE2785" s="102"/>
    </row>
    <row r="2786" spans="1:31" x14ac:dyDescent="0.25">
      <c r="A2786" s="17"/>
      <c r="B2786" s="17"/>
      <c r="C2786" s="17"/>
      <c r="D2786" s="86"/>
      <c r="E2786" s="86"/>
      <c r="F2786" s="86"/>
      <c r="G2786" s="87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9"/>
      <c r="AB2786" s="79"/>
      <c r="AC2786" s="19"/>
      <c r="AD2786" s="79"/>
      <c r="AE2786" s="102"/>
    </row>
    <row r="2787" spans="1:31" x14ac:dyDescent="0.25">
      <c r="A2787" s="17"/>
      <c r="B2787" s="17"/>
      <c r="C2787" s="17"/>
      <c r="D2787" s="86"/>
      <c r="E2787" s="86"/>
      <c r="F2787" s="86"/>
      <c r="G2787" s="87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9"/>
      <c r="AB2787" s="79"/>
      <c r="AC2787" s="19"/>
      <c r="AD2787" s="79"/>
      <c r="AE2787" s="102"/>
    </row>
    <row r="2788" spans="1:31" x14ac:dyDescent="0.25">
      <c r="A2788" s="17"/>
      <c r="B2788" s="17"/>
      <c r="C2788" s="17"/>
      <c r="D2788" s="86"/>
      <c r="E2788" s="86"/>
      <c r="F2788" s="86"/>
      <c r="G2788" s="87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9"/>
      <c r="AB2788" s="79"/>
      <c r="AC2788" s="19"/>
      <c r="AD2788" s="79"/>
      <c r="AE2788" s="102"/>
    </row>
    <row r="2789" spans="1:31" x14ac:dyDescent="0.25">
      <c r="A2789" s="17"/>
      <c r="B2789" s="17"/>
      <c r="C2789" s="17"/>
      <c r="D2789" s="86"/>
      <c r="E2789" s="86"/>
      <c r="F2789" s="86"/>
      <c r="G2789" s="87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9"/>
      <c r="AB2789" s="79"/>
      <c r="AC2789" s="19"/>
      <c r="AD2789" s="79"/>
      <c r="AE2789" s="102"/>
    </row>
    <row r="2790" spans="1:31" x14ac:dyDescent="0.25">
      <c r="A2790" s="17"/>
      <c r="B2790" s="17"/>
      <c r="C2790" s="17"/>
      <c r="D2790" s="86"/>
      <c r="E2790" s="86"/>
      <c r="F2790" s="86"/>
      <c r="G2790" s="87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9"/>
      <c r="AB2790" s="79"/>
      <c r="AC2790" s="19"/>
      <c r="AD2790" s="79"/>
      <c r="AE2790" s="102"/>
    </row>
    <row r="2791" spans="1:31" x14ac:dyDescent="0.25">
      <c r="A2791" s="17"/>
      <c r="B2791" s="17"/>
      <c r="C2791" s="17"/>
      <c r="D2791" s="86"/>
      <c r="E2791" s="86"/>
      <c r="F2791" s="86"/>
      <c r="G2791" s="87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9"/>
      <c r="AB2791" s="79"/>
      <c r="AC2791" s="19"/>
      <c r="AD2791" s="79"/>
      <c r="AE2791" s="102"/>
    </row>
    <row r="2792" spans="1:31" x14ac:dyDescent="0.25">
      <c r="A2792" s="17"/>
      <c r="B2792" s="17"/>
      <c r="C2792" s="17"/>
      <c r="D2792" s="86"/>
      <c r="E2792" s="86"/>
      <c r="F2792" s="86"/>
      <c r="G2792" s="87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9"/>
      <c r="AB2792" s="79"/>
      <c r="AC2792" s="19"/>
      <c r="AD2792" s="79"/>
      <c r="AE2792" s="102"/>
    </row>
    <row r="2793" spans="1:31" x14ac:dyDescent="0.25">
      <c r="A2793" s="17"/>
      <c r="B2793" s="17"/>
      <c r="C2793" s="17"/>
      <c r="D2793" s="86"/>
      <c r="E2793" s="86"/>
      <c r="F2793" s="86"/>
      <c r="G2793" s="87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9"/>
      <c r="AB2793" s="79"/>
      <c r="AC2793" s="19"/>
      <c r="AD2793" s="79"/>
      <c r="AE2793" s="102"/>
    </row>
    <row r="2794" spans="1:31" x14ac:dyDescent="0.25">
      <c r="A2794" s="17"/>
      <c r="B2794" s="17"/>
      <c r="C2794" s="17"/>
      <c r="D2794" s="86"/>
      <c r="E2794" s="86"/>
      <c r="F2794" s="86"/>
      <c r="G2794" s="87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9"/>
      <c r="AB2794" s="79"/>
      <c r="AC2794" s="19"/>
      <c r="AD2794" s="79"/>
      <c r="AE2794" s="102"/>
    </row>
    <row r="2795" spans="1:31" x14ac:dyDescent="0.25">
      <c r="A2795" s="17"/>
      <c r="B2795" s="17"/>
      <c r="C2795" s="17"/>
      <c r="D2795" s="86"/>
      <c r="E2795" s="86"/>
      <c r="F2795" s="86"/>
      <c r="G2795" s="87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9"/>
      <c r="AB2795" s="79"/>
      <c r="AC2795" s="19"/>
      <c r="AD2795" s="79"/>
      <c r="AE2795" s="102"/>
    </row>
    <row r="2796" spans="1:31" x14ac:dyDescent="0.25">
      <c r="A2796" s="17"/>
      <c r="B2796" s="17"/>
      <c r="C2796" s="17"/>
      <c r="D2796" s="86"/>
      <c r="E2796" s="86"/>
      <c r="F2796" s="86"/>
      <c r="G2796" s="87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9"/>
      <c r="AB2796" s="79"/>
      <c r="AC2796" s="19"/>
      <c r="AD2796" s="79"/>
      <c r="AE2796" s="102"/>
    </row>
    <row r="2797" spans="1:31" x14ac:dyDescent="0.25">
      <c r="A2797" s="17"/>
      <c r="B2797" s="17"/>
      <c r="C2797" s="17"/>
      <c r="D2797" s="86"/>
      <c r="E2797" s="86"/>
      <c r="F2797" s="86"/>
      <c r="G2797" s="87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9"/>
      <c r="AB2797" s="79"/>
      <c r="AC2797" s="19"/>
      <c r="AD2797" s="79"/>
      <c r="AE2797" s="102"/>
    </row>
    <row r="2798" spans="1:31" x14ac:dyDescent="0.25">
      <c r="A2798" s="17"/>
      <c r="B2798" s="17"/>
      <c r="C2798" s="17"/>
      <c r="D2798" s="86"/>
      <c r="E2798" s="86"/>
      <c r="F2798" s="86"/>
      <c r="G2798" s="87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9"/>
      <c r="AB2798" s="79"/>
      <c r="AC2798" s="19"/>
      <c r="AD2798" s="79"/>
      <c r="AE2798" s="102"/>
    </row>
    <row r="2799" spans="1:31" x14ac:dyDescent="0.25">
      <c r="A2799" s="17"/>
      <c r="B2799" s="17"/>
      <c r="C2799" s="17"/>
      <c r="D2799" s="86"/>
      <c r="E2799" s="86"/>
      <c r="F2799" s="86"/>
      <c r="G2799" s="87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9"/>
      <c r="AB2799" s="79"/>
      <c r="AC2799" s="19"/>
      <c r="AD2799" s="79"/>
      <c r="AE2799" s="102"/>
    </row>
    <row r="2800" spans="1:31" x14ac:dyDescent="0.25">
      <c r="A2800" s="17"/>
      <c r="B2800" s="17"/>
      <c r="C2800" s="17"/>
      <c r="D2800" s="86"/>
      <c r="E2800" s="86"/>
      <c r="F2800" s="86"/>
      <c r="G2800" s="87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9"/>
      <c r="AB2800" s="79"/>
      <c r="AC2800" s="19"/>
      <c r="AD2800" s="79"/>
      <c r="AE2800" s="102"/>
    </row>
    <row r="2801" spans="1:31" x14ac:dyDescent="0.25">
      <c r="A2801" s="17"/>
      <c r="B2801" s="17"/>
      <c r="C2801" s="17"/>
      <c r="D2801" s="86"/>
      <c r="E2801" s="86"/>
      <c r="F2801" s="86"/>
      <c r="G2801" s="87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9"/>
      <c r="AB2801" s="79"/>
      <c r="AC2801" s="19"/>
      <c r="AD2801" s="79"/>
      <c r="AE2801" s="102"/>
    </row>
    <row r="2802" spans="1:31" x14ac:dyDescent="0.25">
      <c r="A2802" s="17"/>
      <c r="B2802" s="17"/>
      <c r="C2802" s="17"/>
      <c r="D2802" s="86"/>
      <c r="E2802" s="86"/>
      <c r="F2802" s="86"/>
      <c r="G2802" s="87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9"/>
      <c r="AB2802" s="79"/>
      <c r="AC2802" s="19"/>
      <c r="AD2802" s="79"/>
      <c r="AE2802" s="102"/>
    </row>
    <row r="2803" spans="1:31" x14ac:dyDescent="0.25">
      <c r="A2803" s="17"/>
      <c r="B2803" s="17"/>
      <c r="C2803" s="17"/>
      <c r="D2803" s="86"/>
      <c r="E2803" s="86"/>
      <c r="F2803" s="86"/>
      <c r="G2803" s="87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9"/>
      <c r="AB2803" s="79"/>
      <c r="AC2803" s="19"/>
      <c r="AD2803" s="79"/>
      <c r="AE2803" s="102"/>
    </row>
    <row r="2804" spans="1:31" x14ac:dyDescent="0.25">
      <c r="A2804" s="17"/>
      <c r="B2804" s="17"/>
      <c r="C2804" s="17"/>
      <c r="D2804" s="86"/>
      <c r="E2804" s="86"/>
      <c r="F2804" s="86"/>
      <c r="G2804" s="87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9"/>
      <c r="AB2804" s="79"/>
      <c r="AC2804" s="19"/>
      <c r="AD2804" s="79"/>
      <c r="AE2804" s="102"/>
    </row>
    <row r="2805" spans="1:31" x14ac:dyDescent="0.25">
      <c r="A2805" s="17"/>
      <c r="B2805" s="17"/>
      <c r="C2805" s="17"/>
      <c r="D2805" s="86"/>
      <c r="E2805" s="86"/>
      <c r="F2805" s="86"/>
      <c r="G2805" s="87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9"/>
      <c r="AB2805" s="79"/>
      <c r="AC2805" s="19"/>
      <c r="AD2805" s="79"/>
      <c r="AE2805" s="102"/>
    </row>
    <row r="2806" spans="1:31" x14ac:dyDescent="0.25">
      <c r="A2806" s="17"/>
      <c r="B2806" s="17"/>
      <c r="C2806" s="17"/>
      <c r="D2806" s="86"/>
      <c r="E2806" s="86"/>
      <c r="F2806" s="86"/>
      <c r="G2806" s="87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9"/>
      <c r="AB2806" s="79"/>
      <c r="AC2806" s="19"/>
      <c r="AD2806" s="79"/>
      <c r="AE2806" s="102"/>
    </row>
    <row r="2807" spans="1:31" x14ac:dyDescent="0.25">
      <c r="A2807" s="17"/>
      <c r="B2807" s="17"/>
      <c r="C2807" s="17"/>
      <c r="D2807" s="86"/>
      <c r="E2807" s="86"/>
      <c r="F2807" s="86"/>
      <c r="G2807" s="87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9"/>
      <c r="AB2807" s="79"/>
      <c r="AC2807" s="19"/>
      <c r="AD2807" s="79"/>
      <c r="AE2807" s="102"/>
    </row>
    <row r="2808" spans="1:31" x14ac:dyDescent="0.25">
      <c r="A2808" s="17"/>
      <c r="B2808" s="17"/>
      <c r="C2808" s="17"/>
      <c r="D2808" s="86"/>
      <c r="E2808" s="86"/>
      <c r="F2808" s="86"/>
      <c r="G2808" s="87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9"/>
      <c r="AB2808" s="79"/>
      <c r="AC2808" s="19"/>
      <c r="AD2808" s="79"/>
      <c r="AE2808" s="102"/>
    </row>
    <row r="2809" spans="1:31" x14ac:dyDescent="0.25">
      <c r="A2809" s="17"/>
      <c r="B2809" s="17"/>
      <c r="C2809" s="17"/>
      <c r="D2809" s="86"/>
      <c r="E2809" s="86"/>
      <c r="F2809" s="86"/>
      <c r="G2809" s="87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9"/>
      <c r="AB2809" s="79"/>
      <c r="AC2809" s="19"/>
      <c r="AD2809" s="79"/>
      <c r="AE2809" s="102"/>
    </row>
    <row r="2810" spans="1:31" x14ac:dyDescent="0.25">
      <c r="A2810" s="17"/>
      <c r="B2810" s="17"/>
      <c r="C2810" s="17"/>
      <c r="D2810" s="86"/>
      <c r="E2810" s="86"/>
      <c r="F2810" s="86"/>
      <c r="G2810" s="87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9"/>
      <c r="AB2810" s="79"/>
      <c r="AC2810" s="19"/>
      <c r="AD2810" s="79"/>
      <c r="AE2810" s="102"/>
    </row>
    <row r="2811" spans="1:31" x14ac:dyDescent="0.25">
      <c r="A2811" s="17"/>
      <c r="B2811" s="17"/>
      <c r="C2811" s="17"/>
      <c r="D2811" s="86"/>
      <c r="E2811" s="86"/>
      <c r="F2811" s="86"/>
      <c r="G2811" s="87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9"/>
      <c r="AB2811" s="79"/>
      <c r="AC2811" s="19"/>
      <c r="AD2811" s="79"/>
      <c r="AE2811" s="102"/>
    </row>
    <row r="2812" spans="1:31" x14ac:dyDescent="0.25">
      <c r="A2812" s="17"/>
      <c r="B2812" s="17"/>
      <c r="C2812" s="17"/>
      <c r="D2812" s="86"/>
      <c r="E2812" s="86"/>
      <c r="F2812" s="86"/>
      <c r="G2812" s="87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9"/>
      <c r="AB2812" s="79"/>
      <c r="AC2812" s="19"/>
      <c r="AD2812" s="79"/>
      <c r="AE2812" s="102"/>
    </row>
    <row r="2813" spans="1:31" x14ac:dyDescent="0.25">
      <c r="A2813" s="17"/>
      <c r="B2813" s="17"/>
      <c r="C2813" s="17"/>
      <c r="D2813" s="86"/>
      <c r="E2813" s="86"/>
      <c r="F2813" s="86"/>
      <c r="G2813" s="87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9"/>
      <c r="AB2813" s="79"/>
      <c r="AC2813" s="19"/>
      <c r="AD2813" s="79"/>
      <c r="AE2813" s="102"/>
    </row>
    <row r="2814" spans="1:31" x14ac:dyDescent="0.25">
      <c r="A2814" s="17"/>
      <c r="B2814" s="17"/>
      <c r="C2814" s="17"/>
      <c r="D2814" s="86"/>
      <c r="E2814" s="86"/>
      <c r="F2814" s="86"/>
      <c r="G2814" s="87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9"/>
      <c r="AB2814" s="79"/>
      <c r="AC2814" s="19"/>
      <c r="AD2814" s="79"/>
      <c r="AE2814" s="102"/>
    </row>
    <row r="2815" spans="1:31" x14ac:dyDescent="0.25">
      <c r="A2815" s="17"/>
      <c r="B2815" s="17"/>
      <c r="C2815" s="17"/>
      <c r="D2815" s="86"/>
      <c r="E2815" s="86"/>
      <c r="F2815" s="86"/>
      <c r="G2815" s="87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9"/>
      <c r="AB2815" s="79"/>
      <c r="AC2815" s="19"/>
      <c r="AD2815" s="79"/>
      <c r="AE2815" s="102"/>
    </row>
    <row r="2816" spans="1:31" x14ac:dyDescent="0.25">
      <c r="A2816" s="17"/>
      <c r="B2816" s="17"/>
      <c r="C2816" s="17"/>
      <c r="D2816" s="86"/>
      <c r="E2816" s="86"/>
      <c r="F2816" s="86"/>
      <c r="G2816" s="87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9"/>
      <c r="AB2816" s="79"/>
      <c r="AC2816" s="19"/>
      <c r="AD2816" s="79"/>
      <c r="AE2816" s="102"/>
    </row>
    <row r="2817" spans="1:31" x14ac:dyDescent="0.25">
      <c r="A2817" s="17"/>
      <c r="B2817" s="17"/>
      <c r="C2817" s="17"/>
      <c r="D2817" s="86"/>
      <c r="E2817" s="86"/>
      <c r="F2817" s="86"/>
      <c r="G2817" s="87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9"/>
      <c r="AB2817" s="79"/>
      <c r="AC2817" s="19"/>
      <c r="AD2817" s="79"/>
      <c r="AE2817" s="102"/>
    </row>
    <row r="2818" spans="1:31" x14ac:dyDescent="0.25">
      <c r="A2818" s="17"/>
      <c r="B2818" s="17"/>
      <c r="C2818" s="17"/>
      <c r="D2818" s="86"/>
      <c r="E2818" s="86"/>
      <c r="F2818" s="86"/>
      <c r="G2818" s="87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9"/>
      <c r="AB2818" s="79"/>
      <c r="AC2818" s="19"/>
      <c r="AD2818" s="79"/>
      <c r="AE2818" s="102"/>
    </row>
    <row r="2819" spans="1:31" x14ac:dyDescent="0.25">
      <c r="A2819" s="17"/>
      <c r="B2819" s="17"/>
      <c r="C2819" s="17"/>
      <c r="D2819" s="86"/>
      <c r="E2819" s="86"/>
      <c r="F2819" s="86"/>
      <c r="G2819" s="87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9"/>
      <c r="AB2819" s="79"/>
      <c r="AC2819" s="19"/>
      <c r="AD2819" s="79"/>
      <c r="AE2819" s="102"/>
    </row>
    <row r="2820" spans="1:31" x14ac:dyDescent="0.25">
      <c r="A2820" s="17"/>
      <c r="B2820" s="17"/>
      <c r="C2820" s="17"/>
      <c r="D2820" s="86"/>
      <c r="E2820" s="86"/>
      <c r="F2820" s="86"/>
      <c r="G2820" s="87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9"/>
      <c r="AB2820" s="79"/>
      <c r="AC2820" s="19"/>
      <c r="AD2820" s="79"/>
      <c r="AE2820" s="102"/>
    </row>
    <row r="2821" spans="1:31" x14ac:dyDescent="0.25">
      <c r="A2821" s="17"/>
      <c r="B2821" s="17"/>
      <c r="C2821" s="17"/>
      <c r="D2821" s="86"/>
      <c r="E2821" s="86"/>
      <c r="F2821" s="86"/>
      <c r="G2821" s="87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9"/>
      <c r="AB2821" s="79"/>
      <c r="AC2821" s="19"/>
      <c r="AD2821" s="79"/>
      <c r="AE2821" s="102"/>
    </row>
    <row r="2822" spans="1:31" x14ac:dyDescent="0.25">
      <c r="A2822" s="17"/>
      <c r="B2822" s="17"/>
      <c r="C2822" s="17"/>
      <c r="D2822" s="86"/>
      <c r="E2822" s="86"/>
      <c r="F2822" s="86"/>
      <c r="G2822" s="87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9"/>
      <c r="AB2822" s="79"/>
      <c r="AC2822" s="19"/>
      <c r="AD2822" s="79"/>
      <c r="AE2822" s="103"/>
    </row>
    <row r="2823" spans="1:31" x14ac:dyDescent="0.25">
      <c r="A2823" s="17"/>
      <c r="B2823" s="17"/>
      <c r="C2823" s="17"/>
      <c r="D2823" s="86"/>
      <c r="E2823" s="86"/>
      <c r="F2823" s="86"/>
      <c r="G2823" s="87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9"/>
      <c r="AB2823" s="79"/>
      <c r="AC2823" s="19"/>
      <c r="AD2823" s="79"/>
      <c r="AE2823" s="103"/>
    </row>
    <row r="2824" spans="1:31" x14ac:dyDescent="0.25">
      <c r="A2824" s="17"/>
      <c r="B2824" s="17"/>
      <c r="C2824" s="17"/>
      <c r="D2824" s="86"/>
      <c r="E2824" s="86"/>
      <c r="F2824" s="86"/>
      <c r="G2824" s="87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9"/>
      <c r="AB2824" s="79"/>
      <c r="AC2824" s="19"/>
      <c r="AD2824" s="79"/>
      <c r="AE2824" s="103"/>
    </row>
    <row r="2825" spans="1:31" x14ac:dyDescent="0.25">
      <c r="A2825" s="17"/>
      <c r="B2825" s="17"/>
      <c r="C2825" s="17"/>
      <c r="D2825" s="86"/>
      <c r="E2825" s="86"/>
      <c r="F2825" s="86"/>
      <c r="G2825" s="87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9"/>
      <c r="AB2825" s="79"/>
      <c r="AC2825" s="19"/>
      <c r="AD2825" s="79"/>
      <c r="AE2825" s="103"/>
    </row>
    <row r="2826" spans="1:31" x14ac:dyDescent="0.25">
      <c r="A2826" s="17"/>
      <c r="B2826" s="17"/>
      <c r="C2826" s="17"/>
      <c r="D2826" s="86"/>
      <c r="E2826" s="86"/>
      <c r="F2826" s="86"/>
      <c r="G2826" s="87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9"/>
      <c r="AB2826" s="79"/>
      <c r="AC2826" s="19"/>
      <c r="AD2826" s="79"/>
      <c r="AE2826" s="103"/>
    </row>
    <row r="2827" spans="1:31" x14ac:dyDescent="0.25">
      <c r="A2827" s="17"/>
      <c r="B2827" s="17"/>
      <c r="C2827" s="17"/>
      <c r="D2827" s="86"/>
      <c r="E2827" s="86"/>
      <c r="F2827" s="86"/>
      <c r="G2827" s="87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9"/>
      <c r="AB2827" s="79"/>
      <c r="AC2827" s="19"/>
      <c r="AD2827" s="79"/>
      <c r="AE2827" s="103"/>
    </row>
    <row r="2828" spans="1:31" x14ac:dyDescent="0.25">
      <c r="A2828" s="17"/>
      <c r="B2828" s="17"/>
      <c r="C2828" s="17"/>
      <c r="D2828" s="86"/>
      <c r="E2828" s="86"/>
      <c r="F2828" s="86"/>
      <c r="G2828" s="87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9"/>
      <c r="AB2828" s="79"/>
      <c r="AC2828" s="19"/>
      <c r="AD2828" s="79"/>
      <c r="AE2828" s="103"/>
    </row>
    <row r="2829" spans="1:31" x14ac:dyDescent="0.25">
      <c r="A2829" s="17"/>
      <c r="B2829" s="17"/>
      <c r="C2829" s="17"/>
      <c r="D2829" s="86"/>
      <c r="E2829" s="86"/>
      <c r="F2829" s="86"/>
      <c r="G2829" s="87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9"/>
      <c r="AB2829" s="79"/>
      <c r="AC2829" s="19"/>
      <c r="AD2829" s="79"/>
      <c r="AE2829" s="103"/>
    </row>
    <row r="2830" spans="1:31" x14ac:dyDescent="0.25">
      <c r="A2830" s="17"/>
      <c r="B2830" s="17"/>
      <c r="C2830" s="17"/>
      <c r="D2830" s="86"/>
      <c r="E2830" s="86"/>
      <c r="F2830" s="86"/>
      <c r="G2830" s="87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9"/>
      <c r="AB2830" s="79"/>
      <c r="AC2830" s="19"/>
      <c r="AD2830" s="79"/>
      <c r="AE2830" s="103"/>
    </row>
    <row r="2831" spans="1:31" x14ac:dyDescent="0.25">
      <c r="A2831" s="17"/>
      <c r="B2831" s="17"/>
      <c r="C2831" s="17"/>
      <c r="D2831" s="86"/>
      <c r="E2831" s="86"/>
      <c r="F2831" s="86"/>
      <c r="G2831" s="87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9"/>
      <c r="AB2831" s="79"/>
      <c r="AC2831" s="19"/>
      <c r="AD2831" s="79"/>
      <c r="AE2831" s="103"/>
    </row>
    <row r="2832" spans="1:31" x14ac:dyDescent="0.25">
      <c r="A2832" s="17"/>
      <c r="B2832" s="17"/>
      <c r="C2832" s="17"/>
      <c r="D2832" s="86"/>
      <c r="E2832" s="86"/>
      <c r="F2832" s="86"/>
      <c r="G2832" s="87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9"/>
      <c r="AB2832" s="79"/>
      <c r="AC2832" s="19"/>
      <c r="AD2832" s="79"/>
      <c r="AE2832" s="103"/>
    </row>
    <row r="2833" spans="1:31" x14ac:dyDescent="0.25">
      <c r="A2833" s="17"/>
      <c r="B2833" s="17"/>
      <c r="C2833" s="17"/>
      <c r="D2833" s="86"/>
      <c r="E2833" s="86"/>
      <c r="F2833" s="86"/>
      <c r="G2833" s="87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9"/>
      <c r="AB2833" s="79"/>
      <c r="AC2833" s="19"/>
      <c r="AD2833" s="79"/>
      <c r="AE2833" s="103"/>
    </row>
    <row r="2834" spans="1:31" x14ac:dyDescent="0.25">
      <c r="A2834" s="17"/>
      <c r="B2834" s="17"/>
      <c r="C2834" s="17"/>
      <c r="D2834" s="86"/>
      <c r="E2834" s="86"/>
      <c r="F2834" s="86"/>
      <c r="G2834" s="87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9"/>
      <c r="AB2834" s="79"/>
      <c r="AC2834" s="19"/>
      <c r="AD2834" s="79"/>
      <c r="AE2834" s="103"/>
    </row>
    <row r="2835" spans="1:31" x14ac:dyDescent="0.25">
      <c r="A2835" s="17"/>
      <c r="B2835" s="17"/>
      <c r="C2835" s="17"/>
      <c r="D2835" s="86"/>
      <c r="E2835" s="86"/>
      <c r="F2835" s="86"/>
      <c r="G2835" s="87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9"/>
      <c r="AB2835" s="79"/>
      <c r="AC2835" s="19"/>
      <c r="AD2835" s="79"/>
      <c r="AE2835" s="103"/>
    </row>
    <row r="2836" spans="1:31" x14ac:dyDescent="0.25">
      <c r="A2836" s="17"/>
      <c r="B2836" s="17"/>
      <c r="C2836" s="17"/>
      <c r="D2836" s="86"/>
      <c r="E2836" s="86"/>
      <c r="F2836" s="86"/>
      <c r="G2836" s="87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9"/>
      <c r="AB2836" s="79"/>
      <c r="AC2836" s="19"/>
      <c r="AD2836" s="79"/>
      <c r="AE2836" s="103"/>
    </row>
    <row r="2837" spans="1:31" x14ac:dyDescent="0.25">
      <c r="A2837" s="17"/>
      <c r="B2837" s="17"/>
      <c r="C2837" s="17"/>
      <c r="D2837" s="86"/>
      <c r="E2837" s="86"/>
      <c r="F2837" s="86"/>
      <c r="G2837" s="87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9"/>
      <c r="AB2837" s="79"/>
      <c r="AC2837" s="19"/>
      <c r="AD2837" s="79"/>
      <c r="AE2837" s="103"/>
    </row>
    <row r="2838" spans="1:31" x14ac:dyDescent="0.25">
      <c r="A2838" s="17"/>
      <c r="B2838" s="17"/>
      <c r="C2838" s="17"/>
      <c r="D2838" s="86"/>
      <c r="E2838" s="86"/>
      <c r="F2838" s="86"/>
      <c r="G2838" s="87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9"/>
      <c r="AB2838" s="79"/>
      <c r="AC2838" s="19"/>
      <c r="AD2838" s="79"/>
      <c r="AE2838" s="103"/>
    </row>
    <row r="2839" spans="1:31" x14ac:dyDescent="0.25">
      <c r="A2839" s="17"/>
      <c r="B2839" s="17"/>
      <c r="C2839" s="17"/>
      <c r="D2839" s="86"/>
      <c r="E2839" s="86"/>
      <c r="F2839" s="86"/>
      <c r="G2839" s="87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9"/>
      <c r="AB2839" s="79"/>
      <c r="AC2839" s="19"/>
      <c r="AD2839" s="79"/>
      <c r="AE2839" s="103"/>
    </row>
    <row r="2840" spans="1:31" x14ac:dyDescent="0.25">
      <c r="A2840" s="17"/>
      <c r="B2840" s="17"/>
      <c r="C2840" s="17"/>
      <c r="D2840" s="86"/>
      <c r="E2840" s="86"/>
      <c r="F2840" s="86"/>
      <c r="G2840" s="87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9"/>
      <c r="AB2840" s="79"/>
      <c r="AC2840" s="19"/>
      <c r="AD2840" s="79"/>
      <c r="AE2840" s="103"/>
    </row>
    <row r="2841" spans="1:31" x14ac:dyDescent="0.25">
      <c r="A2841" s="17"/>
      <c r="B2841" s="17"/>
      <c r="C2841" s="17"/>
      <c r="D2841" s="86"/>
      <c r="E2841" s="86"/>
      <c r="F2841" s="86"/>
      <c r="G2841" s="87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9"/>
      <c r="AB2841" s="79"/>
      <c r="AC2841" s="19"/>
      <c r="AD2841" s="79"/>
      <c r="AE2841" s="103"/>
    </row>
    <row r="2842" spans="1:31" x14ac:dyDescent="0.25">
      <c r="A2842" s="17"/>
      <c r="B2842" s="17"/>
      <c r="C2842" s="17"/>
      <c r="D2842" s="86"/>
      <c r="E2842" s="86"/>
      <c r="F2842" s="86"/>
      <c r="G2842" s="87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9"/>
      <c r="AB2842" s="79"/>
      <c r="AC2842" s="19"/>
      <c r="AD2842" s="79"/>
      <c r="AE2842" s="103"/>
    </row>
    <row r="2843" spans="1:31" x14ac:dyDescent="0.25">
      <c r="A2843" s="17"/>
      <c r="B2843" s="17"/>
      <c r="C2843" s="17"/>
      <c r="D2843" s="86"/>
      <c r="E2843" s="86"/>
      <c r="F2843" s="86"/>
      <c r="G2843" s="87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9"/>
      <c r="AB2843" s="79"/>
      <c r="AC2843" s="19"/>
      <c r="AD2843" s="79"/>
      <c r="AE2843" s="103"/>
    </row>
    <row r="2844" spans="1:31" x14ac:dyDescent="0.25">
      <c r="A2844" s="17"/>
      <c r="B2844" s="17"/>
      <c r="C2844" s="17"/>
      <c r="D2844" s="86"/>
      <c r="E2844" s="86"/>
      <c r="F2844" s="86"/>
      <c r="G2844" s="87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9"/>
      <c r="AB2844" s="79"/>
      <c r="AC2844" s="19"/>
      <c r="AD2844" s="79"/>
      <c r="AE2844" s="103"/>
    </row>
    <row r="2845" spans="1:31" x14ac:dyDescent="0.25">
      <c r="A2845" s="17"/>
      <c r="B2845" s="17"/>
      <c r="C2845" s="17"/>
      <c r="D2845" s="86"/>
      <c r="E2845" s="86"/>
      <c r="F2845" s="86"/>
      <c r="G2845" s="87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9"/>
      <c r="AB2845" s="79"/>
      <c r="AC2845" s="19"/>
      <c r="AD2845" s="79"/>
      <c r="AE2845" s="112"/>
    </row>
    <row r="2846" spans="1:31" x14ac:dyDescent="0.25">
      <c r="A2846" s="17"/>
      <c r="B2846" s="17"/>
      <c r="C2846" s="17"/>
      <c r="D2846" s="86"/>
      <c r="E2846" s="86"/>
      <c r="F2846" s="86"/>
      <c r="G2846" s="87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9"/>
      <c r="AB2846" s="79"/>
      <c r="AC2846" s="19"/>
      <c r="AD2846" s="79"/>
      <c r="AE2846" s="112"/>
    </row>
    <row r="2847" spans="1:31" x14ac:dyDescent="0.25">
      <c r="A2847" s="17"/>
      <c r="B2847" s="17"/>
      <c r="C2847" s="17"/>
      <c r="D2847" s="86"/>
      <c r="E2847" s="86"/>
      <c r="F2847" s="86"/>
      <c r="G2847" s="87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9"/>
      <c r="AB2847" s="79"/>
      <c r="AC2847" s="19"/>
      <c r="AD2847" s="79"/>
      <c r="AE2847" s="112"/>
    </row>
    <row r="2848" spans="1:31" x14ac:dyDescent="0.25">
      <c r="A2848" s="17"/>
      <c r="B2848" s="17"/>
      <c r="C2848" s="17"/>
      <c r="D2848" s="86"/>
      <c r="E2848" s="86"/>
      <c r="F2848" s="86"/>
      <c r="G2848" s="87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9"/>
      <c r="AB2848" s="79"/>
      <c r="AC2848" s="19"/>
      <c r="AD2848" s="79"/>
      <c r="AE2848" s="112"/>
    </row>
    <row r="2849" spans="1:31" x14ac:dyDescent="0.25">
      <c r="A2849" s="17"/>
      <c r="B2849" s="17"/>
      <c r="C2849" s="17"/>
      <c r="D2849" s="86"/>
      <c r="E2849" s="86"/>
      <c r="F2849" s="86"/>
      <c r="G2849" s="87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9"/>
      <c r="AB2849" s="79"/>
      <c r="AC2849" s="19"/>
      <c r="AD2849" s="79"/>
      <c r="AE2849" s="112"/>
    </row>
    <row r="2850" spans="1:31" x14ac:dyDescent="0.25">
      <c r="A2850" s="17"/>
      <c r="B2850" s="17"/>
      <c r="C2850" s="17"/>
      <c r="D2850" s="86"/>
      <c r="E2850" s="86"/>
      <c r="F2850" s="86"/>
      <c r="G2850" s="87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9"/>
      <c r="AB2850" s="79"/>
      <c r="AC2850" s="19"/>
      <c r="AD2850" s="79"/>
      <c r="AE2850" s="112"/>
    </row>
    <row r="2851" spans="1:31" x14ac:dyDescent="0.25">
      <c r="A2851" s="17"/>
      <c r="B2851" s="17"/>
      <c r="C2851" s="17"/>
      <c r="D2851" s="86"/>
      <c r="E2851" s="86"/>
      <c r="F2851" s="86"/>
      <c r="G2851" s="87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9"/>
      <c r="AB2851" s="79"/>
      <c r="AC2851" s="19"/>
      <c r="AD2851" s="79"/>
      <c r="AE2851" s="112"/>
    </row>
    <row r="2852" spans="1:31" x14ac:dyDescent="0.25">
      <c r="A2852" s="17"/>
      <c r="B2852" s="17"/>
      <c r="C2852" s="17"/>
      <c r="D2852" s="86"/>
      <c r="E2852" s="86"/>
      <c r="F2852" s="86"/>
      <c r="G2852" s="87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9"/>
      <c r="AB2852" s="79"/>
      <c r="AC2852" s="19"/>
      <c r="AD2852" s="79"/>
      <c r="AE2852" s="112"/>
    </row>
    <row r="2853" spans="1:31" x14ac:dyDescent="0.25">
      <c r="A2853" s="17"/>
      <c r="B2853" s="17"/>
      <c r="C2853" s="17"/>
      <c r="D2853" s="86"/>
      <c r="E2853" s="86"/>
      <c r="F2853" s="86"/>
      <c r="G2853" s="87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9"/>
      <c r="AB2853" s="79"/>
      <c r="AC2853" s="19"/>
      <c r="AD2853" s="79"/>
      <c r="AE2853" s="112"/>
    </row>
    <row r="2854" spans="1:31" x14ac:dyDescent="0.25">
      <c r="A2854" s="17"/>
      <c r="B2854" s="17"/>
      <c r="C2854" s="17"/>
      <c r="D2854" s="86"/>
      <c r="E2854" s="86"/>
      <c r="F2854" s="86"/>
      <c r="G2854" s="87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9"/>
      <c r="AB2854" s="79"/>
      <c r="AC2854" s="19"/>
      <c r="AD2854" s="79"/>
      <c r="AE2854" s="112"/>
    </row>
    <row r="2855" spans="1:31" x14ac:dyDescent="0.25">
      <c r="A2855" s="17"/>
      <c r="B2855" s="17"/>
      <c r="C2855" s="17"/>
      <c r="D2855" s="86"/>
      <c r="E2855" s="86"/>
      <c r="F2855" s="86"/>
      <c r="G2855" s="87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9"/>
      <c r="AB2855" s="79"/>
      <c r="AC2855" s="19"/>
      <c r="AD2855" s="79"/>
      <c r="AE2855" s="112"/>
    </row>
    <row r="2856" spans="1:31" x14ac:dyDescent="0.25">
      <c r="A2856" s="17"/>
      <c r="B2856" s="17"/>
      <c r="C2856" s="17"/>
      <c r="D2856" s="86"/>
      <c r="E2856" s="86"/>
      <c r="F2856" s="86"/>
      <c r="G2856" s="87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9"/>
      <c r="AB2856" s="79"/>
      <c r="AC2856" s="19"/>
      <c r="AD2856" s="79"/>
      <c r="AE2856" s="112"/>
    </row>
    <row r="2857" spans="1:31" x14ac:dyDescent="0.25">
      <c r="A2857" s="17"/>
      <c r="B2857" s="17"/>
      <c r="C2857" s="17"/>
      <c r="D2857" s="86"/>
      <c r="E2857" s="86"/>
      <c r="F2857" s="86"/>
      <c r="G2857" s="87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9"/>
      <c r="AB2857" s="79"/>
      <c r="AC2857" s="19"/>
      <c r="AD2857" s="79"/>
      <c r="AE2857" s="112"/>
    </row>
    <row r="2858" spans="1:31" x14ac:dyDescent="0.25">
      <c r="A2858" s="17"/>
      <c r="B2858" s="17"/>
      <c r="C2858" s="17"/>
      <c r="D2858" s="86"/>
      <c r="E2858" s="86"/>
      <c r="F2858" s="86"/>
      <c r="G2858" s="87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9"/>
      <c r="AB2858" s="79"/>
      <c r="AC2858" s="19"/>
      <c r="AD2858" s="79"/>
      <c r="AE2858" s="112"/>
    </row>
    <row r="2859" spans="1:31" x14ac:dyDescent="0.25">
      <c r="A2859" s="17"/>
      <c r="B2859" s="17"/>
      <c r="C2859" s="17"/>
      <c r="D2859" s="86"/>
      <c r="E2859" s="86"/>
      <c r="F2859" s="86"/>
      <c r="G2859" s="87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9"/>
      <c r="AB2859" s="79"/>
      <c r="AC2859" s="19"/>
      <c r="AD2859" s="79"/>
      <c r="AE2859" s="112"/>
    </row>
    <row r="2860" spans="1:31" x14ac:dyDescent="0.25">
      <c r="A2860" s="17"/>
      <c r="B2860" s="17"/>
      <c r="C2860" s="17"/>
      <c r="D2860" s="86"/>
      <c r="E2860" s="86"/>
      <c r="F2860" s="86"/>
      <c r="G2860" s="87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9"/>
      <c r="AB2860" s="79"/>
      <c r="AC2860" s="19"/>
      <c r="AD2860" s="79"/>
      <c r="AE2860" s="112"/>
    </row>
    <row r="2861" spans="1:31" x14ac:dyDescent="0.25">
      <c r="A2861" s="17"/>
      <c r="B2861" s="17"/>
      <c r="C2861" s="17"/>
      <c r="D2861" s="86"/>
      <c r="E2861" s="86"/>
      <c r="F2861" s="86"/>
      <c r="G2861" s="87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9"/>
      <c r="AB2861" s="79"/>
      <c r="AC2861" s="19"/>
      <c r="AD2861" s="79"/>
      <c r="AE2861" s="112"/>
    </row>
    <row r="2862" spans="1:31" x14ac:dyDescent="0.25">
      <c r="A2862" s="17"/>
      <c r="B2862" s="17"/>
      <c r="C2862" s="17"/>
      <c r="D2862" s="86"/>
      <c r="E2862" s="86"/>
      <c r="F2862" s="86"/>
      <c r="G2862" s="87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9"/>
      <c r="AB2862" s="79"/>
      <c r="AC2862" s="19"/>
      <c r="AD2862" s="79"/>
      <c r="AE2862" s="112"/>
    </row>
    <row r="2863" spans="1:31" x14ac:dyDescent="0.25">
      <c r="A2863" s="17"/>
      <c r="B2863" s="17"/>
      <c r="C2863" s="17"/>
      <c r="D2863" s="86"/>
      <c r="E2863" s="86"/>
      <c r="F2863" s="86"/>
      <c r="G2863" s="87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9"/>
      <c r="AB2863" s="79"/>
      <c r="AC2863" s="19"/>
      <c r="AD2863" s="79"/>
      <c r="AE2863" s="112"/>
    </row>
    <row r="2864" spans="1:31" x14ac:dyDescent="0.25">
      <c r="A2864" s="17"/>
      <c r="B2864" s="17"/>
      <c r="C2864" s="17"/>
      <c r="D2864" s="86"/>
      <c r="E2864" s="86"/>
      <c r="F2864" s="86"/>
      <c r="G2864" s="87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9"/>
      <c r="AB2864" s="79"/>
      <c r="AC2864" s="19"/>
      <c r="AD2864" s="79"/>
      <c r="AE2864" s="112"/>
    </row>
    <row r="2865" spans="1:31" x14ac:dyDescent="0.25">
      <c r="A2865" s="17"/>
      <c r="B2865" s="17"/>
      <c r="C2865" s="17"/>
      <c r="D2865" s="86"/>
      <c r="E2865" s="86"/>
      <c r="F2865" s="86"/>
      <c r="G2865" s="87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9"/>
      <c r="AB2865" s="79"/>
      <c r="AC2865" s="19"/>
      <c r="AD2865" s="79"/>
      <c r="AE2865" s="112"/>
    </row>
    <row r="2866" spans="1:31" x14ac:dyDescent="0.25">
      <c r="A2866" s="17"/>
      <c r="B2866" s="17"/>
      <c r="C2866" s="17"/>
      <c r="D2866" s="86"/>
      <c r="E2866" s="86"/>
      <c r="F2866" s="86"/>
      <c r="G2866" s="87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9"/>
      <c r="AB2866" s="79"/>
      <c r="AC2866" s="19"/>
      <c r="AD2866" s="79"/>
      <c r="AE2866" s="112"/>
    </row>
    <row r="2867" spans="1:31" x14ac:dyDescent="0.25">
      <c r="A2867" s="17"/>
      <c r="B2867" s="17"/>
      <c r="C2867" s="17"/>
      <c r="D2867" s="86"/>
      <c r="E2867" s="86"/>
      <c r="F2867" s="86"/>
      <c r="G2867" s="87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9"/>
      <c r="AB2867" s="79"/>
      <c r="AC2867" s="19"/>
      <c r="AD2867" s="79"/>
      <c r="AE2867" s="112"/>
    </row>
    <row r="2868" spans="1:31" x14ac:dyDescent="0.25">
      <c r="A2868" s="17"/>
      <c r="B2868" s="17"/>
      <c r="C2868" s="17"/>
      <c r="D2868" s="86"/>
      <c r="E2868" s="86"/>
      <c r="F2868" s="86"/>
      <c r="G2868" s="87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9"/>
      <c r="AB2868" s="79"/>
      <c r="AC2868" s="19"/>
      <c r="AD2868" s="79"/>
      <c r="AE2868" s="112"/>
    </row>
    <row r="2869" spans="1:31" x14ac:dyDescent="0.25">
      <c r="A2869" s="17"/>
      <c r="B2869" s="17"/>
      <c r="C2869" s="17"/>
      <c r="D2869" s="86"/>
      <c r="E2869" s="86"/>
      <c r="F2869" s="86"/>
      <c r="G2869" s="87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9"/>
      <c r="AB2869" s="79"/>
      <c r="AC2869" s="19"/>
      <c r="AD2869" s="79"/>
      <c r="AE2869" s="112"/>
    </row>
    <row r="2870" spans="1:31" x14ac:dyDescent="0.25">
      <c r="A2870" s="17"/>
      <c r="B2870" s="17"/>
      <c r="C2870" s="17"/>
      <c r="D2870" s="86"/>
      <c r="E2870" s="86"/>
      <c r="F2870" s="86"/>
      <c r="G2870" s="87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9"/>
      <c r="AB2870" s="79"/>
      <c r="AC2870" s="19"/>
      <c r="AD2870" s="79"/>
      <c r="AE2870" s="112"/>
    </row>
    <row r="2871" spans="1:31" x14ac:dyDescent="0.25">
      <c r="A2871" s="17"/>
      <c r="B2871" s="17"/>
      <c r="C2871" s="17"/>
      <c r="D2871" s="86"/>
      <c r="E2871" s="86"/>
      <c r="F2871" s="86"/>
      <c r="G2871" s="87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9"/>
      <c r="AB2871" s="79"/>
      <c r="AC2871" s="19"/>
      <c r="AD2871" s="79"/>
      <c r="AE2871" s="112"/>
    </row>
    <row r="2872" spans="1:31" x14ac:dyDescent="0.25">
      <c r="A2872" s="17"/>
      <c r="B2872" s="17"/>
      <c r="C2872" s="17"/>
      <c r="D2872" s="86"/>
      <c r="E2872" s="86"/>
      <c r="F2872" s="86"/>
      <c r="G2872" s="87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9"/>
      <c r="AB2872" s="79"/>
      <c r="AC2872" s="19"/>
      <c r="AD2872" s="79"/>
      <c r="AE2872" s="112"/>
    </row>
    <row r="2873" spans="1:31" x14ac:dyDescent="0.25">
      <c r="A2873" s="17"/>
      <c r="B2873" s="17"/>
      <c r="C2873" s="17"/>
      <c r="D2873" s="86"/>
      <c r="E2873" s="86"/>
      <c r="F2873" s="86"/>
      <c r="G2873" s="87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9"/>
      <c r="AB2873" s="79"/>
      <c r="AC2873" s="19"/>
      <c r="AD2873" s="79"/>
      <c r="AE2873" s="112"/>
    </row>
    <row r="2874" spans="1:31" x14ac:dyDescent="0.25">
      <c r="A2874" s="17"/>
      <c r="B2874" s="17"/>
      <c r="C2874" s="17"/>
      <c r="D2874" s="86"/>
      <c r="E2874" s="86"/>
      <c r="F2874" s="86"/>
      <c r="G2874" s="87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9"/>
      <c r="AB2874" s="79"/>
      <c r="AC2874" s="19"/>
      <c r="AD2874" s="79"/>
      <c r="AE2874" s="112"/>
    </row>
    <row r="2875" spans="1:31" x14ac:dyDescent="0.25">
      <c r="A2875" s="17"/>
      <c r="B2875" s="17"/>
      <c r="C2875" s="17"/>
      <c r="D2875" s="86"/>
      <c r="E2875" s="86"/>
      <c r="F2875" s="86"/>
      <c r="G2875" s="87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9"/>
      <c r="AB2875" s="79"/>
      <c r="AC2875" s="19"/>
      <c r="AD2875" s="79"/>
      <c r="AE2875" s="112"/>
    </row>
    <row r="2876" spans="1:31" x14ac:dyDescent="0.25">
      <c r="A2876" s="17"/>
      <c r="B2876" s="17"/>
      <c r="C2876" s="17"/>
      <c r="D2876" s="86"/>
      <c r="E2876" s="86"/>
      <c r="F2876" s="86"/>
      <c r="G2876" s="87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9"/>
      <c r="AB2876" s="79"/>
      <c r="AC2876" s="19"/>
      <c r="AD2876" s="79"/>
      <c r="AE2876" s="112"/>
    </row>
    <row r="2877" spans="1:31" x14ac:dyDescent="0.25">
      <c r="A2877" s="17"/>
      <c r="B2877" s="17"/>
      <c r="C2877" s="17"/>
      <c r="D2877" s="86"/>
      <c r="E2877" s="86"/>
      <c r="F2877" s="86"/>
      <c r="G2877" s="87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9"/>
      <c r="AB2877" s="79"/>
      <c r="AC2877" s="19"/>
      <c r="AD2877" s="79"/>
      <c r="AE2877" s="112"/>
    </row>
    <row r="2878" spans="1:31" x14ac:dyDescent="0.25">
      <c r="A2878" s="17"/>
      <c r="B2878" s="17"/>
      <c r="C2878" s="17"/>
      <c r="D2878" s="86"/>
      <c r="E2878" s="86"/>
      <c r="F2878" s="86"/>
      <c r="G2878" s="87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9"/>
      <c r="AB2878" s="79"/>
      <c r="AC2878" s="19"/>
      <c r="AD2878" s="79"/>
      <c r="AE2878" s="112"/>
    </row>
    <row r="2879" spans="1:31" x14ac:dyDescent="0.25">
      <c r="A2879" s="17"/>
      <c r="B2879" s="17"/>
      <c r="C2879" s="17"/>
      <c r="D2879" s="86"/>
      <c r="E2879" s="86"/>
      <c r="F2879" s="86"/>
      <c r="G2879" s="87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9"/>
      <c r="AB2879" s="79"/>
      <c r="AC2879" s="19"/>
      <c r="AD2879" s="79"/>
      <c r="AE2879" s="112"/>
    </row>
    <row r="2880" spans="1:31" x14ac:dyDescent="0.25">
      <c r="A2880" s="17"/>
      <c r="B2880" s="17"/>
      <c r="C2880" s="17"/>
      <c r="D2880" s="86"/>
      <c r="E2880" s="86"/>
      <c r="F2880" s="86"/>
      <c r="G2880" s="87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9"/>
      <c r="AB2880" s="79"/>
      <c r="AC2880" s="19"/>
      <c r="AD2880" s="79"/>
      <c r="AE2880" s="112"/>
    </row>
    <row r="2881" spans="1:31" x14ac:dyDescent="0.25">
      <c r="A2881" s="17"/>
      <c r="B2881" s="17"/>
      <c r="C2881" s="17"/>
      <c r="D2881" s="86"/>
      <c r="E2881" s="86"/>
      <c r="F2881" s="86"/>
      <c r="G2881" s="87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9"/>
      <c r="AB2881" s="79"/>
      <c r="AC2881" s="19"/>
      <c r="AD2881" s="79"/>
      <c r="AE2881" s="112"/>
    </row>
    <row r="2882" spans="1:31" x14ac:dyDescent="0.25">
      <c r="A2882" s="17"/>
      <c r="B2882" s="17"/>
      <c r="C2882" s="17"/>
      <c r="D2882" s="86"/>
      <c r="E2882" s="86"/>
      <c r="F2882" s="86"/>
      <c r="G2882" s="87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9"/>
      <c r="AB2882" s="79"/>
      <c r="AC2882" s="19"/>
      <c r="AD2882" s="79"/>
      <c r="AE2882" s="112"/>
    </row>
    <row r="2883" spans="1:31" x14ac:dyDescent="0.25">
      <c r="A2883" s="17"/>
      <c r="B2883" s="17"/>
      <c r="C2883" s="17"/>
      <c r="D2883" s="86"/>
      <c r="E2883" s="86"/>
      <c r="F2883" s="86"/>
      <c r="G2883" s="87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9"/>
      <c r="AB2883" s="79"/>
      <c r="AC2883" s="19"/>
      <c r="AD2883" s="79"/>
      <c r="AE2883" s="112"/>
    </row>
    <row r="2884" spans="1:31" x14ac:dyDescent="0.25">
      <c r="A2884" s="17"/>
      <c r="B2884" s="17"/>
      <c r="C2884" s="17"/>
      <c r="D2884" s="86"/>
      <c r="E2884" s="86"/>
      <c r="F2884" s="86"/>
      <c r="G2884" s="87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9"/>
      <c r="AB2884" s="79"/>
      <c r="AC2884" s="19"/>
      <c r="AD2884" s="79"/>
      <c r="AE2884" s="112"/>
    </row>
    <row r="2885" spans="1:31" x14ac:dyDescent="0.25">
      <c r="A2885" s="17"/>
      <c r="B2885" s="17"/>
      <c r="C2885" s="17"/>
      <c r="D2885" s="86"/>
      <c r="E2885" s="86"/>
      <c r="F2885" s="86"/>
      <c r="G2885" s="87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9"/>
      <c r="AB2885" s="79"/>
      <c r="AC2885" s="19"/>
      <c r="AD2885" s="79"/>
      <c r="AE2885" s="112"/>
    </row>
    <row r="2886" spans="1:31" x14ac:dyDescent="0.25">
      <c r="A2886" s="17"/>
      <c r="B2886" s="17"/>
      <c r="C2886" s="17"/>
      <c r="D2886" s="86"/>
      <c r="E2886" s="86"/>
      <c r="F2886" s="86"/>
      <c r="G2886" s="87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9"/>
      <c r="AB2886" s="79"/>
      <c r="AC2886" s="19"/>
      <c r="AD2886" s="79"/>
      <c r="AE2886" s="112"/>
    </row>
    <row r="2887" spans="1:31" x14ac:dyDescent="0.25">
      <c r="A2887" s="17"/>
      <c r="B2887" s="17"/>
      <c r="C2887" s="17"/>
      <c r="D2887" s="86"/>
      <c r="E2887" s="86"/>
      <c r="F2887" s="86"/>
      <c r="G2887" s="87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9"/>
      <c r="AB2887" s="79"/>
      <c r="AC2887" s="19"/>
      <c r="AD2887" s="79"/>
      <c r="AE2887" s="112"/>
    </row>
    <row r="2888" spans="1:31" x14ac:dyDescent="0.25">
      <c r="A2888" s="17"/>
      <c r="B2888" s="17"/>
      <c r="C2888" s="17"/>
      <c r="D2888" s="86"/>
      <c r="E2888" s="86"/>
      <c r="F2888" s="86"/>
      <c r="G2888" s="87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9"/>
      <c r="AB2888" s="79"/>
      <c r="AC2888" s="19"/>
      <c r="AD2888" s="79"/>
      <c r="AE2888" s="112"/>
    </row>
    <row r="2889" spans="1:31" x14ac:dyDescent="0.25">
      <c r="A2889" s="17"/>
      <c r="B2889" s="17"/>
      <c r="C2889" s="17"/>
      <c r="D2889" s="86"/>
      <c r="E2889" s="86"/>
      <c r="F2889" s="86"/>
      <c r="G2889" s="87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9"/>
      <c r="AB2889" s="79"/>
      <c r="AC2889" s="19"/>
      <c r="AD2889" s="79"/>
      <c r="AE2889" s="112"/>
    </row>
    <row r="2890" spans="1:31" x14ac:dyDescent="0.25">
      <c r="A2890" s="17"/>
      <c r="B2890" s="17"/>
      <c r="C2890" s="17"/>
      <c r="D2890" s="86"/>
      <c r="E2890" s="86"/>
      <c r="F2890" s="86"/>
      <c r="G2890" s="87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9"/>
      <c r="AB2890" s="79"/>
      <c r="AC2890" s="19"/>
      <c r="AD2890" s="79"/>
      <c r="AE2890" s="112"/>
    </row>
    <row r="2891" spans="1:31" x14ac:dyDescent="0.25">
      <c r="A2891" s="17"/>
      <c r="B2891" s="17"/>
      <c r="C2891" s="17"/>
      <c r="D2891" s="86"/>
      <c r="E2891" s="86"/>
      <c r="F2891" s="86"/>
      <c r="G2891" s="87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9"/>
      <c r="AB2891" s="79"/>
      <c r="AC2891" s="19"/>
      <c r="AD2891" s="79"/>
      <c r="AE2891" s="112"/>
    </row>
    <row r="2892" spans="1:31" x14ac:dyDescent="0.25">
      <c r="A2892" s="17"/>
      <c r="B2892" s="17"/>
      <c r="C2892" s="17"/>
      <c r="D2892" s="86"/>
      <c r="E2892" s="86"/>
      <c r="F2892" s="86"/>
      <c r="G2892" s="87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9"/>
      <c r="AB2892" s="79"/>
      <c r="AC2892" s="19"/>
      <c r="AD2892" s="79"/>
      <c r="AE2892" s="112"/>
    </row>
    <row r="2893" spans="1:31" x14ac:dyDescent="0.25">
      <c r="A2893" s="17"/>
      <c r="B2893" s="17"/>
      <c r="C2893" s="17"/>
      <c r="D2893" s="86"/>
      <c r="E2893" s="86"/>
      <c r="F2893" s="86"/>
      <c r="G2893" s="87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9"/>
      <c r="AB2893" s="79"/>
      <c r="AC2893" s="19"/>
      <c r="AD2893" s="79"/>
      <c r="AE2893" s="112"/>
    </row>
    <row r="2894" spans="1:31" x14ac:dyDescent="0.25">
      <c r="A2894" s="17"/>
      <c r="B2894" s="17"/>
      <c r="C2894" s="17"/>
      <c r="D2894" s="86"/>
      <c r="E2894" s="86"/>
      <c r="F2894" s="86"/>
      <c r="G2894" s="87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9"/>
      <c r="AB2894" s="79"/>
      <c r="AC2894" s="19"/>
      <c r="AD2894" s="79"/>
      <c r="AE2894" s="112"/>
    </row>
    <row r="2895" spans="1:31" x14ac:dyDescent="0.25">
      <c r="A2895" s="17"/>
      <c r="B2895" s="17"/>
      <c r="C2895" s="17"/>
      <c r="D2895" s="86"/>
      <c r="E2895" s="86"/>
      <c r="F2895" s="86"/>
      <c r="G2895" s="87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9"/>
      <c r="AB2895" s="79"/>
      <c r="AC2895" s="19"/>
      <c r="AD2895" s="79"/>
      <c r="AE2895" s="112"/>
    </row>
    <row r="2896" spans="1:31" x14ac:dyDescent="0.25">
      <c r="A2896" s="17"/>
      <c r="B2896" s="17"/>
      <c r="C2896" s="17"/>
      <c r="D2896" s="86"/>
      <c r="E2896" s="86"/>
      <c r="F2896" s="86"/>
      <c r="G2896" s="87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9"/>
      <c r="AB2896" s="79"/>
      <c r="AC2896" s="19"/>
      <c r="AD2896" s="79"/>
      <c r="AE2896" s="112"/>
    </row>
    <row r="2897" spans="1:31" x14ac:dyDescent="0.25">
      <c r="A2897" s="17"/>
      <c r="B2897" s="17"/>
      <c r="C2897" s="17"/>
      <c r="D2897" s="86"/>
      <c r="E2897" s="86"/>
      <c r="F2897" s="86"/>
      <c r="G2897" s="87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9"/>
      <c r="AB2897" s="79"/>
      <c r="AC2897" s="19"/>
      <c r="AD2897" s="79"/>
      <c r="AE2897" s="112"/>
    </row>
    <row r="2898" spans="1:31" x14ac:dyDescent="0.25">
      <c r="A2898" s="17"/>
      <c r="B2898" s="17"/>
      <c r="C2898" s="17"/>
      <c r="D2898" s="86"/>
      <c r="E2898" s="86"/>
      <c r="F2898" s="86"/>
      <c r="G2898" s="87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9"/>
      <c r="AB2898" s="79"/>
      <c r="AC2898" s="19"/>
      <c r="AD2898" s="79"/>
      <c r="AE2898" s="112"/>
    </row>
    <row r="2899" spans="1:31" x14ac:dyDescent="0.25">
      <c r="A2899" s="17"/>
      <c r="B2899" s="17"/>
      <c r="C2899" s="17"/>
      <c r="D2899" s="86"/>
      <c r="E2899" s="86"/>
      <c r="F2899" s="86"/>
      <c r="G2899" s="87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9"/>
      <c r="AB2899" s="79"/>
      <c r="AC2899" s="19"/>
      <c r="AD2899" s="79"/>
      <c r="AE2899" s="112"/>
    </row>
    <row r="2900" spans="1:31" x14ac:dyDescent="0.25">
      <c r="A2900" s="17"/>
      <c r="B2900" s="17"/>
      <c r="C2900" s="17"/>
      <c r="D2900" s="86"/>
      <c r="E2900" s="86"/>
      <c r="F2900" s="86"/>
      <c r="G2900" s="87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9"/>
      <c r="AB2900" s="79"/>
      <c r="AC2900" s="19"/>
      <c r="AD2900" s="79"/>
      <c r="AE2900" s="112"/>
    </row>
    <row r="2901" spans="1:31" x14ac:dyDescent="0.25">
      <c r="A2901" s="17"/>
      <c r="B2901" s="17"/>
      <c r="C2901" s="17"/>
      <c r="D2901" s="86"/>
      <c r="E2901" s="86"/>
      <c r="F2901" s="86"/>
      <c r="G2901" s="87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9"/>
      <c r="AB2901" s="79"/>
      <c r="AC2901" s="19"/>
      <c r="AD2901" s="79"/>
      <c r="AE2901" s="112"/>
    </row>
    <row r="2902" spans="1:31" x14ac:dyDescent="0.25">
      <c r="A2902" s="17"/>
      <c r="B2902" s="17"/>
      <c r="C2902" s="17"/>
      <c r="D2902" s="86"/>
      <c r="E2902" s="86"/>
      <c r="F2902" s="86"/>
      <c r="G2902" s="87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9"/>
      <c r="AB2902" s="79"/>
      <c r="AC2902" s="19"/>
      <c r="AD2902" s="79"/>
      <c r="AE2902" s="112"/>
    </row>
    <row r="2903" spans="1:31" x14ac:dyDescent="0.25">
      <c r="A2903" s="17"/>
      <c r="B2903" s="17"/>
      <c r="C2903" s="17"/>
      <c r="D2903" s="86"/>
      <c r="E2903" s="86"/>
      <c r="F2903" s="86"/>
      <c r="G2903" s="87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9"/>
      <c r="AB2903" s="79"/>
      <c r="AC2903" s="19"/>
      <c r="AD2903" s="79"/>
      <c r="AE2903" s="112"/>
    </row>
    <row r="2904" spans="1:31" x14ac:dyDescent="0.25">
      <c r="A2904" s="17"/>
      <c r="B2904" s="17"/>
      <c r="C2904" s="17"/>
      <c r="D2904" s="86"/>
      <c r="E2904" s="86"/>
      <c r="F2904" s="86"/>
      <c r="G2904" s="87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9"/>
      <c r="AB2904" s="79"/>
      <c r="AC2904" s="19"/>
      <c r="AD2904" s="79"/>
      <c r="AE2904" s="112"/>
    </row>
    <row r="2905" spans="1:31" x14ac:dyDescent="0.25">
      <c r="A2905" s="17"/>
      <c r="B2905" s="17"/>
      <c r="C2905" s="17"/>
      <c r="D2905" s="86"/>
      <c r="E2905" s="86"/>
      <c r="F2905" s="86"/>
      <c r="G2905" s="87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9"/>
      <c r="AB2905" s="79"/>
      <c r="AC2905" s="19"/>
      <c r="AD2905" s="79"/>
      <c r="AE2905" s="112"/>
    </row>
    <row r="2906" spans="1:31" x14ac:dyDescent="0.25">
      <c r="A2906" s="17"/>
      <c r="B2906" s="17"/>
      <c r="C2906" s="17"/>
      <c r="D2906" s="86"/>
      <c r="E2906" s="86"/>
      <c r="F2906" s="86"/>
      <c r="G2906" s="87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9"/>
      <c r="AB2906" s="79"/>
      <c r="AC2906" s="19"/>
      <c r="AD2906" s="79"/>
      <c r="AE2906" s="112"/>
    </row>
    <row r="2907" spans="1:31" x14ac:dyDescent="0.25">
      <c r="A2907" s="17"/>
      <c r="B2907" s="17"/>
      <c r="C2907" s="17"/>
      <c r="D2907" s="86"/>
      <c r="E2907" s="86"/>
      <c r="F2907" s="86"/>
      <c r="G2907" s="87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9"/>
      <c r="AB2907" s="79"/>
      <c r="AC2907" s="19"/>
      <c r="AD2907" s="79"/>
      <c r="AE2907" s="112"/>
    </row>
    <row r="2908" spans="1:31" x14ac:dyDescent="0.25">
      <c r="A2908" s="17"/>
      <c r="B2908" s="17"/>
      <c r="C2908" s="17"/>
      <c r="D2908" s="86"/>
      <c r="E2908" s="86"/>
      <c r="F2908" s="86"/>
      <c r="G2908" s="87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9"/>
      <c r="AB2908" s="79"/>
      <c r="AC2908" s="19"/>
      <c r="AD2908" s="79"/>
      <c r="AE2908" s="112"/>
    </row>
    <row r="2909" spans="1:31" x14ac:dyDescent="0.25">
      <c r="A2909" s="17"/>
      <c r="B2909" s="17"/>
      <c r="C2909" s="17"/>
      <c r="D2909" s="86"/>
      <c r="E2909" s="86"/>
      <c r="F2909" s="86"/>
      <c r="G2909" s="87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9"/>
      <c r="AB2909" s="79"/>
      <c r="AC2909" s="19"/>
      <c r="AD2909" s="79"/>
      <c r="AE2909" s="112"/>
    </row>
    <row r="2910" spans="1:31" x14ac:dyDescent="0.25">
      <c r="A2910" s="17"/>
      <c r="B2910" s="17"/>
      <c r="C2910" s="17"/>
      <c r="D2910" s="86"/>
      <c r="E2910" s="86"/>
      <c r="F2910" s="86"/>
      <c r="G2910" s="87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9"/>
      <c r="AB2910" s="79"/>
      <c r="AC2910" s="19"/>
      <c r="AD2910" s="79"/>
      <c r="AE2910" s="112"/>
    </row>
    <row r="2911" spans="1:31" x14ac:dyDescent="0.25">
      <c r="A2911" s="17"/>
      <c r="B2911" s="17"/>
      <c r="C2911" s="17"/>
      <c r="D2911" s="86"/>
      <c r="E2911" s="86"/>
      <c r="F2911" s="86"/>
      <c r="G2911" s="87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9"/>
      <c r="AB2911" s="79"/>
      <c r="AC2911" s="19"/>
      <c r="AD2911" s="79"/>
      <c r="AE2911" s="112"/>
    </row>
    <row r="2912" spans="1:31" x14ac:dyDescent="0.25">
      <c r="A2912" s="17"/>
      <c r="B2912" s="17"/>
      <c r="C2912" s="17"/>
      <c r="D2912" s="86"/>
      <c r="E2912" s="86"/>
      <c r="F2912" s="86"/>
      <c r="G2912" s="87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9"/>
      <c r="AB2912" s="79"/>
      <c r="AC2912" s="19"/>
      <c r="AD2912" s="79"/>
      <c r="AE2912" s="112"/>
    </row>
    <row r="2913" spans="1:31" x14ac:dyDescent="0.25">
      <c r="A2913" s="17"/>
      <c r="B2913" s="17"/>
      <c r="C2913" s="17"/>
      <c r="D2913" s="86"/>
      <c r="E2913" s="86"/>
      <c r="F2913" s="86"/>
      <c r="G2913" s="87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9"/>
      <c r="AB2913" s="79"/>
      <c r="AC2913" s="19"/>
      <c r="AD2913" s="79"/>
      <c r="AE2913" s="112"/>
    </row>
    <row r="2914" spans="1:31" x14ac:dyDescent="0.25">
      <c r="A2914" s="17"/>
      <c r="B2914" s="17"/>
      <c r="C2914" s="17"/>
      <c r="D2914" s="86"/>
      <c r="E2914" s="86"/>
      <c r="F2914" s="86"/>
      <c r="G2914" s="87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9"/>
      <c r="AB2914" s="79"/>
      <c r="AC2914" s="19"/>
      <c r="AD2914" s="79"/>
      <c r="AE2914" s="112"/>
    </row>
    <row r="2915" spans="1:31" x14ac:dyDescent="0.25">
      <c r="A2915" s="17"/>
      <c r="B2915" s="17"/>
      <c r="C2915" s="17"/>
      <c r="D2915" s="86"/>
      <c r="E2915" s="86"/>
      <c r="F2915" s="86"/>
      <c r="G2915" s="87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9"/>
      <c r="AB2915" s="79"/>
      <c r="AC2915" s="19"/>
      <c r="AD2915" s="79"/>
      <c r="AE2915" s="112"/>
    </row>
    <row r="2916" spans="1:31" x14ac:dyDescent="0.25">
      <c r="A2916" s="17"/>
      <c r="B2916" s="17"/>
      <c r="C2916" s="17"/>
      <c r="D2916" s="86"/>
      <c r="E2916" s="86"/>
      <c r="F2916" s="86"/>
      <c r="G2916" s="87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9"/>
      <c r="AB2916" s="79"/>
      <c r="AC2916" s="19"/>
      <c r="AD2916" s="79"/>
      <c r="AE2916" s="112"/>
    </row>
    <row r="2917" spans="1:31" x14ac:dyDescent="0.25">
      <c r="A2917" s="17"/>
      <c r="B2917" s="17"/>
      <c r="C2917" s="17"/>
      <c r="D2917" s="86"/>
      <c r="E2917" s="86"/>
      <c r="F2917" s="86"/>
      <c r="G2917" s="87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9"/>
      <c r="AB2917" s="79"/>
      <c r="AC2917" s="19"/>
      <c r="AD2917" s="79"/>
      <c r="AE2917" s="112"/>
    </row>
    <row r="2918" spans="1:31" x14ac:dyDescent="0.25">
      <c r="A2918" s="17"/>
      <c r="B2918" s="17"/>
      <c r="C2918" s="17"/>
      <c r="D2918" s="86"/>
      <c r="E2918" s="86"/>
      <c r="F2918" s="86"/>
      <c r="G2918" s="87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9"/>
      <c r="AB2918" s="79"/>
      <c r="AC2918" s="19"/>
      <c r="AD2918" s="79"/>
      <c r="AE2918" s="112"/>
    </row>
    <row r="2919" spans="1:31" x14ac:dyDescent="0.25">
      <c r="A2919" s="17"/>
      <c r="B2919" s="17"/>
      <c r="C2919" s="17"/>
      <c r="D2919" s="86"/>
      <c r="E2919" s="86"/>
      <c r="F2919" s="86"/>
      <c r="G2919" s="87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9"/>
      <c r="AB2919" s="79"/>
      <c r="AC2919" s="19"/>
      <c r="AD2919" s="79"/>
      <c r="AE2919" s="112"/>
    </row>
    <row r="2920" spans="1:31" x14ac:dyDescent="0.25">
      <c r="A2920" s="17"/>
      <c r="B2920" s="17"/>
      <c r="C2920" s="17"/>
      <c r="D2920" s="86"/>
      <c r="E2920" s="86"/>
      <c r="F2920" s="86"/>
      <c r="G2920" s="87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9"/>
      <c r="AB2920" s="79"/>
      <c r="AC2920" s="19"/>
      <c r="AD2920" s="79"/>
      <c r="AE2920" s="112"/>
    </row>
    <row r="2921" spans="1:31" x14ac:dyDescent="0.25">
      <c r="A2921" s="17"/>
      <c r="B2921" s="17"/>
      <c r="C2921" s="17"/>
      <c r="D2921" s="86"/>
      <c r="E2921" s="86"/>
      <c r="F2921" s="86"/>
      <c r="G2921" s="87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9"/>
      <c r="AB2921" s="79"/>
      <c r="AC2921" s="19"/>
      <c r="AD2921" s="79"/>
      <c r="AE2921" s="112"/>
    </row>
    <row r="2922" spans="1:31" x14ac:dyDescent="0.25">
      <c r="A2922" s="17"/>
      <c r="B2922" s="17"/>
      <c r="C2922" s="17"/>
      <c r="D2922" s="86"/>
      <c r="E2922" s="86"/>
      <c r="F2922" s="86"/>
      <c r="G2922" s="87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9"/>
      <c r="AB2922" s="79"/>
      <c r="AC2922" s="19"/>
      <c r="AD2922" s="79"/>
      <c r="AE2922" s="112"/>
    </row>
    <row r="2923" spans="1:31" x14ac:dyDescent="0.25">
      <c r="A2923" s="17"/>
      <c r="B2923" s="17"/>
      <c r="C2923" s="17"/>
      <c r="D2923" s="86"/>
      <c r="E2923" s="86"/>
      <c r="F2923" s="86"/>
      <c r="G2923" s="87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9"/>
      <c r="AB2923" s="79"/>
      <c r="AC2923" s="19"/>
      <c r="AD2923" s="79"/>
      <c r="AE2923" s="112"/>
    </row>
    <row r="2924" spans="1:31" x14ac:dyDescent="0.25">
      <c r="A2924" s="17"/>
      <c r="B2924" s="17"/>
      <c r="C2924" s="17"/>
      <c r="D2924" s="86"/>
      <c r="E2924" s="86"/>
      <c r="F2924" s="86"/>
      <c r="G2924" s="87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9"/>
      <c r="AB2924" s="79"/>
      <c r="AC2924" s="19"/>
      <c r="AD2924" s="79"/>
      <c r="AE2924" s="112"/>
    </row>
    <row r="2925" spans="1:31" x14ac:dyDescent="0.25">
      <c r="A2925" s="17"/>
      <c r="B2925" s="17"/>
      <c r="C2925" s="17"/>
      <c r="D2925" s="86"/>
      <c r="E2925" s="86"/>
      <c r="F2925" s="86"/>
      <c r="G2925" s="87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9"/>
      <c r="AB2925" s="79"/>
      <c r="AC2925" s="19"/>
      <c r="AD2925" s="79"/>
      <c r="AE2925" s="112"/>
    </row>
    <row r="2926" spans="1:31" x14ac:dyDescent="0.25">
      <c r="A2926" s="17"/>
      <c r="B2926" s="17"/>
      <c r="C2926" s="17"/>
      <c r="D2926" s="86"/>
      <c r="E2926" s="86"/>
      <c r="F2926" s="86"/>
      <c r="G2926" s="87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9"/>
      <c r="AB2926" s="79"/>
      <c r="AC2926" s="19"/>
      <c r="AD2926" s="79"/>
      <c r="AE2926" s="112"/>
    </row>
    <row r="2927" spans="1:31" x14ac:dyDescent="0.25">
      <c r="A2927" s="17"/>
      <c r="B2927" s="17"/>
      <c r="C2927" s="17"/>
      <c r="D2927" s="86"/>
      <c r="E2927" s="86"/>
      <c r="F2927" s="86"/>
      <c r="G2927" s="87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9"/>
      <c r="AB2927" s="79"/>
      <c r="AC2927" s="19"/>
      <c r="AD2927" s="79"/>
      <c r="AE2927" s="112"/>
    </row>
    <row r="2928" spans="1:31" x14ac:dyDescent="0.25">
      <c r="A2928" s="17"/>
      <c r="B2928" s="17"/>
      <c r="C2928" s="17"/>
      <c r="D2928" s="86"/>
      <c r="E2928" s="86"/>
      <c r="F2928" s="86"/>
      <c r="G2928" s="87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9"/>
      <c r="AB2928" s="79"/>
      <c r="AC2928" s="19"/>
      <c r="AD2928" s="79"/>
      <c r="AE2928" s="112"/>
    </row>
    <row r="2929" spans="1:31" x14ac:dyDescent="0.25">
      <c r="A2929" s="17"/>
      <c r="B2929" s="17"/>
      <c r="C2929" s="17"/>
      <c r="D2929" s="86"/>
      <c r="E2929" s="86"/>
      <c r="F2929" s="86"/>
      <c r="G2929" s="87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9"/>
      <c r="AB2929" s="79"/>
      <c r="AC2929" s="19"/>
      <c r="AD2929" s="79"/>
      <c r="AE2929" s="112"/>
    </row>
    <row r="2930" spans="1:31" x14ac:dyDescent="0.25">
      <c r="A2930" s="17"/>
      <c r="B2930" s="17"/>
      <c r="C2930" s="17"/>
      <c r="D2930" s="86"/>
      <c r="E2930" s="86"/>
      <c r="F2930" s="86"/>
      <c r="G2930" s="87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9"/>
      <c r="AB2930" s="79"/>
      <c r="AC2930" s="19"/>
      <c r="AD2930" s="79"/>
      <c r="AE2930" s="112"/>
    </row>
    <row r="2931" spans="1:31" x14ac:dyDescent="0.25">
      <c r="A2931" s="17"/>
      <c r="B2931" s="17"/>
      <c r="C2931" s="17"/>
      <c r="D2931" s="86"/>
      <c r="E2931" s="86"/>
      <c r="F2931" s="86"/>
      <c r="G2931" s="87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9"/>
      <c r="AB2931" s="79"/>
      <c r="AC2931" s="19"/>
      <c r="AD2931" s="79"/>
      <c r="AE2931" s="112"/>
    </row>
    <row r="2932" spans="1:31" x14ac:dyDescent="0.25">
      <c r="A2932" s="17"/>
      <c r="B2932" s="17"/>
      <c r="C2932" s="17"/>
      <c r="D2932" s="86"/>
      <c r="E2932" s="86"/>
      <c r="F2932" s="86"/>
      <c r="G2932" s="87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9"/>
      <c r="AB2932" s="79"/>
      <c r="AC2932" s="19"/>
      <c r="AD2932" s="79"/>
      <c r="AE2932" s="112"/>
    </row>
    <row r="2933" spans="1:31" x14ac:dyDescent="0.25">
      <c r="A2933" s="17"/>
      <c r="B2933" s="17"/>
      <c r="C2933" s="17"/>
      <c r="D2933" s="86"/>
      <c r="E2933" s="86"/>
      <c r="F2933" s="86"/>
      <c r="G2933" s="87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9"/>
      <c r="AB2933" s="79"/>
      <c r="AC2933" s="19"/>
      <c r="AD2933" s="79"/>
      <c r="AE2933" s="112"/>
    </row>
    <row r="2934" spans="1:31" x14ac:dyDescent="0.25">
      <c r="A2934" s="17"/>
      <c r="B2934" s="17"/>
      <c r="C2934" s="17"/>
      <c r="D2934" s="86"/>
      <c r="E2934" s="86"/>
      <c r="F2934" s="86"/>
      <c r="G2934" s="87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9"/>
      <c r="AB2934" s="79"/>
      <c r="AC2934" s="19"/>
      <c r="AD2934" s="79"/>
      <c r="AE2934" s="112"/>
    </row>
    <row r="2935" spans="1:31" x14ac:dyDescent="0.25">
      <c r="A2935" s="17"/>
      <c r="B2935" s="17"/>
      <c r="C2935" s="17"/>
      <c r="D2935" s="86"/>
      <c r="E2935" s="86"/>
      <c r="F2935" s="86"/>
      <c r="G2935" s="87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9"/>
      <c r="AB2935" s="79"/>
      <c r="AC2935" s="19"/>
      <c r="AD2935" s="79"/>
      <c r="AE2935" s="112"/>
    </row>
    <row r="2936" spans="1:31" x14ac:dyDescent="0.25">
      <c r="A2936" s="17"/>
      <c r="B2936" s="17"/>
      <c r="C2936" s="17"/>
      <c r="D2936" s="86"/>
      <c r="E2936" s="86"/>
      <c r="F2936" s="86"/>
      <c r="G2936" s="87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9"/>
      <c r="AB2936" s="79"/>
      <c r="AC2936" s="19"/>
      <c r="AD2936" s="79"/>
      <c r="AE2936" s="112"/>
    </row>
    <row r="2937" spans="1:31" x14ac:dyDescent="0.25">
      <c r="A2937" s="17"/>
      <c r="B2937" s="17"/>
      <c r="C2937" s="17"/>
      <c r="D2937" s="86"/>
      <c r="E2937" s="86"/>
      <c r="F2937" s="86"/>
      <c r="G2937" s="87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9"/>
      <c r="AB2937" s="79"/>
      <c r="AC2937" s="19"/>
      <c r="AD2937" s="79"/>
      <c r="AE2937" s="112"/>
    </row>
    <row r="2938" spans="1:31" x14ac:dyDescent="0.25">
      <c r="A2938" s="17"/>
      <c r="B2938" s="17"/>
      <c r="C2938" s="17"/>
      <c r="D2938" s="86"/>
      <c r="E2938" s="86"/>
      <c r="F2938" s="86"/>
      <c r="G2938" s="87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9"/>
      <c r="AB2938" s="79"/>
      <c r="AC2938" s="19"/>
      <c r="AD2938" s="79"/>
      <c r="AE2938" s="112"/>
    </row>
    <row r="2939" spans="1:31" x14ac:dyDescent="0.25">
      <c r="A2939" s="17"/>
      <c r="B2939" s="17"/>
      <c r="C2939" s="17"/>
      <c r="D2939" s="86"/>
      <c r="E2939" s="86"/>
      <c r="F2939" s="86"/>
      <c r="G2939" s="87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9"/>
      <c r="AB2939" s="79"/>
      <c r="AC2939" s="19"/>
      <c r="AD2939" s="79"/>
      <c r="AE2939" s="112"/>
    </row>
    <row r="2940" spans="1:31" x14ac:dyDescent="0.25">
      <c r="A2940" s="17"/>
      <c r="B2940" s="17"/>
      <c r="C2940" s="17"/>
      <c r="D2940" s="86"/>
      <c r="E2940" s="86"/>
      <c r="F2940" s="86"/>
      <c r="G2940" s="87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9"/>
      <c r="AB2940" s="79"/>
      <c r="AC2940" s="19"/>
      <c r="AD2940" s="79"/>
      <c r="AE2940" s="112"/>
    </row>
    <row r="2941" spans="1:31" x14ac:dyDescent="0.25">
      <c r="A2941" s="17"/>
      <c r="B2941" s="17"/>
      <c r="C2941" s="17"/>
      <c r="D2941" s="86"/>
      <c r="E2941" s="86"/>
      <c r="F2941" s="86"/>
      <c r="G2941" s="87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9"/>
      <c r="AB2941" s="79"/>
      <c r="AC2941" s="19"/>
      <c r="AD2941" s="79"/>
      <c r="AE2941" s="112"/>
    </row>
    <row r="2942" spans="1:31" x14ac:dyDescent="0.25">
      <c r="A2942" s="17"/>
      <c r="B2942" s="17"/>
      <c r="C2942" s="17"/>
      <c r="D2942" s="86"/>
      <c r="E2942" s="86"/>
      <c r="F2942" s="86"/>
      <c r="G2942" s="87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9"/>
      <c r="AB2942" s="79"/>
      <c r="AC2942" s="19"/>
      <c r="AD2942" s="79"/>
      <c r="AE2942" s="112"/>
    </row>
    <row r="2943" spans="1:31" x14ac:dyDescent="0.25">
      <c r="A2943" s="17"/>
      <c r="B2943" s="17"/>
      <c r="C2943" s="17"/>
      <c r="D2943" s="86"/>
      <c r="E2943" s="86"/>
      <c r="F2943" s="86"/>
      <c r="G2943" s="87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9"/>
      <c r="AB2943" s="79"/>
      <c r="AC2943" s="19"/>
      <c r="AD2943" s="79"/>
      <c r="AE2943" s="112"/>
    </row>
    <row r="2944" spans="1:31" x14ac:dyDescent="0.25">
      <c r="A2944" s="17"/>
      <c r="B2944" s="17"/>
      <c r="C2944" s="17"/>
      <c r="D2944" s="86"/>
      <c r="E2944" s="86"/>
      <c r="F2944" s="86"/>
      <c r="G2944" s="87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9"/>
      <c r="AB2944" s="79"/>
      <c r="AC2944" s="19"/>
      <c r="AD2944" s="79"/>
      <c r="AE2944" s="112"/>
    </row>
    <row r="2945" spans="1:31" x14ac:dyDescent="0.25">
      <c r="A2945" s="17"/>
      <c r="B2945" s="17"/>
      <c r="C2945" s="17"/>
      <c r="D2945" s="86"/>
      <c r="E2945" s="86"/>
      <c r="F2945" s="86"/>
      <c r="G2945" s="87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9"/>
      <c r="AB2945" s="79"/>
      <c r="AC2945" s="19"/>
      <c r="AD2945" s="79"/>
      <c r="AE2945" s="112"/>
    </row>
    <row r="2946" spans="1:31" x14ac:dyDescent="0.25">
      <c r="A2946" s="17"/>
      <c r="B2946" s="17"/>
      <c r="C2946" s="17"/>
      <c r="D2946" s="86"/>
      <c r="E2946" s="86"/>
      <c r="F2946" s="86"/>
      <c r="G2946" s="87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9"/>
      <c r="AB2946" s="79"/>
      <c r="AC2946" s="19"/>
      <c r="AD2946" s="79"/>
      <c r="AE2946" s="112"/>
    </row>
    <row r="2947" spans="1:31" x14ac:dyDescent="0.25">
      <c r="A2947" s="17"/>
      <c r="B2947" s="17"/>
      <c r="C2947" s="17"/>
      <c r="D2947" s="86"/>
      <c r="E2947" s="86"/>
      <c r="F2947" s="86"/>
      <c r="G2947" s="87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9"/>
      <c r="AB2947" s="79"/>
      <c r="AC2947" s="19"/>
      <c r="AD2947" s="79"/>
      <c r="AE2947" s="112"/>
    </row>
    <row r="2948" spans="1:31" x14ac:dyDescent="0.25">
      <c r="A2948" s="17"/>
      <c r="B2948" s="17"/>
      <c r="C2948" s="17"/>
      <c r="D2948" s="86"/>
      <c r="E2948" s="86"/>
      <c r="F2948" s="86"/>
      <c r="G2948" s="87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9"/>
      <c r="AB2948" s="79"/>
      <c r="AC2948" s="19"/>
      <c r="AD2948" s="79"/>
      <c r="AE2948" s="112"/>
    </row>
    <row r="2949" spans="1:31" x14ac:dyDescent="0.25">
      <c r="A2949" s="17"/>
      <c r="B2949" s="17"/>
      <c r="C2949" s="17"/>
      <c r="D2949" s="86"/>
      <c r="E2949" s="86"/>
      <c r="F2949" s="86"/>
      <c r="G2949" s="87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9"/>
      <c r="AB2949" s="79"/>
      <c r="AC2949" s="19"/>
      <c r="AD2949" s="79"/>
      <c r="AE2949" s="112"/>
    </row>
    <row r="2950" spans="1:31" x14ac:dyDescent="0.25">
      <c r="A2950" s="17"/>
      <c r="B2950" s="17"/>
      <c r="C2950" s="17"/>
      <c r="D2950" s="86"/>
      <c r="E2950" s="86"/>
      <c r="F2950" s="86"/>
      <c r="G2950" s="87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9"/>
      <c r="AB2950" s="79"/>
      <c r="AC2950" s="19"/>
      <c r="AD2950" s="79"/>
      <c r="AE2950" s="112"/>
    </row>
    <row r="2951" spans="1:31" x14ac:dyDescent="0.25">
      <c r="A2951" s="17"/>
      <c r="B2951" s="17"/>
      <c r="C2951" s="17"/>
      <c r="D2951" s="86"/>
      <c r="E2951" s="86"/>
      <c r="F2951" s="86"/>
      <c r="G2951" s="87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9"/>
      <c r="AB2951" s="79"/>
      <c r="AC2951" s="19"/>
      <c r="AD2951" s="79"/>
      <c r="AE2951" s="112"/>
    </row>
    <row r="2952" spans="1:31" x14ac:dyDescent="0.25">
      <c r="A2952" s="17"/>
      <c r="B2952" s="17"/>
      <c r="C2952" s="17"/>
      <c r="D2952" s="86"/>
      <c r="E2952" s="86"/>
      <c r="F2952" s="86"/>
      <c r="G2952" s="87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9"/>
      <c r="AB2952" s="79"/>
      <c r="AC2952" s="19"/>
      <c r="AD2952" s="79"/>
      <c r="AE2952" s="112"/>
    </row>
    <row r="2953" spans="1:31" x14ac:dyDescent="0.25">
      <c r="A2953" s="17"/>
      <c r="B2953" s="17"/>
      <c r="C2953" s="17"/>
      <c r="D2953" s="86"/>
      <c r="E2953" s="86"/>
      <c r="F2953" s="86"/>
      <c r="G2953" s="87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9"/>
      <c r="AB2953" s="79"/>
      <c r="AC2953" s="19"/>
      <c r="AD2953" s="79"/>
      <c r="AE2953" s="112"/>
    </row>
    <row r="2954" spans="1:31" x14ac:dyDescent="0.25">
      <c r="A2954" s="17"/>
      <c r="B2954" s="17"/>
      <c r="C2954" s="17"/>
      <c r="D2954" s="86"/>
      <c r="E2954" s="86"/>
      <c r="F2954" s="86"/>
      <c r="G2954" s="87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9"/>
      <c r="AB2954" s="79"/>
      <c r="AC2954" s="19"/>
      <c r="AD2954" s="79"/>
      <c r="AE2954" s="112"/>
    </row>
    <row r="2955" spans="1:31" x14ac:dyDescent="0.25">
      <c r="A2955" s="17"/>
      <c r="B2955" s="17"/>
      <c r="C2955" s="17"/>
      <c r="D2955" s="86"/>
      <c r="E2955" s="86"/>
      <c r="F2955" s="86"/>
      <c r="G2955" s="87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9"/>
      <c r="AB2955" s="79"/>
      <c r="AC2955" s="19"/>
      <c r="AD2955" s="79"/>
      <c r="AE2955" s="112"/>
    </row>
    <row r="2956" spans="1:31" x14ac:dyDescent="0.25">
      <c r="A2956" s="17"/>
      <c r="B2956" s="17"/>
      <c r="C2956" s="17"/>
      <c r="D2956" s="86"/>
      <c r="E2956" s="86"/>
      <c r="F2956" s="86"/>
      <c r="G2956" s="87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9"/>
      <c r="AB2956" s="79"/>
      <c r="AC2956" s="19"/>
      <c r="AD2956" s="79"/>
      <c r="AE2956" s="112"/>
    </row>
    <row r="2957" spans="1:31" x14ac:dyDescent="0.25">
      <c r="A2957" s="17"/>
      <c r="B2957" s="17"/>
      <c r="C2957" s="17"/>
      <c r="D2957" s="86"/>
      <c r="E2957" s="86"/>
      <c r="F2957" s="86"/>
      <c r="G2957" s="87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9"/>
      <c r="AB2957" s="79"/>
      <c r="AC2957" s="19"/>
      <c r="AD2957" s="79"/>
      <c r="AE2957" s="112"/>
    </row>
    <row r="2958" spans="1:31" x14ac:dyDescent="0.25">
      <c r="A2958" s="17"/>
      <c r="B2958" s="17"/>
      <c r="C2958" s="17"/>
      <c r="D2958" s="86"/>
      <c r="E2958" s="86"/>
      <c r="F2958" s="86"/>
      <c r="G2958" s="87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9"/>
      <c r="AB2958" s="79"/>
      <c r="AC2958" s="19"/>
      <c r="AD2958" s="79"/>
      <c r="AE2958" s="112"/>
    </row>
    <row r="2959" spans="1:31" x14ac:dyDescent="0.25">
      <c r="A2959" s="17"/>
      <c r="B2959" s="17"/>
      <c r="C2959" s="17"/>
      <c r="D2959" s="86"/>
      <c r="E2959" s="86"/>
      <c r="F2959" s="86"/>
      <c r="G2959" s="87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9"/>
      <c r="AB2959" s="79"/>
      <c r="AC2959" s="19"/>
      <c r="AD2959" s="79"/>
      <c r="AE2959" s="112"/>
    </row>
    <row r="2960" spans="1:31" x14ac:dyDescent="0.25">
      <c r="A2960" s="17"/>
      <c r="B2960" s="17"/>
      <c r="C2960" s="17"/>
      <c r="D2960" s="86"/>
      <c r="E2960" s="86"/>
      <c r="F2960" s="86"/>
      <c r="G2960" s="87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9"/>
      <c r="AB2960" s="79"/>
      <c r="AC2960" s="19"/>
      <c r="AD2960" s="79"/>
      <c r="AE2960" s="112"/>
    </row>
    <row r="2961" spans="1:31" x14ac:dyDescent="0.25">
      <c r="A2961" s="17"/>
      <c r="B2961" s="17"/>
      <c r="C2961" s="17"/>
      <c r="D2961" s="86"/>
      <c r="E2961" s="86"/>
      <c r="F2961" s="86"/>
      <c r="G2961" s="87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9"/>
      <c r="AB2961" s="79"/>
      <c r="AC2961" s="19"/>
      <c r="AD2961" s="79"/>
      <c r="AE2961" s="112"/>
    </row>
    <row r="2962" spans="1:31" x14ac:dyDescent="0.25">
      <c r="A2962" s="17"/>
      <c r="B2962" s="17"/>
      <c r="C2962" s="17"/>
      <c r="D2962" s="86"/>
      <c r="E2962" s="86"/>
      <c r="F2962" s="86"/>
      <c r="G2962" s="87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9"/>
      <c r="AB2962" s="79"/>
      <c r="AC2962" s="19"/>
      <c r="AD2962" s="79"/>
      <c r="AE2962" s="112"/>
    </row>
    <row r="2963" spans="1:31" x14ac:dyDescent="0.25">
      <c r="A2963" s="17"/>
      <c r="B2963" s="17"/>
      <c r="C2963" s="17"/>
      <c r="D2963" s="86"/>
      <c r="E2963" s="86"/>
      <c r="F2963" s="86"/>
      <c r="G2963" s="87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9"/>
      <c r="AB2963" s="79"/>
      <c r="AC2963" s="19"/>
      <c r="AD2963" s="79"/>
      <c r="AE2963" s="112"/>
    </row>
    <row r="2964" spans="1:31" x14ac:dyDescent="0.25">
      <c r="A2964" s="17"/>
      <c r="B2964" s="17"/>
      <c r="C2964" s="17"/>
      <c r="D2964" s="86"/>
      <c r="E2964" s="86"/>
      <c r="F2964" s="86"/>
      <c r="G2964" s="87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9"/>
      <c r="AB2964" s="79"/>
      <c r="AC2964" s="19"/>
      <c r="AD2964" s="79"/>
      <c r="AE2964" s="112"/>
    </row>
    <row r="2965" spans="1:31" x14ac:dyDescent="0.25">
      <c r="A2965" s="17"/>
      <c r="B2965" s="17"/>
      <c r="C2965" s="17"/>
      <c r="D2965" s="86"/>
      <c r="E2965" s="86"/>
      <c r="F2965" s="86"/>
      <c r="G2965" s="87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9"/>
      <c r="AB2965" s="79"/>
      <c r="AC2965" s="19"/>
      <c r="AD2965" s="79"/>
      <c r="AE2965" s="112"/>
    </row>
    <row r="2966" spans="1:31" x14ac:dyDescent="0.25">
      <c r="A2966" s="17"/>
      <c r="B2966" s="17"/>
      <c r="C2966" s="17"/>
      <c r="D2966" s="86"/>
      <c r="E2966" s="86"/>
      <c r="F2966" s="86"/>
      <c r="G2966" s="87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9"/>
      <c r="AB2966" s="79"/>
      <c r="AC2966" s="19"/>
      <c r="AD2966" s="79"/>
      <c r="AE2966" s="112"/>
    </row>
    <row r="2967" spans="1:31" x14ac:dyDescent="0.25">
      <c r="A2967" s="17"/>
      <c r="B2967" s="17"/>
      <c r="C2967" s="17"/>
      <c r="D2967" s="86"/>
      <c r="E2967" s="86"/>
      <c r="F2967" s="86"/>
      <c r="G2967" s="87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9"/>
      <c r="AB2967" s="79"/>
      <c r="AC2967" s="19"/>
      <c r="AD2967" s="79"/>
      <c r="AE2967" s="112"/>
    </row>
    <row r="2968" spans="1:31" x14ac:dyDescent="0.25">
      <c r="A2968" s="17"/>
      <c r="B2968" s="17"/>
      <c r="C2968" s="17"/>
      <c r="D2968" s="86"/>
      <c r="E2968" s="86"/>
      <c r="F2968" s="86"/>
      <c r="G2968" s="87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9"/>
      <c r="AB2968" s="79"/>
      <c r="AC2968" s="19"/>
      <c r="AD2968" s="79"/>
      <c r="AE2968" s="112"/>
    </row>
    <row r="2969" spans="1:31" x14ac:dyDescent="0.25">
      <c r="A2969" s="17"/>
      <c r="B2969" s="17"/>
      <c r="C2969" s="17"/>
      <c r="D2969" s="86"/>
      <c r="E2969" s="86"/>
      <c r="F2969" s="86"/>
      <c r="G2969" s="87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9"/>
      <c r="AB2969" s="79"/>
      <c r="AC2969" s="19"/>
      <c r="AD2969" s="79"/>
      <c r="AE2969" s="112"/>
    </row>
    <row r="2970" spans="1:31" x14ac:dyDescent="0.25">
      <c r="A2970" s="17"/>
      <c r="B2970" s="17"/>
      <c r="C2970" s="17"/>
      <c r="D2970" s="86"/>
      <c r="E2970" s="86"/>
      <c r="F2970" s="86"/>
      <c r="G2970" s="87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9"/>
      <c r="AB2970" s="79"/>
      <c r="AC2970" s="19"/>
      <c r="AD2970" s="79"/>
      <c r="AE2970" s="112"/>
    </row>
    <row r="2971" spans="1:31" x14ac:dyDescent="0.25">
      <c r="A2971" s="17"/>
      <c r="B2971" s="17"/>
      <c r="C2971" s="17"/>
      <c r="D2971" s="86"/>
      <c r="E2971" s="86"/>
      <c r="F2971" s="86"/>
      <c r="G2971" s="87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9"/>
      <c r="AB2971" s="79"/>
      <c r="AC2971" s="19"/>
      <c r="AD2971" s="79"/>
      <c r="AE2971" s="112"/>
    </row>
    <row r="2972" spans="1:31" x14ac:dyDescent="0.25">
      <c r="A2972" s="17"/>
      <c r="B2972" s="17"/>
      <c r="C2972" s="17"/>
      <c r="D2972" s="86"/>
      <c r="E2972" s="86"/>
      <c r="F2972" s="86"/>
      <c r="G2972" s="87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9"/>
      <c r="AB2972" s="79"/>
      <c r="AC2972" s="19"/>
      <c r="AD2972" s="79"/>
      <c r="AE2972" s="112"/>
    </row>
    <row r="2973" spans="1:31" x14ac:dyDescent="0.25">
      <c r="A2973" s="17"/>
      <c r="B2973" s="17"/>
      <c r="C2973" s="17"/>
      <c r="D2973" s="86"/>
      <c r="E2973" s="86"/>
      <c r="F2973" s="86"/>
      <c r="G2973" s="87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9"/>
      <c r="AB2973" s="79"/>
      <c r="AC2973" s="19"/>
      <c r="AD2973" s="79"/>
      <c r="AE2973" s="112"/>
    </row>
    <row r="2974" spans="1:31" x14ac:dyDescent="0.25">
      <c r="A2974" s="17"/>
      <c r="B2974" s="17"/>
      <c r="C2974" s="17"/>
      <c r="D2974" s="86"/>
      <c r="E2974" s="86"/>
      <c r="F2974" s="86"/>
      <c r="G2974" s="87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9"/>
      <c r="AB2974" s="79"/>
      <c r="AC2974" s="19"/>
      <c r="AD2974" s="79"/>
      <c r="AE2974" s="112"/>
    </row>
    <row r="2975" spans="1:31" x14ac:dyDescent="0.25">
      <c r="A2975" s="17"/>
      <c r="B2975" s="17"/>
      <c r="C2975" s="17"/>
      <c r="D2975" s="86"/>
      <c r="E2975" s="86"/>
      <c r="F2975" s="86"/>
      <c r="G2975" s="87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9"/>
      <c r="AB2975" s="79"/>
      <c r="AC2975" s="19"/>
      <c r="AD2975" s="79"/>
      <c r="AE2975" s="112"/>
    </row>
    <row r="2976" spans="1:31" x14ac:dyDescent="0.25">
      <c r="A2976" s="17"/>
      <c r="B2976" s="17"/>
      <c r="C2976" s="17"/>
      <c r="D2976" s="86"/>
      <c r="E2976" s="86"/>
      <c r="F2976" s="86"/>
      <c r="G2976" s="87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9"/>
      <c r="AB2976" s="79"/>
      <c r="AC2976" s="19"/>
      <c r="AD2976" s="79"/>
      <c r="AE2976" s="112"/>
    </row>
    <row r="2977" spans="1:31" x14ac:dyDescent="0.25">
      <c r="A2977" s="17"/>
      <c r="B2977" s="17"/>
      <c r="C2977" s="17"/>
      <c r="D2977" s="86"/>
      <c r="E2977" s="86"/>
      <c r="F2977" s="86"/>
      <c r="G2977" s="87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9"/>
      <c r="AB2977" s="79"/>
      <c r="AC2977" s="19"/>
      <c r="AD2977" s="79"/>
      <c r="AE2977" s="112"/>
    </row>
    <row r="2978" spans="1:31" x14ac:dyDescent="0.25">
      <c r="A2978" s="17"/>
      <c r="B2978" s="17"/>
      <c r="C2978" s="17"/>
      <c r="D2978" s="86"/>
      <c r="E2978" s="86"/>
      <c r="F2978" s="86"/>
      <c r="G2978" s="87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9"/>
      <c r="AB2978" s="79"/>
      <c r="AC2978" s="19"/>
      <c r="AD2978" s="79"/>
      <c r="AE2978" s="112"/>
    </row>
    <row r="2979" spans="1:31" x14ac:dyDescent="0.25">
      <c r="A2979" s="17"/>
      <c r="B2979" s="17"/>
      <c r="C2979" s="17"/>
      <c r="D2979" s="86"/>
      <c r="E2979" s="86"/>
      <c r="F2979" s="86"/>
      <c r="G2979" s="87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9"/>
      <c r="AB2979" s="79"/>
      <c r="AC2979" s="19"/>
      <c r="AD2979" s="79"/>
      <c r="AE2979" s="112"/>
    </row>
    <row r="2980" spans="1:31" x14ac:dyDescent="0.25">
      <c r="A2980" s="17"/>
      <c r="B2980" s="17"/>
      <c r="C2980" s="17"/>
      <c r="D2980" s="86"/>
      <c r="E2980" s="86"/>
      <c r="F2980" s="86"/>
      <c r="G2980" s="87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9"/>
      <c r="AB2980" s="79"/>
      <c r="AC2980" s="19"/>
      <c r="AD2980" s="79"/>
      <c r="AE2980" s="112"/>
    </row>
    <row r="2981" spans="1:31" x14ac:dyDescent="0.25">
      <c r="A2981" s="17"/>
      <c r="B2981" s="17"/>
      <c r="C2981" s="17"/>
      <c r="D2981" s="86"/>
      <c r="E2981" s="86"/>
      <c r="F2981" s="86"/>
      <c r="G2981" s="87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9"/>
      <c r="AB2981" s="79"/>
      <c r="AC2981" s="19"/>
      <c r="AD2981" s="79"/>
      <c r="AE2981" s="112"/>
    </row>
    <row r="2982" spans="1:31" x14ac:dyDescent="0.25">
      <c r="A2982" s="17"/>
      <c r="B2982" s="17"/>
      <c r="C2982" s="17"/>
      <c r="D2982" s="86"/>
      <c r="E2982" s="86"/>
      <c r="F2982" s="86"/>
      <c r="G2982" s="87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9"/>
      <c r="AB2982" s="79"/>
      <c r="AC2982" s="19"/>
      <c r="AD2982" s="79"/>
      <c r="AE2982" s="112"/>
    </row>
    <row r="2983" spans="1:31" x14ac:dyDescent="0.25">
      <c r="A2983" s="17"/>
      <c r="B2983" s="17"/>
      <c r="C2983" s="17"/>
      <c r="D2983" s="86"/>
      <c r="E2983" s="86"/>
      <c r="F2983" s="86"/>
      <c r="G2983" s="87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9"/>
      <c r="AB2983" s="79"/>
      <c r="AC2983" s="19"/>
      <c r="AD2983" s="79"/>
      <c r="AE2983" s="112"/>
    </row>
    <row r="2984" spans="1:31" x14ac:dyDescent="0.25">
      <c r="A2984" s="17"/>
      <c r="B2984" s="17"/>
      <c r="C2984" s="17"/>
      <c r="D2984" s="86"/>
      <c r="E2984" s="86"/>
      <c r="F2984" s="86"/>
      <c r="G2984" s="87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9"/>
      <c r="AB2984" s="79"/>
      <c r="AC2984" s="19"/>
      <c r="AD2984" s="79"/>
      <c r="AE2984" s="112"/>
    </row>
    <row r="2985" spans="1:31" x14ac:dyDescent="0.25">
      <c r="A2985" s="17"/>
      <c r="B2985" s="17"/>
      <c r="C2985" s="17"/>
      <c r="D2985" s="86"/>
      <c r="E2985" s="86"/>
      <c r="F2985" s="86"/>
      <c r="G2985" s="87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9"/>
      <c r="AB2985" s="79"/>
      <c r="AC2985" s="19"/>
      <c r="AD2985" s="79"/>
      <c r="AE2985" s="112"/>
    </row>
    <row r="2986" spans="1:31" x14ac:dyDescent="0.25">
      <c r="A2986" s="17"/>
      <c r="B2986" s="17"/>
      <c r="C2986" s="17"/>
      <c r="D2986" s="86"/>
      <c r="E2986" s="86"/>
      <c r="F2986" s="86"/>
      <c r="G2986" s="87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9"/>
      <c r="AB2986" s="79"/>
      <c r="AC2986" s="19"/>
      <c r="AD2986" s="79"/>
      <c r="AE2986" s="112"/>
    </row>
    <row r="2987" spans="1:31" x14ac:dyDescent="0.25">
      <c r="A2987" s="17"/>
      <c r="B2987" s="17"/>
      <c r="C2987" s="17"/>
      <c r="D2987" s="86"/>
      <c r="E2987" s="86"/>
      <c r="F2987" s="86"/>
      <c r="G2987" s="87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9"/>
      <c r="AB2987" s="79"/>
      <c r="AC2987" s="19"/>
      <c r="AD2987" s="79"/>
      <c r="AE2987" s="112"/>
    </row>
    <row r="2988" spans="1:31" x14ac:dyDescent="0.25">
      <c r="A2988" s="17"/>
      <c r="B2988" s="17"/>
      <c r="C2988" s="17"/>
      <c r="D2988" s="86"/>
      <c r="E2988" s="86"/>
      <c r="F2988" s="86"/>
      <c r="G2988" s="87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9"/>
      <c r="AB2988" s="79"/>
      <c r="AC2988" s="19"/>
      <c r="AD2988" s="79"/>
      <c r="AE2988" s="112"/>
    </row>
    <row r="2989" spans="1:31" x14ac:dyDescent="0.25">
      <c r="A2989" s="17"/>
      <c r="B2989" s="17"/>
      <c r="C2989" s="17"/>
      <c r="D2989" s="86"/>
      <c r="E2989" s="86"/>
      <c r="F2989" s="86"/>
      <c r="G2989" s="87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9"/>
      <c r="AB2989" s="79"/>
      <c r="AC2989" s="19"/>
      <c r="AD2989" s="79"/>
      <c r="AE2989" s="112"/>
    </row>
    <row r="2990" spans="1:31" x14ac:dyDescent="0.25">
      <c r="A2990" s="17"/>
      <c r="B2990" s="17"/>
      <c r="C2990" s="17"/>
      <c r="D2990" s="86"/>
      <c r="E2990" s="86"/>
      <c r="F2990" s="86"/>
      <c r="G2990" s="87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9"/>
      <c r="AB2990" s="79"/>
      <c r="AC2990" s="19"/>
      <c r="AD2990" s="79"/>
      <c r="AE2990" s="112"/>
    </row>
    <row r="2991" spans="1:31" x14ac:dyDescent="0.25">
      <c r="A2991" s="17"/>
      <c r="B2991" s="17"/>
      <c r="C2991" s="17"/>
      <c r="D2991" s="86"/>
      <c r="E2991" s="86"/>
      <c r="F2991" s="86"/>
      <c r="G2991" s="87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9"/>
      <c r="AB2991" s="79"/>
      <c r="AC2991" s="19"/>
      <c r="AD2991" s="79"/>
      <c r="AE2991" s="112"/>
    </row>
    <row r="2992" spans="1:31" x14ac:dyDescent="0.25">
      <c r="A2992" s="17"/>
      <c r="B2992" s="17"/>
      <c r="C2992" s="17"/>
      <c r="D2992" s="86"/>
      <c r="E2992" s="86"/>
      <c r="F2992" s="86"/>
      <c r="G2992" s="87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9"/>
      <c r="AB2992" s="79"/>
      <c r="AC2992" s="19"/>
      <c r="AD2992" s="79"/>
      <c r="AE2992" s="112"/>
    </row>
    <row r="2993" spans="1:31" x14ac:dyDescent="0.25">
      <c r="A2993" s="17"/>
      <c r="B2993" s="17"/>
      <c r="C2993" s="17"/>
      <c r="D2993" s="86"/>
      <c r="E2993" s="86"/>
      <c r="F2993" s="86"/>
      <c r="G2993" s="87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9"/>
      <c r="AB2993" s="79"/>
      <c r="AC2993" s="19"/>
      <c r="AD2993" s="79"/>
      <c r="AE2993" s="112"/>
    </row>
    <row r="2994" spans="1:31" x14ac:dyDescent="0.25">
      <c r="A2994" s="17"/>
      <c r="B2994" s="17"/>
      <c r="C2994" s="17"/>
      <c r="D2994" s="86"/>
      <c r="E2994" s="86"/>
      <c r="F2994" s="86"/>
      <c r="G2994" s="87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9"/>
      <c r="AB2994" s="79"/>
      <c r="AC2994" s="19"/>
      <c r="AD2994" s="79"/>
      <c r="AE2994" s="112"/>
    </row>
    <row r="2995" spans="1:31" x14ac:dyDescent="0.25">
      <c r="A2995" s="17"/>
      <c r="B2995" s="17"/>
      <c r="C2995" s="17"/>
      <c r="D2995" s="86"/>
      <c r="E2995" s="86"/>
      <c r="F2995" s="86"/>
      <c r="G2995" s="87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9"/>
      <c r="AB2995" s="79"/>
      <c r="AC2995" s="19"/>
      <c r="AD2995" s="79"/>
      <c r="AE2995" s="112"/>
    </row>
    <row r="2996" spans="1:31" x14ac:dyDescent="0.25">
      <c r="A2996" s="17"/>
      <c r="B2996" s="17"/>
      <c r="C2996" s="17"/>
      <c r="D2996" s="86"/>
      <c r="E2996" s="86"/>
      <c r="F2996" s="86"/>
      <c r="G2996" s="87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9"/>
      <c r="AB2996" s="79"/>
      <c r="AC2996" s="19"/>
      <c r="AD2996" s="79"/>
      <c r="AE2996" s="112"/>
    </row>
    <row r="2997" spans="1:31" x14ac:dyDescent="0.25">
      <c r="A2997" s="17"/>
      <c r="B2997" s="17"/>
      <c r="C2997" s="17"/>
      <c r="D2997" s="86"/>
      <c r="E2997" s="86"/>
      <c r="F2997" s="86"/>
      <c r="G2997" s="87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9"/>
      <c r="AB2997" s="79"/>
      <c r="AC2997" s="19"/>
      <c r="AD2997" s="79"/>
      <c r="AE2997" s="112"/>
    </row>
    <row r="2998" spans="1:31" x14ac:dyDescent="0.25">
      <c r="A2998" s="17"/>
      <c r="B2998" s="17"/>
      <c r="C2998" s="17"/>
      <c r="D2998" s="86"/>
      <c r="E2998" s="86"/>
      <c r="F2998" s="86"/>
      <c r="G2998" s="87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9"/>
      <c r="AB2998" s="79"/>
      <c r="AC2998" s="19"/>
      <c r="AD2998" s="79"/>
      <c r="AE2998" s="112"/>
    </row>
    <row r="2999" spans="1:31" x14ac:dyDescent="0.25">
      <c r="A2999" s="17"/>
      <c r="B2999" s="17"/>
      <c r="C2999" s="17"/>
      <c r="D2999" s="86"/>
      <c r="E2999" s="86"/>
      <c r="F2999" s="86"/>
      <c r="G2999" s="87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9"/>
      <c r="AB2999" s="79"/>
      <c r="AC2999" s="19"/>
      <c r="AD2999" s="79"/>
      <c r="AE2999" s="112"/>
    </row>
    <row r="3000" spans="1:31" x14ac:dyDescent="0.25">
      <c r="A3000" s="17"/>
      <c r="B3000" s="17"/>
      <c r="C3000" s="17"/>
      <c r="D3000" s="86"/>
      <c r="E3000" s="86"/>
      <c r="F3000" s="86"/>
      <c r="G3000" s="87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9"/>
      <c r="AB3000" s="79"/>
      <c r="AC3000" s="19"/>
      <c r="AD3000" s="79"/>
      <c r="AE3000" s="112"/>
    </row>
    <row r="3001" spans="1:31" x14ac:dyDescent="0.25">
      <c r="A3001" s="17"/>
      <c r="B3001" s="17"/>
      <c r="C3001" s="17"/>
      <c r="D3001" s="86"/>
      <c r="E3001" s="86"/>
      <c r="F3001" s="86"/>
      <c r="G3001" s="87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9"/>
      <c r="AB3001" s="79"/>
      <c r="AC3001" s="19"/>
      <c r="AD3001" s="79"/>
      <c r="AE3001" s="112"/>
    </row>
    <row r="3002" spans="1:31" x14ac:dyDescent="0.25">
      <c r="A3002" s="17"/>
      <c r="B3002" s="17"/>
      <c r="C3002" s="17"/>
      <c r="D3002" s="86"/>
      <c r="E3002" s="86"/>
      <c r="F3002" s="86"/>
      <c r="G3002" s="87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9"/>
      <c r="AB3002" s="79"/>
      <c r="AC3002" s="19"/>
      <c r="AD3002" s="79"/>
      <c r="AE3002" s="112"/>
    </row>
    <row r="3003" spans="1:31" x14ac:dyDescent="0.25">
      <c r="A3003" s="17"/>
      <c r="B3003" s="17"/>
      <c r="C3003" s="17"/>
      <c r="D3003" s="86"/>
      <c r="E3003" s="86"/>
      <c r="F3003" s="86"/>
      <c r="G3003" s="87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9"/>
      <c r="AB3003" s="79"/>
      <c r="AC3003" s="19"/>
      <c r="AD3003" s="79"/>
      <c r="AE3003" s="112"/>
    </row>
    <row r="3004" spans="1:31" x14ac:dyDescent="0.25">
      <c r="A3004" s="17"/>
      <c r="B3004" s="17"/>
      <c r="C3004" s="17"/>
      <c r="D3004" s="86"/>
      <c r="E3004" s="86"/>
      <c r="F3004" s="86"/>
      <c r="G3004" s="87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9"/>
      <c r="AB3004" s="79"/>
      <c r="AC3004" s="19"/>
      <c r="AD3004" s="79"/>
      <c r="AE3004" s="112"/>
    </row>
    <row r="3005" spans="1:31" x14ac:dyDescent="0.25">
      <c r="A3005" s="17"/>
      <c r="B3005" s="17"/>
      <c r="C3005" s="17"/>
      <c r="D3005" s="86"/>
      <c r="E3005" s="86"/>
      <c r="F3005" s="86"/>
      <c r="G3005" s="87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9"/>
      <c r="AB3005" s="79"/>
      <c r="AC3005" s="19"/>
      <c r="AD3005" s="79"/>
      <c r="AE3005" s="112"/>
    </row>
    <row r="3006" spans="1:31" x14ac:dyDescent="0.25">
      <c r="A3006" s="17"/>
      <c r="B3006" s="17"/>
      <c r="C3006" s="17"/>
      <c r="D3006" s="86"/>
      <c r="E3006" s="86"/>
      <c r="F3006" s="86"/>
      <c r="G3006" s="87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9"/>
      <c r="AB3006" s="79"/>
      <c r="AC3006" s="19"/>
      <c r="AD3006" s="79"/>
      <c r="AE3006" s="112"/>
    </row>
    <row r="3007" spans="1:31" x14ac:dyDescent="0.25">
      <c r="A3007" s="17"/>
      <c r="B3007" s="17"/>
      <c r="C3007" s="17"/>
      <c r="D3007" s="86"/>
      <c r="E3007" s="86"/>
      <c r="F3007" s="86"/>
      <c r="G3007" s="87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9"/>
      <c r="AB3007" s="79"/>
      <c r="AC3007" s="19"/>
      <c r="AD3007" s="79"/>
      <c r="AE3007" s="112"/>
    </row>
    <row r="3008" spans="1:31" x14ac:dyDescent="0.25">
      <c r="A3008" s="17"/>
      <c r="B3008" s="17"/>
      <c r="C3008" s="17"/>
      <c r="D3008" s="86"/>
      <c r="E3008" s="86"/>
      <c r="F3008" s="86"/>
      <c r="G3008" s="87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9"/>
      <c r="AB3008" s="79"/>
      <c r="AC3008" s="19"/>
      <c r="AD3008" s="79"/>
      <c r="AE3008" s="112"/>
    </row>
    <row r="3009" spans="1:31" x14ac:dyDescent="0.25">
      <c r="A3009" s="17"/>
      <c r="B3009" s="17"/>
      <c r="C3009" s="17"/>
      <c r="D3009" s="86"/>
      <c r="E3009" s="86"/>
      <c r="F3009" s="86"/>
      <c r="G3009" s="87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9"/>
      <c r="AB3009" s="79"/>
      <c r="AC3009" s="19"/>
      <c r="AD3009" s="79"/>
      <c r="AE3009" s="112"/>
    </row>
    <row r="3010" spans="1:31" x14ac:dyDescent="0.25">
      <c r="A3010" s="17"/>
      <c r="B3010" s="17"/>
      <c r="C3010" s="17"/>
      <c r="D3010" s="86"/>
      <c r="E3010" s="86"/>
      <c r="F3010" s="86"/>
      <c r="G3010" s="87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9"/>
      <c r="AB3010" s="79"/>
      <c r="AC3010" s="19"/>
      <c r="AD3010" s="79"/>
      <c r="AE3010" s="112"/>
    </row>
    <row r="3011" spans="1:31" x14ac:dyDescent="0.25">
      <c r="A3011" s="17"/>
      <c r="B3011" s="17"/>
      <c r="C3011" s="17"/>
      <c r="D3011" s="86"/>
      <c r="E3011" s="86"/>
      <c r="F3011" s="86"/>
      <c r="G3011" s="87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9"/>
      <c r="AB3011" s="79"/>
      <c r="AC3011" s="19"/>
      <c r="AD3011" s="79"/>
      <c r="AE3011" s="112"/>
    </row>
    <row r="3012" spans="1:31" x14ac:dyDescent="0.25">
      <c r="A3012" s="17"/>
      <c r="B3012" s="17"/>
      <c r="C3012" s="17"/>
      <c r="D3012" s="86"/>
      <c r="E3012" s="86"/>
      <c r="F3012" s="86"/>
      <c r="G3012" s="87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9"/>
      <c r="AB3012" s="79"/>
      <c r="AC3012" s="19"/>
      <c r="AD3012" s="79"/>
      <c r="AE3012" s="112"/>
    </row>
    <row r="3013" spans="1:31" x14ac:dyDescent="0.25">
      <c r="A3013" s="17"/>
      <c r="B3013" s="17"/>
      <c r="C3013" s="17"/>
      <c r="D3013" s="86"/>
      <c r="E3013" s="86"/>
      <c r="F3013" s="86"/>
      <c r="G3013" s="87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9"/>
      <c r="AB3013" s="79"/>
      <c r="AC3013" s="19"/>
      <c r="AD3013" s="79"/>
      <c r="AE3013" s="112"/>
    </row>
    <row r="3014" spans="1:31" x14ac:dyDescent="0.25">
      <c r="A3014" s="17"/>
      <c r="B3014" s="17"/>
      <c r="C3014" s="17"/>
      <c r="D3014" s="86"/>
      <c r="E3014" s="86"/>
      <c r="F3014" s="86"/>
      <c r="G3014" s="87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9"/>
      <c r="AB3014" s="79"/>
      <c r="AC3014" s="19"/>
      <c r="AD3014" s="79"/>
      <c r="AE3014" s="112"/>
    </row>
    <row r="3015" spans="1:31" x14ac:dyDescent="0.25">
      <c r="A3015" s="17"/>
      <c r="B3015" s="17"/>
      <c r="C3015" s="17"/>
      <c r="D3015" s="86"/>
      <c r="E3015" s="86"/>
      <c r="F3015" s="86"/>
      <c r="G3015" s="87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9"/>
      <c r="AB3015" s="79"/>
      <c r="AC3015" s="19"/>
      <c r="AD3015" s="79"/>
      <c r="AE3015" s="112"/>
    </row>
    <row r="3016" spans="1:31" x14ac:dyDescent="0.25">
      <c r="A3016" s="17"/>
      <c r="B3016" s="17"/>
      <c r="C3016" s="17"/>
      <c r="D3016" s="86"/>
      <c r="E3016" s="86"/>
      <c r="F3016" s="86"/>
      <c r="G3016" s="87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9"/>
      <c r="AB3016" s="79"/>
      <c r="AC3016" s="19"/>
      <c r="AD3016" s="79"/>
      <c r="AE3016" s="112"/>
    </row>
    <row r="3017" spans="1:31" x14ac:dyDescent="0.25">
      <c r="A3017" s="17"/>
      <c r="B3017" s="17"/>
      <c r="C3017" s="17"/>
      <c r="D3017" s="86"/>
      <c r="E3017" s="86"/>
      <c r="F3017" s="86"/>
      <c r="G3017" s="87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9"/>
      <c r="AB3017" s="79"/>
      <c r="AC3017" s="19"/>
      <c r="AD3017" s="79"/>
      <c r="AE3017" s="112"/>
    </row>
    <row r="3018" spans="1:31" x14ac:dyDescent="0.25">
      <c r="A3018" s="17"/>
      <c r="B3018" s="17"/>
      <c r="C3018" s="17"/>
      <c r="D3018" s="86"/>
      <c r="E3018" s="86"/>
      <c r="F3018" s="86"/>
      <c r="G3018" s="87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9"/>
      <c r="AB3018" s="79"/>
      <c r="AC3018" s="19"/>
      <c r="AD3018" s="79"/>
      <c r="AE3018" s="112"/>
    </row>
    <row r="3019" spans="1:31" x14ac:dyDescent="0.25">
      <c r="A3019" s="17"/>
      <c r="B3019" s="17"/>
      <c r="C3019" s="17"/>
      <c r="D3019" s="86"/>
      <c r="E3019" s="86"/>
      <c r="F3019" s="86"/>
      <c r="G3019" s="87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9"/>
      <c r="AB3019" s="79"/>
      <c r="AC3019" s="19"/>
      <c r="AD3019" s="79"/>
      <c r="AE3019" s="112"/>
    </row>
    <row r="3020" spans="1:31" x14ac:dyDescent="0.25">
      <c r="A3020" s="17"/>
      <c r="B3020" s="17"/>
      <c r="C3020" s="17"/>
      <c r="D3020" s="86"/>
      <c r="E3020" s="86"/>
      <c r="F3020" s="86"/>
      <c r="G3020" s="87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9"/>
      <c r="AB3020" s="79"/>
      <c r="AC3020" s="19"/>
      <c r="AD3020" s="79"/>
      <c r="AE3020" s="112"/>
    </row>
    <row r="3021" spans="1:31" x14ac:dyDescent="0.25">
      <c r="A3021" s="17"/>
      <c r="B3021" s="17"/>
      <c r="C3021" s="17"/>
      <c r="D3021" s="86"/>
      <c r="E3021" s="86"/>
      <c r="F3021" s="86"/>
      <c r="G3021" s="87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9"/>
      <c r="AB3021" s="79"/>
      <c r="AC3021" s="19"/>
      <c r="AD3021" s="79"/>
      <c r="AE3021" s="112"/>
    </row>
    <row r="3022" spans="1:31" x14ac:dyDescent="0.25">
      <c r="A3022" s="17"/>
      <c r="B3022" s="17"/>
      <c r="C3022" s="17"/>
      <c r="D3022" s="86"/>
      <c r="E3022" s="86"/>
      <c r="F3022" s="86"/>
      <c r="G3022" s="87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9"/>
      <c r="AB3022" s="79"/>
      <c r="AC3022" s="19"/>
      <c r="AD3022" s="79"/>
      <c r="AE3022" s="112"/>
    </row>
    <row r="3023" spans="1:31" x14ac:dyDescent="0.25">
      <c r="A3023" s="17"/>
      <c r="B3023" s="17"/>
      <c r="C3023" s="17"/>
      <c r="D3023" s="86"/>
      <c r="E3023" s="86"/>
      <c r="F3023" s="86"/>
      <c r="G3023" s="87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9"/>
      <c r="AB3023" s="79"/>
      <c r="AC3023" s="19"/>
      <c r="AD3023" s="79"/>
      <c r="AE3023" s="112"/>
    </row>
    <row r="3024" spans="1:31" x14ac:dyDescent="0.25">
      <c r="A3024" s="17"/>
      <c r="B3024" s="17"/>
      <c r="C3024" s="17"/>
      <c r="D3024" s="86"/>
      <c r="E3024" s="86"/>
      <c r="F3024" s="86"/>
      <c r="G3024" s="87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9"/>
      <c r="AB3024" s="79"/>
      <c r="AC3024" s="19"/>
      <c r="AD3024" s="79"/>
      <c r="AE3024" s="112"/>
    </row>
    <row r="3025" spans="1:31" x14ac:dyDescent="0.25">
      <c r="A3025" s="17"/>
      <c r="B3025" s="17"/>
      <c r="C3025" s="17"/>
      <c r="D3025" s="86"/>
      <c r="E3025" s="86"/>
      <c r="F3025" s="86"/>
      <c r="G3025" s="87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9"/>
      <c r="AB3025" s="79"/>
      <c r="AC3025" s="19"/>
      <c r="AD3025" s="79"/>
      <c r="AE3025" s="112"/>
    </row>
    <row r="3026" spans="1:31" x14ac:dyDescent="0.25">
      <c r="A3026" s="17"/>
      <c r="B3026" s="17"/>
      <c r="C3026" s="17"/>
      <c r="D3026" s="86"/>
      <c r="E3026" s="86"/>
      <c r="F3026" s="86"/>
      <c r="G3026" s="87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9"/>
      <c r="AB3026" s="79"/>
      <c r="AC3026" s="19"/>
      <c r="AD3026" s="79"/>
      <c r="AE3026" s="112"/>
    </row>
    <row r="3027" spans="1:31" x14ac:dyDescent="0.25">
      <c r="A3027" s="17"/>
      <c r="B3027" s="17"/>
      <c r="C3027" s="17"/>
      <c r="D3027" s="86"/>
      <c r="E3027" s="86"/>
      <c r="F3027" s="86"/>
      <c r="G3027" s="87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9"/>
      <c r="AB3027" s="79"/>
      <c r="AC3027" s="19"/>
      <c r="AD3027" s="79"/>
      <c r="AE3027" s="112"/>
    </row>
    <row r="3028" spans="1:31" x14ac:dyDescent="0.25">
      <c r="A3028" s="17"/>
      <c r="B3028" s="17"/>
      <c r="C3028" s="17"/>
      <c r="D3028" s="86"/>
      <c r="E3028" s="86"/>
      <c r="F3028" s="86"/>
      <c r="G3028" s="87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9"/>
      <c r="AB3028" s="79"/>
      <c r="AC3028" s="19"/>
      <c r="AD3028" s="79"/>
      <c r="AE3028" s="112"/>
    </row>
    <row r="3029" spans="1:31" x14ac:dyDescent="0.25">
      <c r="A3029" s="17"/>
      <c r="B3029" s="17"/>
      <c r="C3029" s="17"/>
      <c r="D3029" s="86"/>
      <c r="E3029" s="86"/>
      <c r="F3029" s="86"/>
      <c r="G3029" s="87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9"/>
      <c r="AB3029" s="79"/>
      <c r="AC3029" s="19"/>
      <c r="AD3029" s="79"/>
      <c r="AE3029" s="112"/>
    </row>
    <row r="3030" spans="1:31" x14ac:dyDescent="0.25">
      <c r="A3030" s="17"/>
      <c r="B3030" s="17"/>
      <c r="C3030" s="17"/>
      <c r="D3030" s="86"/>
      <c r="E3030" s="86"/>
      <c r="F3030" s="86"/>
      <c r="G3030" s="87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9"/>
      <c r="AB3030" s="79"/>
      <c r="AC3030" s="19"/>
      <c r="AD3030" s="79"/>
      <c r="AE3030" s="112"/>
    </row>
    <row r="3031" spans="1:31" x14ac:dyDescent="0.25">
      <c r="A3031" s="17"/>
      <c r="B3031" s="17"/>
      <c r="C3031" s="17"/>
      <c r="D3031" s="86"/>
      <c r="E3031" s="86"/>
      <c r="F3031" s="86"/>
      <c r="G3031" s="87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9"/>
      <c r="AB3031" s="79"/>
      <c r="AC3031" s="19"/>
      <c r="AD3031" s="79"/>
      <c r="AE3031" s="112"/>
    </row>
    <row r="3032" spans="1:31" x14ac:dyDescent="0.25">
      <c r="A3032" s="17"/>
      <c r="B3032" s="17"/>
      <c r="C3032" s="17"/>
      <c r="D3032" s="86"/>
      <c r="E3032" s="86"/>
      <c r="F3032" s="86"/>
      <c r="G3032" s="87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9"/>
      <c r="AB3032" s="79"/>
      <c r="AC3032" s="19"/>
      <c r="AD3032" s="79"/>
      <c r="AE3032" s="112"/>
    </row>
    <row r="3033" spans="1:31" x14ac:dyDescent="0.25">
      <c r="A3033" s="17"/>
      <c r="B3033" s="17"/>
      <c r="C3033" s="17"/>
      <c r="D3033" s="86"/>
      <c r="E3033" s="86"/>
      <c r="F3033" s="86"/>
      <c r="G3033" s="87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9"/>
      <c r="AB3033" s="79"/>
      <c r="AC3033" s="19"/>
      <c r="AD3033" s="79"/>
      <c r="AE3033" s="112"/>
    </row>
    <row r="3034" spans="1:31" x14ac:dyDescent="0.25">
      <c r="A3034" s="17"/>
      <c r="B3034" s="17"/>
      <c r="C3034" s="17"/>
      <c r="D3034" s="86"/>
      <c r="E3034" s="86"/>
      <c r="F3034" s="86"/>
      <c r="G3034" s="87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9"/>
      <c r="AB3034" s="79"/>
      <c r="AC3034" s="19"/>
      <c r="AD3034" s="79"/>
      <c r="AE3034" s="112"/>
    </row>
    <row r="3035" spans="1:31" x14ac:dyDescent="0.25">
      <c r="A3035" s="17"/>
      <c r="B3035" s="17"/>
      <c r="C3035" s="17"/>
      <c r="D3035" s="86"/>
      <c r="E3035" s="86"/>
      <c r="F3035" s="86"/>
      <c r="G3035" s="87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9"/>
      <c r="AB3035" s="79"/>
      <c r="AC3035" s="19"/>
      <c r="AD3035" s="79"/>
      <c r="AE3035" s="112"/>
    </row>
    <row r="3036" spans="1:31" x14ac:dyDescent="0.25">
      <c r="A3036" s="17"/>
      <c r="B3036" s="17"/>
      <c r="C3036" s="17"/>
      <c r="D3036" s="86"/>
      <c r="E3036" s="86"/>
      <c r="F3036" s="86"/>
      <c r="G3036" s="87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9"/>
      <c r="AB3036" s="79"/>
      <c r="AC3036" s="19"/>
      <c r="AD3036" s="79"/>
      <c r="AE3036" s="112"/>
    </row>
    <row r="3037" spans="1:31" x14ac:dyDescent="0.25">
      <c r="A3037" s="17"/>
      <c r="B3037" s="17"/>
      <c r="C3037" s="17"/>
      <c r="D3037" s="86"/>
      <c r="E3037" s="86"/>
      <c r="F3037" s="86"/>
      <c r="G3037" s="87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9"/>
      <c r="AB3037" s="79"/>
      <c r="AC3037" s="19"/>
      <c r="AD3037" s="79"/>
      <c r="AE3037" s="112"/>
    </row>
    <row r="3038" spans="1:31" x14ac:dyDescent="0.25">
      <c r="A3038" s="17"/>
      <c r="B3038" s="17"/>
      <c r="C3038" s="17"/>
      <c r="D3038" s="86"/>
      <c r="E3038" s="86"/>
      <c r="F3038" s="86"/>
      <c r="G3038" s="87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9"/>
      <c r="AB3038" s="79"/>
      <c r="AC3038" s="19"/>
      <c r="AD3038" s="79"/>
      <c r="AE3038" s="112"/>
    </row>
    <row r="3039" spans="1:31" x14ac:dyDescent="0.25">
      <c r="A3039" s="17"/>
      <c r="B3039" s="17"/>
      <c r="C3039" s="17"/>
      <c r="D3039" s="86"/>
      <c r="E3039" s="86"/>
      <c r="F3039" s="86"/>
      <c r="G3039" s="87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9"/>
      <c r="AB3039" s="79"/>
      <c r="AC3039" s="19"/>
      <c r="AD3039" s="79"/>
      <c r="AE3039" s="112"/>
    </row>
    <row r="3040" spans="1:31" x14ac:dyDescent="0.25">
      <c r="A3040" s="17"/>
      <c r="B3040" s="17"/>
      <c r="C3040" s="17"/>
      <c r="D3040" s="86"/>
      <c r="E3040" s="86"/>
      <c r="F3040" s="86"/>
      <c r="G3040" s="87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9"/>
      <c r="AB3040" s="79"/>
      <c r="AC3040" s="19"/>
      <c r="AD3040" s="79"/>
      <c r="AE3040" s="112"/>
    </row>
    <row r="3041" spans="1:31" x14ac:dyDescent="0.25">
      <c r="A3041" s="17"/>
      <c r="B3041" s="17"/>
      <c r="C3041" s="17"/>
      <c r="D3041" s="86"/>
      <c r="E3041" s="86"/>
      <c r="F3041" s="86"/>
      <c r="G3041" s="87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9"/>
      <c r="AB3041" s="79"/>
      <c r="AC3041" s="19"/>
      <c r="AD3041" s="79"/>
      <c r="AE3041" s="112"/>
    </row>
    <row r="3042" spans="1:31" x14ac:dyDescent="0.25">
      <c r="A3042" s="17"/>
      <c r="B3042" s="17"/>
      <c r="C3042" s="17"/>
      <c r="D3042" s="86"/>
      <c r="E3042" s="86"/>
      <c r="F3042" s="86"/>
      <c r="G3042" s="87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9"/>
      <c r="AB3042" s="79"/>
      <c r="AC3042" s="19"/>
      <c r="AD3042" s="79"/>
      <c r="AE3042" s="112"/>
    </row>
    <row r="3043" spans="1:31" x14ac:dyDescent="0.25">
      <c r="A3043" s="17"/>
      <c r="B3043" s="17"/>
      <c r="C3043" s="17"/>
      <c r="D3043" s="86"/>
      <c r="E3043" s="86"/>
      <c r="F3043" s="86"/>
      <c r="G3043" s="87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9"/>
      <c r="AB3043" s="79"/>
      <c r="AC3043" s="19"/>
      <c r="AD3043" s="79"/>
      <c r="AE3043" s="112"/>
    </row>
    <row r="3044" spans="1:31" x14ac:dyDescent="0.25">
      <c r="A3044" s="17"/>
      <c r="B3044" s="17"/>
      <c r="C3044" s="17"/>
      <c r="D3044" s="86"/>
      <c r="E3044" s="86"/>
      <c r="F3044" s="86"/>
      <c r="G3044" s="87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9"/>
      <c r="AB3044" s="79"/>
      <c r="AC3044" s="19"/>
      <c r="AD3044" s="79"/>
      <c r="AE3044" s="112"/>
    </row>
    <row r="3045" spans="1:31" x14ac:dyDescent="0.25">
      <c r="A3045" s="17"/>
      <c r="B3045" s="17"/>
      <c r="C3045" s="17"/>
      <c r="D3045" s="86"/>
      <c r="E3045" s="86"/>
      <c r="F3045" s="86"/>
      <c r="G3045" s="87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9"/>
      <c r="AB3045" s="79"/>
      <c r="AC3045" s="19"/>
      <c r="AD3045" s="79"/>
      <c r="AE3045" s="112"/>
    </row>
    <row r="3046" spans="1:31" x14ac:dyDescent="0.25">
      <c r="A3046" s="17"/>
      <c r="B3046" s="17"/>
      <c r="C3046" s="17"/>
      <c r="D3046" s="86"/>
      <c r="E3046" s="86"/>
      <c r="F3046" s="86"/>
      <c r="G3046" s="87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9"/>
      <c r="AB3046" s="79"/>
      <c r="AC3046" s="19"/>
      <c r="AD3046" s="79"/>
      <c r="AE3046" s="112"/>
    </row>
    <row r="3047" spans="1:31" x14ac:dyDescent="0.25">
      <c r="A3047" s="17"/>
      <c r="B3047" s="17"/>
      <c r="C3047" s="17"/>
      <c r="D3047" s="86"/>
      <c r="E3047" s="86"/>
      <c r="F3047" s="86"/>
      <c r="G3047" s="87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9"/>
      <c r="AB3047" s="79"/>
      <c r="AC3047" s="19"/>
      <c r="AD3047" s="79"/>
      <c r="AE3047" s="112"/>
    </row>
    <row r="3048" spans="1:31" x14ac:dyDescent="0.25">
      <c r="A3048" s="17"/>
      <c r="B3048" s="17"/>
      <c r="C3048" s="17"/>
      <c r="D3048" s="86"/>
      <c r="E3048" s="86"/>
      <c r="F3048" s="86"/>
      <c r="G3048" s="87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9"/>
      <c r="AB3048" s="79"/>
      <c r="AC3048" s="19"/>
      <c r="AD3048" s="79"/>
      <c r="AE3048" s="112"/>
    </row>
    <row r="3049" spans="1:31" x14ac:dyDescent="0.25">
      <c r="A3049" s="17"/>
      <c r="B3049" s="17"/>
      <c r="C3049" s="17"/>
      <c r="D3049" s="86"/>
      <c r="E3049" s="86"/>
      <c r="F3049" s="86"/>
      <c r="G3049" s="87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9"/>
      <c r="AB3049" s="79"/>
      <c r="AC3049" s="19"/>
      <c r="AD3049" s="79"/>
      <c r="AE3049" s="112"/>
    </row>
    <row r="3050" spans="1:31" x14ac:dyDescent="0.25">
      <c r="A3050" s="17"/>
      <c r="B3050" s="17"/>
      <c r="C3050" s="17"/>
      <c r="D3050" s="86"/>
      <c r="E3050" s="86"/>
      <c r="F3050" s="86"/>
      <c r="G3050" s="87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9"/>
      <c r="AB3050" s="79"/>
      <c r="AC3050" s="19"/>
      <c r="AD3050" s="79"/>
      <c r="AE3050" s="112"/>
    </row>
    <row r="3051" spans="1:31" x14ac:dyDescent="0.25">
      <c r="A3051" s="17"/>
      <c r="B3051" s="17"/>
      <c r="C3051" s="17"/>
      <c r="D3051" s="86"/>
      <c r="E3051" s="86"/>
      <c r="F3051" s="86"/>
      <c r="G3051" s="87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9"/>
      <c r="AB3051" s="79"/>
      <c r="AC3051" s="19"/>
      <c r="AD3051" s="79"/>
      <c r="AE3051" s="112"/>
    </row>
    <row r="3052" spans="1:31" x14ac:dyDescent="0.25">
      <c r="A3052" s="17"/>
      <c r="B3052" s="17"/>
      <c r="C3052" s="17"/>
      <c r="D3052" s="86"/>
      <c r="E3052" s="86"/>
      <c r="F3052" s="86"/>
      <c r="G3052" s="87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9"/>
      <c r="AB3052" s="79"/>
      <c r="AC3052" s="19"/>
      <c r="AD3052" s="79"/>
      <c r="AE3052" s="112"/>
    </row>
    <row r="3053" spans="1:31" x14ac:dyDescent="0.25">
      <c r="A3053" s="17"/>
      <c r="B3053" s="17"/>
      <c r="C3053" s="17"/>
      <c r="D3053" s="86"/>
      <c r="E3053" s="86"/>
      <c r="F3053" s="86"/>
      <c r="G3053" s="87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9"/>
      <c r="AB3053" s="79"/>
      <c r="AC3053" s="19"/>
      <c r="AD3053" s="79"/>
      <c r="AE3053" s="112"/>
    </row>
    <row r="3054" spans="1:31" x14ac:dyDescent="0.25">
      <c r="A3054" s="17"/>
      <c r="B3054" s="17"/>
      <c r="C3054" s="17"/>
      <c r="D3054" s="86"/>
      <c r="E3054" s="86"/>
      <c r="F3054" s="86"/>
      <c r="G3054" s="87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9"/>
      <c r="AB3054" s="79"/>
      <c r="AC3054" s="19"/>
      <c r="AD3054" s="79"/>
      <c r="AE3054" s="112"/>
    </row>
    <row r="3055" spans="1:31" x14ac:dyDescent="0.25">
      <c r="A3055" s="17"/>
      <c r="B3055" s="17"/>
      <c r="C3055" s="17"/>
      <c r="D3055" s="86"/>
      <c r="E3055" s="86"/>
      <c r="F3055" s="86"/>
      <c r="G3055" s="87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9"/>
      <c r="AB3055" s="79"/>
      <c r="AC3055" s="19"/>
      <c r="AD3055" s="79"/>
      <c r="AE3055" s="112"/>
    </row>
    <row r="3056" spans="1:31" x14ac:dyDescent="0.25">
      <c r="A3056" s="17"/>
      <c r="B3056" s="17"/>
      <c r="C3056" s="17"/>
      <c r="D3056" s="86"/>
      <c r="E3056" s="86"/>
      <c r="F3056" s="86"/>
      <c r="G3056" s="87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9"/>
      <c r="AB3056" s="79"/>
      <c r="AC3056" s="19"/>
      <c r="AD3056" s="79"/>
      <c r="AE3056" s="112"/>
    </row>
    <row r="3057" spans="1:31" x14ac:dyDescent="0.25">
      <c r="A3057" s="17"/>
      <c r="B3057" s="17"/>
      <c r="C3057" s="17"/>
      <c r="D3057" s="86"/>
      <c r="E3057" s="86"/>
      <c r="F3057" s="86"/>
      <c r="G3057" s="87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9"/>
      <c r="AB3057" s="79"/>
      <c r="AC3057" s="19"/>
      <c r="AD3057" s="79"/>
      <c r="AE3057" s="112"/>
    </row>
    <row r="3058" spans="1:31" x14ac:dyDescent="0.25">
      <c r="A3058" s="17"/>
      <c r="B3058" s="17"/>
      <c r="C3058" s="17"/>
      <c r="D3058" s="86"/>
      <c r="E3058" s="86"/>
      <c r="F3058" s="86"/>
      <c r="G3058" s="87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9"/>
      <c r="AB3058" s="79"/>
      <c r="AC3058" s="19"/>
      <c r="AD3058" s="79"/>
      <c r="AE3058" s="112"/>
    </row>
    <row r="3059" spans="1:31" x14ac:dyDescent="0.25">
      <c r="A3059" s="17"/>
      <c r="B3059" s="17"/>
      <c r="C3059" s="17"/>
      <c r="D3059" s="86"/>
      <c r="E3059" s="86"/>
      <c r="F3059" s="86"/>
      <c r="G3059" s="87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9"/>
      <c r="AB3059" s="79"/>
      <c r="AC3059" s="19"/>
      <c r="AD3059" s="79"/>
      <c r="AE3059" s="112"/>
    </row>
    <row r="3060" spans="1:31" x14ac:dyDescent="0.25">
      <c r="A3060" s="17"/>
      <c r="B3060" s="17"/>
      <c r="C3060" s="17"/>
      <c r="D3060" s="86"/>
      <c r="E3060" s="86"/>
      <c r="F3060" s="86"/>
      <c r="G3060" s="87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9"/>
      <c r="AB3060" s="79"/>
      <c r="AC3060" s="19"/>
      <c r="AD3060" s="79"/>
      <c r="AE3060" s="112"/>
    </row>
    <row r="3061" spans="1:31" x14ac:dyDescent="0.25">
      <c r="A3061" s="17"/>
      <c r="B3061" s="17"/>
      <c r="C3061" s="17"/>
      <c r="D3061" s="86"/>
      <c r="E3061" s="86"/>
      <c r="F3061" s="86"/>
      <c r="G3061" s="87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9"/>
      <c r="AB3061" s="79"/>
      <c r="AC3061" s="19"/>
      <c r="AD3061" s="79"/>
      <c r="AE3061" s="112"/>
    </row>
    <row r="3062" spans="1:31" x14ac:dyDescent="0.25">
      <c r="A3062" s="17"/>
      <c r="B3062" s="17"/>
      <c r="C3062" s="17"/>
      <c r="D3062" s="86"/>
      <c r="E3062" s="86"/>
      <c r="F3062" s="86"/>
      <c r="G3062" s="87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9"/>
      <c r="AB3062" s="79"/>
      <c r="AC3062" s="19"/>
      <c r="AD3062" s="79"/>
      <c r="AE3062" s="112"/>
    </row>
    <row r="3063" spans="1:31" x14ac:dyDescent="0.25">
      <c r="A3063" s="17"/>
      <c r="B3063" s="17"/>
      <c r="C3063" s="17"/>
      <c r="D3063" s="86"/>
      <c r="E3063" s="86"/>
      <c r="F3063" s="86"/>
      <c r="G3063" s="87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9"/>
      <c r="AB3063" s="79"/>
      <c r="AC3063" s="19"/>
      <c r="AD3063" s="79"/>
      <c r="AE3063" s="112"/>
    </row>
    <row r="3064" spans="1:31" x14ac:dyDescent="0.25">
      <c r="A3064" s="17"/>
      <c r="B3064" s="17"/>
      <c r="C3064" s="17"/>
      <c r="D3064" s="86"/>
      <c r="E3064" s="86"/>
      <c r="F3064" s="86"/>
      <c r="G3064" s="87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9"/>
      <c r="AB3064" s="79"/>
      <c r="AC3064" s="19"/>
      <c r="AD3064" s="79"/>
      <c r="AE3064" s="112"/>
    </row>
    <row r="3065" spans="1:31" x14ac:dyDescent="0.25">
      <c r="A3065" s="17"/>
      <c r="B3065" s="17"/>
      <c r="C3065" s="17"/>
      <c r="D3065" s="86"/>
      <c r="E3065" s="86"/>
      <c r="F3065" s="86"/>
      <c r="G3065" s="87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9"/>
      <c r="AB3065" s="79"/>
      <c r="AC3065" s="19"/>
      <c r="AD3065" s="79"/>
      <c r="AE3065" s="112"/>
    </row>
    <row r="3066" spans="1:31" x14ac:dyDescent="0.25">
      <c r="A3066" s="17"/>
      <c r="B3066" s="17"/>
      <c r="C3066" s="17"/>
      <c r="D3066" s="86"/>
      <c r="E3066" s="86"/>
      <c r="F3066" s="86"/>
      <c r="G3066" s="87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9"/>
      <c r="AB3066" s="79"/>
      <c r="AC3066" s="19"/>
      <c r="AD3066" s="79"/>
      <c r="AE3066" s="112"/>
    </row>
    <row r="3067" spans="1:31" x14ac:dyDescent="0.25">
      <c r="A3067" s="17"/>
      <c r="B3067" s="17"/>
      <c r="C3067" s="17"/>
      <c r="D3067" s="86"/>
      <c r="E3067" s="86"/>
      <c r="F3067" s="86"/>
      <c r="G3067" s="87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9"/>
      <c r="AB3067" s="79"/>
      <c r="AC3067" s="19"/>
      <c r="AD3067" s="79"/>
      <c r="AE3067" s="112"/>
    </row>
    <row r="3068" spans="1:31" x14ac:dyDescent="0.25">
      <c r="A3068" s="17"/>
      <c r="B3068" s="17"/>
      <c r="C3068" s="17"/>
      <c r="D3068" s="86"/>
      <c r="E3068" s="86"/>
      <c r="F3068" s="86"/>
      <c r="G3068" s="87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9"/>
      <c r="AB3068" s="79"/>
      <c r="AC3068" s="19"/>
      <c r="AD3068" s="79"/>
      <c r="AE3068" s="112"/>
    </row>
    <row r="3069" spans="1:31" x14ac:dyDescent="0.25">
      <c r="A3069" s="17"/>
      <c r="B3069" s="17"/>
      <c r="C3069" s="17"/>
      <c r="D3069" s="86"/>
      <c r="E3069" s="86"/>
      <c r="F3069" s="86"/>
      <c r="G3069" s="87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9"/>
      <c r="AB3069" s="79"/>
      <c r="AC3069" s="19"/>
      <c r="AD3069" s="79"/>
      <c r="AE3069" s="112"/>
    </row>
    <row r="3070" spans="1:31" x14ac:dyDescent="0.25">
      <c r="A3070" s="17"/>
      <c r="B3070" s="17"/>
      <c r="C3070" s="17"/>
      <c r="D3070" s="86"/>
      <c r="E3070" s="86"/>
      <c r="F3070" s="86"/>
      <c r="G3070" s="87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9"/>
      <c r="AB3070" s="79"/>
      <c r="AC3070" s="19"/>
      <c r="AD3070" s="79"/>
      <c r="AE3070" s="112"/>
    </row>
    <row r="3071" spans="1:31" x14ac:dyDescent="0.25">
      <c r="A3071" s="17"/>
      <c r="B3071" s="17"/>
      <c r="C3071" s="17"/>
      <c r="D3071" s="86"/>
      <c r="E3071" s="86"/>
      <c r="F3071" s="86"/>
      <c r="G3071" s="87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9"/>
      <c r="AB3071" s="79"/>
      <c r="AC3071" s="19"/>
      <c r="AD3071" s="79"/>
      <c r="AE3071" s="112"/>
    </row>
    <row r="3072" spans="1:31" x14ac:dyDescent="0.25">
      <c r="A3072" s="17"/>
      <c r="B3072" s="17"/>
      <c r="C3072" s="17"/>
      <c r="D3072" s="86"/>
      <c r="E3072" s="86"/>
      <c r="F3072" s="86"/>
      <c r="G3072" s="87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9"/>
      <c r="AB3072" s="79"/>
      <c r="AC3072" s="19"/>
      <c r="AD3072" s="79"/>
      <c r="AE3072" s="112"/>
    </row>
    <row r="3073" spans="1:31" x14ac:dyDescent="0.25">
      <c r="A3073" s="17"/>
      <c r="B3073" s="17"/>
      <c r="C3073" s="17"/>
      <c r="D3073" s="86"/>
      <c r="E3073" s="86"/>
      <c r="F3073" s="86"/>
      <c r="G3073" s="87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9"/>
      <c r="AB3073" s="79"/>
      <c r="AC3073" s="19"/>
      <c r="AD3073" s="79"/>
      <c r="AE3073" s="112"/>
    </row>
    <row r="3074" spans="1:31" x14ac:dyDescent="0.25">
      <c r="A3074" s="17"/>
      <c r="B3074" s="17"/>
      <c r="C3074" s="17"/>
      <c r="D3074" s="86"/>
      <c r="E3074" s="86"/>
      <c r="F3074" s="86"/>
      <c r="G3074" s="87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9"/>
      <c r="AB3074" s="79"/>
      <c r="AC3074" s="19"/>
      <c r="AD3074" s="79"/>
      <c r="AE3074" s="112"/>
    </row>
    <row r="3075" spans="1:31" x14ac:dyDescent="0.25">
      <c r="A3075" s="17"/>
      <c r="B3075" s="17"/>
      <c r="C3075" s="17"/>
      <c r="D3075" s="86"/>
      <c r="E3075" s="86"/>
      <c r="F3075" s="86"/>
      <c r="G3075" s="87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9"/>
      <c r="AB3075" s="79"/>
      <c r="AC3075" s="19"/>
      <c r="AD3075" s="79"/>
      <c r="AE3075" s="112"/>
    </row>
    <row r="3076" spans="1:31" x14ac:dyDescent="0.25">
      <c r="A3076" s="17"/>
      <c r="B3076" s="17"/>
      <c r="C3076" s="17"/>
      <c r="D3076" s="86"/>
      <c r="E3076" s="86"/>
      <c r="F3076" s="86"/>
      <c r="G3076" s="87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9"/>
      <c r="AB3076" s="79"/>
      <c r="AC3076" s="19"/>
      <c r="AD3076" s="79"/>
      <c r="AE3076" s="112"/>
    </row>
    <row r="3077" spans="1:31" x14ac:dyDescent="0.25">
      <c r="A3077" s="17"/>
      <c r="B3077" s="17"/>
      <c r="C3077" s="17"/>
      <c r="D3077" s="86"/>
      <c r="E3077" s="86"/>
      <c r="F3077" s="86"/>
      <c r="G3077" s="87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9"/>
      <c r="AB3077" s="79"/>
      <c r="AC3077" s="19"/>
      <c r="AD3077" s="79"/>
      <c r="AE3077" s="112"/>
    </row>
    <row r="3078" spans="1:31" x14ac:dyDescent="0.25">
      <c r="A3078" s="17"/>
      <c r="B3078" s="17"/>
      <c r="C3078" s="17"/>
      <c r="D3078" s="86"/>
      <c r="E3078" s="86"/>
      <c r="F3078" s="86"/>
      <c r="G3078" s="87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9"/>
      <c r="AB3078" s="79"/>
      <c r="AC3078" s="19"/>
      <c r="AD3078" s="79"/>
      <c r="AE3078" s="112"/>
    </row>
    <row r="3079" spans="1:31" x14ac:dyDescent="0.25">
      <c r="A3079" s="17"/>
      <c r="B3079" s="17"/>
      <c r="C3079" s="17"/>
      <c r="D3079" s="86"/>
      <c r="E3079" s="86"/>
      <c r="F3079" s="86"/>
      <c r="G3079" s="87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9"/>
      <c r="AB3079" s="79"/>
      <c r="AC3079" s="19"/>
      <c r="AD3079" s="79"/>
      <c r="AE3079" s="113"/>
    </row>
    <row r="3080" spans="1:31" x14ac:dyDescent="0.25">
      <c r="A3080" s="17"/>
      <c r="B3080" s="17"/>
      <c r="C3080" s="17"/>
      <c r="D3080" s="86"/>
      <c r="E3080" s="86"/>
      <c r="F3080" s="86"/>
      <c r="G3080" s="87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9"/>
      <c r="AB3080" s="79"/>
      <c r="AC3080" s="19"/>
      <c r="AD3080" s="79"/>
      <c r="AE3080" s="113"/>
    </row>
    <row r="3081" spans="1:31" x14ac:dyDescent="0.25">
      <c r="A3081" s="17"/>
      <c r="B3081" s="17"/>
      <c r="C3081" s="17"/>
      <c r="D3081" s="86"/>
      <c r="E3081" s="86"/>
      <c r="F3081" s="86"/>
      <c r="G3081" s="87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9"/>
      <c r="AB3081" s="79"/>
      <c r="AC3081" s="19"/>
      <c r="AD3081" s="79"/>
      <c r="AE3081" s="113"/>
    </row>
    <row r="3082" spans="1:31" x14ac:dyDescent="0.25">
      <c r="A3082" s="17"/>
      <c r="B3082" s="17"/>
      <c r="C3082" s="17"/>
      <c r="D3082" s="86"/>
      <c r="E3082" s="86"/>
      <c r="F3082" s="86"/>
      <c r="G3082" s="87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9"/>
      <c r="AB3082" s="79"/>
      <c r="AC3082" s="19"/>
      <c r="AD3082" s="79"/>
      <c r="AE3082" s="113"/>
    </row>
    <row r="3083" spans="1:31" x14ac:dyDescent="0.25">
      <c r="A3083" s="17"/>
      <c r="B3083" s="17"/>
      <c r="C3083" s="17"/>
      <c r="D3083" s="86"/>
      <c r="E3083" s="86"/>
      <c r="F3083" s="86"/>
      <c r="G3083" s="87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9"/>
      <c r="AB3083" s="79"/>
      <c r="AC3083" s="19"/>
      <c r="AD3083" s="79"/>
      <c r="AE3083" s="113"/>
    </row>
    <row r="3084" spans="1:31" x14ac:dyDescent="0.25">
      <c r="A3084" s="17"/>
      <c r="B3084" s="17"/>
      <c r="C3084" s="17"/>
      <c r="D3084" s="86"/>
      <c r="E3084" s="86"/>
      <c r="F3084" s="86"/>
      <c r="G3084" s="87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9"/>
      <c r="AB3084" s="79"/>
      <c r="AC3084" s="19"/>
      <c r="AD3084" s="79"/>
      <c r="AE3084" s="113"/>
    </row>
    <row r="3085" spans="1:31" x14ac:dyDescent="0.25">
      <c r="A3085" s="17"/>
      <c r="B3085" s="17"/>
      <c r="C3085" s="17"/>
      <c r="D3085" s="86"/>
      <c r="E3085" s="86"/>
      <c r="F3085" s="86"/>
      <c r="G3085" s="87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9"/>
      <c r="AB3085" s="79"/>
      <c r="AC3085" s="19"/>
      <c r="AD3085" s="79"/>
      <c r="AE3085" s="113"/>
    </row>
    <row r="3086" spans="1:31" x14ac:dyDescent="0.25">
      <c r="A3086" s="17"/>
      <c r="B3086" s="17"/>
      <c r="C3086" s="17"/>
      <c r="D3086" s="86"/>
      <c r="E3086" s="86"/>
      <c r="F3086" s="86"/>
      <c r="G3086" s="87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9"/>
      <c r="AB3086" s="79"/>
      <c r="AC3086" s="19"/>
      <c r="AD3086" s="79"/>
      <c r="AE3086" s="113"/>
    </row>
    <row r="3087" spans="1:31" x14ac:dyDescent="0.25">
      <c r="A3087" s="17"/>
      <c r="B3087" s="17"/>
      <c r="C3087" s="17"/>
      <c r="D3087" s="86"/>
      <c r="E3087" s="86"/>
      <c r="F3087" s="86"/>
      <c r="G3087" s="87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9"/>
      <c r="AB3087" s="79"/>
      <c r="AC3087" s="19"/>
      <c r="AD3087" s="79"/>
      <c r="AE3087" s="113"/>
    </row>
    <row r="3088" spans="1:31" x14ac:dyDescent="0.25">
      <c r="A3088" s="17"/>
      <c r="B3088" s="17"/>
      <c r="C3088" s="17"/>
      <c r="D3088" s="86"/>
      <c r="E3088" s="86"/>
      <c r="F3088" s="86"/>
      <c r="G3088" s="87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9"/>
      <c r="AB3088" s="79"/>
      <c r="AC3088" s="19"/>
      <c r="AD3088" s="79"/>
      <c r="AE3088" s="113"/>
    </row>
    <row r="3089" spans="1:31" x14ac:dyDescent="0.25">
      <c r="A3089" s="17"/>
      <c r="B3089" s="17"/>
      <c r="C3089" s="17"/>
      <c r="D3089" s="86"/>
      <c r="E3089" s="86"/>
      <c r="F3089" s="86"/>
      <c r="G3089" s="87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9"/>
      <c r="AB3089" s="79"/>
      <c r="AC3089" s="19"/>
      <c r="AD3089" s="79"/>
      <c r="AE3089" s="113"/>
    </row>
    <row r="3090" spans="1:31" x14ac:dyDescent="0.25">
      <c r="A3090" s="17"/>
      <c r="B3090" s="17"/>
      <c r="C3090" s="17"/>
      <c r="D3090" s="86"/>
      <c r="E3090" s="86"/>
      <c r="F3090" s="86"/>
      <c r="G3090" s="87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9"/>
      <c r="AB3090" s="79"/>
      <c r="AC3090" s="19"/>
      <c r="AD3090" s="79"/>
      <c r="AE3090" s="113"/>
    </row>
    <row r="3091" spans="1:31" x14ac:dyDescent="0.25">
      <c r="A3091" s="17"/>
      <c r="B3091" s="17"/>
      <c r="C3091" s="17"/>
      <c r="D3091" s="86"/>
      <c r="E3091" s="86"/>
      <c r="F3091" s="86"/>
      <c r="G3091" s="87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9"/>
      <c r="AB3091" s="79"/>
      <c r="AC3091" s="19"/>
      <c r="AD3091" s="79"/>
      <c r="AE3091" s="113"/>
    </row>
    <row r="3092" spans="1:31" x14ac:dyDescent="0.25">
      <c r="A3092" s="17"/>
      <c r="B3092" s="17"/>
      <c r="C3092" s="17"/>
      <c r="D3092" s="86"/>
      <c r="E3092" s="86"/>
      <c r="F3092" s="86"/>
      <c r="G3092" s="87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9"/>
      <c r="AB3092" s="79"/>
      <c r="AC3092" s="19"/>
      <c r="AD3092" s="79"/>
      <c r="AE3092" s="113"/>
    </row>
    <row r="3093" spans="1:31" x14ac:dyDescent="0.25">
      <c r="A3093" s="17"/>
      <c r="B3093" s="17"/>
      <c r="C3093" s="17"/>
      <c r="D3093" s="86"/>
      <c r="E3093" s="86"/>
      <c r="F3093" s="86"/>
      <c r="G3093" s="87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9"/>
      <c r="AB3093" s="79"/>
      <c r="AC3093" s="19"/>
      <c r="AD3093" s="79"/>
      <c r="AE3093" s="113"/>
    </row>
    <row r="3094" spans="1:31" x14ac:dyDescent="0.25">
      <c r="A3094" s="17"/>
      <c r="B3094" s="17"/>
      <c r="C3094" s="17"/>
      <c r="D3094" s="86"/>
      <c r="E3094" s="86"/>
      <c r="F3094" s="86"/>
      <c r="G3094" s="87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9"/>
      <c r="AB3094" s="79"/>
      <c r="AC3094" s="19"/>
      <c r="AD3094" s="79"/>
      <c r="AE3094" s="113"/>
    </row>
    <row r="3095" spans="1:31" x14ac:dyDescent="0.25">
      <c r="A3095" s="17"/>
      <c r="B3095" s="17"/>
      <c r="C3095" s="17"/>
      <c r="D3095" s="86"/>
      <c r="E3095" s="86"/>
      <c r="F3095" s="86"/>
      <c r="G3095" s="87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9"/>
      <c r="AB3095" s="79"/>
      <c r="AC3095" s="19"/>
      <c r="AD3095" s="79"/>
      <c r="AE3095" s="113"/>
    </row>
    <row r="3096" spans="1:31" x14ac:dyDescent="0.25">
      <c r="A3096" s="17"/>
      <c r="B3096" s="17"/>
      <c r="C3096" s="17"/>
      <c r="D3096" s="86"/>
      <c r="E3096" s="86"/>
      <c r="F3096" s="86"/>
      <c r="G3096" s="87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9"/>
      <c r="AB3096" s="79"/>
      <c r="AC3096" s="19"/>
      <c r="AD3096" s="79"/>
      <c r="AE3096" s="113"/>
    </row>
    <row r="3097" spans="1:31" x14ac:dyDescent="0.25">
      <c r="A3097" s="17"/>
      <c r="B3097" s="17"/>
      <c r="C3097" s="17"/>
      <c r="D3097" s="86"/>
      <c r="E3097" s="86"/>
      <c r="F3097" s="86"/>
      <c r="G3097" s="87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9"/>
      <c r="AB3097" s="79"/>
      <c r="AC3097" s="19"/>
      <c r="AD3097" s="79"/>
      <c r="AE3097" s="113"/>
    </row>
    <row r="3098" spans="1:31" x14ac:dyDescent="0.25">
      <c r="A3098" s="17"/>
      <c r="B3098" s="17"/>
      <c r="C3098" s="17"/>
      <c r="D3098" s="86"/>
      <c r="E3098" s="86"/>
      <c r="F3098" s="86"/>
      <c r="G3098" s="87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9"/>
      <c r="AB3098" s="79"/>
      <c r="AC3098" s="19"/>
      <c r="AD3098" s="79"/>
      <c r="AE3098" s="113"/>
    </row>
    <row r="3099" spans="1:31" x14ac:dyDescent="0.25">
      <c r="A3099" s="17"/>
      <c r="B3099" s="17"/>
      <c r="C3099" s="17"/>
      <c r="D3099" s="86"/>
      <c r="E3099" s="86"/>
      <c r="F3099" s="86"/>
      <c r="G3099" s="87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9"/>
      <c r="AB3099" s="79"/>
      <c r="AC3099" s="19"/>
      <c r="AD3099" s="79"/>
      <c r="AE3099" s="113"/>
    </row>
    <row r="3100" spans="1:31" x14ac:dyDescent="0.25">
      <c r="A3100" s="17"/>
      <c r="B3100" s="17"/>
      <c r="C3100" s="17"/>
      <c r="D3100" s="86"/>
      <c r="E3100" s="86"/>
      <c r="F3100" s="86"/>
      <c r="G3100" s="87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9"/>
      <c r="AB3100" s="79"/>
      <c r="AC3100" s="19"/>
      <c r="AD3100" s="79"/>
      <c r="AE3100" s="113"/>
    </row>
    <row r="3101" spans="1:31" x14ac:dyDescent="0.25">
      <c r="A3101" s="17"/>
      <c r="B3101" s="17"/>
      <c r="C3101" s="17"/>
      <c r="D3101" s="86"/>
      <c r="E3101" s="86"/>
      <c r="F3101" s="86"/>
      <c r="G3101" s="87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9"/>
      <c r="AB3101" s="79"/>
      <c r="AC3101" s="19"/>
      <c r="AD3101" s="79"/>
      <c r="AE3101" s="113"/>
    </row>
    <row r="3102" spans="1:31" x14ac:dyDescent="0.25">
      <c r="A3102" s="17"/>
      <c r="B3102" s="17"/>
      <c r="C3102" s="17"/>
      <c r="D3102" s="86"/>
      <c r="E3102" s="86"/>
      <c r="F3102" s="86"/>
      <c r="G3102" s="87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9"/>
      <c r="AB3102" s="79"/>
      <c r="AC3102" s="19"/>
      <c r="AD3102" s="79"/>
      <c r="AE3102" s="113"/>
    </row>
    <row r="3103" spans="1:31" x14ac:dyDescent="0.25">
      <c r="A3103" s="17"/>
      <c r="B3103" s="17"/>
      <c r="C3103" s="17"/>
      <c r="D3103" s="86"/>
      <c r="E3103" s="86"/>
      <c r="F3103" s="86"/>
      <c r="G3103" s="87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9"/>
      <c r="AB3103" s="79"/>
      <c r="AC3103" s="19"/>
      <c r="AD3103" s="79"/>
      <c r="AE3103" s="113"/>
    </row>
    <row r="3104" spans="1:31" x14ac:dyDescent="0.25">
      <c r="A3104" s="17"/>
      <c r="B3104" s="17"/>
      <c r="C3104" s="17"/>
      <c r="D3104" s="86"/>
      <c r="E3104" s="86"/>
      <c r="F3104" s="86"/>
      <c r="G3104" s="87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9"/>
      <c r="AB3104" s="79"/>
      <c r="AC3104" s="19"/>
      <c r="AD3104" s="79"/>
      <c r="AE3104" s="113"/>
    </row>
    <row r="3105" spans="1:31" x14ac:dyDescent="0.25">
      <c r="A3105" s="17"/>
      <c r="B3105" s="17"/>
      <c r="C3105" s="17"/>
      <c r="D3105" s="86"/>
      <c r="E3105" s="86"/>
      <c r="F3105" s="86"/>
      <c r="G3105" s="87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9"/>
      <c r="AB3105" s="79"/>
      <c r="AC3105" s="19"/>
      <c r="AD3105" s="79"/>
      <c r="AE3105" s="113"/>
    </row>
    <row r="3106" spans="1:31" x14ac:dyDescent="0.25">
      <c r="A3106" s="17"/>
      <c r="B3106" s="17"/>
      <c r="C3106" s="17"/>
      <c r="D3106" s="86"/>
      <c r="E3106" s="86"/>
      <c r="F3106" s="86"/>
      <c r="G3106" s="87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9"/>
      <c r="AB3106" s="79"/>
      <c r="AC3106" s="19"/>
      <c r="AD3106" s="79"/>
      <c r="AE3106" s="113"/>
    </row>
    <row r="3107" spans="1:31" x14ac:dyDescent="0.25">
      <c r="A3107" s="17"/>
      <c r="B3107" s="17"/>
      <c r="C3107" s="17"/>
      <c r="D3107" s="86"/>
      <c r="E3107" s="86"/>
      <c r="F3107" s="86"/>
      <c r="G3107" s="87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9"/>
      <c r="AB3107" s="79"/>
      <c r="AC3107" s="19"/>
      <c r="AD3107" s="79"/>
      <c r="AE3107" s="113"/>
    </row>
    <row r="3108" spans="1:31" x14ac:dyDescent="0.25">
      <c r="A3108" s="17"/>
      <c r="B3108" s="17"/>
      <c r="C3108" s="17"/>
      <c r="D3108" s="86"/>
      <c r="E3108" s="86"/>
      <c r="F3108" s="86"/>
      <c r="G3108" s="87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9"/>
      <c r="AB3108" s="79"/>
      <c r="AC3108" s="19"/>
      <c r="AD3108" s="79"/>
      <c r="AE3108" s="113"/>
    </row>
    <row r="3109" spans="1:31" x14ac:dyDescent="0.25">
      <c r="A3109" s="17"/>
      <c r="B3109" s="17"/>
      <c r="C3109" s="17"/>
      <c r="D3109" s="86"/>
      <c r="E3109" s="86"/>
      <c r="F3109" s="86"/>
      <c r="G3109" s="87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9"/>
      <c r="AB3109" s="79"/>
      <c r="AC3109" s="19"/>
      <c r="AD3109" s="79"/>
      <c r="AE3109" s="113"/>
    </row>
    <row r="3110" spans="1:31" x14ac:dyDescent="0.25">
      <c r="A3110" s="17"/>
      <c r="B3110" s="17"/>
      <c r="C3110" s="17"/>
      <c r="D3110" s="86"/>
      <c r="E3110" s="86"/>
      <c r="F3110" s="86"/>
      <c r="G3110" s="87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9"/>
      <c r="AB3110" s="79"/>
      <c r="AC3110" s="19"/>
      <c r="AD3110" s="79"/>
      <c r="AE3110" s="113"/>
    </row>
    <row r="3111" spans="1:31" x14ac:dyDescent="0.25">
      <c r="A3111" s="17"/>
      <c r="B3111" s="17"/>
      <c r="C3111" s="17"/>
      <c r="D3111" s="86"/>
      <c r="E3111" s="86"/>
      <c r="F3111" s="86"/>
      <c r="G3111" s="87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9"/>
      <c r="AB3111" s="79"/>
      <c r="AC3111" s="19"/>
      <c r="AD3111" s="79"/>
      <c r="AE3111" s="116"/>
    </row>
    <row r="3112" spans="1:31" x14ac:dyDescent="0.25">
      <c r="A3112" s="17"/>
      <c r="B3112" s="17"/>
      <c r="C3112" s="17"/>
      <c r="D3112" s="86"/>
      <c r="E3112" s="86"/>
      <c r="F3112" s="86"/>
      <c r="G3112" s="87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9"/>
      <c r="AB3112" s="79"/>
      <c r="AC3112" s="19"/>
      <c r="AD3112" s="79"/>
      <c r="AE3112" s="116"/>
    </row>
    <row r="3113" spans="1:31" x14ac:dyDescent="0.25">
      <c r="A3113" s="17"/>
      <c r="B3113" s="17"/>
      <c r="C3113" s="17"/>
      <c r="D3113" s="86"/>
      <c r="E3113" s="86"/>
      <c r="F3113" s="86"/>
      <c r="G3113" s="87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9"/>
      <c r="AB3113" s="79"/>
      <c r="AC3113" s="19"/>
      <c r="AD3113" s="79"/>
      <c r="AE3113" s="116"/>
    </row>
    <row r="3114" spans="1:31" x14ac:dyDescent="0.25">
      <c r="A3114" s="17"/>
      <c r="B3114" s="17"/>
      <c r="C3114" s="17"/>
      <c r="D3114" s="86"/>
      <c r="E3114" s="86"/>
      <c r="F3114" s="86"/>
      <c r="G3114" s="87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9"/>
      <c r="AB3114" s="79"/>
      <c r="AC3114" s="19"/>
      <c r="AD3114" s="79"/>
      <c r="AE3114" s="116"/>
    </row>
    <row r="3115" spans="1:31" x14ac:dyDescent="0.25">
      <c r="A3115" s="17"/>
      <c r="B3115" s="17"/>
      <c r="C3115" s="17"/>
      <c r="D3115" s="86"/>
      <c r="E3115" s="86"/>
      <c r="F3115" s="86"/>
      <c r="G3115" s="87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9"/>
      <c r="AB3115" s="79"/>
      <c r="AC3115" s="19"/>
      <c r="AD3115" s="79"/>
      <c r="AE3115" s="116"/>
    </row>
    <row r="3116" spans="1:31" x14ac:dyDescent="0.25">
      <c r="A3116" s="17"/>
      <c r="B3116" s="17"/>
      <c r="C3116" s="17"/>
      <c r="D3116" s="86"/>
      <c r="E3116" s="86"/>
      <c r="F3116" s="86"/>
      <c r="G3116" s="87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9"/>
      <c r="AB3116" s="79"/>
      <c r="AC3116" s="19"/>
      <c r="AD3116" s="79"/>
      <c r="AE3116" s="116"/>
    </row>
    <row r="3117" spans="1:31" x14ac:dyDescent="0.25">
      <c r="A3117" s="17"/>
      <c r="B3117" s="17"/>
      <c r="C3117" s="17"/>
      <c r="D3117" s="86"/>
      <c r="E3117" s="86"/>
      <c r="F3117" s="86"/>
      <c r="G3117" s="87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9"/>
      <c r="AB3117" s="79"/>
      <c r="AC3117" s="19"/>
      <c r="AD3117" s="79"/>
      <c r="AE3117" s="116"/>
    </row>
    <row r="3118" spans="1:31" x14ac:dyDescent="0.25">
      <c r="A3118" s="17"/>
      <c r="B3118" s="17"/>
      <c r="C3118" s="17"/>
      <c r="D3118" s="86"/>
      <c r="E3118" s="86"/>
      <c r="F3118" s="86"/>
      <c r="G3118" s="87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9"/>
      <c r="AB3118" s="79"/>
      <c r="AC3118" s="19"/>
      <c r="AD3118" s="79"/>
      <c r="AE3118" s="116"/>
    </row>
    <row r="3119" spans="1:31" x14ac:dyDescent="0.25">
      <c r="A3119" s="17"/>
      <c r="B3119" s="17"/>
      <c r="C3119" s="17"/>
      <c r="D3119" s="86"/>
      <c r="E3119" s="86"/>
      <c r="F3119" s="86"/>
      <c r="G3119" s="87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9"/>
      <c r="AB3119" s="79"/>
      <c r="AC3119" s="19"/>
      <c r="AD3119" s="79"/>
      <c r="AE3119" s="116"/>
    </row>
    <row r="3120" spans="1:31" x14ac:dyDescent="0.25">
      <c r="A3120" s="17"/>
      <c r="B3120" s="17"/>
      <c r="C3120" s="17"/>
      <c r="D3120" s="86"/>
      <c r="E3120" s="86"/>
      <c r="F3120" s="86"/>
      <c r="G3120" s="87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9"/>
      <c r="AB3120" s="79"/>
      <c r="AC3120" s="19"/>
      <c r="AD3120" s="79"/>
      <c r="AE3120" s="116"/>
    </row>
    <row r="3121" spans="1:31" x14ac:dyDescent="0.25">
      <c r="A3121" s="17"/>
      <c r="B3121" s="17"/>
      <c r="C3121" s="17"/>
      <c r="D3121" s="86"/>
      <c r="E3121" s="86"/>
      <c r="F3121" s="86"/>
      <c r="G3121" s="87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9"/>
      <c r="AB3121" s="79"/>
      <c r="AC3121" s="19"/>
      <c r="AD3121" s="79"/>
      <c r="AE3121" s="116"/>
    </row>
    <row r="3122" spans="1:31" x14ac:dyDescent="0.25">
      <c r="A3122" s="17"/>
      <c r="B3122" s="17"/>
      <c r="C3122" s="17"/>
      <c r="D3122" s="86"/>
      <c r="E3122" s="86"/>
      <c r="F3122" s="86"/>
      <c r="G3122" s="87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9"/>
      <c r="AB3122" s="79"/>
      <c r="AC3122" s="19"/>
      <c r="AD3122" s="79"/>
      <c r="AE3122" s="116"/>
    </row>
    <row r="3123" spans="1:31" x14ac:dyDescent="0.25">
      <c r="A3123" s="17"/>
      <c r="B3123" s="17"/>
      <c r="C3123" s="17"/>
      <c r="D3123" s="86"/>
      <c r="E3123" s="86"/>
      <c r="F3123" s="86"/>
      <c r="G3123" s="87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9"/>
      <c r="AB3123" s="79"/>
      <c r="AC3123" s="19"/>
      <c r="AD3123" s="79"/>
      <c r="AE3123" s="116"/>
    </row>
    <row r="3124" spans="1:31" x14ac:dyDescent="0.25">
      <c r="A3124" s="17"/>
      <c r="B3124" s="17"/>
      <c r="C3124" s="17"/>
      <c r="D3124" s="86"/>
      <c r="E3124" s="86"/>
      <c r="F3124" s="86"/>
      <c r="G3124" s="87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9"/>
      <c r="AB3124" s="79"/>
      <c r="AC3124" s="19"/>
      <c r="AD3124" s="79"/>
      <c r="AE3124" s="116"/>
    </row>
    <row r="3125" spans="1:31" x14ac:dyDescent="0.25">
      <c r="A3125" s="17"/>
      <c r="B3125" s="17"/>
      <c r="C3125" s="17"/>
      <c r="D3125" s="86"/>
      <c r="E3125" s="86"/>
      <c r="F3125" s="86"/>
      <c r="G3125" s="87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9"/>
      <c r="AB3125" s="79"/>
      <c r="AC3125" s="19"/>
      <c r="AD3125" s="79"/>
      <c r="AE3125" s="116"/>
    </row>
    <row r="3126" spans="1:31" x14ac:dyDescent="0.25">
      <c r="A3126" s="17"/>
      <c r="B3126" s="17"/>
      <c r="C3126" s="17"/>
      <c r="D3126" s="86"/>
      <c r="E3126" s="86"/>
      <c r="F3126" s="86"/>
      <c r="G3126" s="87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9"/>
      <c r="AB3126" s="79"/>
      <c r="AC3126" s="19"/>
      <c r="AD3126" s="79"/>
      <c r="AE3126" s="116"/>
    </row>
    <row r="3127" spans="1:31" x14ac:dyDescent="0.25">
      <c r="A3127" s="17"/>
      <c r="B3127" s="17"/>
      <c r="C3127" s="17"/>
      <c r="D3127" s="86"/>
      <c r="E3127" s="86"/>
      <c r="F3127" s="86"/>
      <c r="G3127" s="87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9"/>
      <c r="AB3127" s="79"/>
      <c r="AC3127" s="19"/>
      <c r="AD3127" s="79"/>
      <c r="AE3127" s="116"/>
    </row>
    <row r="3128" spans="1:31" x14ac:dyDescent="0.25">
      <c r="A3128" s="17"/>
      <c r="B3128" s="17"/>
      <c r="C3128" s="17"/>
      <c r="D3128" s="86"/>
      <c r="E3128" s="86"/>
      <c r="F3128" s="86"/>
      <c r="G3128" s="87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9"/>
      <c r="AB3128" s="79"/>
      <c r="AC3128" s="19"/>
      <c r="AD3128" s="79"/>
      <c r="AE3128" s="116"/>
    </row>
    <row r="3129" spans="1:31" x14ac:dyDescent="0.25">
      <c r="A3129" s="17"/>
      <c r="B3129" s="17"/>
      <c r="C3129" s="17"/>
      <c r="D3129" s="86"/>
      <c r="E3129" s="86"/>
      <c r="F3129" s="86"/>
      <c r="G3129" s="87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9"/>
      <c r="AB3129" s="79"/>
      <c r="AC3129" s="19"/>
      <c r="AD3129" s="79"/>
      <c r="AE3129" s="116"/>
    </row>
    <row r="3130" spans="1:31" x14ac:dyDescent="0.25">
      <c r="A3130" s="17"/>
      <c r="B3130" s="17"/>
      <c r="C3130" s="17"/>
      <c r="D3130" s="86"/>
      <c r="E3130" s="86"/>
      <c r="F3130" s="86"/>
      <c r="G3130" s="87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9"/>
      <c r="AB3130" s="79"/>
      <c r="AC3130" s="19"/>
      <c r="AD3130" s="79"/>
      <c r="AE3130" s="116"/>
    </row>
    <row r="3131" spans="1:31" x14ac:dyDescent="0.25">
      <c r="A3131" s="17"/>
      <c r="B3131" s="17"/>
      <c r="C3131" s="17"/>
      <c r="D3131" s="86"/>
      <c r="E3131" s="86"/>
      <c r="F3131" s="86"/>
      <c r="G3131" s="87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9"/>
      <c r="AB3131" s="79"/>
      <c r="AC3131" s="19"/>
      <c r="AD3131" s="79"/>
      <c r="AE3131" s="116"/>
    </row>
    <row r="3132" spans="1:31" x14ac:dyDescent="0.25">
      <c r="A3132" s="17"/>
      <c r="B3132" s="17"/>
      <c r="C3132" s="17"/>
      <c r="D3132" s="86"/>
      <c r="E3132" s="86"/>
      <c r="F3132" s="86"/>
      <c r="G3132" s="87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9"/>
      <c r="AB3132" s="79"/>
      <c r="AC3132" s="19"/>
      <c r="AD3132" s="79"/>
      <c r="AE3132" s="116"/>
    </row>
    <row r="3133" spans="1:31" x14ac:dyDescent="0.25">
      <c r="A3133" s="17"/>
      <c r="B3133" s="17"/>
      <c r="C3133" s="17"/>
      <c r="D3133" s="86"/>
      <c r="E3133" s="86"/>
      <c r="F3133" s="86"/>
      <c r="G3133" s="87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9"/>
      <c r="AB3133" s="79"/>
      <c r="AC3133" s="19"/>
      <c r="AD3133" s="79"/>
      <c r="AE3133" s="116"/>
    </row>
    <row r="3134" spans="1:31" x14ac:dyDescent="0.25">
      <c r="A3134" s="17"/>
      <c r="B3134" s="17"/>
      <c r="C3134" s="17"/>
      <c r="D3134" s="86"/>
      <c r="E3134" s="86"/>
      <c r="F3134" s="86"/>
      <c r="G3134" s="87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9"/>
      <c r="AB3134" s="79"/>
      <c r="AC3134" s="19"/>
      <c r="AD3134" s="79"/>
      <c r="AE3134" s="116"/>
    </row>
    <row r="3135" spans="1:31" x14ac:dyDescent="0.25">
      <c r="A3135" s="17"/>
      <c r="B3135" s="17"/>
      <c r="C3135" s="17"/>
      <c r="D3135" s="86"/>
      <c r="E3135" s="86"/>
      <c r="F3135" s="86"/>
      <c r="G3135" s="87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9"/>
      <c r="AB3135" s="79"/>
      <c r="AC3135" s="19"/>
      <c r="AD3135" s="79"/>
      <c r="AE3135" s="116"/>
    </row>
    <row r="3136" spans="1:31" x14ac:dyDescent="0.25">
      <c r="A3136" s="17"/>
      <c r="B3136" s="17"/>
      <c r="C3136" s="17"/>
      <c r="D3136" s="86"/>
      <c r="E3136" s="86"/>
      <c r="F3136" s="86"/>
      <c r="G3136" s="87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9"/>
      <c r="AB3136" s="79"/>
      <c r="AC3136" s="19"/>
      <c r="AD3136" s="79"/>
      <c r="AE3136" s="116"/>
    </row>
    <row r="3137" spans="1:31" x14ac:dyDescent="0.25">
      <c r="A3137" s="17"/>
      <c r="B3137" s="17"/>
      <c r="C3137" s="17"/>
      <c r="D3137" s="86"/>
      <c r="E3137" s="86"/>
      <c r="F3137" s="86"/>
      <c r="G3137" s="87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9"/>
      <c r="AB3137" s="79"/>
      <c r="AC3137" s="19"/>
      <c r="AD3137" s="79"/>
      <c r="AE3137" s="116"/>
    </row>
    <row r="3138" spans="1:31" x14ac:dyDescent="0.25">
      <c r="A3138" s="17"/>
      <c r="B3138" s="17"/>
      <c r="C3138" s="17"/>
      <c r="D3138" s="86"/>
      <c r="E3138" s="86"/>
      <c r="F3138" s="86"/>
      <c r="G3138" s="87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9"/>
      <c r="AB3138" s="79"/>
      <c r="AC3138" s="19"/>
      <c r="AD3138" s="79"/>
      <c r="AE3138" s="116"/>
    </row>
    <row r="3139" spans="1:31" x14ac:dyDescent="0.25">
      <c r="A3139" s="17"/>
      <c r="B3139" s="17"/>
      <c r="C3139" s="17"/>
      <c r="D3139" s="86"/>
      <c r="E3139" s="86"/>
      <c r="F3139" s="86"/>
      <c r="G3139" s="87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9"/>
      <c r="AB3139" s="79"/>
      <c r="AC3139" s="19"/>
      <c r="AD3139" s="79"/>
      <c r="AE3139" s="116"/>
    </row>
    <row r="3140" spans="1:31" x14ac:dyDescent="0.25">
      <c r="A3140" s="17"/>
      <c r="B3140" s="17"/>
      <c r="C3140" s="17"/>
      <c r="D3140" s="86"/>
      <c r="E3140" s="86"/>
      <c r="F3140" s="86"/>
      <c r="G3140" s="87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9"/>
      <c r="AB3140" s="79"/>
      <c r="AC3140" s="19"/>
      <c r="AD3140" s="79"/>
      <c r="AE3140" s="116"/>
    </row>
    <row r="3141" spans="1:31" x14ac:dyDescent="0.25">
      <c r="A3141" s="17"/>
      <c r="B3141" s="17"/>
      <c r="C3141" s="17"/>
      <c r="D3141" s="86"/>
      <c r="E3141" s="86"/>
      <c r="F3141" s="86"/>
      <c r="G3141" s="87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9"/>
      <c r="AB3141" s="79"/>
      <c r="AC3141" s="19"/>
      <c r="AD3141" s="79"/>
      <c r="AE3141" s="116"/>
    </row>
    <row r="3142" spans="1:31" x14ac:dyDescent="0.25">
      <c r="A3142" s="17"/>
      <c r="B3142" s="17"/>
      <c r="C3142" s="17"/>
      <c r="D3142" s="86"/>
      <c r="E3142" s="86"/>
      <c r="F3142" s="86"/>
      <c r="G3142" s="87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9"/>
      <c r="AB3142" s="79"/>
      <c r="AC3142" s="19"/>
      <c r="AD3142" s="79"/>
      <c r="AE3142" s="116"/>
    </row>
    <row r="3143" spans="1:31" x14ac:dyDescent="0.25">
      <c r="A3143" s="17"/>
      <c r="B3143" s="17"/>
      <c r="C3143" s="17"/>
      <c r="D3143" s="86"/>
      <c r="E3143" s="86"/>
      <c r="F3143" s="86"/>
      <c r="G3143" s="87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9"/>
      <c r="AB3143" s="79"/>
      <c r="AC3143" s="19"/>
      <c r="AD3143" s="79"/>
      <c r="AE3143" s="116"/>
    </row>
    <row r="3144" spans="1:31" x14ac:dyDescent="0.25">
      <c r="A3144" s="17"/>
      <c r="B3144" s="17"/>
      <c r="C3144" s="17"/>
      <c r="D3144" s="86"/>
      <c r="E3144" s="86"/>
      <c r="F3144" s="86"/>
      <c r="G3144" s="87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9"/>
      <c r="AB3144" s="79"/>
      <c r="AC3144" s="19"/>
      <c r="AD3144" s="79"/>
      <c r="AE3144" s="116"/>
    </row>
    <row r="3145" spans="1:31" x14ac:dyDescent="0.25">
      <c r="A3145" s="17"/>
      <c r="B3145" s="17"/>
      <c r="C3145" s="17"/>
      <c r="D3145" s="86"/>
      <c r="E3145" s="86"/>
      <c r="F3145" s="86"/>
      <c r="G3145" s="87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9"/>
      <c r="AB3145" s="79"/>
      <c r="AC3145" s="19"/>
      <c r="AD3145" s="79"/>
      <c r="AE3145" s="116"/>
    </row>
    <row r="3146" spans="1:31" x14ac:dyDescent="0.25">
      <c r="A3146" s="17"/>
      <c r="B3146" s="17"/>
      <c r="C3146" s="17"/>
      <c r="D3146" s="86"/>
      <c r="E3146" s="86"/>
      <c r="F3146" s="86"/>
      <c r="G3146" s="87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9"/>
      <c r="AB3146" s="79"/>
      <c r="AC3146" s="19"/>
      <c r="AD3146" s="79"/>
      <c r="AE3146" s="116"/>
    </row>
    <row r="3147" spans="1:31" x14ac:dyDescent="0.25">
      <c r="A3147" s="17"/>
      <c r="B3147" s="17"/>
      <c r="C3147" s="17"/>
      <c r="D3147" s="86"/>
      <c r="E3147" s="86"/>
      <c r="F3147" s="86"/>
      <c r="G3147" s="87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9"/>
      <c r="AB3147" s="79"/>
      <c r="AC3147" s="19"/>
      <c r="AD3147" s="79"/>
      <c r="AE3147" s="116"/>
    </row>
    <row r="3148" spans="1:31" x14ac:dyDescent="0.25">
      <c r="A3148" s="17"/>
      <c r="B3148" s="17"/>
      <c r="C3148" s="17"/>
      <c r="D3148" s="86"/>
      <c r="E3148" s="86"/>
      <c r="F3148" s="86"/>
      <c r="G3148" s="87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9"/>
      <c r="AB3148" s="79"/>
      <c r="AC3148" s="19"/>
      <c r="AD3148" s="79"/>
      <c r="AE3148" s="116"/>
    </row>
    <row r="3149" spans="1:31" x14ac:dyDescent="0.25">
      <c r="A3149" s="17"/>
      <c r="B3149" s="17"/>
      <c r="C3149" s="17"/>
      <c r="D3149" s="86"/>
      <c r="E3149" s="86"/>
      <c r="F3149" s="86"/>
      <c r="G3149" s="87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9"/>
      <c r="AB3149" s="79"/>
      <c r="AC3149" s="19"/>
      <c r="AD3149" s="79"/>
      <c r="AE3149" s="116"/>
    </row>
    <row r="3150" spans="1:31" x14ac:dyDescent="0.25">
      <c r="A3150" s="17"/>
      <c r="B3150" s="17"/>
      <c r="C3150" s="17"/>
      <c r="D3150" s="86"/>
      <c r="E3150" s="86"/>
      <c r="F3150" s="86"/>
      <c r="G3150" s="87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9"/>
      <c r="AB3150" s="79"/>
      <c r="AC3150" s="19"/>
      <c r="AD3150" s="79"/>
      <c r="AE3150" s="116"/>
    </row>
    <row r="3151" spans="1:31" x14ac:dyDescent="0.25">
      <c r="A3151" s="17"/>
      <c r="B3151" s="17"/>
      <c r="C3151" s="17"/>
      <c r="D3151" s="86"/>
      <c r="E3151" s="86"/>
      <c r="F3151" s="86"/>
      <c r="G3151" s="87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9"/>
      <c r="AB3151" s="79"/>
      <c r="AC3151" s="19"/>
      <c r="AD3151" s="79"/>
      <c r="AE3151" s="116"/>
    </row>
    <row r="3152" spans="1:31" x14ac:dyDescent="0.25">
      <c r="A3152" s="17"/>
      <c r="B3152" s="17"/>
      <c r="C3152" s="17"/>
      <c r="D3152" s="86"/>
      <c r="E3152" s="86"/>
      <c r="F3152" s="86"/>
      <c r="G3152" s="87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9"/>
      <c r="AB3152" s="79"/>
      <c r="AC3152" s="19"/>
      <c r="AD3152" s="79"/>
      <c r="AE3152" s="116"/>
    </row>
    <row r="3153" spans="1:31" x14ac:dyDescent="0.25">
      <c r="A3153" s="17"/>
      <c r="B3153" s="17"/>
      <c r="C3153" s="17"/>
      <c r="D3153" s="86"/>
      <c r="E3153" s="86"/>
      <c r="F3153" s="86"/>
      <c r="G3153" s="87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9"/>
      <c r="AB3153" s="79"/>
      <c r="AC3153" s="19"/>
      <c r="AD3153" s="79"/>
      <c r="AE3153" s="116"/>
    </row>
    <row r="3154" spans="1:31" x14ac:dyDescent="0.25">
      <c r="A3154" s="17"/>
      <c r="B3154" s="17"/>
      <c r="C3154" s="17"/>
      <c r="D3154" s="86"/>
      <c r="E3154" s="86"/>
      <c r="F3154" s="86"/>
      <c r="G3154" s="87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9"/>
      <c r="AB3154" s="79"/>
      <c r="AC3154" s="19"/>
      <c r="AD3154" s="79"/>
      <c r="AE3154" s="116"/>
    </row>
    <row r="3155" spans="1:31" x14ac:dyDescent="0.25">
      <c r="A3155" s="17"/>
      <c r="B3155" s="17"/>
      <c r="C3155" s="17"/>
      <c r="D3155" s="86"/>
      <c r="E3155" s="86"/>
      <c r="F3155" s="86"/>
      <c r="G3155" s="87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9"/>
      <c r="AB3155" s="79"/>
      <c r="AC3155" s="19"/>
      <c r="AD3155" s="79"/>
      <c r="AE3155" s="116"/>
    </row>
    <row r="3156" spans="1:31" x14ac:dyDescent="0.25">
      <c r="A3156" s="17"/>
      <c r="B3156" s="17"/>
      <c r="C3156" s="17"/>
      <c r="D3156" s="86"/>
      <c r="E3156" s="86"/>
      <c r="F3156" s="86"/>
      <c r="G3156" s="87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9"/>
      <c r="AB3156" s="79"/>
      <c r="AC3156" s="19"/>
      <c r="AD3156" s="79"/>
      <c r="AE3156" s="116"/>
    </row>
    <row r="3157" spans="1:31" x14ac:dyDescent="0.25">
      <c r="A3157" s="17"/>
      <c r="B3157" s="17"/>
      <c r="C3157" s="17"/>
      <c r="D3157" s="86"/>
      <c r="E3157" s="86"/>
      <c r="F3157" s="86"/>
      <c r="G3157" s="87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9"/>
      <c r="AB3157" s="79"/>
      <c r="AC3157" s="19"/>
      <c r="AD3157" s="79"/>
      <c r="AE3157" s="116"/>
    </row>
    <row r="3158" spans="1:31" x14ac:dyDescent="0.25">
      <c r="A3158" s="17"/>
      <c r="B3158" s="17"/>
      <c r="C3158" s="17"/>
      <c r="D3158" s="86"/>
      <c r="E3158" s="86"/>
      <c r="F3158" s="86"/>
      <c r="G3158" s="87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9"/>
      <c r="AB3158" s="79"/>
      <c r="AC3158" s="19"/>
      <c r="AD3158" s="79"/>
      <c r="AE3158" s="116"/>
    </row>
    <row r="3159" spans="1:31" x14ac:dyDescent="0.25">
      <c r="A3159" s="17"/>
      <c r="B3159" s="17"/>
      <c r="C3159" s="17"/>
      <c r="D3159" s="86"/>
      <c r="E3159" s="86"/>
      <c r="F3159" s="86"/>
      <c r="G3159" s="87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9"/>
      <c r="AB3159" s="79"/>
      <c r="AC3159" s="19"/>
      <c r="AD3159" s="79"/>
      <c r="AE3159" s="116"/>
    </row>
    <row r="3160" spans="1:31" x14ac:dyDescent="0.25">
      <c r="A3160" s="17"/>
      <c r="B3160" s="17"/>
      <c r="C3160" s="17"/>
      <c r="D3160" s="86"/>
      <c r="E3160" s="86"/>
      <c r="F3160" s="86"/>
      <c r="G3160" s="87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9"/>
      <c r="AB3160" s="79"/>
      <c r="AC3160" s="19"/>
      <c r="AD3160" s="79"/>
      <c r="AE3160" s="116"/>
    </row>
    <row r="3161" spans="1:31" x14ac:dyDescent="0.25">
      <c r="A3161" s="17"/>
      <c r="B3161" s="17"/>
      <c r="C3161" s="17"/>
      <c r="D3161" s="86"/>
      <c r="E3161" s="86"/>
      <c r="F3161" s="86"/>
      <c r="G3161" s="87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9"/>
      <c r="AB3161" s="79"/>
      <c r="AC3161" s="19"/>
      <c r="AD3161" s="79"/>
      <c r="AE3161" s="116"/>
    </row>
    <row r="3162" spans="1:31" x14ac:dyDescent="0.25">
      <c r="A3162" s="17"/>
      <c r="B3162" s="17"/>
      <c r="C3162" s="17"/>
      <c r="D3162" s="86"/>
      <c r="E3162" s="86"/>
      <c r="F3162" s="86"/>
      <c r="G3162" s="87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9"/>
      <c r="AB3162" s="79"/>
      <c r="AC3162" s="19"/>
      <c r="AD3162" s="79"/>
      <c r="AE3162" s="116"/>
    </row>
    <row r="3163" spans="1:31" x14ac:dyDescent="0.25">
      <c r="A3163" s="17"/>
      <c r="B3163" s="17"/>
      <c r="C3163" s="17"/>
      <c r="D3163" s="86"/>
      <c r="E3163" s="86"/>
      <c r="F3163" s="86"/>
      <c r="G3163" s="87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9"/>
      <c r="AB3163" s="79"/>
      <c r="AC3163" s="19"/>
      <c r="AD3163" s="79"/>
      <c r="AE3163" s="116"/>
    </row>
    <row r="3164" spans="1:31" x14ac:dyDescent="0.25">
      <c r="A3164" s="17"/>
      <c r="B3164" s="17"/>
      <c r="C3164" s="17"/>
      <c r="D3164" s="86"/>
      <c r="E3164" s="86"/>
      <c r="F3164" s="86"/>
      <c r="G3164" s="87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9"/>
      <c r="AB3164" s="79"/>
      <c r="AC3164" s="19"/>
      <c r="AD3164" s="79"/>
      <c r="AE3164" s="116"/>
    </row>
    <row r="3165" spans="1:31" x14ac:dyDescent="0.25">
      <c r="A3165" s="17"/>
      <c r="B3165" s="17"/>
      <c r="C3165" s="17"/>
      <c r="D3165" s="86"/>
      <c r="E3165" s="86"/>
      <c r="F3165" s="86"/>
      <c r="G3165" s="87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9"/>
      <c r="AB3165" s="79"/>
      <c r="AC3165" s="19"/>
      <c r="AD3165" s="79"/>
      <c r="AE3165" s="116"/>
    </row>
    <row r="3166" spans="1:31" x14ac:dyDescent="0.25">
      <c r="A3166" s="17"/>
      <c r="B3166" s="17"/>
      <c r="C3166" s="17"/>
      <c r="D3166" s="86"/>
      <c r="E3166" s="86"/>
      <c r="F3166" s="86"/>
      <c r="G3166" s="87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9"/>
      <c r="AB3166" s="79"/>
      <c r="AC3166" s="19"/>
      <c r="AD3166" s="79"/>
      <c r="AE3166" s="116"/>
    </row>
    <row r="3167" spans="1:31" x14ac:dyDescent="0.25">
      <c r="A3167" s="17"/>
      <c r="B3167" s="17"/>
      <c r="C3167" s="17"/>
      <c r="D3167" s="86"/>
      <c r="E3167" s="86"/>
      <c r="F3167" s="86"/>
      <c r="G3167" s="87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9"/>
      <c r="AB3167" s="79"/>
      <c r="AC3167" s="19"/>
      <c r="AD3167" s="79"/>
      <c r="AE3167" s="116"/>
    </row>
    <row r="3168" spans="1:31" x14ac:dyDescent="0.25">
      <c r="A3168" s="17"/>
      <c r="B3168" s="17"/>
      <c r="C3168" s="17"/>
      <c r="D3168" s="86"/>
      <c r="E3168" s="86"/>
      <c r="F3168" s="86"/>
      <c r="G3168" s="87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9"/>
      <c r="AB3168" s="79"/>
      <c r="AC3168" s="19"/>
      <c r="AD3168" s="79"/>
      <c r="AE3168" s="116"/>
    </row>
    <row r="3169" spans="1:31" x14ac:dyDescent="0.25">
      <c r="A3169" s="17"/>
      <c r="B3169" s="17"/>
      <c r="C3169" s="17"/>
      <c r="D3169" s="86"/>
      <c r="E3169" s="86"/>
      <c r="F3169" s="86"/>
      <c r="G3169" s="87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9"/>
      <c r="AB3169" s="79"/>
      <c r="AC3169" s="19"/>
      <c r="AD3169" s="79"/>
      <c r="AE3169" s="116"/>
    </row>
    <row r="3170" spans="1:31" x14ac:dyDescent="0.25">
      <c r="A3170" s="17"/>
      <c r="B3170" s="17"/>
      <c r="C3170" s="17"/>
      <c r="D3170" s="86"/>
      <c r="E3170" s="86"/>
      <c r="F3170" s="86"/>
      <c r="G3170" s="87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9"/>
      <c r="AB3170" s="79"/>
      <c r="AC3170" s="19"/>
      <c r="AD3170" s="79"/>
      <c r="AE3170" s="116"/>
    </row>
    <row r="3171" spans="1:31" x14ac:dyDescent="0.25">
      <c r="A3171" s="17"/>
      <c r="B3171" s="17"/>
      <c r="C3171" s="17"/>
      <c r="D3171" s="86"/>
      <c r="E3171" s="86"/>
      <c r="F3171" s="86"/>
      <c r="G3171" s="87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9"/>
      <c r="AB3171" s="79"/>
      <c r="AC3171" s="19"/>
      <c r="AD3171" s="79"/>
      <c r="AE3171" s="116"/>
    </row>
    <row r="3172" spans="1:31" x14ac:dyDescent="0.25">
      <c r="A3172" s="17"/>
      <c r="B3172" s="17"/>
      <c r="C3172" s="17"/>
      <c r="D3172" s="86"/>
      <c r="E3172" s="86"/>
      <c r="F3172" s="86"/>
      <c r="G3172" s="87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9"/>
      <c r="AB3172" s="79"/>
      <c r="AC3172" s="19"/>
      <c r="AD3172" s="79"/>
      <c r="AE3172" s="116"/>
    </row>
    <row r="3173" spans="1:31" x14ac:dyDescent="0.25">
      <c r="A3173" s="17"/>
      <c r="B3173" s="17"/>
      <c r="C3173" s="17"/>
      <c r="D3173" s="86"/>
      <c r="E3173" s="86"/>
      <c r="F3173" s="86"/>
      <c r="G3173" s="87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9"/>
      <c r="AB3173" s="79"/>
      <c r="AC3173" s="19"/>
      <c r="AD3173" s="79"/>
      <c r="AE3173" s="116"/>
    </row>
    <row r="3174" spans="1:31" x14ac:dyDescent="0.25">
      <c r="A3174" s="17"/>
      <c r="B3174" s="17"/>
      <c r="C3174" s="17"/>
      <c r="D3174" s="86"/>
      <c r="E3174" s="86"/>
      <c r="F3174" s="86"/>
      <c r="G3174" s="87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9"/>
      <c r="AB3174" s="79"/>
      <c r="AC3174" s="19"/>
      <c r="AD3174" s="79"/>
      <c r="AE3174" s="116"/>
    </row>
    <row r="3175" spans="1:31" x14ac:dyDescent="0.25">
      <c r="A3175" s="17"/>
      <c r="B3175" s="17"/>
      <c r="C3175" s="17"/>
      <c r="D3175" s="86"/>
      <c r="E3175" s="86"/>
      <c r="F3175" s="86"/>
      <c r="G3175" s="87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9"/>
      <c r="AB3175" s="79"/>
      <c r="AC3175" s="19"/>
      <c r="AD3175" s="79"/>
      <c r="AE3175" s="116"/>
    </row>
    <row r="3176" spans="1:31" x14ac:dyDescent="0.25">
      <c r="A3176" s="17"/>
      <c r="B3176" s="17"/>
      <c r="C3176" s="17"/>
      <c r="D3176" s="86"/>
      <c r="E3176" s="86"/>
      <c r="F3176" s="86"/>
      <c r="G3176" s="87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9"/>
      <c r="AB3176" s="79"/>
      <c r="AC3176" s="19"/>
      <c r="AD3176" s="79"/>
      <c r="AE3176" s="116"/>
    </row>
    <row r="3177" spans="1:31" x14ac:dyDescent="0.25">
      <c r="A3177" s="17"/>
      <c r="B3177" s="17"/>
      <c r="C3177" s="17"/>
      <c r="D3177" s="86"/>
      <c r="E3177" s="86"/>
      <c r="F3177" s="86"/>
      <c r="G3177" s="87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9"/>
      <c r="AB3177" s="79"/>
      <c r="AC3177" s="19"/>
      <c r="AD3177" s="79"/>
      <c r="AE3177" s="116"/>
    </row>
    <row r="3178" spans="1:31" x14ac:dyDescent="0.25">
      <c r="A3178" s="17"/>
      <c r="B3178" s="17"/>
      <c r="C3178" s="17"/>
      <c r="D3178" s="86"/>
      <c r="E3178" s="86"/>
      <c r="F3178" s="86"/>
      <c r="G3178" s="87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9"/>
      <c r="AB3178" s="79"/>
      <c r="AC3178" s="19"/>
      <c r="AD3178" s="79"/>
      <c r="AE3178" s="116"/>
    </row>
    <row r="3179" spans="1:31" x14ac:dyDescent="0.25">
      <c r="A3179" s="17"/>
      <c r="B3179" s="17"/>
      <c r="C3179" s="17"/>
      <c r="D3179" s="86"/>
      <c r="E3179" s="86"/>
      <c r="F3179" s="86"/>
      <c r="G3179" s="87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9"/>
      <c r="AB3179" s="79"/>
      <c r="AC3179" s="19"/>
      <c r="AD3179" s="79"/>
      <c r="AE3179" s="116"/>
    </row>
    <row r="3180" spans="1:31" x14ac:dyDescent="0.25">
      <c r="A3180" s="17"/>
      <c r="B3180" s="17"/>
      <c r="C3180" s="17"/>
      <c r="D3180" s="86"/>
      <c r="E3180" s="86"/>
      <c r="F3180" s="86"/>
      <c r="G3180" s="87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9"/>
      <c r="AB3180" s="79"/>
      <c r="AC3180" s="19"/>
      <c r="AD3180" s="79"/>
      <c r="AE3180" s="116"/>
    </row>
    <row r="3181" spans="1:31" x14ac:dyDescent="0.25">
      <c r="A3181" s="17"/>
      <c r="B3181" s="17"/>
      <c r="C3181" s="17"/>
      <c r="D3181" s="86"/>
      <c r="E3181" s="86"/>
      <c r="F3181" s="86"/>
      <c r="G3181" s="87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9"/>
      <c r="AB3181" s="79"/>
      <c r="AC3181" s="19"/>
      <c r="AD3181" s="79"/>
      <c r="AE3181" s="116"/>
    </row>
    <row r="3182" spans="1:31" x14ac:dyDescent="0.25">
      <c r="A3182" s="17"/>
      <c r="B3182" s="17"/>
      <c r="C3182" s="17"/>
      <c r="D3182" s="86"/>
      <c r="E3182" s="86"/>
      <c r="F3182" s="86"/>
      <c r="G3182" s="87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9"/>
      <c r="AB3182" s="79"/>
      <c r="AC3182" s="19"/>
      <c r="AD3182" s="79"/>
      <c r="AE3182" s="116"/>
    </row>
    <row r="3183" spans="1:31" x14ac:dyDescent="0.25">
      <c r="A3183" s="17"/>
      <c r="B3183" s="17"/>
      <c r="C3183" s="17"/>
      <c r="D3183" s="86"/>
      <c r="E3183" s="86"/>
      <c r="F3183" s="86"/>
      <c r="G3183" s="87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9"/>
      <c r="AB3183" s="79"/>
      <c r="AC3183" s="19"/>
      <c r="AD3183" s="79"/>
      <c r="AE3183" s="116"/>
    </row>
    <row r="3184" spans="1:31" x14ac:dyDescent="0.25">
      <c r="A3184" s="17"/>
      <c r="B3184" s="17"/>
      <c r="C3184" s="17"/>
      <c r="D3184" s="86"/>
      <c r="E3184" s="86"/>
      <c r="F3184" s="86"/>
      <c r="G3184" s="87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9"/>
      <c r="AB3184" s="79"/>
      <c r="AC3184" s="19"/>
      <c r="AD3184" s="79"/>
      <c r="AE3184" s="116"/>
    </row>
    <row r="3185" spans="1:31" x14ac:dyDescent="0.25">
      <c r="A3185" s="17"/>
      <c r="B3185" s="17"/>
      <c r="C3185" s="17"/>
      <c r="D3185" s="86"/>
      <c r="E3185" s="86"/>
      <c r="F3185" s="86"/>
      <c r="G3185" s="87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9"/>
      <c r="AB3185" s="79"/>
      <c r="AC3185" s="19"/>
      <c r="AD3185" s="79"/>
      <c r="AE3185" s="116"/>
    </row>
    <row r="3186" spans="1:31" x14ac:dyDescent="0.25">
      <c r="A3186" s="17"/>
      <c r="B3186" s="17"/>
      <c r="C3186" s="17"/>
      <c r="D3186" s="86"/>
      <c r="E3186" s="86"/>
      <c r="F3186" s="86"/>
      <c r="G3186" s="87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9"/>
      <c r="AB3186" s="79"/>
      <c r="AC3186" s="19"/>
      <c r="AD3186" s="79"/>
      <c r="AE3186" s="116"/>
    </row>
    <row r="3187" spans="1:31" x14ac:dyDescent="0.25">
      <c r="A3187" s="17"/>
      <c r="B3187" s="17"/>
      <c r="C3187" s="17"/>
      <c r="D3187" s="86"/>
      <c r="E3187" s="86"/>
      <c r="F3187" s="86"/>
      <c r="G3187" s="87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9"/>
      <c r="AB3187" s="79"/>
      <c r="AC3187" s="19"/>
      <c r="AD3187" s="79"/>
      <c r="AE3187" s="116"/>
    </row>
    <row r="3188" spans="1:31" x14ac:dyDescent="0.25">
      <c r="A3188" s="17"/>
      <c r="B3188" s="17"/>
      <c r="C3188" s="17"/>
      <c r="D3188" s="86"/>
      <c r="E3188" s="86"/>
      <c r="F3188" s="86"/>
      <c r="G3188" s="87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9"/>
      <c r="AB3188" s="79"/>
      <c r="AC3188" s="19"/>
      <c r="AD3188" s="79"/>
      <c r="AE3188" s="116"/>
    </row>
    <row r="3189" spans="1:31" x14ac:dyDescent="0.25">
      <c r="A3189" s="17"/>
      <c r="B3189" s="17"/>
      <c r="C3189" s="17"/>
      <c r="D3189" s="86"/>
      <c r="E3189" s="86"/>
      <c r="F3189" s="86"/>
      <c r="G3189" s="87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9"/>
      <c r="AB3189" s="79"/>
      <c r="AC3189" s="19"/>
      <c r="AD3189" s="79"/>
      <c r="AE3189" s="116"/>
    </row>
    <row r="3190" spans="1:31" x14ac:dyDescent="0.25">
      <c r="A3190" s="17"/>
      <c r="B3190" s="17"/>
      <c r="C3190" s="17"/>
      <c r="D3190" s="86"/>
      <c r="E3190" s="86"/>
      <c r="F3190" s="86"/>
      <c r="G3190" s="87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9"/>
      <c r="AB3190" s="79"/>
      <c r="AC3190" s="19"/>
      <c r="AD3190" s="79"/>
      <c r="AE3190" s="116"/>
    </row>
    <row r="3191" spans="1:31" x14ac:dyDescent="0.25">
      <c r="A3191" s="17"/>
      <c r="B3191" s="17"/>
      <c r="C3191" s="17"/>
      <c r="D3191" s="86"/>
      <c r="E3191" s="86"/>
      <c r="F3191" s="86"/>
      <c r="G3191" s="87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9"/>
      <c r="AB3191" s="79"/>
      <c r="AC3191" s="19"/>
      <c r="AD3191" s="79"/>
      <c r="AE3191" s="116"/>
    </row>
    <row r="3192" spans="1:31" x14ac:dyDescent="0.25">
      <c r="A3192" s="17"/>
      <c r="B3192" s="17"/>
      <c r="C3192" s="17"/>
      <c r="D3192" s="86"/>
      <c r="E3192" s="86"/>
      <c r="F3192" s="86"/>
      <c r="G3192" s="87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9"/>
      <c r="AB3192" s="79"/>
      <c r="AC3192" s="19"/>
      <c r="AD3192" s="79"/>
      <c r="AE3192" s="116"/>
    </row>
    <row r="3193" spans="1:31" x14ac:dyDescent="0.25">
      <c r="A3193" s="17"/>
      <c r="B3193" s="17"/>
      <c r="C3193" s="17"/>
      <c r="D3193" s="86"/>
      <c r="E3193" s="86"/>
      <c r="F3193" s="86"/>
      <c r="G3193" s="87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9"/>
      <c r="AB3193" s="79"/>
      <c r="AC3193" s="19"/>
      <c r="AD3193" s="79"/>
      <c r="AE3193" s="116"/>
    </row>
    <row r="3194" spans="1:31" x14ac:dyDescent="0.25">
      <c r="A3194" s="17"/>
      <c r="B3194" s="17"/>
      <c r="C3194" s="17"/>
      <c r="D3194" s="86"/>
      <c r="E3194" s="86"/>
      <c r="F3194" s="86"/>
      <c r="G3194" s="87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9"/>
      <c r="AB3194" s="79"/>
      <c r="AC3194" s="19"/>
      <c r="AD3194" s="79"/>
      <c r="AE3194" s="116"/>
    </row>
    <row r="3195" spans="1:31" x14ac:dyDescent="0.25">
      <c r="A3195" s="17"/>
      <c r="B3195" s="17"/>
      <c r="C3195" s="17"/>
      <c r="D3195" s="86"/>
      <c r="E3195" s="86"/>
      <c r="F3195" s="86"/>
      <c r="G3195" s="87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9"/>
      <c r="AB3195" s="79"/>
      <c r="AC3195" s="19"/>
      <c r="AD3195" s="79"/>
      <c r="AE3195" s="116"/>
    </row>
    <row r="3196" spans="1:31" x14ac:dyDescent="0.25">
      <c r="A3196" s="17"/>
      <c r="B3196" s="17"/>
      <c r="C3196" s="17"/>
      <c r="D3196" s="86"/>
      <c r="E3196" s="86"/>
      <c r="F3196" s="86"/>
      <c r="G3196" s="87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9"/>
      <c r="AB3196" s="79"/>
      <c r="AC3196" s="19"/>
      <c r="AD3196" s="79"/>
      <c r="AE3196" s="116"/>
    </row>
    <row r="3197" spans="1:31" x14ac:dyDescent="0.25">
      <c r="A3197" s="17"/>
      <c r="B3197" s="17"/>
      <c r="C3197" s="17"/>
      <c r="D3197" s="86"/>
      <c r="E3197" s="86"/>
      <c r="F3197" s="86"/>
      <c r="G3197" s="87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9"/>
      <c r="AB3197" s="79"/>
      <c r="AC3197" s="19"/>
      <c r="AD3197" s="79"/>
      <c r="AE3197" s="116"/>
    </row>
    <row r="3198" spans="1:31" x14ac:dyDescent="0.25">
      <c r="A3198" s="17"/>
      <c r="B3198" s="17"/>
      <c r="C3198" s="17"/>
      <c r="D3198" s="86"/>
      <c r="E3198" s="86"/>
      <c r="F3198" s="86"/>
      <c r="G3198" s="87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9"/>
      <c r="AB3198" s="79"/>
      <c r="AC3198" s="19"/>
      <c r="AD3198" s="79"/>
      <c r="AE3198" s="116"/>
    </row>
    <row r="3199" spans="1:31" x14ac:dyDescent="0.25">
      <c r="A3199" s="17"/>
      <c r="B3199" s="17"/>
      <c r="C3199" s="17"/>
      <c r="D3199" s="86"/>
      <c r="E3199" s="86"/>
      <c r="F3199" s="86"/>
      <c r="G3199" s="87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9"/>
      <c r="AB3199" s="79"/>
      <c r="AC3199" s="19"/>
      <c r="AD3199" s="79"/>
      <c r="AE3199" s="116"/>
    </row>
    <row r="3200" spans="1:31" x14ac:dyDescent="0.25">
      <c r="A3200" s="17"/>
      <c r="B3200" s="17"/>
      <c r="C3200" s="17"/>
      <c r="D3200" s="86"/>
      <c r="E3200" s="86"/>
      <c r="F3200" s="86"/>
      <c r="G3200" s="87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9"/>
      <c r="AB3200" s="79"/>
      <c r="AC3200" s="19"/>
      <c r="AD3200" s="79"/>
      <c r="AE3200" s="116"/>
    </row>
    <row r="3201" spans="1:31" x14ac:dyDescent="0.25">
      <c r="A3201" s="17"/>
      <c r="B3201" s="17"/>
      <c r="C3201" s="17"/>
      <c r="D3201" s="86"/>
      <c r="E3201" s="86"/>
      <c r="F3201" s="86"/>
      <c r="G3201" s="87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9"/>
      <c r="AB3201" s="79"/>
      <c r="AC3201" s="19"/>
      <c r="AD3201" s="79"/>
      <c r="AE3201" s="116"/>
    </row>
    <row r="3202" spans="1:31" x14ac:dyDescent="0.25">
      <c r="A3202" s="17"/>
      <c r="B3202" s="17"/>
      <c r="C3202" s="17"/>
      <c r="D3202" s="86"/>
      <c r="E3202" s="86"/>
      <c r="F3202" s="86"/>
      <c r="G3202" s="87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9"/>
      <c r="AB3202" s="79"/>
      <c r="AC3202" s="19"/>
      <c r="AD3202" s="79"/>
      <c r="AE3202" s="116"/>
    </row>
    <row r="3203" spans="1:31" x14ac:dyDescent="0.25">
      <c r="A3203" s="17"/>
      <c r="B3203" s="17"/>
      <c r="C3203" s="17"/>
      <c r="D3203" s="86"/>
      <c r="E3203" s="86"/>
      <c r="F3203" s="86"/>
      <c r="G3203" s="87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9"/>
      <c r="AB3203" s="79"/>
      <c r="AC3203" s="19"/>
      <c r="AD3203" s="79"/>
      <c r="AE3203" s="116"/>
    </row>
    <row r="3204" spans="1:31" x14ac:dyDescent="0.25">
      <c r="A3204" s="17"/>
      <c r="B3204" s="17"/>
      <c r="C3204" s="17"/>
      <c r="D3204" s="86"/>
      <c r="E3204" s="86"/>
      <c r="F3204" s="86"/>
      <c r="G3204" s="87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9"/>
      <c r="AB3204" s="79"/>
      <c r="AC3204" s="19"/>
      <c r="AD3204" s="79"/>
      <c r="AE3204" s="116"/>
    </row>
    <row r="3205" spans="1:31" x14ac:dyDescent="0.25">
      <c r="A3205" s="17"/>
      <c r="B3205" s="17"/>
      <c r="C3205" s="17"/>
      <c r="D3205" s="86"/>
      <c r="E3205" s="86"/>
      <c r="F3205" s="86"/>
      <c r="G3205" s="87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9"/>
      <c r="AB3205" s="79"/>
      <c r="AC3205" s="19"/>
      <c r="AD3205" s="79"/>
      <c r="AE3205" s="116"/>
    </row>
    <row r="3206" spans="1:31" x14ac:dyDescent="0.25">
      <c r="A3206" s="17"/>
      <c r="B3206" s="17"/>
      <c r="C3206" s="17"/>
      <c r="D3206" s="86"/>
      <c r="E3206" s="86"/>
      <c r="F3206" s="86"/>
      <c r="G3206" s="87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9"/>
      <c r="AB3206" s="79"/>
      <c r="AC3206" s="19"/>
      <c r="AD3206" s="79"/>
      <c r="AE3206" s="116"/>
    </row>
    <row r="3207" spans="1:31" x14ac:dyDescent="0.25">
      <c r="A3207" s="17"/>
      <c r="B3207" s="17"/>
      <c r="C3207" s="17"/>
      <c r="D3207" s="86"/>
      <c r="E3207" s="86"/>
      <c r="F3207" s="86"/>
      <c r="G3207" s="87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9"/>
      <c r="AB3207" s="79"/>
      <c r="AC3207" s="19"/>
      <c r="AD3207" s="79"/>
      <c r="AE3207" s="116"/>
    </row>
    <row r="3208" spans="1:31" x14ac:dyDescent="0.25">
      <c r="A3208" s="17"/>
      <c r="B3208" s="17"/>
      <c r="C3208" s="17"/>
      <c r="D3208" s="86"/>
      <c r="E3208" s="86"/>
      <c r="F3208" s="86"/>
      <c r="G3208" s="87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9"/>
      <c r="AB3208" s="79"/>
      <c r="AC3208" s="19"/>
      <c r="AD3208" s="79"/>
      <c r="AE3208" s="116"/>
    </row>
    <row r="3209" spans="1:31" x14ac:dyDescent="0.25">
      <c r="A3209" s="17"/>
      <c r="B3209" s="17"/>
      <c r="C3209" s="17"/>
      <c r="D3209" s="86"/>
      <c r="E3209" s="86"/>
      <c r="F3209" s="86"/>
      <c r="G3209" s="87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9"/>
      <c r="AB3209" s="79"/>
      <c r="AC3209" s="19"/>
      <c r="AD3209" s="79"/>
      <c r="AE3209" s="116"/>
    </row>
    <row r="3210" spans="1:31" x14ac:dyDescent="0.25">
      <c r="A3210" s="17"/>
      <c r="B3210" s="17"/>
      <c r="C3210" s="17"/>
      <c r="D3210" s="86"/>
      <c r="E3210" s="86"/>
      <c r="F3210" s="86"/>
      <c r="G3210" s="87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9"/>
      <c r="AB3210" s="79"/>
      <c r="AC3210" s="19"/>
      <c r="AD3210" s="79"/>
      <c r="AE3210" s="116"/>
    </row>
    <row r="3211" spans="1:31" x14ac:dyDescent="0.25">
      <c r="A3211" s="17"/>
      <c r="B3211" s="17"/>
      <c r="C3211" s="17"/>
      <c r="D3211" s="86"/>
      <c r="E3211" s="86"/>
      <c r="F3211" s="86"/>
      <c r="G3211" s="87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9"/>
      <c r="AB3211" s="79"/>
      <c r="AC3211" s="19"/>
      <c r="AD3211" s="79"/>
      <c r="AE3211" s="116"/>
    </row>
    <row r="3212" spans="1:31" x14ac:dyDescent="0.25">
      <c r="A3212" s="17"/>
      <c r="B3212" s="17"/>
      <c r="C3212" s="17"/>
      <c r="D3212" s="86"/>
      <c r="E3212" s="86"/>
      <c r="F3212" s="86"/>
      <c r="G3212" s="87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9"/>
      <c r="AB3212" s="79"/>
      <c r="AC3212" s="19"/>
      <c r="AD3212" s="79"/>
      <c r="AE3212" s="116"/>
    </row>
    <row r="3213" spans="1:31" x14ac:dyDescent="0.25">
      <c r="A3213" s="17"/>
      <c r="B3213" s="17"/>
      <c r="C3213" s="17"/>
      <c r="D3213" s="86"/>
      <c r="E3213" s="86"/>
      <c r="F3213" s="86"/>
      <c r="G3213" s="87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9"/>
      <c r="AB3213" s="79"/>
      <c r="AC3213" s="19"/>
      <c r="AD3213" s="79"/>
      <c r="AE3213" s="116"/>
    </row>
    <row r="3214" spans="1:31" x14ac:dyDescent="0.25">
      <c r="A3214" s="17"/>
      <c r="B3214" s="17"/>
      <c r="C3214" s="17"/>
      <c r="D3214" s="86"/>
      <c r="E3214" s="86"/>
      <c r="F3214" s="86"/>
      <c r="G3214" s="87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9"/>
      <c r="AB3214" s="79"/>
      <c r="AC3214" s="19"/>
      <c r="AD3214" s="79"/>
      <c r="AE3214" s="116"/>
    </row>
    <row r="3215" spans="1:31" x14ac:dyDescent="0.25">
      <c r="A3215" s="17"/>
      <c r="B3215" s="17"/>
      <c r="C3215" s="17"/>
      <c r="D3215" s="86"/>
      <c r="E3215" s="86"/>
      <c r="F3215" s="86"/>
      <c r="G3215" s="87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9"/>
      <c r="AB3215" s="79"/>
      <c r="AC3215" s="19"/>
      <c r="AD3215" s="79"/>
      <c r="AE3215" s="116"/>
    </row>
    <row r="3216" spans="1:31" x14ac:dyDescent="0.25">
      <c r="A3216" s="17"/>
      <c r="B3216" s="17"/>
      <c r="C3216" s="17"/>
      <c r="D3216" s="86"/>
      <c r="E3216" s="86"/>
      <c r="F3216" s="86"/>
      <c r="G3216" s="87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9"/>
      <c r="AB3216" s="79"/>
      <c r="AC3216" s="19"/>
      <c r="AD3216" s="79"/>
      <c r="AE3216" s="116"/>
    </row>
    <row r="3217" spans="1:31" x14ac:dyDescent="0.25">
      <c r="A3217" s="17"/>
      <c r="B3217" s="17"/>
      <c r="C3217" s="17"/>
      <c r="D3217" s="86"/>
      <c r="E3217" s="86"/>
      <c r="F3217" s="86"/>
      <c r="G3217" s="87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9"/>
      <c r="AB3217" s="79"/>
      <c r="AC3217" s="19"/>
      <c r="AD3217" s="79"/>
      <c r="AE3217" s="116"/>
    </row>
    <row r="3218" spans="1:31" x14ac:dyDescent="0.25">
      <c r="A3218" s="17"/>
      <c r="B3218" s="17"/>
      <c r="C3218" s="17"/>
      <c r="D3218" s="86"/>
      <c r="E3218" s="86"/>
      <c r="F3218" s="86"/>
      <c r="G3218" s="87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9"/>
      <c r="AB3218" s="79"/>
      <c r="AC3218" s="19"/>
      <c r="AD3218" s="79"/>
      <c r="AE3218" s="116"/>
    </row>
    <row r="3219" spans="1:31" x14ac:dyDescent="0.25">
      <c r="A3219" s="17"/>
      <c r="B3219" s="17"/>
      <c r="C3219" s="17"/>
      <c r="D3219" s="86"/>
      <c r="E3219" s="86"/>
      <c r="F3219" s="86"/>
      <c r="G3219" s="87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9"/>
      <c r="AB3219" s="79"/>
      <c r="AC3219" s="19"/>
      <c r="AD3219" s="79"/>
      <c r="AE3219" s="116"/>
    </row>
    <row r="3220" spans="1:31" x14ac:dyDescent="0.25">
      <c r="A3220" s="17"/>
      <c r="B3220" s="17"/>
      <c r="C3220" s="17"/>
      <c r="D3220" s="86"/>
      <c r="E3220" s="86"/>
      <c r="F3220" s="86"/>
      <c r="G3220" s="87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9"/>
      <c r="AB3220" s="79"/>
      <c r="AC3220" s="19"/>
      <c r="AD3220" s="79"/>
      <c r="AE3220" s="116"/>
    </row>
    <row r="3221" spans="1:31" x14ac:dyDescent="0.25">
      <c r="A3221" s="17"/>
      <c r="B3221" s="17"/>
      <c r="C3221" s="17"/>
      <c r="D3221" s="86"/>
      <c r="E3221" s="86"/>
      <c r="F3221" s="86"/>
      <c r="G3221" s="87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9"/>
      <c r="AB3221" s="79"/>
      <c r="AC3221" s="19"/>
      <c r="AD3221" s="79"/>
      <c r="AE3221" s="116"/>
    </row>
    <row r="3222" spans="1:31" x14ac:dyDescent="0.25">
      <c r="A3222" s="17"/>
      <c r="B3222" s="17"/>
      <c r="C3222" s="17"/>
      <c r="D3222" s="86"/>
      <c r="E3222" s="86"/>
      <c r="F3222" s="86"/>
      <c r="G3222" s="87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9"/>
      <c r="AB3222" s="79"/>
      <c r="AC3222" s="19"/>
      <c r="AD3222" s="79"/>
      <c r="AE3222" s="116"/>
    </row>
    <row r="3223" spans="1:31" x14ac:dyDescent="0.25">
      <c r="A3223" s="17"/>
      <c r="B3223" s="17"/>
      <c r="C3223" s="17"/>
      <c r="D3223" s="86"/>
      <c r="E3223" s="86"/>
      <c r="F3223" s="86"/>
      <c r="G3223" s="87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9"/>
      <c r="AB3223" s="79"/>
      <c r="AC3223" s="19"/>
      <c r="AD3223" s="79"/>
      <c r="AE3223" s="116"/>
    </row>
    <row r="3224" spans="1:31" x14ac:dyDescent="0.25">
      <c r="A3224" s="17"/>
      <c r="B3224" s="17"/>
      <c r="C3224" s="17"/>
      <c r="D3224" s="86"/>
      <c r="E3224" s="86"/>
      <c r="F3224" s="86"/>
      <c r="G3224" s="87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9"/>
      <c r="AB3224" s="79"/>
      <c r="AC3224" s="19"/>
      <c r="AD3224" s="79"/>
      <c r="AE3224" s="116"/>
    </row>
    <row r="3225" spans="1:31" x14ac:dyDescent="0.25">
      <c r="A3225" s="17"/>
      <c r="B3225" s="17"/>
      <c r="C3225" s="17"/>
      <c r="D3225" s="86"/>
      <c r="E3225" s="86"/>
      <c r="F3225" s="86"/>
      <c r="G3225" s="87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9"/>
      <c r="AB3225" s="79"/>
      <c r="AC3225" s="19"/>
      <c r="AD3225" s="79"/>
      <c r="AE3225" s="116"/>
    </row>
    <row r="3226" spans="1:31" x14ac:dyDescent="0.25">
      <c r="A3226" s="17"/>
      <c r="B3226" s="17"/>
      <c r="C3226" s="17"/>
      <c r="D3226" s="86"/>
      <c r="E3226" s="86"/>
      <c r="F3226" s="86"/>
      <c r="G3226" s="87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9"/>
      <c r="AB3226" s="79"/>
      <c r="AC3226" s="19"/>
      <c r="AD3226" s="79"/>
      <c r="AE3226" s="116"/>
    </row>
    <row r="3227" spans="1:31" x14ac:dyDescent="0.25">
      <c r="A3227" s="17"/>
      <c r="B3227" s="17"/>
      <c r="C3227" s="17"/>
      <c r="D3227" s="86"/>
      <c r="E3227" s="86"/>
      <c r="F3227" s="86"/>
      <c r="G3227" s="87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9"/>
      <c r="AB3227" s="79"/>
      <c r="AC3227" s="19"/>
      <c r="AD3227" s="79"/>
      <c r="AE3227" s="116"/>
    </row>
    <row r="3228" spans="1:31" x14ac:dyDescent="0.25">
      <c r="A3228" s="17"/>
      <c r="B3228" s="17"/>
      <c r="C3228" s="17"/>
      <c r="D3228" s="86"/>
      <c r="E3228" s="86"/>
      <c r="F3228" s="86"/>
      <c r="G3228" s="87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9"/>
      <c r="AB3228" s="79"/>
      <c r="AC3228" s="19"/>
      <c r="AD3228" s="79"/>
      <c r="AE3228" s="116"/>
    </row>
    <row r="3229" spans="1:31" x14ac:dyDescent="0.25">
      <c r="A3229" s="17"/>
      <c r="B3229" s="17"/>
      <c r="C3229" s="17"/>
      <c r="D3229" s="86"/>
      <c r="E3229" s="86"/>
      <c r="F3229" s="86"/>
      <c r="G3229" s="87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9"/>
      <c r="AB3229" s="79"/>
      <c r="AC3229" s="19"/>
      <c r="AD3229" s="79"/>
      <c r="AE3229" s="116"/>
    </row>
    <row r="3230" spans="1:31" x14ac:dyDescent="0.25">
      <c r="A3230" s="17"/>
      <c r="B3230" s="17"/>
      <c r="C3230" s="17"/>
      <c r="D3230" s="86"/>
      <c r="E3230" s="86"/>
      <c r="F3230" s="86"/>
      <c r="G3230" s="87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9"/>
      <c r="AB3230" s="79"/>
      <c r="AC3230" s="19"/>
      <c r="AD3230" s="79"/>
      <c r="AE3230" s="116"/>
    </row>
    <row r="3231" spans="1:31" x14ac:dyDescent="0.25">
      <c r="A3231" s="17"/>
      <c r="B3231" s="17"/>
      <c r="C3231" s="17"/>
      <c r="D3231" s="86"/>
      <c r="E3231" s="86"/>
      <c r="F3231" s="86"/>
      <c r="G3231" s="87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9"/>
      <c r="AB3231" s="79"/>
      <c r="AC3231" s="19"/>
      <c r="AD3231" s="79"/>
      <c r="AE3231" s="116"/>
    </row>
    <row r="3232" spans="1:31" x14ac:dyDescent="0.25">
      <c r="A3232" s="17"/>
      <c r="B3232" s="17"/>
      <c r="C3232" s="17"/>
      <c r="D3232" s="86"/>
      <c r="E3232" s="86"/>
      <c r="F3232" s="86"/>
      <c r="G3232" s="87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9"/>
      <c r="AB3232" s="79"/>
      <c r="AC3232" s="19"/>
      <c r="AD3232" s="79"/>
      <c r="AE3232" s="116"/>
    </row>
    <row r="3233" spans="1:31" x14ac:dyDescent="0.25">
      <c r="A3233" s="17"/>
      <c r="B3233" s="17"/>
      <c r="C3233" s="17"/>
      <c r="D3233" s="86"/>
      <c r="E3233" s="86"/>
      <c r="F3233" s="86"/>
      <c r="G3233" s="87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9"/>
      <c r="AB3233" s="79"/>
      <c r="AC3233" s="19"/>
      <c r="AD3233" s="79"/>
      <c r="AE3233" s="116"/>
    </row>
    <row r="3234" spans="1:31" x14ac:dyDescent="0.25">
      <c r="A3234" s="17"/>
      <c r="B3234" s="17"/>
      <c r="C3234" s="17"/>
      <c r="D3234" s="86"/>
      <c r="E3234" s="86"/>
      <c r="F3234" s="86"/>
      <c r="G3234" s="87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9"/>
      <c r="AB3234" s="79"/>
      <c r="AC3234" s="19"/>
      <c r="AD3234" s="79"/>
      <c r="AE3234" s="116"/>
    </row>
    <row r="3235" spans="1:31" x14ac:dyDescent="0.25">
      <c r="A3235" s="17"/>
      <c r="B3235" s="17"/>
      <c r="C3235" s="17"/>
      <c r="D3235" s="86"/>
      <c r="E3235" s="86"/>
      <c r="F3235" s="86"/>
      <c r="G3235" s="87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9"/>
      <c r="AB3235" s="79"/>
      <c r="AC3235" s="19"/>
      <c r="AD3235" s="79"/>
      <c r="AE3235" s="116"/>
    </row>
    <row r="3236" spans="1:31" x14ac:dyDescent="0.25">
      <c r="A3236" s="17"/>
      <c r="B3236" s="17"/>
      <c r="C3236" s="17"/>
      <c r="D3236" s="86"/>
      <c r="E3236" s="86"/>
      <c r="F3236" s="86"/>
      <c r="G3236" s="87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9"/>
      <c r="AB3236" s="79"/>
      <c r="AC3236" s="19"/>
      <c r="AD3236" s="79"/>
      <c r="AE3236" s="116"/>
    </row>
    <row r="3237" spans="1:31" x14ac:dyDescent="0.25">
      <c r="A3237" s="17"/>
      <c r="B3237" s="17"/>
      <c r="C3237" s="17"/>
      <c r="D3237" s="86"/>
      <c r="E3237" s="86"/>
      <c r="F3237" s="86"/>
      <c r="G3237" s="87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9"/>
      <c r="AB3237" s="79"/>
      <c r="AC3237" s="19"/>
      <c r="AD3237" s="79"/>
      <c r="AE3237" s="116"/>
    </row>
    <row r="3238" spans="1:31" x14ac:dyDescent="0.25">
      <c r="A3238" s="17"/>
      <c r="B3238" s="17"/>
      <c r="C3238" s="17"/>
      <c r="D3238" s="86"/>
      <c r="E3238" s="86"/>
      <c r="F3238" s="86"/>
      <c r="G3238" s="87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9"/>
      <c r="AB3238" s="79"/>
      <c r="AC3238" s="19"/>
      <c r="AD3238" s="79"/>
      <c r="AE3238" s="116"/>
    </row>
    <row r="3239" spans="1:31" x14ac:dyDescent="0.25">
      <c r="A3239" s="17"/>
      <c r="B3239" s="17"/>
      <c r="C3239" s="17"/>
      <c r="D3239" s="86"/>
      <c r="E3239" s="86"/>
      <c r="F3239" s="86"/>
      <c r="G3239" s="87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9"/>
      <c r="AB3239" s="79"/>
      <c r="AC3239" s="19"/>
      <c r="AD3239" s="79"/>
      <c r="AE3239" s="116"/>
    </row>
    <row r="3240" spans="1:31" x14ac:dyDescent="0.25">
      <c r="A3240" s="17"/>
      <c r="B3240" s="17"/>
      <c r="C3240" s="17"/>
      <c r="D3240" s="86"/>
      <c r="E3240" s="86"/>
      <c r="F3240" s="86"/>
      <c r="G3240" s="87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9"/>
      <c r="AB3240" s="79"/>
      <c r="AC3240" s="19"/>
      <c r="AD3240" s="79"/>
      <c r="AE3240" s="116"/>
    </row>
    <row r="3241" spans="1:31" x14ac:dyDescent="0.25">
      <c r="A3241" s="17"/>
      <c r="B3241" s="17"/>
      <c r="C3241" s="17"/>
      <c r="D3241" s="86"/>
      <c r="E3241" s="86"/>
      <c r="F3241" s="86"/>
      <c r="G3241" s="87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9"/>
      <c r="AB3241" s="79"/>
      <c r="AC3241" s="19"/>
      <c r="AD3241" s="79"/>
      <c r="AE3241" s="116"/>
    </row>
    <row r="3242" spans="1:31" x14ac:dyDescent="0.25">
      <c r="A3242" s="17"/>
      <c r="B3242" s="17"/>
      <c r="C3242" s="17"/>
      <c r="D3242" s="86"/>
      <c r="E3242" s="86"/>
      <c r="F3242" s="86"/>
      <c r="G3242" s="87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9"/>
      <c r="AB3242" s="79"/>
      <c r="AC3242" s="19"/>
      <c r="AD3242" s="79"/>
      <c r="AE3242" s="116"/>
    </row>
    <row r="3243" spans="1:31" x14ac:dyDescent="0.25">
      <c r="A3243" s="17"/>
      <c r="B3243" s="17"/>
      <c r="C3243" s="17"/>
      <c r="D3243" s="86"/>
      <c r="E3243" s="86"/>
      <c r="F3243" s="86"/>
      <c r="G3243" s="87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9"/>
      <c r="AB3243" s="79"/>
      <c r="AC3243" s="19"/>
      <c r="AD3243" s="79"/>
      <c r="AE3243" s="116"/>
    </row>
    <row r="3244" spans="1:31" x14ac:dyDescent="0.25">
      <c r="A3244" s="17"/>
      <c r="B3244" s="17"/>
      <c r="C3244" s="17"/>
      <c r="D3244" s="86"/>
      <c r="E3244" s="86"/>
      <c r="F3244" s="86"/>
      <c r="G3244" s="87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9"/>
      <c r="AB3244" s="79"/>
      <c r="AC3244" s="19"/>
      <c r="AD3244" s="79"/>
      <c r="AE3244" s="116"/>
    </row>
    <row r="3245" spans="1:31" x14ac:dyDescent="0.25">
      <c r="A3245" s="17"/>
      <c r="B3245" s="17"/>
      <c r="C3245" s="17"/>
      <c r="D3245" s="86"/>
      <c r="E3245" s="86"/>
      <c r="F3245" s="86"/>
      <c r="G3245" s="87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9"/>
      <c r="AB3245" s="79"/>
      <c r="AC3245" s="19"/>
      <c r="AD3245" s="79"/>
      <c r="AE3245" s="116"/>
    </row>
    <row r="3246" spans="1:31" x14ac:dyDescent="0.25">
      <c r="A3246" s="17"/>
      <c r="B3246" s="17"/>
      <c r="C3246" s="17"/>
      <c r="D3246" s="86"/>
      <c r="E3246" s="86"/>
      <c r="F3246" s="86"/>
      <c r="G3246" s="87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9"/>
      <c r="AB3246" s="79"/>
      <c r="AC3246" s="19"/>
      <c r="AD3246" s="79"/>
      <c r="AE3246" s="116"/>
    </row>
    <row r="3247" spans="1:31" x14ac:dyDescent="0.25">
      <c r="A3247" s="17"/>
      <c r="B3247" s="17"/>
      <c r="C3247" s="17"/>
      <c r="D3247" s="86"/>
      <c r="E3247" s="86"/>
      <c r="F3247" s="86"/>
      <c r="G3247" s="87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9"/>
      <c r="AB3247" s="79"/>
      <c r="AC3247" s="19"/>
      <c r="AD3247" s="79"/>
      <c r="AE3247" s="116"/>
    </row>
    <row r="3248" spans="1:31" x14ac:dyDescent="0.25">
      <c r="A3248" s="17"/>
      <c r="B3248" s="17"/>
      <c r="C3248" s="17"/>
      <c r="D3248" s="86"/>
      <c r="E3248" s="86"/>
      <c r="F3248" s="86"/>
      <c r="G3248" s="87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9"/>
      <c r="AB3248" s="79"/>
      <c r="AC3248" s="19"/>
      <c r="AD3248" s="79"/>
      <c r="AE3248" s="116"/>
    </row>
    <row r="3249" spans="1:31" x14ac:dyDescent="0.25">
      <c r="A3249" s="17"/>
      <c r="B3249" s="17"/>
      <c r="C3249" s="17"/>
      <c r="D3249" s="86"/>
      <c r="E3249" s="86"/>
      <c r="F3249" s="86"/>
      <c r="G3249" s="87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9"/>
      <c r="AB3249" s="79"/>
      <c r="AC3249" s="19"/>
      <c r="AD3249" s="79"/>
      <c r="AE3249" s="116"/>
    </row>
    <row r="3250" spans="1:31" x14ac:dyDescent="0.25">
      <c r="A3250" s="17"/>
      <c r="B3250" s="17"/>
      <c r="C3250" s="17"/>
      <c r="D3250" s="86"/>
      <c r="E3250" s="86"/>
      <c r="F3250" s="86"/>
      <c r="G3250" s="87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9"/>
      <c r="AB3250" s="79"/>
      <c r="AC3250" s="19"/>
      <c r="AD3250" s="79"/>
      <c r="AE3250" s="116"/>
    </row>
    <row r="3251" spans="1:31" x14ac:dyDescent="0.25">
      <c r="A3251" s="17"/>
      <c r="B3251" s="17"/>
      <c r="C3251" s="17"/>
      <c r="D3251" s="86"/>
      <c r="E3251" s="86"/>
      <c r="F3251" s="86"/>
      <c r="G3251" s="87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9"/>
      <c r="AB3251" s="79"/>
      <c r="AC3251" s="19"/>
      <c r="AD3251" s="79"/>
      <c r="AE3251" s="116"/>
    </row>
    <row r="3252" spans="1:31" x14ac:dyDescent="0.25">
      <c r="A3252" s="17"/>
      <c r="B3252" s="17"/>
      <c r="C3252" s="17"/>
      <c r="D3252" s="86"/>
      <c r="E3252" s="86"/>
      <c r="F3252" s="86"/>
      <c r="G3252" s="87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9"/>
      <c r="AB3252" s="79"/>
      <c r="AC3252" s="19"/>
      <c r="AD3252" s="79"/>
      <c r="AE3252" s="116"/>
    </row>
    <row r="3253" spans="1:31" x14ac:dyDescent="0.25">
      <c r="A3253" s="17"/>
      <c r="B3253" s="17"/>
      <c r="C3253" s="17"/>
      <c r="D3253" s="86"/>
      <c r="E3253" s="86"/>
      <c r="F3253" s="86"/>
      <c r="G3253" s="87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9"/>
      <c r="AB3253" s="79"/>
      <c r="AC3253" s="19"/>
      <c r="AD3253" s="79"/>
      <c r="AE3253" s="116"/>
    </row>
    <row r="3254" spans="1:31" x14ac:dyDescent="0.25">
      <c r="A3254" s="17"/>
      <c r="B3254" s="17"/>
      <c r="C3254" s="17"/>
      <c r="D3254" s="86"/>
      <c r="E3254" s="86"/>
      <c r="F3254" s="86"/>
      <c r="G3254" s="87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9"/>
      <c r="AB3254" s="79"/>
      <c r="AC3254" s="19"/>
      <c r="AD3254" s="79"/>
      <c r="AE3254" s="116"/>
    </row>
    <row r="3255" spans="1:31" x14ac:dyDescent="0.25">
      <c r="A3255" s="17"/>
      <c r="B3255" s="17"/>
      <c r="C3255" s="17"/>
      <c r="D3255" s="86"/>
      <c r="E3255" s="86"/>
      <c r="F3255" s="86"/>
      <c r="G3255" s="87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9"/>
      <c r="AB3255" s="79"/>
      <c r="AC3255" s="19"/>
      <c r="AD3255" s="79"/>
      <c r="AE3255" s="116"/>
    </row>
    <row r="3256" spans="1:31" x14ac:dyDescent="0.25">
      <c r="A3256" s="17"/>
      <c r="B3256" s="17"/>
      <c r="C3256" s="17"/>
      <c r="D3256" s="86"/>
      <c r="E3256" s="86"/>
      <c r="F3256" s="86"/>
      <c r="G3256" s="87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9"/>
      <c r="AB3256" s="79"/>
      <c r="AC3256" s="19"/>
      <c r="AD3256" s="79"/>
      <c r="AE3256" s="116"/>
    </row>
    <row r="3257" spans="1:31" x14ac:dyDescent="0.25">
      <c r="A3257" s="17"/>
      <c r="B3257" s="17"/>
      <c r="C3257" s="17"/>
      <c r="D3257" s="86"/>
      <c r="E3257" s="86"/>
      <c r="F3257" s="86"/>
      <c r="G3257" s="87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9"/>
      <c r="AB3257" s="79"/>
      <c r="AC3257" s="19"/>
      <c r="AD3257" s="79"/>
      <c r="AE3257" s="116"/>
    </row>
    <row r="3258" spans="1:31" x14ac:dyDescent="0.25">
      <c r="A3258" s="17"/>
      <c r="B3258" s="17"/>
      <c r="C3258" s="17"/>
      <c r="D3258" s="86"/>
      <c r="E3258" s="86"/>
      <c r="F3258" s="86"/>
      <c r="G3258" s="87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9"/>
      <c r="AB3258" s="79"/>
      <c r="AC3258" s="19"/>
      <c r="AD3258" s="79"/>
      <c r="AE3258" s="116"/>
    </row>
    <row r="3259" spans="1:31" x14ac:dyDescent="0.25">
      <c r="A3259" s="17"/>
      <c r="B3259" s="17"/>
      <c r="C3259" s="17"/>
      <c r="D3259" s="86"/>
      <c r="E3259" s="86"/>
      <c r="F3259" s="86"/>
      <c r="G3259" s="87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9"/>
      <c r="AB3259" s="79"/>
      <c r="AC3259" s="19"/>
      <c r="AD3259" s="79"/>
      <c r="AE3259" s="116"/>
    </row>
    <row r="3260" spans="1:31" x14ac:dyDescent="0.25">
      <c r="A3260" s="17"/>
      <c r="B3260" s="17"/>
      <c r="C3260" s="17"/>
      <c r="D3260" s="86"/>
      <c r="E3260" s="86"/>
      <c r="F3260" s="86"/>
      <c r="G3260" s="87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9"/>
      <c r="AB3260" s="79"/>
      <c r="AC3260" s="19"/>
      <c r="AD3260" s="79"/>
      <c r="AE3260" s="116"/>
    </row>
    <row r="3261" spans="1:31" x14ac:dyDescent="0.25">
      <c r="A3261" s="17"/>
      <c r="B3261" s="17"/>
      <c r="C3261" s="17"/>
      <c r="D3261" s="86"/>
      <c r="E3261" s="86"/>
      <c r="F3261" s="86"/>
      <c r="G3261" s="87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9"/>
      <c r="AB3261" s="79"/>
      <c r="AC3261" s="19"/>
      <c r="AD3261" s="79"/>
      <c r="AE3261" s="116"/>
    </row>
    <row r="3262" spans="1:31" x14ac:dyDescent="0.25">
      <c r="A3262" s="17"/>
      <c r="B3262" s="17"/>
      <c r="C3262" s="17"/>
      <c r="D3262" s="86"/>
      <c r="E3262" s="86"/>
      <c r="F3262" s="86"/>
      <c r="G3262" s="87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9"/>
      <c r="AB3262" s="79"/>
      <c r="AC3262" s="19"/>
      <c r="AD3262" s="79"/>
      <c r="AE3262" s="116"/>
    </row>
    <row r="3263" spans="1:31" x14ac:dyDescent="0.25">
      <c r="A3263" s="17"/>
      <c r="B3263" s="17"/>
      <c r="C3263" s="17"/>
      <c r="D3263" s="86"/>
      <c r="E3263" s="86"/>
      <c r="F3263" s="86"/>
      <c r="G3263" s="87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9"/>
      <c r="AB3263" s="79"/>
      <c r="AC3263" s="19"/>
      <c r="AD3263" s="79"/>
      <c r="AE3263" s="116"/>
    </row>
    <row r="3264" spans="1:31" x14ac:dyDescent="0.25">
      <c r="A3264" s="17"/>
      <c r="B3264" s="17"/>
      <c r="C3264" s="17"/>
      <c r="D3264" s="86"/>
      <c r="E3264" s="86"/>
      <c r="F3264" s="86"/>
      <c r="G3264" s="87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9"/>
      <c r="AB3264" s="79"/>
      <c r="AC3264" s="19"/>
      <c r="AD3264" s="79"/>
      <c r="AE3264" s="116"/>
    </row>
    <row r="3265" spans="1:31" x14ac:dyDescent="0.25">
      <c r="A3265" s="17"/>
      <c r="B3265" s="17"/>
      <c r="C3265" s="17"/>
      <c r="D3265" s="86"/>
      <c r="E3265" s="86"/>
      <c r="F3265" s="86"/>
      <c r="G3265" s="87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9"/>
      <c r="AB3265" s="79"/>
      <c r="AC3265" s="19"/>
      <c r="AD3265" s="79"/>
      <c r="AE3265" s="116"/>
    </row>
    <row r="3266" spans="1:31" x14ac:dyDescent="0.25">
      <c r="A3266" s="17"/>
      <c r="B3266" s="17"/>
      <c r="C3266" s="17"/>
      <c r="D3266" s="86"/>
      <c r="E3266" s="86"/>
      <c r="F3266" s="86"/>
      <c r="G3266" s="87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9"/>
      <c r="AB3266" s="79"/>
      <c r="AC3266" s="19"/>
      <c r="AD3266" s="79"/>
      <c r="AE3266" s="116"/>
    </row>
    <row r="3267" spans="1:31" x14ac:dyDescent="0.25">
      <c r="A3267" s="17"/>
      <c r="B3267" s="17"/>
      <c r="C3267" s="17"/>
      <c r="D3267" s="86"/>
      <c r="E3267" s="86"/>
      <c r="F3267" s="86"/>
      <c r="G3267" s="87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9"/>
      <c r="AB3267" s="79"/>
      <c r="AC3267" s="19"/>
      <c r="AD3267" s="79"/>
      <c r="AE3267" s="116"/>
    </row>
    <row r="3268" spans="1:31" x14ac:dyDescent="0.25">
      <c r="A3268" s="17"/>
      <c r="B3268" s="17"/>
      <c r="C3268" s="17"/>
      <c r="D3268" s="86"/>
      <c r="E3268" s="86"/>
      <c r="F3268" s="86"/>
      <c r="G3268" s="87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9"/>
      <c r="AB3268" s="79"/>
      <c r="AC3268" s="19"/>
      <c r="AD3268" s="79"/>
      <c r="AE3268" s="116"/>
    </row>
    <row r="3269" spans="1:31" x14ac:dyDescent="0.25">
      <c r="A3269" s="17"/>
      <c r="B3269" s="17"/>
      <c r="C3269" s="17"/>
      <c r="D3269" s="86"/>
      <c r="E3269" s="86"/>
      <c r="F3269" s="86"/>
      <c r="G3269" s="87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9"/>
      <c r="AB3269" s="79"/>
      <c r="AC3269" s="19"/>
      <c r="AD3269" s="79"/>
      <c r="AE3269" s="116"/>
    </row>
    <row r="3270" spans="1:31" x14ac:dyDescent="0.25">
      <c r="A3270" s="17"/>
      <c r="B3270" s="17"/>
      <c r="C3270" s="17"/>
      <c r="D3270" s="86"/>
      <c r="E3270" s="86"/>
      <c r="F3270" s="86"/>
      <c r="G3270" s="87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9"/>
      <c r="AB3270" s="79"/>
      <c r="AC3270" s="19"/>
      <c r="AD3270" s="79"/>
      <c r="AE3270" s="116"/>
    </row>
    <row r="3271" spans="1:31" x14ac:dyDescent="0.25">
      <c r="A3271" s="17"/>
      <c r="B3271" s="17"/>
      <c r="C3271" s="17"/>
      <c r="D3271" s="86"/>
      <c r="E3271" s="86"/>
      <c r="F3271" s="86"/>
      <c r="G3271" s="87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9"/>
      <c r="AB3271" s="79"/>
      <c r="AC3271" s="19"/>
      <c r="AD3271" s="79"/>
      <c r="AE3271" s="116"/>
    </row>
    <row r="3272" spans="1:31" x14ac:dyDescent="0.25">
      <c r="A3272" s="17"/>
      <c r="B3272" s="17"/>
      <c r="C3272" s="17"/>
      <c r="D3272" s="86"/>
      <c r="E3272" s="86"/>
      <c r="F3272" s="86"/>
      <c r="G3272" s="87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9"/>
      <c r="AB3272" s="79"/>
      <c r="AC3272" s="19"/>
      <c r="AD3272" s="79"/>
      <c r="AE3272" s="116"/>
    </row>
    <row r="3273" spans="1:31" x14ac:dyDescent="0.25">
      <c r="A3273" s="17"/>
      <c r="B3273" s="17"/>
      <c r="C3273" s="17"/>
      <c r="D3273" s="86"/>
      <c r="E3273" s="86"/>
      <c r="F3273" s="86"/>
      <c r="G3273" s="87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9"/>
      <c r="AB3273" s="79"/>
      <c r="AC3273" s="19"/>
      <c r="AD3273" s="79"/>
      <c r="AE3273" s="116"/>
    </row>
    <row r="3274" spans="1:31" x14ac:dyDescent="0.25">
      <c r="A3274" s="17"/>
      <c r="B3274" s="17"/>
      <c r="C3274" s="17"/>
      <c r="D3274" s="86"/>
      <c r="E3274" s="86"/>
      <c r="F3274" s="86"/>
      <c r="G3274" s="87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9"/>
      <c r="AB3274" s="79"/>
      <c r="AC3274" s="19"/>
      <c r="AD3274" s="79"/>
      <c r="AE3274" s="116"/>
    </row>
    <row r="3275" spans="1:31" x14ac:dyDescent="0.25">
      <c r="A3275" s="17"/>
      <c r="B3275" s="17"/>
      <c r="C3275" s="17"/>
      <c r="D3275" s="86"/>
      <c r="E3275" s="86"/>
      <c r="F3275" s="86"/>
      <c r="G3275" s="87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9"/>
      <c r="AB3275" s="79"/>
      <c r="AC3275" s="19"/>
      <c r="AD3275" s="79"/>
      <c r="AE3275" s="116"/>
    </row>
    <row r="3276" spans="1:31" x14ac:dyDescent="0.25">
      <c r="A3276" s="17"/>
      <c r="B3276" s="17"/>
      <c r="C3276" s="17"/>
      <c r="D3276" s="86"/>
      <c r="E3276" s="86"/>
      <c r="F3276" s="86"/>
      <c r="G3276" s="87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9"/>
      <c r="AB3276" s="79"/>
      <c r="AC3276" s="19"/>
      <c r="AD3276" s="79"/>
      <c r="AE3276" s="116"/>
    </row>
    <row r="3277" spans="1:31" x14ac:dyDescent="0.25">
      <c r="A3277" s="17"/>
      <c r="B3277" s="17"/>
      <c r="C3277" s="17"/>
      <c r="D3277" s="86"/>
      <c r="E3277" s="86"/>
      <c r="F3277" s="86"/>
      <c r="G3277" s="87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9"/>
      <c r="AB3277" s="79"/>
      <c r="AC3277" s="19"/>
      <c r="AD3277" s="79"/>
      <c r="AE3277" s="116"/>
    </row>
    <row r="3278" spans="1:31" x14ac:dyDescent="0.25">
      <c r="A3278" s="17"/>
      <c r="B3278" s="17"/>
      <c r="C3278" s="17"/>
      <c r="D3278" s="86"/>
      <c r="E3278" s="86"/>
      <c r="F3278" s="86"/>
      <c r="G3278" s="87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9"/>
      <c r="AB3278" s="79"/>
      <c r="AC3278" s="19"/>
      <c r="AD3278" s="79"/>
      <c r="AE3278" s="116"/>
    </row>
    <row r="3279" spans="1:31" x14ac:dyDescent="0.25">
      <c r="A3279" s="17"/>
      <c r="B3279" s="17"/>
      <c r="C3279" s="17"/>
      <c r="D3279" s="86"/>
      <c r="E3279" s="86"/>
      <c r="F3279" s="86"/>
      <c r="G3279" s="87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9"/>
      <c r="AB3279" s="79"/>
      <c r="AC3279" s="19"/>
      <c r="AD3279" s="79"/>
      <c r="AE3279" s="116"/>
    </row>
    <row r="3280" spans="1:31" x14ac:dyDescent="0.25">
      <c r="A3280" s="17"/>
      <c r="B3280" s="17"/>
      <c r="C3280" s="17"/>
      <c r="D3280" s="86"/>
      <c r="E3280" s="86"/>
      <c r="F3280" s="86"/>
      <c r="G3280" s="87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9"/>
      <c r="AB3280" s="79"/>
      <c r="AC3280" s="19"/>
      <c r="AD3280" s="79"/>
      <c r="AE3280" s="116"/>
    </row>
    <row r="3281" spans="1:31" x14ac:dyDescent="0.25">
      <c r="A3281" s="17"/>
      <c r="B3281" s="17"/>
      <c r="C3281" s="17"/>
      <c r="D3281" s="86"/>
      <c r="E3281" s="86"/>
      <c r="F3281" s="86"/>
      <c r="G3281" s="87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9"/>
      <c r="AB3281" s="79"/>
      <c r="AC3281" s="19"/>
      <c r="AD3281" s="79"/>
      <c r="AE3281" s="116"/>
    </row>
    <row r="3282" spans="1:31" x14ac:dyDescent="0.25">
      <c r="A3282" s="17"/>
      <c r="B3282" s="17"/>
      <c r="C3282" s="17"/>
      <c r="D3282" s="86"/>
      <c r="E3282" s="86"/>
      <c r="F3282" s="86"/>
      <c r="G3282" s="87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9"/>
      <c r="AB3282" s="79"/>
      <c r="AC3282" s="19"/>
      <c r="AD3282" s="79"/>
      <c r="AE3282" s="116"/>
    </row>
    <row r="3283" spans="1:31" x14ac:dyDescent="0.25">
      <c r="A3283" s="17"/>
      <c r="B3283" s="17"/>
      <c r="C3283" s="17"/>
      <c r="D3283" s="86"/>
      <c r="E3283" s="86"/>
      <c r="F3283" s="86"/>
      <c r="G3283" s="87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9"/>
      <c r="AB3283" s="79"/>
      <c r="AC3283" s="19"/>
      <c r="AD3283" s="79"/>
      <c r="AE3283" s="116"/>
    </row>
    <row r="3284" spans="1:31" x14ac:dyDescent="0.25">
      <c r="A3284" s="17"/>
      <c r="B3284" s="17"/>
      <c r="C3284" s="17"/>
      <c r="D3284" s="86"/>
      <c r="E3284" s="86"/>
      <c r="F3284" s="86"/>
      <c r="G3284" s="87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9"/>
      <c r="AB3284" s="79"/>
      <c r="AC3284" s="19"/>
      <c r="AD3284" s="79"/>
      <c r="AE3284" s="116"/>
    </row>
    <row r="3285" spans="1:31" x14ac:dyDescent="0.25">
      <c r="A3285" s="17"/>
      <c r="B3285" s="17"/>
      <c r="C3285" s="17"/>
      <c r="D3285" s="86"/>
      <c r="E3285" s="86"/>
      <c r="F3285" s="86"/>
      <c r="G3285" s="87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9"/>
      <c r="AB3285" s="79"/>
      <c r="AC3285" s="19"/>
      <c r="AD3285" s="79"/>
      <c r="AE3285" s="116"/>
    </row>
    <row r="3286" spans="1:31" x14ac:dyDescent="0.25">
      <c r="A3286" s="17"/>
      <c r="B3286" s="17"/>
      <c r="C3286" s="17"/>
      <c r="D3286" s="86"/>
      <c r="E3286" s="86"/>
      <c r="F3286" s="86"/>
      <c r="G3286" s="87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9"/>
      <c r="AB3286" s="79"/>
      <c r="AC3286" s="19"/>
      <c r="AD3286" s="79"/>
      <c r="AE3286" s="116"/>
    </row>
    <row r="3287" spans="1:31" x14ac:dyDescent="0.25">
      <c r="A3287" s="17"/>
      <c r="B3287" s="17"/>
      <c r="C3287" s="17"/>
      <c r="D3287" s="86"/>
      <c r="E3287" s="86"/>
      <c r="F3287" s="86"/>
      <c r="G3287" s="87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9"/>
      <c r="AB3287" s="79"/>
      <c r="AC3287" s="19"/>
      <c r="AD3287" s="79"/>
      <c r="AE3287" s="116"/>
    </row>
    <row r="3288" spans="1:31" x14ac:dyDescent="0.25">
      <c r="A3288" s="17"/>
      <c r="B3288" s="17"/>
      <c r="C3288" s="17"/>
      <c r="D3288" s="86"/>
      <c r="E3288" s="86"/>
      <c r="F3288" s="86"/>
      <c r="G3288" s="87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9"/>
      <c r="AB3288" s="79"/>
      <c r="AC3288" s="19"/>
      <c r="AD3288" s="79"/>
      <c r="AE3288" s="116"/>
    </row>
    <row r="3289" spans="1:31" x14ac:dyDescent="0.25">
      <c r="A3289" s="17"/>
      <c r="B3289" s="17"/>
      <c r="C3289" s="17"/>
      <c r="D3289" s="86"/>
      <c r="E3289" s="86"/>
      <c r="F3289" s="86"/>
      <c r="G3289" s="87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9"/>
      <c r="AB3289" s="79"/>
      <c r="AC3289" s="19"/>
      <c r="AD3289" s="79"/>
      <c r="AE3289" s="116"/>
    </row>
    <row r="3290" spans="1:31" x14ac:dyDescent="0.25">
      <c r="A3290" s="17"/>
      <c r="B3290" s="17"/>
      <c r="C3290" s="17"/>
      <c r="D3290" s="86"/>
      <c r="E3290" s="86"/>
      <c r="F3290" s="86"/>
      <c r="G3290" s="87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9"/>
      <c r="AB3290" s="79"/>
      <c r="AC3290" s="19"/>
      <c r="AD3290" s="79"/>
      <c r="AE3290" s="116"/>
    </row>
    <row r="3291" spans="1:31" x14ac:dyDescent="0.25">
      <c r="A3291" s="17"/>
      <c r="B3291" s="17"/>
      <c r="C3291" s="17"/>
      <c r="D3291" s="86"/>
      <c r="E3291" s="86"/>
      <c r="F3291" s="86"/>
      <c r="G3291" s="87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9"/>
      <c r="AB3291" s="79"/>
      <c r="AC3291" s="19"/>
      <c r="AD3291" s="79"/>
      <c r="AE3291" s="116"/>
    </row>
    <row r="3292" spans="1:31" x14ac:dyDescent="0.25">
      <c r="A3292" s="17"/>
      <c r="B3292" s="17"/>
      <c r="C3292" s="17"/>
      <c r="D3292" s="86"/>
      <c r="E3292" s="86"/>
      <c r="F3292" s="86"/>
      <c r="G3292" s="87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9"/>
      <c r="AB3292" s="79"/>
      <c r="AC3292" s="19"/>
      <c r="AD3292" s="79"/>
      <c r="AE3292" s="116"/>
    </row>
    <row r="3293" spans="1:31" x14ac:dyDescent="0.25">
      <c r="A3293" s="17"/>
      <c r="B3293" s="17"/>
      <c r="C3293" s="17"/>
      <c r="D3293" s="86"/>
      <c r="E3293" s="86"/>
      <c r="F3293" s="86"/>
      <c r="G3293" s="87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9"/>
      <c r="AB3293" s="79"/>
      <c r="AC3293" s="19"/>
      <c r="AD3293" s="79"/>
      <c r="AE3293" s="116"/>
    </row>
    <row r="3294" spans="1:31" x14ac:dyDescent="0.25">
      <c r="A3294" s="17"/>
      <c r="B3294" s="17"/>
      <c r="C3294" s="17"/>
      <c r="D3294" s="86"/>
      <c r="E3294" s="86"/>
      <c r="F3294" s="86"/>
      <c r="G3294" s="87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9"/>
      <c r="AB3294" s="79"/>
      <c r="AC3294" s="19"/>
      <c r="AD3294" s="79"/>
      <c r="AE3294" s="117"/>
    </row>
    <row r="3295" spans="1:31" x14ac:dyDescent="0.25">
      <c r="A3295" s="17"/>
      <c r="B3295" s="17"/>
      <c r="C3295" s="17"/>
      <c r="D3295" s="86"/>
      <c r="E3295" s="86"/>
      <c r="F3295" s="86"/>
      <c r="G3295" s="87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9"/>
      <c r="AB3295" s="79"/>
      <c r="AC3295" s="19"/>
      <c r="AD3295" s="79"/>
      <c r="AE3295" s="117"/>
    </row>
    <row r="3296" spans="1:31" x14ac:dyDescent="0.25">
      <c r="A3296" s="17"/>
      <c r="B3296" s="17"/>
      <c r="C3296" s="17"/>
      <c r="D3296" s="86"/>
      <c r="E3296" s="86"/>
      <c r="F3296" s="86"/>
      <c r="G3296" s="87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9"/>
      <c r="AB3296" s="79"/>
      <c r="AC3296" s="19"/>
      <c r="AD3296" s="79"/>
      <c r="AE3296" s="117"/>
    </row>
    <row r="3297" spans="1:31" x14ac:dyDescent="0.25">
      <c r="A3297" s="17"/>
      <c r="B3297" s="17"/>
      <c r="C3297" s="17"/>
      <c r="D3297" s="86"/>
      <c r="E3297" s="86"/>
      <c r="F3297" s="86"/>
      <c r="G3297" s="87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9"/>
      <c r="AB3297" s="79"/>
      <c r="AC3297" s="19"/>
      <c r="AD3297" s="79"/>
      <c r="AE3297" s="117"/>
    </row>
    <row r="3298" spans="1:31" x14ac:dyDescent="0.25">
      <c r="A3298" s="17"/>
      <c r="B3298" s="17"/>
      <c r="C3298" s="17"/>
      <c r="D3298" s="86"/>
      <c r="E3298" s="86"/>
      <c r="F3298" s="86"/>
      <c r="G3298" s="87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9"/>
      <c r="AB3298" s="79"/>
      <c r="AC3298" s="19"/>
      <c r="AD3298" s="79"/>
      <c r="AE3298" s="117"/>
    </row>
    <row r="3299" spans="1:31" x14ac:dyDescent="0.25">
      <c r="A3299" s="17"/>
      <c r="B3299" s="17"/>
      <c r="C3299" s="17"/>
      <c r="D3299" s="86"/>
      <c r="E3299" s="86"/>
      <c r="F3299" s="86"/>
      <c r="G3299" s="87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9"/>
      <c r="AB3299" s="79"/>
      <c r="AC3299" s="19"/>
      <c r="AD3299" s="79"/>
      <c r="AE3299" s="117"/>
    </row>
    <row r="3300" spans="1:31" x14ac:dyDescent="0.25">
      <c r="A3300" s="17"/>
      <c r="B3300" s="17"/>
      <c r="C3300" s="17"/>
      <c r="D3300" s="86"/>
      <c r="E3300" s="86"/>
      <c r="F3300" s="86"/>
      <c r="G3300" s="87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9"/>
      <c r="AB3300" s="79"/>
      <c r="AC3300" s="19"/>
      <c r="AD3300" s="79"/>
      <c r="AE3300" s="117"/>
    </row>
    <row r="3301" spans="1:31" x14ac:dyDescent="0.25">
      <c r="A3301" s="17"/>
      <c r="B3301" s="17"/>
      <c r="C3301" s="17"/>
      <c r="D3301" s="86"/>
      <c r="E3301" s="86"/>
      <c r="F3301" s="86"/>
      <c r="G3301" s="87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9"/>
      <c r="AB3301" s="79"/>
      <c r="AC3301" s="19"/>
      <c r="AD3301" s="79"/>
      <c r="AE3301" s="117"/>
    </row>
    <row r="3302" spans="1:31" x14ac:dyDescent="0.25">
      <c r="A3302" s="17"/>
      <c r="B3302" s="17"/>
      <c r="C3302" s="17"/>
      <c r="D3302" s="86"/>
      <c r="E3302" s="86"/>
      <c r="F3302" s="86"/>
      <c r="G3302" s="87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9"/>
      <c r="AB3302" s="79"/>
      <c r="AC3302" s="19"/>
      <c r="AD3302" s="79"/>
      <c r="AE3302" s="117"/>
    </row>
    <row r="3303" spans="1:31" x14ac:dyDescent="0.25">
      <c r="A3303" s="17"/>
      <c r="B3303" s="17"/>
      <c r="C3303" s="17"/>
      <c r="D3303" s="86"/>
      <c r="E3303" s="86"/>
      <c r="F3303" s="86"/>
      <c r="G3303" s="87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9"/>
      <c r="AB3303" s="79"/>
      <c r="AC3303" s="19"/>
      <c r="AD3303" s="79"/>
      <c r="AE3303" s="117"/>
    </row>
    <row r="3304" spans="1:31" x14ac:dyDescent="0.25">
      <c r="A3304" s="17"/>
      <c r="B3304" s="17"/>
      <c r="C3304" s="17"/>
      <c r="D3304" s="86"/>
      <c r="E3304" s="86"/>
      <c r="F3304" s="86"/>
      <c r="G3304" s="87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9"/>
      <c r="AB3304" s="79"/>
      <c r="AC3304" s="19"/>
      <c r="AD3304" s="79"/>
      <c r="AE3304" s="117"/>
    </row>
    <row r="3305" spans="1:31" x14ac:dyDescent="0.25">
      <c r="A3305" s="17"/>
      <c r="B3305" s="17"/>
      <c r="C3305" s="17"/>
      <c r="D3305" s="86"/>
      <c r="E3305" s="86"/>
      <c r="F3305" s="86"/>
      <c r="G3305" s="87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9"/>
      <c r="AB3305" s="79"/>
      <c r="AC3305" s="19"/>
      <c r="AD3305" s="79"/>
      <c r="AE3305" s="117"/>
    </row>
    <row r="3306" spans="1:31" x14ac:dyDescent="0.25">
      <c r="A3306" s="17"/>
      <c r="B3306" s="17"/>
      <c r="C3306" s="17"/>
      <c r="D3306" s="86"/>
      <c r="E3306" s="86"/>
      <c r="F3306" s="86"/>
      <c r="G3306" s="87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9"/>
      <c r="AB3306" s="79"/>
      <c r="AC3306" s="19"/>
      <c r="AD3306" s="79"/>
      <c r="AE3306" s="117"/>
    </row>
    <row r="3307" spans="1:31" x14ac:dyDescent="0.25">
      <c r="A3307" s="17"/>
      <c r="B3307" s="17"/>
      <c r="C3307" s="17"/>
      <c r="D3307" s="86"/>
      <c r="E3307" s="86"/>
      <c r="F3307" s="86"/>
      <c r="G3307" s="87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9"/>
      <c r="AB3307" s="79"/>
      <c r="AD3307" s="79"/>
      <c r="AE3307" s="118"/>
    </row>
    <row r="3308" spans="1:31" x14ac:dyDescent="0.25">
      <c r="A3308" s="17"/>
      <c r="B3308" s="17"/>
      <c r="C3308" s="17"/>
      <c r="D3308" s="86"/>
      <c r="E3308" s="86"/>
      <c r="F3308" s="86"/>
      <c r="G3308" s="87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9"/>
      <c r="AB3308" s="79"/>
      <c r="AD3308" s="79"/>
      <c r="AE3308" s="118"/>
    </row>
    <row r="3309" spans="1:31" x14ac:dyDescent="0.25">
      <c r="A3309" s="17"/>
      <c r="B3309" s="17"/>
      <c r="C3309" s="17"/>
      <c r="D3309" s="86"/>
      <c r="E3309" s="86"/>
      <c r="F3309" s="86"/>
      <c r="G3309" s="87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9"/>
      <c r="AB3309" s="79"/>
      <c r="AD3309" s="79"/>
      <c r="AE3309" s="118"/>
    </row>
    <row r="3310" spans="1:31" x14ac:dyDescent="0.25">
      <c r="A3310" s="17"/>
      <c r="B3310" s="17"/>
      <c r="C3310" s="17"/>
      <c r="D3310" s="86"/>
      <c r="E3310" s="86"/>
      <c r="F3310" s="86"/>
      <c r="G3310" s="87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9"/>
      <c r="AB3310" s="79"/>
      <c r="AD3310" s="79"/>
      <c r="AE3310" s="118"/>
    </row>
    <row r="3311" spans="1:31" x14ac:dyDescent="0.25">
      <c r="A3311" s="17"/>
      <c r="B3311" s="17"/>
      <c r="C3311" s="17"/>
      <c r="D3311" s="86"/>
      <c r="E3311" s="86"/>
      <c r="F3311" s="86"/>
      <c r="G3311" s="87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9"/>
      <c r="AB3311" s="79"/>
      <c r="AD3311" s="79"/>
      <c r="AE3311" s="118"/>
    </row>
    <row r="3312" spans="1:31" x14ac:dyDescent="0.25">
      <c r="A3312" s="17"/>
      <c r="B3312" s="17"/>
      <c r="C3312" s="17"/>
      <c r="D3312" s="86"/>
      <c r="E3312" s="86"/>
      <c r="F3312" s="86"/>
      <c r="G3312" s="87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9"/>
      <c r="AB3312" s="79"/>
      <c r="AD3312" s="79"/>
      <c r="AE3312" s="118"/>
    </row>
    <row r="3313" spans="1:31" x14ac:dyDescent="0.25">
      <c r="A3313" s="17"/>
      <c r="B3313" s="17"/>
      <c r="C3313" s="17"/>
      <c r="D3313" s="86"/>
      <c r="E3313" s="86"/>
      <c r="F3313" s="86"/>
      <c r="G3313" s="87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9"/>
      <c r="AB3313" s="79"/>
      <c r="AD3313" s="79"/>
      <c r="AE3313" s="118"/>
    </row>
    <row r="3314" spans="1:31" x14ac:dyDescent="0.25">
      <c r="A3314" s="17"/>
      <c r="B3314" s="17"/>
      <c r="C3314" s="17"/>
      <c r="D3314" s="86"/>
      <c r="E3314" s="86"/>
      <c r="F3314" s="86"/>
      <c r="G3314" s="87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9"/>
      <c r="AB3314" s="79"/>
      <c r="AD3314" s="79"/>
      <c r="AE3314" s="118"/>
    </row>
    <row r="3315" spans="1:31" x14ac:dyDescent="0.25">
      <c r="A3315" s="17"/>
      <c r="B3315" s="17"/>
      <c r="C3315" s="17"/>
      <c r="D3315" s="86"/>
      <c r="E3315" s="86"/>
      <c r="F3315" s="86"/>
      <c r="G3315" s="87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9"/>
      <c r="AB3315" s="79"/>
      <c r="AD3315" s="79"/>
      <c r="AE3315" s="118"/>
    </row>
    <row r="3316" spans="1:31" x14ac:dyDescent="0.25">
      <c r="A3316" s="17"/>
      <c r="B3316" s="17"/>
      <c r="C3316" s="17"/>
      <c r="D3316" s="86"/>
      <c r="E3316" s="86"/>
      <c r="F3316" s="86"/>
      <c r="G3316" s="87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9"/>
      <c r="AB3316" s="79"/>
      <c r="AD3316" s="79"/>
      <c r="AE3316" s="118"/>
    </row>
    <row r="3317" spans="1:31" x14ac:dyDescent="0.25">
      <c r="A3317" s="17"/>
      <c r="B3317" s="17"/>
      <c r="C3317" s="17"/>
      <c r="D3317" s="86"/>
      <c r="E3317" s="86"/>
      <c r="F3317" s="86"/>
      <c r="G3317" s="87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9"/>
      <c r="AB3317" s="79"/>
      <c r="AD3317" s="79"/>
      <c r="AE3317" s="118"/>
    </row>
    <row r="3318" spans="1:31" x14ac:dyDescent="0.25">
      <c r="A3318" s="17"/>
      <c r="B3318" s="17"/>
      <c r="C3318" s="17"/>
      <c r="D3318" s="86"/>
      <c r="E3318" s="86"/>
      <c r="F3318" s="86"/>
      <c r="G3318" s="87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9"/>
      <c r="AB3318" s="79"/>
      <c r="AD3318" s="79"/>
      <c r="AE3318" s="118"/>
    </row>
    <row r="3319" spans="1:31" x14ac:dyDescent="0.25">
      <c r="A3319" s="17"/>
      <c r="B3319" s="17"/>
      <c r="C3319" s="17"/>
      <c r="D3319" s="86"/>
      <c r="E3319" s="86"/>
      <c r="F3319" s="86"/>
      <c r="G3319" s="87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9"/>
      <c r="AB3319" s="79"/>
      <c r="AD3319" s="79"/>
      <c r="AE3319" s="118"/>
    </row>
    <row r="3320" spans="1:31" x14ac:dyDescent="0.25">
      <c r="A3320" s="17"/>
      <c r="B3320" s="17"/>
      <c r="C3320" s="17"/>
      <c r="D3320" s="86"/>
      <c r="E3320" s="86"/>
      <c r="F3320" s="86"/>
      <c r="G3320" s="87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9"/>
      <c r="AB3320" s="79"/>
      <c r="AD3320" s="79"/>
      <c r="AE3320" s="118"/>
    </row>
    <row r="3321" spans="1:31" x14ac:dyDescent="0.25">
      <c r="A3321" s="17"/>
      <c r="B3321" s="17"/>
      <c r="C3321" s="17"/>
      <c r="D3321" s="86"/>
      <c r="E3321" s="86"/>
      <c r="F3321" s="86"/>
      <c r="G3321" s="87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9"/>
      <c r="AB3321" s="79"/>
      <c r="AD3321" s="79"/>
      <c r="AE3321" s="118"/>
    </row>
    <row r="3322" spans="1:31" x14ac:dyDescent="0.25">
      <c r="A3322" s="17"/>
      <c r="B3322" s="17"/>
      <c r="C3322" s="17"/>
      <c r="D3322" s="86"/>
      <c r="E3322" s="86"/>
      <c r="F3322" s="86"/>
      <c r="G3322" s="87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9"/>
      <c r="AB3322" s="79"/>
      <c r="AD3322" s="79"/>
      <c r="AE3322" s="118"/>
    </row>
    <row r="3323" spans="1:31" x14ac:dyDescent="0.25">
      <c r="A3323" s="17"/>
      <c r="B3323" s="17"/>
      <c r="C3323" s="17"/>
      <c r="D3323" s="86"/>
      <c r="E3323" s="86"/>
      <c r="F3323" s="86"/>
      <c r="G3323" s="87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9"/>
      <c r="AB3323" s="79"/>
      <c r="AD3323" s="79"/>
      <c r="AE3323" s="118"/>
    </row>
    <row r="3324" spans="1:31" x14ac:dyDescent="0.25">
      <c r="A3324" s="17"/>
      <c r="B3324" s="17"/>
      <c r="C3324" s="17"/>
      <c r="D3324" s="86"/>
      <c r="E3324" s="86"/>
      <c r="F3324" s="86"/>
      <c r="G3324" s="87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9"/>
      <c r="AB3324" s="79"/>
      <c r="AD3324" s="79"/>
      <c r="AE3324" s="118"/>
    </row>
    <row r="3325" spans="1:31" x14ac:dyDescent="0.25">
      <c r="A3325" s="17"/>
      <c r="B3325" s="17"/>
      <c r="C3325" s="17"/>
      <c r="D3325" s="86"/>
      <c r="E3325" s="86"/>
      <c r="F3325" s="86"/>
      <c r="G3325" s="87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9"/>
      <c r="AB3325" s="79"/>
      <c r="AD3325" s="79"/>
      <c r="AE3325" s="118"/>
    </row>
    <row r="3326" spans="1:31" x14ac:dyDescent="0.25">
      <c r="A3326" s="17"/>
      <c r="B3326" s="17"/>
      <c r="C3326" s="17"/>
      <c r="D3326" s="86"/>
      <c r="E3326" s="86"/>
      <c r="F3326" s="86"/>
      <c r="G3326" s="87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9"/>
      <c r="AB3326" s="79"/>
      <c r="AD3326" s="79"/>
      <c r="AE3326" s="118"/>
    </row>
    <row r="3327" spans="1:31" x14ac:dyDescent="0.25">
      <c r="A3327" s="17"/>
      <c r="B3327" s="17"/>
      <c r="C3327" s="17"/>
      <c r="D3327" s="86"/>
      <c r="E3327" s="86"/>
      <c r="F3327" s="86"/>
      <c r="G3327" s="87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9"/>
      <c r="AB3327" s="79"/>
      <c r="AD3327" s="79"/>
      <c r="AE3327" s="118"/>
    </row>
    <row r="3328" spans="1:31" x14ac:dyDescent="0.25">
      <c r="A3328" s="17"/>
      <c r="B3328" s="17"/>
      <c r="C3328" s="17"/>
      <c r="D3328" s="86"/>
      <c r="E3328" s="86"/>
      <c r="F3328" s="86"/>
      <c r="G3328" s="87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9"/>
      <c r="AB3328" s="79"/>
      <c r="AD3328" s="79"/>
      <c r="AE3328" s="118"/>
    </row>
    <row r="3329" spans="1:31" x14ac:dyDescent="0.25">
      <c r="A3329" s="17"/>
      <c r="B3329" s="17"/>
      <c r="C3329" s="17"/>
      <c r="D3329" s="86"/>
      <c r="E3329" s="86"/>
      <c r="F3329" s="86"/>
      <c r="G3329" s="87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9"/>
      <c r="AB3329" s="79"/>
      <c r="AD3329" s="79"/>
      <c r="AE3329" s="118"/>
    </row>
    <row r="3330" spans="1:31" x14ac:dyDescent="0.25">
      <c r="A3330" s="17"/>
      <c r="B3330" s="17"/>
      <c r="C3330" s="17"/>
      <c r="D3330" s="86"/>
      <c r="E3330" s="86"/>
      <c r="F3330" s="86"/>
      <c r="G3330" s="87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9"/>
      <c r="AB3330" s="79"/>
      <c r="AD3330" s="79"/>
      <c r="AE3330" s="118"/>
    </row>
    <row r="3331" spans="1:31" x14ac:dyDescent="0.25">
      <c r="A3331" s="17"/>
      <c r="B3331" s="17"/>
      <c r="C3331" s="17"/>
      <c r="D3331" s="86"/>
      <c r="E3331" s="86"/>
      <c r="F3331" s="86"/>
      <c r="G3331" s="87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9"/>
      <c r="AB3331" s="79"/>
      <c r="AD3331" s="79"/>
      <c r="AE3331" s="118"/>
    </row>
    <row r="3332" spans="1:31" x14ac:dyDescent="0.25">
      <c r="A3332" s="17"/>
      <c r="B3332" s="17"/>
      <c r="C3332" s="17"/>
      <c r="D3332" s="86"/>
      <c r="E3332" s="86"/>
      <c r="F3332" s="86"/>
      <c r="G3332" s="87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9"/>
      <c r="AB3332" s="79"/>
      <c r="AD3332" s="79"/>
      <c r="AE3332" s="118"/>
    </row>
    <row r="3333" spans="1:31" x14ac:dyDescent="0.25">
      <c r="A3333" s="17"/>
      <c r="B3333" s="17"/>
      <c r="C3333" s="17"/>
      <c r="D3333" s="86"/>
      <c r="E3333" s="86"/>
      <c r="F3333" s="86"/>
      <c r="G3333" s="87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9"/>
      <c r="AB3333" s="79"/>
      <c r="AD3333" s="79"/>
      <c r="AE3333" s="118"/>
    </row>
    <row r="3334" spans="1:31" x14ac:dyDescent="0.25">
      <c r="A3334" s="17"/>
      <c r="B3334" s="17"/>
      <c r="C3334" s="17"/>
      <c r="D3334" s="86"/>
      <c r="E3334" s="86"/>
      <c r="F3334" s="86"/>
      <c r="G3334" s="87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9"/>
      <c r="AB3334" s="79"/>
      <c r="AD3334" s="79"/>
      <c r="AE3334" s="118"/>
    </row>
    <row r="3335" spans="1:31" x14ac:dyDescent="0.25">
      <c r="A3335" s="17"/>
      <c r="B3335" s="17"/>
      <c r="C3335" s="17"/>
      <c r="D3335" s="86"/>
      <c r="E3335" s="86"/>
      <c r="F3335" s="86"/>
      <c r="G3335" s="87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9"/>
      <c r="AB3335" s="79"/>
      <c r="AD3335" s="79"/>
      <c r="AE3335" s="118"/>
    </row>
    <row r="3336" spans="1:31" x14ac:dyDescent="0.25">
      <c r="A3336" s="17"/>
      <c r="B3336" s="17"/>
      <c r="C3336" s="17"/>
      <c r="D3336" s="86"/>
      <c r="E3336" s="86"/>
      <c r="F3336" s="86"/>
      <c r="G3336" s="87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9"/>
      <c r="AB3336" s="79"/>
      <c r="AD3336" s="79"/>
      <c r="AE3336" s="118"/>
    </row>
    <row r="3337" spans="1:31" x14ac:dyDescent="0.25">
      <c r="A3337" s="17"/>
      <c r="B3337" s="17"/>
      <c r="C3337" s="17"/>
      <c r="D3337" s="86"/>
      <c r="E3337" s="86"/>
      <c r="F3337" s="86"/>
      <c r="G3337" s="87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9"/>
      <c r="AB3337" s="79"/>
      <c r="AD3337" s="79"/>
      <c r="AE3337" s="118"/>
    </row>
    <row r="3338" spans="1:31" x14ac:dyDescent="0.25">
      <c r="A3338" s="17"/>
      <c r="B3338" s="17"/>
      <c r="C3338" s="17"/>
      <c r="D3338" s="86"/>
      <c r="E3338" s="86"/>
      <c r="F3338" s="86"/>
      <c r="G3338" s="87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9"/>
      <c r="AB3338" s="79"/>
      <c r="AD3338" s="79"/>
      <c r="AE3338" s="118"/>
    </row>
    <row r="3339" spans="1:31" x14ac:dyDescent="0.25">
      <c r="A3339" s="17"/>
      <c r="B3339" s="17"/>
      <c r="C3339" s="17"/>
      <c r="D3339" s="86"/>
      <c r="E3339" s="86"/>
      <c r="F3339" s="86"/>
      <c r="G3339" s="87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9"/>
      <c r="AB3339" s="79"/>
      <c r="AD3339" s="79"/>
      <c r="AE3339" s="118"/>
    </row>
    <row r="3340" spans="1:31" x14ac:dyDescent="0.25">
      <c r="A3340" s="17"/>
      <c r="B3340" s="17"/>
      <c r="C3340" s="17"/>
      <c r="D3340" s="86"/>
      <c r="E3340" s="86"/>
      <c r="F3340" s="86"/>
      <c r="G3340" s="87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9"/>
      <c r="AB3340" s="79"/>
      <c r="AD3340" s="79"/>
      <c r="AE3340" s="118"/>
    </row>
    <row r="3341" spans="1:31" x14ac:dyDescent="0.25">
      <c r="A3341" s="17"/>
      <c r="B3341" s="17"/>
      <c r="C3341" s="17"/>
      <c r="D3341" s="86"/>
      <c r="E3341" s="86"/>
      <c r="F3341" s="86"/>
      <c r="G3341" s="87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9"/>
      <c r="AB3341" s="79"/>
      <c r="AD3341" s="79"/>
      <c r="AE3341" s="118"/>
    </row>
    <row r="3342" spans="1:31" x14ac:dyDescent="0.25">
      <c r="A3342" s="17"/>
      <c r="B3342" s="17"/>
      <c r="C3342" s="17"/>
      <c r="D3342" s="86"/>
      <c r="E3342" s="86"/>
      <c r="F3342" s="86"/>
      <c r="G3342" s="87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9"/>
      <c r="AB3342" s="79"/>
      <c r="AD3342" s="79"/>
      <c r="AE3342" s="118"/>
    </row>
    <row r="3343" spans="1:31" x14ac:dyDescent="0.25">
      <c r="A3343" s="17"/>
      <c r="B3343" s="17"/>
      <c r="C3343" s="17"/>
      <c r="D3343" s="86"/>
      <c r="E3343" s="86"/>
      <c r="F3343" s="86"/>
      <c r="G3343" s="87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9"/>
      <c r="AB3343" s="79"/>
      <c r="AD3343" s="79"/>
      <c r="AE3343" s="118"/>
    </row>
    <row r="3344" spans="1:31" x14ac:dyDescent="0.25">
      <c r="A3344" s="17"/>
      <c r="B3344" s="17"/>
      <c r="C3344" s="17"/>
      <c r="D3344" s="86"/>
      <c r="E3344" s="86"/>
      <c r="F3344" s="86"/>
      <c r="G3344" s="87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9"/>
      <c r="AB3344" s="79"/>
      <c r="AD3344" s="79"/>
      <c r="AE3344" s="118"/>
    </row>
    <row r="3345" spans="1:31" x14ac:dyDescent="0.25">
      <c r="A3345" s="17"/>
      <c r="B3345" s="17"/>
      <c r="C3345" s="17"/>
      <c r="D3345" s="86"/>
      <c r="E3345" s="86"/>
      <c r="F3345" s="86"/>
      <c r="G3345" s="87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9"/>
      <c r="AB3345" s="79"/>
      <c r="AD3345" s="79"/>
      <c r="AE3345" s="118"/>
    </row>
    <row r="3346" spans="1:31" x14ac:dyDescent="0.25">
      <c r="A3346" s="17"/>
      <c r="B3346" s="17"/>
      <c r="C3346" s="17"/>
      <c r="D3346" s="86"/>
      <c r="E3346" s="86"/>
      <c r="F3346" s="86"/>
      <c r="G3346" s="87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9"/>
      <c r="AB3346" s="79"/>
      <c r="AD3346" s="79"/>
      <c r="AE3346" s="118"/>
    </row>
    <row r="3347" spans="1:31" x14ac:dyDescent="0.25">
      <c r="A3347" s="17"/>
      <c r="B3347" s="17"/>
      <c r="C3347" s="17"/>
      <c r="D3347" s="86"/>
      <c r="E3347" s="86"/>
      <c r="F3347" s="86"/>
      <c r="G3347" s="87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9"/>
      <c r="AB3347" s="79"/>
      <c r="AD3347" s="79"/>
      <c r="AE3347" s="118"/>
    </row>
    <row r="3348" spans="1:31" x14ac:dyDescent="0.25">
      <c r="A3348" s="17"/>
      <c r="B3348" s="17"/>
      <c r="C3348" s="17"/>
      <c r="D3348" s="86"/>
      <c r="E3348" s="86"/>
      <c r="F3348" s="86"/>
      <c r="G3348" s="87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9"/>
      <c r="AB3348" s="79"/>
      <c r="AD3348" s="79"/>
      <c r="AE3348" s="118"/>
    </row>
    <row r="3349" spans="1:31" x14ac:dyDescent="0.25">
      <c r="A3349" s="17"/>
      <c r="B3349" s="17"/>
      <c r="C3349" s="17"/>
      <c r="D3349" s="86"/>
      <c r="E3349" s="86"/>
      <c r="F3349" s="86"/>
      <c r="G3349" s="87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9"/>
      <c r="AB3349" s="79"/>
      <c r="AD3349" s="79"/>
      <c r="AE3349" s="119"/>
    </row>
    <row r="3350" spans="1:31" x14ac:dyDescent="0.25">
      <c r="A3350" s="17"/>
      <c r="B3350" s="17"/>
      <c r="C3350" s="17"/>
      <c r="D3350" s="86"/>
      <c r="E3350" s="86"/>
      <c r="F3350" s="86"/>
      <c r="G3350" s="87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9"/>
      <c r="AB3350" s="79"/>
      <c r="AD3350" s="79"/>
      <c r="AE3350" s="119"/>
    </row>
    <row r="3351" spans="1:31" x14ac:dyDescent="0.25">
      <c r="A3351" s="17"/>
      <c r="B3351" s="17"/>
      <c r="C3351" s="17"/>
      <c r="D3351" s="86"/>
      <c r="E3351" s="86"/>
      <c r="F3351" s="86"/>
      <c r="G3351" s="87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9"/>
      <c r="AB3351" s="79"/>
      <c r="AD3351" s="79"/>
      <c r="AE3351" s="119"/>
    </row>
    <row r="3352" spans="1:31" x14ac:dyDescent="0.25">
      <c r="A3352" s="17"/>
      <c r="B3352" s="17"/>
      <c r="C3352" s="17"/>
      <c r="D3352" s="86"/>
      <c r="E3352" s="86"/>
      <c r="F3352" s="86"/>
      <c r="G3352" s="87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9"/>
      <c r="AB3352" s="79"/>
      <c r="AD3352" s="79"/>
      <c r="AE3352" s="119"/>
    </row>
    <row r="3353" spans="1:31" x14ac:dyDescent="0.25">
      <c r="A3353" s="17"/>
      <c r="B3353" s="17"/>
      <c r="C3353" s="17"/>
      <c r="D3353" s="86"/>
      <c r="E3353" s="86"/>
      <c r="F3353" s="86"/>
      <c r="G3353" s="87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9"/>
      <c r="AB3353" s="79"/>
      <c r="AD3353" s="79"/>
      <c r="AE3353" s="119"/>
    </row>
    <row r="3354" spans="1:31" x14ac:dyDescent="0.25">
      <c r="A3354" s="17"/>
      <c r="B3354" s="17"/>
      <c r="C3354" s="17"/>
      <c r="D3354" s="86"/>
      <c r="E3354" s="86"/>
      <c r="F3354" s="86"/>
      <c r="G3354" s="87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9"/>
      <c r="AB3354" s="79"/>
      <c r="AD3354" s="79"/>
      <c r="AE3354" s="119"/>
    </row>
    <row r="3355" spans="1:31" x14ac:dyDescent="0.25">
      <c r="A3355" s="17"/>
      <c r="B3355" s="17"/>
      <c r="C3355" s="17"/>
      <c r="D3355" s="86"/>
      <c r="E3355" s="86"/>
      <c r="F3355" s="86"/>
      <c r="G3355" s="87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9"/>
      <c r="AB3355" s="79"/>
      <c r="AD3355" s="79"/>
      <c r="AE3355" s="119"/>
    </row>
    <row r="3356" spans="1:31" x14ac:dyDescent="0.25">
      <c r="A3356" s="17"/>
      <c r="B3356" s="17"/>
      <c r="C3356" s="17"/>
      <c r="D3356" s="86"/>
      <c r="E3356" s="86"/>
      <c r="F3356" s="86"/>
      <c r="G3356" s="87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9"/>
      <c r="AB3356" s="79"/>
      <c r="AD3356" s="79"/>
      <c r="AE3356" s="119"/>
    </row>
    <row r="3357" spans="1:31" x14ac:dyDescent="0.25">
      <c r="A3357" s="17"/>
      <c r="B3357" s="17"/>
      <c r="C3357" s="17"/>
      <c r="D3357" s="86"/>
      <c r="E3357" s="86"/>
      <c r="F3357" s="86"/>
      <c r="G3357" s="87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9"/>
      <c r="AB3357" s="79"/>
      <c r="AD3357" s="79"/>
      <c r="AE3357" s="119"/>
    </row>
    <row r="3358" spans="1:31" x14ac:dyDescent="0.25">
      <c r="A3358" s="17"/>
      <c r="B3358" s="17"/>
      <c r="C3358" s="17"/>
      <c r="D3358" s="86"/>
      <c r="E3358" s="86"/>
      <c r="F3358" s="86"/>
      <c r="G3358" s="87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9"/>
      <c r="AB3358" s="79"/>
      <c r="AD3358" s="79"/>
      <c r="AE3358" s="119"/>
    </row>
    <row r="3359" spans="1:31" x14ac:dyDescent="0.25">
      <c r="A3359" s="17"/>
      <c r="B3359" s="17"/>
      <c r="C3359" s="17"/>
      <c r="D3359" s="86"/>
      <c r="E3359" s="86"/>
      <c r="F3359" s="86"/>
      <c r="G3359" s="87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9"/>
      <c r="AB3359" s="79"/>
      <c r="AD3359" s="79"/>
      <c r="AE3359" s="119"/>
    </row>
    <row r="3360" spans="1:31" x14ac:dyDescent="0.25">
      <c r="A3360" s="17"/>
      <c r="B3360" s="17"/>
      <c r="C3360" s="17"/>
      <c r="D3360" s="86"/>
      <c r="E3360" s="86"/>
      <c r="F3360" s="86"/>
      <c r="G3360" s="87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9"/>
      <c r="AB3360" s="79"/>
      <c r="AD3360" s="79"/>
      <c r="AE3360" s="119"/>
    </row>
    <row r="3361" spans="1:31" x14ac:dyDescent="0.25">
      <c r="A3361" s="17"/>
      <c r="B3361" s="17"/>
      <c r="C3361" s="17"/>
      <c r="D3361" s="86"/>
      <c r="E3361" s="86"/>
      <c r="F3361" s="86"/>
      <c r="G3361" s="87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9"/>
      <c r="AB3361" s="79"/>
      <c r="AD3361" s="79"/>
      <c r="AE3361" s="119"/>
    </row>
    <row r="3362" spans="1:31" x14ac:dyDescent="0.25">
      <c r="A3362" s="17"/>
      <c r="B3362" s="17"/>
      <c r="C3362" s="17"/>
      <c r="D3362" s="86"/>
      <c r="E3362" s="86"/>
      <c r="F3362" s="86"/>
      <c r="G3362" s="87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9"/>
      <c r="AB3362" s="79"/>
      <c r="AD3362" s="79"/>
      <c r="AE3362" s="119"/>
    </row>
    <row r="3363" spans="1:31" x14ac:dyDescent="0.25">
      <c r="A3363" s="17"/>
      <c r="B3363" s="17"/>
      <c r="C3363" s="17"/>
      <c r="D3363" s="86"/>
      <c r="E3363" s="86"/>
      <c r="F3363" s="86"/>
      <c r="G3363" s="87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9"/>
      <c r="AB3363" s="79"/>
      <c r="AD3363" s="79"/>
      <c r="AE3363" s="119"/>
    </row>
    <row r="3364" spans="1:31" x14ac:dyDescent="0.25">
      <c r="A3364" s="17"/>
      <c r="B3364" s="17"/>
      <c r="C3364" s="17"/>
      <c r="D3364" s="86"/>
      <c r="E3364" s="86"/>
      <c r="F3364" s="86"/>
      <c r="G3364" s="87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9"/>
      <c r="AB3364" s="79"/>
      <c r="AD3364" s="79"/>
      <c r="AE3364" s="119"/>
    </row>
    <row r="3365" spans="1:31" x14ac:dyDescent="0.25">
      <c r="A3365" s="17"/>
      <c r="B3365" s="17"/>
      <c r="C3365" s="17"/>
      <c r="D3365" s="86"/>
      <c r="E3365" s="86"/>
      <c r="F3365" s="86"/>
      <c r="G3365" s="87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9"/>
      <c r="AB3365" s="79"/>
      <c r="AD3365" s="79"/>
      <c r="AE3365" s="119"/>
    </row>
    <row r="3366" spans="1:31" x14ac:dyDescent="0.25">
      <c r="A3366" s="17"/>
      <c r="B3366" s="17"/>
      <c r="C3366" s="17"/>
      <c r="D3366" s="86"/>
      <c r="E3366" s="86"/>
      <c r="F3366" s="86"/>
      <c r="G3366" s="87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9"/>
      <c r="AB3366" s="79"/>
      <c r="AD3366" s="79"/>
      <c r="AE3366" s="119"/>
    </row>
    <row r="3367" spans="1:31" x14ac:dyDescent="0.25">
      <c r="A3367" s="17"/>
      <c r="B3367" s="17"/>
      <c r="C3367" s="17"/>
      <c r="D3367" s="86"/>
      <c r="E3367" s="86"/>
      <c r="F3367" s="86"/>
      <c r="G3367" s="87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9"/>
      <c r="AB3367" s="79"/>
      <c r="AD3367" s="79"/>
      <c r="AE3367" s="119"/>
    </row>
    <row r="3368" spans="1:31" x14ac:dyDescent="0.25">
      <c r="A3368" s="17"/>
      <c r="B3368" s="17"/>
      <c r="C3368" s="17"/>
      <c r="D3368" s="86"/>
      <c r="E3368" s="86"/>
      <c r="F3368" s="86"/>
      <c r="G3368" s="87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9"/>
      <c r="AB3368" s="79"/>
      <c r="AD3368" s="79"/>
      <c r="AE3368" s="119"/>
    </row>
    <row r="3369" spans="1:31" x14ac:dyDescent="0.25">
      <c r="A3369" s="17"/>
      <c r="B3369" s="17"/>
      <c r="C3369" s="17"/>
      <c r="D3369" s="86"/>
      <c r="E3369" s="86"/>
      <c r="F3369" s="86"/>
      <c r="G3369" s="87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9"/>
      <c r="AB3369" s="79"/>
      <c r="AD3369" s="79"/>
      <c r="AE3369" s="119"/>
    </row>
    <row r="3370" spans="1:31" x14ac:dyDescent="0.25">
      <c r="A3370" s="17"/>
      <c r="B3370" s="17"/>
      <c r="C3370" s="17"/>
      <c r="D3370" s="86"/>
      <c r="E3370" s="86"/>
      <c r="F3370" s="86"/>
      <c r="G3370" s="87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9"/>
      <c r="AB3370" s="79"/>
      <c r="AD3370" s="79"/>
      <c r="AE3370" s="119"/>
    </row>
    <row r="3371" spans="1:31" x14ac:dyDescent="0.25">
      <c r="A3371" s="17"/>
      <c r="B3371" s="17"/>
      <c r="C3371" s="17"/>
      <c r="D3371" s="86"/>
      <c r="E3371" s="86"/>
      <c r="F3371" s="86"/>
      <c r="G3371" s="87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9"/>
      <c r="AB3371" s="79"/>
      <c r="AD3371" s="79"/>
      <c r="AE3371" s="119"/>
    </row>
    <row r="3372" spans="1:31" x14ac:dyDescent="0.25">
      <c r="A3372" s="17"/>
      <c r="B3372" s="17"/>
      <c r="C3372" s="17"/>
      <c r="D3372" s="86"/>
      <c r="E3372" s="86"/>
      <c r="F3372" s="86"/>
      <c r="G3372" s="87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9"/>
      <c r="AB3372" s="79"/>
      <c r="AD3372" s="79"/>
      <c r="AE3372" s="119"/>
    </row>
    <row r="3373" spans="1:31" x14ac:dyDescent="0.25">
      <c r="A3373" s="17"/>
      <c r="B3373" s="17"/>
      <c r="C3373" s="17"/>
      <c r="D3373" s="86"/>
      <c r="E3373" s="86"/>
      <c r="F3373" s="86"/>
      <c r="G3373" s="87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9"/>
      <c r="AB3373" s="79"/>
      <c r="AD3373" s="79"/>
      <c r="AE3373" s="119"/>
    </row>
    <row r="3374" spans="1:31" x14ac:dyDescent="0.25">
      <c r="A3374" s="17"/>
      <c r="B3374" s="17"/>
      <c r="C3374" s="17"/>
      <c r="D3374" s="86"/>
      <c r="E3374" s="86"/>
      <c r="F3374" s="86"/>
      <c r="G3374" s="87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9"/>
      <c r="AB3374" s="79"/>
      <c r="AD3374" s="79"/>
      <c r="AE3374" s="119"/>
    </row>
    <row r="3375" spans="1:31" x14ac:dyDescent="0.25">
      <c r="A3375" s="17"/>
      <c r="B3375" s="17"/>
      <c r="C3375" s="17"/>
      <c r="D3375" s="86"/>
      <c r="E3375" s="86"/>
      <c r="F3375" s="86"/>
      <c r="G3375" s="87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9"/>
      <c r="AB3375" s="79"/>
      <c r="AD3375" s="79"/>
      <c r="AE3375" s="119"/>
    </row>
    <row r="3376" spans="1:31" x14ac:dyDescent="0.25">
      <c r="A3376" s="17"/>
      <c r="B3376" s="17"/>
      <c r="C3376" s="17"/>
      <c r="D3376" s="86"/>
      <c r="E3376" s="86"/>
      <c r="F3376" s="86"/>
      <c r="G3376" s="87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9"/>
      <c r="AB3376" s="79"/>
      <c r="AD3376" s="79"/>
      <c r="AE3376" s="119"/>
    </row>
    <row r="3377" spans="1:31" x14ac:dyDescent="0.25">
      <c r="A3377" s="17"/>
      <c r="B3377" s="17"/>
      <c r="C3377" s="17"/>
      <c r="D3377" s="86"/>
      <c r="E3377" s="86"/>
      <c r="F3377" s="86"/>
      <c r="G3377" s="87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9"/>
      <c r="AB3377" s="79"/>
      <c r="AD3377" s="79"/>
      <c r="AE3377" s="119"/>
    </row>
    <row r="3378" spans="1:31" x14ac:dyDescent="0.25">
      <c r="A3378" s="17"/>
      <c r="B3378" s="17"/>
      <c r="C3378" s="17"/>
      <c r="D3378" s="86"/>
      <c r="E3378" s="86"/>
      <c r="F3378" s="86"/>
      <c r="G3378" s="87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9"/>
      <c r="AB3378" s="79"/>
      <c r="AD3378" s="79"/>
      <c r="AE3378" s="119"/>
    </row>
    <row r="3379" spans="1:31" x14ac:dyDescent="0.25">
      <c r="A3379" s="17"/>
      <c r="B3379" s="17"/>
      <c r="C3379" s="17"/>
      <c r="D3379" s="86"/>
      <c r="E3379" s="86"/>
      <c r="F3379" s="86"/>
      <c r="G3379" s="87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9"/>
      <c r="AB3379" s="79"/>
      <c r="AD3379" s="79"/>
      <c r="AE3379" s="119"/>
    </row>
    <row r="3380" spans="1:31" x14ac:dyDescent="0.25">
      <c r="A3380" s="17"/>
      <c r="B3380" s="17"/>
      <c r="C3380" s="17"/>
      <c r="D3380" s="86"/>
      <c r="E3380" s="86"/>
      <c r="F3380" s="86"/>
      <c r="G3380" s="87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9"/>
      <c r="AB3380" s="79"/>
      <c r="AD3380" s="79"/>
      <c r="AE3380" s="119"/>
    </row>
    <row r="3381" spans="1:31" x14ac:dyDescent="0.25">
      <c r="A3381" s="17"/>
      <c r="B3381" s="17"/>
      <c r="C3381" s="17"/>
      <c r="D3381" s="86"/>
      <c r="E3381" s="86"/>
      <c r="F3381" s="86"/>
      <c r="G3381" s="87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9"/>
      <c r="AB3381" s="79"/>
      <c r="AD3381" s="79"/>
      <c r="AE3381" s="119"/>
    </row>
    <row r="3382" spans="1:31" x14ac:dyDescent="0.25">
      <c r="A3382" s="17"/>
      <c r="B3382" s="17"/>
      <c r="C3382" s="17"/>
      <c r="D3382" s="86"/>
      <c r="E3382" s="86"/>
      <c r="F3382" s="86"/>
      <c r="G3382" s="87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9"/>
      <c r="AB3382" s="79"/>
      <c r="AD3382" s="79"/>
      <c r="AE3382" s="119"/>
    </row>
    <row r="3383" spans="1:31" x14ac:dyDescent="0.25">
      <c r="A3383" s="17"/>
      <c r="B3383" s="17"/>
      <c r="C3383" s="17"/>
      <c r="D3383" s="86"/>
      <c r="E3383" s="86"/>
      <c r="F3383" s="86"/>
      <c r="G3383" s="87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9"/>
      <c r="AB3383" s="79"/>
      <c r="AD3383" s="79"/>
      <c r="AE3383" s="119"/>
    </row>
    <row r="3384" spans="1:31" x14ac:dyDescent="0.25">
      <c r="A3384" s="17"/>
      <c r="B3384" s="17"/>
      <c r="C3384" s="17"/>
      <c r="D3384" s="86"/>
      <c r="E3384" s="86"/>
      <c r="F3384" s="86"/>
      <c r="G3384" s="87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9"/>
      <c r="AB3384" s="79"/>
      <c r="AD3384" s="79"/>
      <c r="AE3384" s="119"/>
    </row>
    <row r="3385" spans="1:31" x14ac:dyDescent="0.25">
      <c r="A3385" s="17"/>
      <c r="B3385" s="17"/>
      <c r="C3385" s="17"/>
      <c r="D3385" s="86"/>
      <c r="E3385" s="86"/>
      <c r="F3385" s="86"/>
      <c r="G3385" s="87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9"/>
      <c r="AB3385" s="79"/>
      <c r="AD3385" s="79"/>
      <c r="AE3385" s="119"/>
    </row>
    <row r="3386" spans="1:31" x14ac:dyDescent="0.25">
      <c r="A3386" s="17"/>
      <c r="B3386" s="17"/>
      <c r="C3386" s="17"/>
      <c r="D3386" s="86"/>
      <c r="E3386" s="86"/>
      <c r="F3386" s="86"/>
      <c r="G3386" s="87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9"/>
      <c r="AB3386" s="79"/>
      <c r="AD3386" s="79"/>
      <c r="AE3386" s="119"/>
    </row>
    <row r="3387" spans="1:31" x14ac:dyDescent="0.25">
      <c r="A3387" s="17"/>
      <c r="B3387" s="17"/>
      <c r="C3387" s="17"/>
      <c r="D3387" s="86"/>
      <c r="E3387" s="86"/>
      <c r="F3387" s="86"/>
      <c r="G3387" s="87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9"/>
      <c r="AB3387" s="79"/>
      <c r="AD3387" s="79"/>
      <c r="AE3387" s="119"/>
    </row>
    <row r="3388" spans="1:31" x14ac:dyDescent="0.25">
      <c r="A3388" s="17"/>
      <c r="B3388" s="17"/>
      <c r="C3388" s="17"/>
      <c r="D3388" s="86"/>
      <c r="E3388" s="86"/>
      <c r="F3388" s="86"/>
      <c r="G3388" s="87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9"/>
      <c r="AB3388" s="79"/>
      <c r="AD3388" s="79"/>
      <c r="AE3388" s="119"/>
    </row>
    <row r="3389" spans="1:31" x14ac:dyDescent="0.25">
      <c r="A3389" s="17"/>
      <c r="B3389" s="17"/>
      <c r="C3389" s="17"/>
      <c r="D3389" s="86"/>
      <c r="E3389" s="86"/>
      <c r="F3389" s="86"/>
      <c r="G3389" s="87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9"/>
      <c r="AB3389" s="79"/>
      <c r="AD3389" s="79"/>
      <c r="AE3389" s="119"/>
    </row>
    <row r="3390" spans="1:31" x14ac:dyDescent="0.25">
      <c r="A3390" s="17"/>
      <c r="B3390" s="17"/>
      <c r="C3390" s="17"/>
      <c r="D3390" s="86"/>
      <c r="E3390" s="86"/>
      <c r="F3390" s="86"/>
      <c r="G3390" s="87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9"/>
      <c r="AB3390" s="79"/>
      <c r="AD3390" s="79"/>
      <c r="AE3390" s="119"/>
    </row>
    <row r="3391" spans="1:31" x14ac:dyDescent="0.25">
      <c r="A3391" s="17"/>
      <c r="B3391" s="17"/>
      <c r="C3391" s="17"/>
      <c r="D3391" s="86"/>
      <c r="E3391" s="86"/>
      <c r="F3391" s="86"/>
      <c r="G3391" s="87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9"/>
      <c r="AB3391" s="79"/>
      <c r="AD3391" s="79"/>
      <c r="AE3391" s="119"/>
    </row>
    <row r="3392" spans="1:31" x14ac:dyDescent="0.25">
      <c r="A3392" s="17"/>
      <c r="B3392" s="17"/>
      <c r="C3392" s="17"/>
      <c r="D3392" s="86"/>
      <c r="E3392" s="86"/>
      <c r="F3392" s="86"/>
      <c r="G3392" s="87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9"/>
      <c r="AB3392" s="79"/>
      <c r="AD3392" s="79"/>
      <c r="AE3392" s="119"/>
    </row>
    <row r="3393" spans="1:31" x14ac:dyDescent="0.25">
      <c r="A3393" s="17"/>
      <c r="B3393" s="17"/>
      <c r="C3393" s="17"/>
      <c r="D3393" s="86"/>
      <c r="E3393" s="86"/>
      <c r="F3393" s="86"/>
      <c r="G3393" s="87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9"/>
      <c r="AB3393" s="79"/>
      <c r="AD3393" s="79"/>
      <c r="AE3393" s="119"/>
    </row>
    <row r="3394" spans="1:31" x14ac:dyDescent="0.25">
      <c r="A3394" s="17"/>
      <c r="B3394" s="17"/>
      <c r="C3394" s="17"/>
      <c r="D3394" s="86"/>
      <c r="E3394" s="86"/>
      <c r="F3394" s="86"/>
      <c r="G3394" s="87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9"/>
      <c r="AB3394" s="79"/>
      <c r="AD3394" s="79"/>
      <c r="AE3394" s="119"/>
    </row>
    <row r="3395" spans="1:31" x14ac:dyDescent="0.25">
      <c r="A3395" s="17"/>
      <c r="B3395" s="17"/>
      <c r="C3395" s="17"/>
      <c r="D3395" s="86"/>
      <c r="E3395" s="86"/>
      <c r="F3395" s="86"/>
      <c r="G3395" s="87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9"/>
      <c r="AB3395" s="79"/>
      <c r="AD3395" s="79"/>
      <c r="AE3395" s="119"/>
    </row>
    <row r="3396" spans="1:31" x14ac:dyDescent="0.25">
      <c r="A3396" s="17"/>
      <c r="B3396" s="17"/>
      <c r="C3396" s="17"/>
      <c r="D3396" s="86"/>
      <c r="E3396" s="86"/>
      <c r="F3396" s="86"/>
      <c r="G3396" s="87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9"/>
      <c r="AB3396" s="79"/>
      <c r="AD3396" s="79"/>
      <c r="AE3396" s="119"/>
    </row>
    <row r="3397" spans="1:31" x14ac:dyDescent="0.25">
      <c r="A3397" s="17"/>
      <c r="B3397" s="17"/>
      <c r="C3397" s="17"/>
      <c r="D3397" s="86"/>
      <c r="E3397" s="86"/>
      <c r="F3397" s="86"/>
      <c r="G3397" s="87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9"/>
      <c r="AB3397" s="79"/>
      <c r="AD3397" s="79"/>
      <c r="AE3397" s="119"/>
    </row>
    <row r="3398" spans="1:31" x14ac:dyDescent="0.25">
      <c r="A3398" s="17"/>
      <c r="B3398" s="17"/>
      <c r="C3398" s="17"/>
      <c r="D3398" s="86"/>
      <c r="E3398" s="86"/>
      <c r="F3398" s="86"/>
      <c r="G3398" s="87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9"/>
      <c r="AB3398" s="79"/>
      <c r="AD3398" s="79"/>
      <c r="AE3398" s="119"/>
    </row>
    <row r="3399" spans="1:31" x14ac:dyDescent="0.25">
      <c r="A3399" s="17"/>
      <c r="B3399" s="17"/>
      <c r="C3399" s="17"/>
      <c r="D3399" s="86"/>
      <c r="E3399" s="86"/>
      <c r="F3399" s="86"/>
      <c r="G3399" s="87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9"/>
      <c r="AB3399" s="79"/>
      <c r="AD3399" s="79"/>
      <c r="AE3399" s="119"/>
    </row>
    <row r="3400" spans="1:31" x14ac:dyDescent="0.25">
      <c r="A3400" s="17"/>
      <c r="B3400" s="17"/>
      <c r="C3400" s="17"/>
      <c r="D3400" s="86"/>
      <c r="E3400" s="86"/>
      <c r="F3400" s="86"/>
      <c r="G3400" s="87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9"/>
      <c r="AB3400" s="79"/>
      <c r="AD3400" s="79"/>
      <c r="AE3400" s="119"/>
    </row>
    <row r="3401" spans="1:31" x14ac:dyDescent="0.25">
      <c r="A3401" s="17"/>
      <c r="B3401" s="17"/>
      <c r="C3401" s="17"/>
      <c r="D3401" s="86"/>
      <c r="E3401" s="86"/>
      <c r="F3401" s="86"/>
      <c r="G3401" s="87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9"/>
      <c r="AB3401" s="79"/>
      <c r="AD3401" s="79"/>
      <c r="AE3401" s="119"/>
    </row>
    <row r="3402" spans="1:31" x14ac:dyDescent="0.25">
      <c r="A3402" s="17"/>
      <c r="B3402" s="17"/>
      <c r="C3402" s="17"/>
      <c r="D3402" s="86"/>
      <c r="E3402" s="86"/>
      <c r="F3402" s="86"/>
      <c r="G3402" s="87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9"/>
      <c r="AB3402" s="79"/>
      <c r="AD3402" s="79"/>
      <c r="AE3402" s="119"/>
    </row>
    <row r="3403" spans="1:31" x14ac:dyDescent="0.25">
      <c r="A3403" s="17"/>
      <c r="B3403" s="17"/>
      <c r="C3403" s="17"/>
      <c r="D3403" s="86"/>
      <c r="E3403" s="86"/>
      <c r="F3403" s="86"/>
      <c r="G3403" s="87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9"/>
      <c r="AB3403" s="79"/>
      <c r="AD3403" s="79"/>
      <c r="AE3403" s="119"/>
    </row>
    <row r="3404" spans="1:31" x14ac:dyDescent="0.25">
      <c r="A3404" s="17"/>
      <c r="B3404" s="17"/>
      <c r="C3404" s="17"/>
      <c r="D3404" s="86"/>
      <c r="E3404" s="86"/>
      <c r="F3404" s="86"/>
      <c r="G3404" s="87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9"/>
      <c r="AB3404" s="79"/>
      <c r="AD3404" s="79"/>
      <c r="AE3404" s="119"/>
    </row>
    <row r="3405" spans="1:31" x14ac:dyDescent="0.25">
      <c r="A3405" s="17"/>
      <c r="B3405" s="17"/>
      <c r="C3405" s="17"/>
      <c r="D3405" s="86"/>
      <c r="E3405" s="86"/>
      <c r="F3405" s="86"/>
      <c r="G3405" s="87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9"/>
      <c r="AB3405" s="79"/>
      <c r="AD3405" s="79"/>
      <c r="AE3405" s="119"/>
    </row>
    <row r="3406" spans="1:31" x14ac:dyDescent="0.25">
      <c r="A3406" s="17"/>
      <c r="B3406" s="17"/>
      <c r="C3406" s="17"/>
      <c r="D3406" s="86"/>
      <c r="E3406" s="86"/>
      <c r="F3406" s="86"/>
      <c r="G3406" s="87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9"/>
      <c r="AB3406" s="79"/>
      <c r="AD3406" s="79"/>
      <c r="AE3406" s="119"/>
    </row>
    <row r="3407" spans="1:31" x14ac:dyDescent="0.25">
      <c r="A3407" s="17"/>
      <c r="B3407" s="17"/>
      <c r="C3407" s="17"/>
      <c r="D3407" s="86"/>
      <c r="E3407" s="86"/>
      <c r="F3407" s="86"/>
      <c r="G3407" s="87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9"/>
      <c r="AB3407" s="79"/>
      <c r="AD3407" s="79"/>
      <c r="AE3407" s="119"/>
    </row>
    <row r="3408" spans="1:31" x14ac:dyDescent="0.25">
      <c r="A3408" s="17"/>
      <c r="B3408" s="17"/>
      <c r="C3408" s="17"/>
      <c r="D3408" s="86"/>
      <c r="E3408" s="86"/>
      <c r="F3408" s="86"/>
      <c r="G3408" s="87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9"/>
      <c r="AB3408" s="79"/>
      <c r="AD3408" s="79"/>
      <c r="AE3408" s="119"/>
    </row>
    <row r="3409" spans="1:31" x14ac:dyDescent="0.25">
      <c r="A3409" s="17"/>
      <c r="B3409" s="17"/>
      <c r="C3409" s="17"/>
      <c r="D3409" s="86"/>
      <c r="E3409" s="86"/>
      <c r="F3409" s="86"/>
      <c r="G3409" s="87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9"/>
      <c r="AB3409" s="79"/>
      <c r="AD3409" s="79"/>
      <c r="AE3409" s="119"/>
    </row>
    <row r="3410" spans="1:31" x14ac:dyDescent="0.25">
      <c r="A3410" s="17"/>
      <c r="B3410" s="17"/>
      <c r="C3410" s="17"/>
      <c r="D3410" s="86"/>
      <c r="E3410" s="86"/>
      <c r="F3410" s="86"/>
      <c r="G3410" s="87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9"/>
      <c r="AB3410" s="79"/>
      <c r="AD3410" s="79"/>
      <c r="AE3410" s="119"/>
    </row>
    <row r="3411" spans="1:31" x14ac:dyDescent="0.25">
      <c r="A3411" s="17"/>
      <c r="B3411" s="17"/>
      <c r="C3411" s="17"/>
      <c r="D3411" s="86"/>
      <c r="E3411" s="86"/>
      <c r="F3411" s="86"/>
      <c r="G3411" s="87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9"/>
      <c r="AB3411" s="79"/>
      <c r="AD3411" s="79"/>
      <c r="AE3411" s="119"/>
    </row>
    <row r="3412" spans="1:31" x14ac:dyDescent="0.25">
      <c r="A3412" s="17"/>
      <c r="B3412" s="17"/>
      <c r="C3412" s="17"/>
      <c r="D3412" s="86"/>
      <c r="E3412" s="86"/>
      <c r="F3412" s="86"/>
      <c r="G3412" s="87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9"/>
      <c r="AB3412" s="79"/>
      <c r="AD3412" s="79"/>
      <c r="AE3412" s="119"/>
    </row>
    <row r="3413" spans="1:31" x14ac:dyDescent="0.25">
      <c r="A3413" s="17"/>
      <c r="B3413" s="17"/>
      <c r="C3413" s="17"/>
      <c r="D3413" s="86"/>
      <c r="E3413" s="86"/>
      <c r="F3413" s="86"/>
      <c r="G3413" s="87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9"/>
      <c r="AB3413" s="79"/>
      <c r="AD3413" s="79"/>
      <c r="AE3413" s="119"/>
    </row>
    <row r="3414" spans="1:31" x14ac:dyDescent="0.25">
      <c r="A3414" s="17"/>
      <c r="B3414" s="17"/>
      <c r="C3414" s="17"/>
      <c r="D3414" s="86"/>
      <c r="E3414" s="86"/>
      <c r="F3414" s="86"/>
      <c r="G3414" s="87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9"/>
      <c r="AB3414" s="79"/>
      <c r="AD3414" s="79"/>
      <c r="AE3414" s="119"/>
    </row>
    <row r="3415" spans="1:31" x14ac:dyDescent="0.25">
      <c r="A3415" s="17"/>
      <c r="B3415" s="17"/>
      <c r="C3415" s="17"/>
      <c r="D3415" s="86"/>
      <c r="E3415" s="86"/>
      <c r="F3415" s="86"/>
      <c r="G3415" s="87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9"/>
      <c r="AB3415" s="79"/>
      <c r="AD3415" s="79"/>
      <c r="AE3415" s="119"/>
    </row>
    <row r="3416" spans="1:31" x14ac:dyDescent="0.25">
      <c r="A3416" s="17"/>
      <c r="B3416" s="17"/>
      <c r="C3416" s="17"/>
      <c r="D3416" s="86"/>
      <c r="E3416" s="86"/>
      <c r="F3416" s="86"/>
      <c r="G3416" s="87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9"/>
      <c r="AB3416" s="79"/>
      <c r="AD3416" s="79"/>
      <c r="AE3416" s="119"/>
    </row>
    <row r="3417" spans="1:31" x14ac:dyDescent="0.25">
      <c r="A3417" s="17"/>
      <c r="B3417" s="17"/>
      <c r="C3417" s="17"/>
      <c r="D3417" s="86"/>
      <c r="E3417" s="86"/>
      <c r="F3417" s="86"/>
      <c r="G3417" s="87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9"/>
      <c r="AB3417" s="79"/>
      <c r="AD3417" s="79"/>
      <c r="AE3417" s="119"/>
    </row>
    <row r="3418" spans="1:31" x14ac:dyDescent="0.25">
      <c r="A3418" s="17"/>
      <c r="B3418" s="17"/>
      <c r="C3418" s="17"/>
      <c r="D3418" s="86"/>
      <c r="E3418" s="86"/>
      <c r="F3418" s="86"/>
      <c r="G3418" s="87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9"/>
      <c r="AB3418" s="79"/>
      <c r="AD3418" s="79"/>
      <c r="AE3418" s="119"/>
    </row>
    <row r="3419" spans="1:31" x14ac:dyDescent="0.25">
      <c r="A3419" s="17"/>
      <c r="B3419" s="17"/>
      <c r="C3419" s="17"/>
      <c r="D3419" s="86"/>
      <c r="E3419" s="86"/>
      <c r="F3419" s="86"/>
      <c r="G3419" s="87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9"/>
      <c r="AB3419" s="79"/>
      <c r="AD3419" s="79"/>
      <c r="AE3419" s="119"/>
    </row>
    <row r="3420" spans="1:31" x14ac:dyDescent="0.25">
      <c r="A3420" s="17"/>
      <c r="B3420" s="17"/>
      <c r="C3420" s="17"/>
      <c r="D3420" s="86"/>
      <c r="E3420" s="86"/>
      <c r="F3420" s="86"/>
      <c r="G3420" s="87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9"/>
      <c r="AB3420" s="79"/>
      <c r="AD3420" s="79"/>
      <c r="AE3420" s="119"/>
    </row>
    <row r="3421" spans="1:31" x14ac:dyDescent="0.25">
      <c r="A3421" s="17"/>
      <c r="B3421" s="17"/>
      <c r="C3421" s="17"/>
      <c r="D3421" s="86"/>
      <c r="E3421" s="86"/>
      <c r="F3421" s="86"/>
      <c r="G3421" s="87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9"/>
      <c r="AB3421" s="79"/>
      <c r="AD3421" s="79"/>
      <c r="AE3421" s="119"/>
    </row>
    <row r="3422" spans="1:31" x14ac:dyDescent="0.25">
      <c r="A3422" s="17"/>
      <c r="B3422" s="17"/>
      <c r="C3422" s="17"/>
      <c r="D3422" s="86"/>
      <c r="E3422" s="86"/>
      <c r="F3422" s="86"/>
      <c r="G3422" s="87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9"/>
      <c r="AB3422" s="79"/>
      <c r="AD3422" s="79"/>
      <c r="AE3422" s="119"/>
    </row>
    <row r="3423" spans="1:31" x14ac:dyDescent="0.25">
      <c r="A3423" s="17"/>
      <c r="B3423" s="17"/>
      <c r="C3423" s="17"/>
      <c r="D3423" s="86"/>
      <c r="E3423" s="86"/>
      <c r="F3423" s="86"/>
      <c r="G3423" s="87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9"/>
      <c r="AB3423" s="79"/>
      <c r="AD3423" s="79"/>
      <c r="AE3423" s="119"/>
    </row>
    <row r="3424" spans="1:31" x14ac:dyDescent="0.25">
      <c r="A3424" s="17"/>
      <c r="B3424" s="17"/>
      <c r="C3424" s="17"/>
      <c r="D3424" s="86"/>
      <c r="E3424" s="86"/>
      <c r="F3424" s="86"/>
      <c r="G3424" s="87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9"/>
      <c r="AB3424" s="79"/>
      <c r="AD3424" s="79"/>
      <c r="AE3424" s="119"/>
    </row>
    <row r="3425" spans="1:31" x14ac:dyDescent="0.25">
      <c r="A3425" s="17"/>
      <c r="B3425" s="17"/>
      <c r="C3425" s="17"/>
      <c r="D3425" s="86"/>
      <c r="E3425" s="86"/>
      <c r="F3425" s="86"/>
      <c r="G3425" s="87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9"/>
      <c r="AB3425" s="79"/>
      <c r="AD3425" s="79"/>
      <c r="AE3425" s="119"/>
    </row>
    <row r="3426" spans="1:31" x14ac:dyDescent="0.25">
      <c r="A3426" s="17"/>
      <c r="B3426" s="17"/>
      <c r="C3426" s="17"/>
      <c r="D3426" s="86"/>
      <c r="E3426" s="86"/>
      <c r="F3426" s="86"/>
      <c r="G3426" s="87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9"/>
      <c r="AB3426" s="79"/>
      <c r="AD3426" s="79"/>
      <c r="AE3426" s="119"/>
    </row>
    <row r="3427" spans="1:31" x14ac:dyDescent="0.25">
      <c r="A3427" s="17"/>
      <c r="B3427" s="17"/>
      <c r="C3427" s="17"/>
      <c r="D3427" s="86"/>
      <c r="E3427" s="86"/>
      <c r="F3427" s="86"/>
      <c r="G3427" s="87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9"/>
      <c r="AB3427" s="79"/>
      <c r="AD3427" s="79"/>
      <c r="AE3427" s="119"/>
    </row>
    <row r="3428" spans="1:31" x14ac:dyDescent="0.25">
      <c r="A3428" s="17"/>
      <c r="B3428" s="17"/>
      <c r="C3428" s="17"/>
      <c r="D3428" s="86"/>
      <c r="E3428" s="86"/>
      <c r="F3428" s="86"/>
      <c r="G3428" s="87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9"/>
      <c r="AB3428" s="79"/>
      <c r="AD3428" s="79"/>
      <c r="AE3428" s="119"/>
    </row>
    <row r="3429" spans="1:31" x14ac:dyDescent="0.25">
      <c r="A3429" s="17"/>
      <c r="B3429" s="17"/>
      <c r="C3429" s="17"/>
      <c r="D3429" s="86"/>
      <c r="E3429" s="86"/>
      <c r="F3429" s="86"/>
      <c r="G3429" s="87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9"/>
      <c r="AB3429" s="79"/>
      <c r="AD3429" s="79"/>
      <c r="AE3429" s="119"/>
    </row>
    <row r="3430" spans="1:31" x14ac:dyDescent="0.25">
      <c r="A3430" s="17"/>
      <c r="B3430" s="17"/>
      <c r="C3430" s="17"/>
      <c r="D3430" s="86"/>
      <c r="E3430" s="86"/>
      <c r="F3430" s="86"/>
      <c r="G3430" s="87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9"/>
      <c r="AB3430" s="79"/>
      <c r="AD3430" s="79"/>
      <c r="AE3430" s="119"/>
    </row>
    <row r="3431" spans="1:31" x14ac:dyDescent="0.25">
      <c r="A3431" s="17"/>
      <c r="B3431" s="17"/>
      <c r="C3431" s="17"/>
      <c r="D3431" s="86"/>
      <c r="E3431" s="86"/>
      <c r="F3431" s="86"/>
      <c r="G3431" s="87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9"/>
      <c r="AB3431" s="79"/>
      <c r="AD3431" s="79"/>
      <c r="AE3431" s="119"/>
    </row>
    <row r="3432" spans="1:31" x14ac:dyDescent="0.25">
      <c r="A3432" s="17"/>
      <c r="B3432" s="17"/>
      <c r="C3432" s="17"/>
      <c r="D3432" s="86"/>
      <c r="E3432" s="86"/>
      <c r="F3432" s="86"/>
      <c r="G3432" s="87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9"/>
      <c r="AB3432" s="79"/>
      <c r="AD3432" s="79"/>
      <c r="AE3432" s="119"/>
    </row>
    <row r="3433" spans="1:31" x14ac:dyDescent="0.25">
      <c r="A3433" s="17"/>
      <c r="B3433" s="17"/>
      <c r="C3433" s="17"/>
      <c r="D3433" s="86"/>
      <c r="E3433" s="86"/>
      <c r="F3433" s="86"/>
      <c r="G3433" s="87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9"/>
      <c r="AB3433" s="79"/>
      <c r="AD3433" s="79"/>
      <c r="AE3433" s="119"/>
    </row>
    <row r="3434" spans="1:31" x14ac:dyDescent="0.25">
      <c r="A3434" s="17"/>
      <c r="B3434" s="17"/>
      <c r="C3434" s="17"/>
      <c r="D3434" s="86"/>
      <c r="E3434" s="86"/>
      <c r="F3434" s="86"/>
      <c r="G3434" s="87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9"/>
      <c r="AB3434" s="79"/>
      <c r="AD3434" s="79"/>
      <c r="AE3434" s="119"/>
    </row>
    <row r="3435" spans="1:31" x14ac:dyDescent="0.25">
      <c r="A3435" s="17"/>
      <c r="B3435" s="17"/>
      <c r="C3435" s="17"/>
      <c r="D3435" s="86"/>
      <c r="E3435" s="86"/>
      <c r="F3435" s="86"/>
      <c r="G3435" s="87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9"/>
      <c r="AB3435" s="79"/>
      <c r="AD3435" s="79"/>
      <c r="AE3435" s="119"/>
    </row>
    <row r="3436" spans="1:31" x14ac:dyDescent="0.25">
      <c r="A3436" s="17"/>
      <c r="B3436" s="17"/>
      <c r="C3436" s="17"/>
      <c r="D3436" s="86"/>
      <c r="E3436" s="86"/>
      <c r="F3436" s="86"/>
      <c r="G3436" s="87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9"/>
      <c r="AB3436" s="79"/>
      <c r="AD3436" s="79"/>
      <c r="AE3436" s="119"/>
    </row>
    <row r="3437" spans="1:31" x14ac:dyDescent="0.25">
      <c r="A3437" s="17"/>
      <c r="B3437" s="17"/>
      <c r="C3437" s="17"/>
      <c r="D3437" s="86"/>
      <c r="E3437" s="86"/>
      <c r="F3437" s="86"/>
      <c r="G3437" s="87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9"/>
      <c r="AB3437" s="79"/>
      <c r="AD3437" s="79"/>
      <c r="AE3437" s="119"/>
    </row>
    <row r="3438" spans="1:31" x14ac:dyDescent="0.25">
      <c r="A3438" s="17"/>
      <c r="B3438" s="17"/>
      <c r="C3438" s="17"/>
      <c r="D3438" s="86"/>
      <c r="E3438" s="86"/>
      <c r="F3438" s="86"/>
      <c r="G3438" s="87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9"/>
      <c r="AB3438" s="79"/>
      <c r="AD3438" s="79"/>
      <c r="AE3438" s="119"/>
    </row>
    <row r="3439" spans="1:31" x14ac:dyDescent="0.25">
      <c r="A3439" s="17"/>
      <c r="B3439" s="17"/>
      <c r="C3439" s="17"/>
      <c r="D3439" s="86"/>
      <c r="E3439" s="86"/>
      <c r="F3439" s="86"/>
      <c r="G3439" s="87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9"/>
      <c r="AB3439" s="79"/>
      <c r="AD3439" s="79"/>
      <c r="AE3439" s="119"/>
    </row>
    <row r="3440" spans="1:31" x14ac:dyDescent="0.25">
      <c r="A3440" s="17"/>
      <c r="B3440" s="17"/>
      <c r="C3440" s="17"/>
      <c r="D3440" s="86"/>
      <c r="E3440" s="86"/>
      <c r="F3440" s="86"/>
      <c r="G3440" s="87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9"/>
      <c r="AB3440" s="79"/>
      <c r="AD3440" s="79"/>
      <c r="AE3440" s="119"/>
    </row>
    <row r="3441" spans="1:31" x14ac:dyDescent="0.25">
      <c r="A3441" s="17"/>
      <c r="B3441" s="17"/>
      <c r="C3441" s="17"/>
      <c r="D3441" s="86"/>
      <c r="E3441" s="86"/>
      <c r="F3441" s="86"/>
      <c r="G3441" s="87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9"/>
      <c r="AB3441" s="79"/>
      <c r="AD3441" s="79"/>
      <c r="AE3441" s="119"/>
    </row>
    <row r="3442" spans="1:31" x14ac:dyDescent="0.25">
      <c r="A3442" s="17"/>
      <c r="B3442" s="17"/>
      <c r="C3442" s="17"/>
      <c r="D3442" s="86"/>
      <c r="E3442" s="86"/>
      <c r="F3442" s="86"/>
      <c r="G3442" s="87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9"/>
      <c r="AB3442" s="79"/>
      <c r="AD3442" s="79"/>
      <c r="AE3442" s="119"/>
    </row>
    <row r="3443" spans="1:31" x14ac:dyDescent="0.25">
      <c r="A3443" s="17"/>
      <c r="B3443" s="17"/>
      <c r="C3443" s="17"/>
      <c r="D3443" s="86"/>
      <c r="E3443" s="86"/>
      <c r="F3443" s="86"/>
      <c r="G3443" s="87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9"/>
      <c r="AB3443" s="79"/>
      <c r="AD3443" s="79"/>
      <c r="AE3443" s="119"/>
    </row>
    <row r="3444" spans="1:31" x14ac:dyDescent="0.25">
      <c r="A3444" s="17"/>
      <c r="B3444" s="17"/>
      <c r="C3444" s="17"/>
      <c r="D3444" s="86"/>
      <c r="E3444" s="86"/>
      <c r="F3444" s="86"/>
      <c r="G3444" s="87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9"/>
      <c r="AB3444" s="79"/>
      <c r="AD3444" s="79"/>
      <c r="AE3444" s="119"/>
    </row>
    <row r="3445" spans="1:31" x14ac:dyDescent="0.25">
      <c r="A3445" s="17"/>
      <c r="B3445" s="17"/>
      <c r="C3445" s="17"/>
      <c r="D3445" s="86"/>
      <c r="E3445" s="86"/>
      <c r="F3445" s="86"/>
      <c r="G3445" s="87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9"/>
      <c r="AB3445" s="79"/>
      <c r="AD3445" s="79"/>
      <c r="AE3445" s="119"/>
    </row>
    <row r="3446" spans="1:31" x14ac:dyDescent="0.25">
      <c r="A3446" s="17"/>
      <c r="B3446" s="17"/>
      <c r="C3446" s="17"/>
      <c r="D3446" s="86"/>
      <c r="E3446" s="86"/>
      <c r="F3446" s="86"/>
      <c r="G3446" s="87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9"/>
      <c r="AB3446" s="79"/>
      <c r="AD3446" s="79"/>
      <c r="AE3446" s="119"/>
    </row>
    <row r="3447" spans="1:31" x14ac:dyDescent="0.25">
      <c r="A3447" s="17"/>
      <c r="B3447" s="17"/>
      <c r="C3447" s="17"/>
      <c r="D3447" s="86"/>
      <c r="E3447" s="86"/>
      <c r="F3447" s="86"/>
      <c r="G3447" s="87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9"/>
      <c r="AB3447" s="79"/>
      <c r="AD3447" s="79"/>
      <c r="AE3447" s="119"/>
    </row>
    <row r="3448" spans="1:31" x14ac:dyDescent="0.25">
      <c r="A3448" s="17"/>
      <c r="B3448" s="17"/>
      <c r="C3448" s="17"/>
      <c r="D3448" s="86"/>
      <c r="E3448" s="86"/>
      <c r="F3448" s="86"/>
      <c r="G3448" s="87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9"/>
      <c r="AB3448" s="79"/>
      <c r="AD3448" s="79"/>
      <c r="AE3448" s="119"/>
    </row>
    <row r="3449" spans="1:31" x14ac:dyDescent="0.25">
      <c r="A3449" s="17"/>
      <c r="B3449" s="17"/>
      <c r="C3449" s="17"/>
      <c r="D3449" s="86"/>
      <c r="E3449" s="86"/>
      <c r="F3449" s="86"/>
      <c r="G3449" s="87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9"/>
      <c r="AB3449" s="79"/>
      <c r="AD3449" s="79"/>
      <c r="AE3449" s="119"/>
    </row>
    <row r="3450" spans="1:31" x14ac:dyDescent="0.25">
      <c r="A3450" s="17"/>
      <c r="B3450" s="17"/>
      <c r="C3450" s="17"/>
      <c r="D3450" s="86"/>
      <c r="E3450" s="86"/>
      <c r="F3450" s="86"/>
      <c r="G3450" s="87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9"/>
      <c r="AB3450" s="79"/>
      <c r="AD3450" s="79"/>
      <c r="AE3450" s="119"/>
    </row>
    <row r="3451" spans="1:31" x14ac:dyDescent="0.25">
      <c r="A3451" s="17"/>
      <c r="B3451" s="17"/>
      <c r="C3451" s="17"/>
      <c r="D3451" s="86"/>
      <c r="E3451" s="86"/>
      <c r="F3451" s="86"/>
      <c r="G3451" s="87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9"/>
      <c r="AB3451" s="79"/>
      <c r="AD3451" s="79"/>
      <c r="AE3451" s="119"/>
    </row>
    <row r="3452" spans="1:31" x14ac:dyDescent="0.25">
      <c r="A3452" s="17"/>
      <c r="B3452" s="17"/>
      <c r="C3452" s="17"/>
      <c r="D3452" s="86"/>
      <c r="E3452" s="86"/>
      <c r="F3452" s="86"/>
      <c r="G3452" s="87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9"/>
      <c r="AB3452" s="79"/>
      <c r="AD3452" s="79"/>
      <c r="AE3452" s="119"/>
    </row>
    <row r="3453" spans="1:31" x14ac:dyDescent="0.25">
      <c r="A3453" s="17"/>
      <c r="B3453" s="17"/>
      <c r="C3453" s="17"/>
      <c r="D3453" s="86"/>
      <c r="E3453" s="86"/>
      <c r="F3453" s="86"/>
      <c r="G3453" s="87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9"/>
      <c r="AB3453" s="79"/>
      <c r="AD3453" s="79"/>
      <c r="AE3453" s="119"/>
    </row>
    <row r="3454" spans="1:31" x14ac:dyDescent="0.25">
      <c r="A3454" s="17"/>
      <c r="B3454" s="17"/>
      <c r="C3454" s="17"/>
      <c r="D3454" s="86"/>
      <c r="E3454" s="86"/>
      <c r="F3454" s="86"/>
      <c r="G3454" s="87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9"/>
      <c r="AB3454" s="79"/>
      <c r="AD3454" s="79"/>
      <c r="AE3454" s="119"/>
    </row>
    <row r="3455" spans="1:31" x14ac:dyDescent="0.25">
      <c r="A3455" s="17"/>
      <c r="B3455" s="17"/>
      <c r="C3455" s="17"/>
      <c r="D3455" s="86"/>
      <c r="E3455" s="86"/>
      <c r="F3455" s="86"/>
      <c r="G3455" s="87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9"/>
      <c r="AB3455" s="79"/>
      <c r="AD3455" s="79"/>
      <c r="AE3455" s="119"/>
    </row>
    <row r="3456" spans="1:31" x14ac:dyDescent="0.25">
      <c r="A3456" s="17"/>
      <c r="B3456" s="17"/>
      <c r="C3456" s="17"/>
      <c r="D3456" s="86"/>
      <c r="E3456" s="86"/>
      <c r="F3456" s="86"/>
      <c r="G3456" s="87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9"/>
      <c r="AB3456" s="79"/>
      <c r="AD3456" s="79"/>
      <c r="AE3456" s="119"/>
    </row>
    <row r="3457" spans="1:31" x14ac:dyDescent="0.25">
      <c r="A3457" s="17"/>
      <c r="B3457" s="17"/>
      <c r="C3457" s="17"/>
      <c r="D3457" s="86"/>
      <c r="E3457" s="86"/>
      <c r="F3457" s="86"/>
      <c r="G3457" s="87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9"/>
      <c r="AB3457" s="79"/>
      <c r="AD3457" s="79"/>
      <c r="AE3457" s="119"/>
    </row>
    <row r="3458" spans="1:31" x14ac:dyDescent="0.25">
      <c r="A3458" s="17"/>
      <c r="B3458" s="17"/>
      <c r="C3458" s="17"/>
      <c r="D3458" s="86"/>
      <c r="E3458" s="86"/>
      <c r="F3458" s="86"/>
      <c r="G3458" s="87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9"/>
      <c r="AB3458" s="79"/>
      <c r="AD3458" s="79"/>
      <c r="AE3458" s="119"/>
    </row>
    <row r="3459" spans="1:31" x14ac:dyDescent="0.25">
      <c r="A3459" s="17"/>
      <c r="B3459" s="17"/>
      <c r="C3459" s="17"/>
      <c r="D3459" s="86"/>
      <c r="E3459" s="86"/>
      <c r="F3459" s="86"/>
      <c r="G3459" s="87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9"/>
      <c r="AB3459" s="79"/>
      <c r="AD3459" s="79"/>
      <c r="AE3459" s="119"/>
    </row>
    <row r="3460" spans="1:31" x14ac:dyDescent="0.25">
      <c r="A3460" s="17"/>
      <c r="B3460" s="17"/>
      <c r="C3460" s="17"/>
      <c r="D3460" s="86"/>
      <c r="E3460" s="86"/>
      <c r="F3460" s="86"/>
      <c r="G3460" s="87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9"/>
      <c r="AB3460" s="79"/>
      <c r="AD3460" s="79"/>
      <c r="AE3460" s="119"/>
    </row>
    <row r="3461" spans="1:31" x14ac:dyDescent="0.25">
      <c r="A3461" s="17"/>
      <c r="B3461" s="17"/>
      <c r="C3461" s="17"/>
      <c r="D3461" s="86"/>
      <c r="E3461" s="86"/>
      <c r="F3461" s="86"/>
      <c r="G3461" s="87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9"/>
      <c r="AB3461" s="79"/>
      <c r="AD3461" s="79"/>
      <c r="AE3461" s="119"/>
    </row>
    <row r="3462" spans="1:31" x14ac:dyDescent="0.25">
      <c r="A3462" s="17"/>
      <c r="B3462" s="17"/>
      <c r="C3462" s="17"/>
      <c r="D3462" s="86"/>
      <c r="E3462" s="86"/>
      <c r="F3462" s="86"/>
      <c r="G3462" s="87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9"/>
      <c r="AB3462" s="79"/>
      <c r="AD3462" s="79"/>
      <c r="AE3462" s="119"/>
    </row>
    <row r="3463" spans="1:31" x14ac:dyDescent="0.25">
      <c r="A3463" s="17"/>
      <c r="B3463" s="17"/>
      <c r="C3463" s="17"/>
      <c r="D3463" s="86"/>
      <c r="E3463" s="86"/>
      <c r="F3463" s="86"/>
      <c r="G3463" s="87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9"/>
      <c r="AB3463" s="79"/>
      <c r="AD3463" s="79"/>
      <c r="AE3463" s="119"/>
    </row>
    <row r="3464" spans="1:31" x14ac:dyDescent="0.25">
      <c r="A3464" s="17"/>
      <c r="B3464" s="17"/>
      <c r="C3464" s="17"/>
      <c r="D3464" s="86"/>
      <c r="E3464" s="86"/>
      <c r="F3464" s="86"/>
      <c r="G3464" s="87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9"/>
      <c r="AB3464" s="79"/>
      <c r="AD3464" s="79"/>
      <c r="AE3464" s="119"/>
    </row>
    <row r="3465" spans="1:31" x14ac:dyDescent="0.25">
      <c r="A3465" s="17"/>
      <c r="B3465" s="17"/>
      <c r="C3465" s="17"/>
      <c r="D3465" s="86"/>
      <c r="E3465" s="86"/>
      <c r="F3465" s="86"/>
      <c r="G3465" s="87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9"/>
      <c r="AB3465" s="79"/>
      <c r="AD3465" s="79"/>
      <c r="AE3465" s="119"/>
    </row>
    <row r="3466" spans="1:31" x14ac:dyDescent="0.25">
      <c r="A3466" s="17"/>
      <c r="B3466" s="17"/>
      <c r="C3466" s="17"/>
      <c r="D3466" s="86"/>
      <c r="E3466" s="86"/>
      <c r="F3466" s="86"/>
      <c r="G3466" s="87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9"/>
      <c r="AB3466" s="79"/>
      <c r="AD3466" s="79"/>
      <c r="AE3466" s="119"/>
    </row>
    <row r="3467" spans="1:31" x14ac:dyDescent="0.25">
      <c r="A3467" s="17"/>
      <c r="B3467" s="17"/>
      <c r="C3467" s="17"/>
      <c r="D3467" s="86"/>
      <c r="E3467" s="86"/>
      <c r="F3467" s="86"/>
      <c r="G3467" s="87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9"/>
      <c r="AB3467" s="79"/>
      <c r="AD3467" s="79"/>
      <c r="AE3467" s="119"/>
    </row>
    <row r="3468" spans="1:31" x14ac:dyDescent="0.25">
      <c r="A3468" s="17"/>
      <c r="B3468" s="17"/>
      <c r="C3468" s="17"/>
      <c r="D3468" s="86"/>
      <c r="E3468" s="86"/>
      <c r="F3468" s="86"/>
      <c r="G3468" s="87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9"/>
      <c r="AB3468" s="79"/>
      <c r="AD3468" s="79"/>
      <c r="AE3468" s="119"/>
    </row>
    <row r="3469" spans="1:31" x14ac:dyDescent="0.25">
      <c r="A3469" s="17"/>
      <c r="B3469" s="17"/>
      <c r="C3469" s="17"/>
      <c r="D3469" s="86"/>
      <c r="E3469" s="86"/>
      <c r="F3469" s="86"/>
      <c r="G3469" s="87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9"/>
      <c r="AB3469" s="79"/>
      <c r="AD3469" s="79"/>
      <c r="AE3469" s="119"/>
    </row>
    <row r="3470" spans="1:31" x14ac:dyDescent="0.25">
      <c r="A3470" s="17"/>
      <c r="B3470" s="17"/>
      <c r="C3470" s="17"/>
      <c r="D3470" s="86"/>
      <c r="E3470" s="86"/>
      <c r="F3470" s="86"/>
      <c r="G3470" s="87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9"/>
      <c r="AB3470" s="79"/>
      <c r="AD3470" s="79"/>
      <c r="AE3470" s="119"/>
    </row>
    <row r="3471" spans="1:31" x14ac:dyDescent="0.25">
      <c r="A3471" s="17"/>
      <c r="B3471" s="17"/>
      <c r="C3471" s="17"/>
      <c r="D3471" s="86"/>
      <c r="E3471" s="86"/>
      <c r="F3471" s="86"/>
      <c r="G3471" s="87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9"/>
      <c r="AB3471" s="79"/>
      <c r="AD3471" s="79"/>
      <c r="AE3471" s="119"/>
    </row>
    <row r="3472" spans="1:31" x14ac:dyDescent="0.25">
      <c r="A3472" s="17"/>
      <c r="B3472" s="17"/>
      <c r="C3472" s="17"/>
      <c r="D3472" s="86"/>
      <c r="E3472" s="86"/>
      <c r="F3472" s="86"/>
      <c r="G3472" s="87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9"/>
      <c r="AB3472" s="79"/>
      <c r="AD3472" s="79"/>
      <c r="AE3472" s="119"/>
    </row>
    <row r="3473" spans="1:31" x14ac:dyDescent="0.25">
      <c r="A3473" s="17"/>
      <c r="B3473" s="17"/>
      <c r="C3473" s="17"/>
      <c r="D3473" s="86"/>
      <c r="E3473" s="86"/>
      <c r="F3473" s="86"/>
      <c r="G3473" s="87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9"/>
      <c r="AB3473" s="79"/>
      <c r="AD3473" s="79"/>
      <c r="AE3473" s="119"/>
    </row>
    <row r="3474" spans="1:31" x14ac:dyDescent="0.25">
      <c r="A3474" s="17"/>
      <c r="B3474" s="17"/>
      <c r="C3474" s="17"/>
      <c r="D3474" s="86"/>
      <c r="E3474" s="86"/>
      <c r="F3474" s="86"/>
      <c r="G3474" s="87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9"/>
      <c r="AB3474" s="79"/>
      <c r="AD3474" s="79"/>
      <c r="AE3474" s="119"/>
    </row>
    <row r="3475" spans="1:31" x14ac:dyDescent="0.25">
      <c r="A3475" s="17"/>
      <c r="B3475" s="17"/>
      <c r="C3475" s="17"/>
      <c r="D3475" s="86"/>
      <c r="E3475" s="86"/>
      <c r="F3475" s="86"/>
      <c r="G3475" s="87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9"/>
      <c r="AB3475" s="79"/>
      <c r="AD3475" s="79"/>
      <c r="AE3475" s="119"/>
    </row>
    <row r="3476" spans="1:31" x14ac:dyDescent="0.25">
      <c r="A3476" s="17"/>
      <c r="B3476" s="17"/>
      <c r="C3476" s="17"/>
      <c r="D3476" s="86"/>
      <c r="E3476" s="86"/>
      <c r="F3476" s="86"/>
      <c r="G3476" s="87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9"/>
      <c r="AB3476" s="79"/>
      <c r="AD3476" s="79"/>
      <c r="AE3476" s="119"/>
    </row>
    <row r="3477" spans="1:31" x14ac:dyDescent="0.25">
      <c r="A3477" s="17"/>
      <c r="B3477" s="17"/>
      <c r="C3477" s="17"/>
      <c r="D3477" s="86"/>
      <c r="E3477" s="86"/>
      <c r="F3477" s="86"/>
      <c r="G3477" s="87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9"/>
      <c r="AB3477" s="79"/>
      <c r="AD3477" s="79"/>
      <c r="AE3477" s="119"/>
    </row>
    <row r="3478" spans="1:31" x14ac:dyDescent="0.25">
      <c r="A3478" s="17"/>
      <c r="B3478" s="17"/>
      <c r="C3478" s="17"/>
      <c r="D3478" s="86"/>
      <c r="E3478" s="86"/>
      <c r="F3478" s="86"/>
      <c r="G3478" s="87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9"/>
      <c r="AB3478" s="79"/>
      <c r="AD3478" s="79"/>
      <c r="AE3478" s="119"/>
    </row>
    <row r="3479" spans="1:31" x14ac:dyDescent="0.25">
      <c r="A3479" s="17"/>
      <c r="B3479" s="17"/>
      <c r="C3479" s="17"/>
      <c r="D3479" s="86"/>
      <c r="E3479" s="86"/>
      <c r="F3479" s="86"/>
      <c r="G3479" s="87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9"/>
      <c r="AB3479" s="79"/>
      <c r="AD3479" s="79"/>
      <c r="AE3479" s="119"/>
    </row>
    <row r="3480" spans="1:31" x14ac:dyDescent="0.25">
      <c r="A3480" s="17"/>
      <c r="B3480" s="17"/>
      <c r="C3480" s="17"/>
      <c r="D3480" s="86"/>
      <c r="E3480" s="86"/>
      <c r="F3480" s="86"/>
      <c r="G3480" s="87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9"/>
      <c r="AB3480" s="79"/>
      <c r="AD3480" s="79"/>
      <c r="AE3480" s="119"/>
    </row>
    <row r="3481" spans="1:31" x14ac:dyDescent="0.25">
      <c r="A3481" s="17"/>
      <c r="B3481" s="17"/>
      <c r="C3481" s="17"/>
      <c r="D3481" s="86"/>
      <c r="E3481" s="86"/>
      <c r="F3481" s="86"/>
      <c r="G3481" s="87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9"/>
      <c r="AB3481" s="79"/>
      <c r="AD3481" s="79"/>
      <c r="AE3481" s="119"/>
    </row>
    <row r="3482" spans="1:31" x14ac:dyDescent="0.25">
      <c r="A3482" s="17"/>
      <c r="B3482" s="17"/>
      <c r="C3482" s="17"/>
      <c r="D3482" s="86"/>
      <c r="E3482" s="86"/>
      <c r="F3482" s="86"/>
      <c r="G3482" s="87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9"/>
      <c r="AB3482" s="79"/>
      <c r="AD3482" s="79"/>
      <c r="AE3482" s="119"/>
    </row>
    <row r="3483" spans="1:31" x14ac:dyDescent="0.25">
      <c r="A3483" s="17"/>
      <c r="B3483" s="17"/>
      <c r="C3483" s="17"/>
      <c r="D3483" s="86"/>
      <c r="E3483" s="86"/>
      <c r="F3483" s="86"/>
      <c r="G3483" s="87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9"/>
      <c r="AB3483" s="79"/>
      <c r="AD3483" s="79"/>
      <c r="AE3483" s="119"/>
    </row>
    <row r="3484" spans="1:31" x14ac:dyDescent="0.25">
      <c r="A3484" s="17"/>
      <c r="B3484" s="17"/>
      <c r="C3484" s="17"/>
      <c r="D3484" s="86"/>
      <c r="E3484" s="86"/>
      <c r="F3484" s="86"/>
      <c r="G3484" s="87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9"/>
      <c r="AB3484" s="79"/>
      <c r="AD3484" s="79"/>
      <c r="AE3484" s="119"/>
    </row>
    <row r="3485" spans="1:31" x14ac:dyDescent="0.25">
      <c r="A3485" s="17"/>
      <c r="B3485" s="17"/>
      <c r="C3485" s="17"/>
      <c r="D3485" s="86"/>
      <c r="E3485" s="86"/>
      <c r="F3485" s="86"/>
      <c r="G3485" s="87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9"/>
      <c r="AB3485" s="79"/>
      <c r="AD3485" s="79"/>
      <c r="AE3485" s="119"/>
    </row>
    <row r="3486" spans="1:31" x14ac:dyDescent="0.25">
      <c r="A3486" s="17"/>
      <c r="B3486" s="17"/>
      <c r="C3486" s="17"/>
      <c r="D3486" s="86"/>
      <c r="E3486" s="86"/>
      <c r="F3486" s="86"/>
      <c r="G3486" s="87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9"/>
      <c r="AB3486" s="79"/>
      <c r="AD3486" s="79"/>
      <c r="AE3486" s="119"/>
    </row>
    <row r="3487" spans="1:31" x14ac:dyDescent="0.25">
      <c r="A3487" s="17"/>
      <c r="B3487" s="17"/>
      <c r="C3487" s="17"/>
      <c r="D3487" s="86"/>
      <c r="E3487" s="86"/>
      <c r="F3487" s="86"/>
      <c r="G3487" s="87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9"/>
      <c r="AB3487" s="79"/>
      <c r="AD3487" s="79"/>
      <c r="AE3487" s="119"/>
    </row>
    <row r="3488" spans="1:31" x14ac:dyDescent="0.25">
      <c r="A3488" s="17"/>
      <c r="B3488" s="17"/>
      <c r="C3488" s="17"/>
      <c r="D3488" s="86"/>
      <c r="E3488" s="86"/>
      <c r="F3488" s="86"/>
      <c r="G3488" s="87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9"/>
      <c r="AB3488" s="79"/>
      <c r="AD3488" s="79"/>
      <c r="AE3488" s="119"/>
    </row>
    <row r="3489" spans="1:31" x14ac:dyDescent="0.25">
      <c r="A3489" s="17"/>
      <c r="B3489" s="17"/>
      <c r="C3489" s="17"/>
      <c r="D3489" s="86"/>
      <c r="E3489" s="86"/>
      <c r="F3489" s="86"/>
      <c r="G3489" s="87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9"/>
      <c r="AB3489" s="79"/>
      <c r="AD3489" s="79"/>
      <c r="AE3489" s="119"/>
    </row>
    <row r="3490" spans="1:31" x14ac:dyDescent="0.25">
      <c r="A3490" s="17"/>
      <c r="B3490" s="17"/>
      <c r="C3490" s="17"/>
      <c r="D3490" s="86"/>
      <c r="E3490" s="86"/>
      <c r="F3490" s="86"/>
      <c r="G3490" s="87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9"/>
      <c r="AB3490" s="79"/>
      <c r="AD3490" s="79"/>
      <c r="AE3490" s="119"/>
    </row>
    <row r="3491" spans="1:31" x14ac:dyDescent="0.25">
      <c r="A3491" s="17"/>
      <c r="B3491" s="17"/>
      <c r="C3491" s="17"/>
      <c r="D3491" s="86"/>
      <c r="E3491" s="86"/>
      <c r="F3491" s="86"/>
      <c r="G3491" s="87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9"/>
      <c r="AB3491" s="79"/>
      <c r="AD3491" s="79"/>
      <c r="AE3491" s="119"/>
    </row>
    <row r="3492" spans="1:31" x14ac:dyDescent="0.25">
      <c r="A3492" s="17"/>
      <c r="B3492" s="17"/>
      <c r="C3492" s="17"/>
      <c r="D3492" s="86"/>
      <c r="E3492" s="86"/>
      <c r="F3492" s="86"/>
      <c r="G3492" s="87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9"/>
      <c r="AB3492" s="79"/>
      <c r="AD3492" s="79"/>
      <c r="AE3492" s="119"/>
    </row>
    <row r="3493" spans="1:31" x14ac:dyDescent="0.25">
      <c r="A3493" s="17"/>
      <c r="B3493" s="17"/>
      <c r="C3493" s="17"/>
      <c r="D3493" s="86"/>
      <c r="E3493" s="86"/>
      <c r="F3493" s="86"/>
      <c r="G3493" s="87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9"/>
      <c r="AB3493" s="79"/>
      <c r="AD3493" s="79"/>
      <c r="AE3493" s="119"/>
    </row>
    <row r="3494" spans="1:31" x14ac:dyDescent="0.25">
      <c r="A3494" s="17"/>
      <c r="B3494" s="17"/>
      <c r="C3494" s="17"/>
      <c r="D3494" s="86"/>
      <c r="E3494" s="86"/>
      <c r="F3494" s="86"/>
      <c r="G3494" s="87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9"/>
      <c r="AB3494" s="79"/>
      <c r="AD3494" s="79"/>
      <c r="AE3494" s="119"/>
    </row>
    <row r="3495" spans="1:31" x14ac:dyDescent="0.25">
      <c r="A3495" s="17"/>
      <c r="B3495" s="17"/>
      <c r="C3495" s="17"/>
      <c r="D3495" s="86"/>
      <c r="E3495" s="86"/>
      <c r="F3495" s="86"/>
      <c r="G3495" s="87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9"/>
      <c r="AB3495" s="79"/>
      <c r="AD3495" s="79"/>
      <c r="AE3495" s="119"/>
    </row>
    <row r="3496" spans="1:31" x14ac:dyDescent="0.25">
      <c r="A3496" s="17"/>
      <c r="B3496" s="17"/>
      <c r="C3496" s="17"/>
      <c r="D3496" s="86"/>
      <c r="E3496" s="86"/>
      <c r="F3496" s="86"/>
      <c r="G3496" s="87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9"/>
      <c r="AB3496" s="79"/>
      <c r="AD3496" s="79"/>
      <c r="AE3496" s="119"/>
    </row>
    <row r="3497" spans="1:31" x14ac:dyDescent="0.25">
      <c r="A3497" s="17"/>
      <c r="B3497" s="17"/>
      <c r="C3497" s="17"/>
      <c r="D3497" s="86"/>
      <c r="E3497" s="86"/>
      <c r="F3497" s="86"/>
      <c r="G3497" s="87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9"/>
      <c r="AB3497" s="79"/>
      <c r="AD3497" s="79"/>
      <c r="AE3497" s="119"/>
    </row>
    <row r="3498" spans="1:31" x14ac:dyDescent="0.25">
      <c r="A3498" s="17"/>
      <c r="B3498" s="17"/>
      <c r="C3498" s="17"/>
      <c r="D3498" s="86"/>
      <c r="E3498" s="86"/>
      <c r="F3498" s="86"/>
      <c r="G3498" s="87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9"/>
      <c r="AB3498" s="79"/>
      <c r="AD3498" s="79"/>
      <c r="AE3498" s="119"/>
    </row>
    <row r="3499" spans="1:31" x14ac:dyDescent="0.25">
      <c r="A3499" s="17"/>
      <c r="B3499" s="17"/>
      <c r="C3499" s="17"/>
      <c r="D3499" s="86"/>
      <c r="E3499" s="86"/>
      <c r="F3499" s="86"/>
      <c r="G3499" s="87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9"/>
      <c r="AB3499" s="79"/>
      <c r="AD3499" s="79"/>
      <c r="AE3499" s="119"/>
    </row>
    <row r="3500" spans="1:31" x14ac:dyDescent="0.25">
      <c r="A3500" s="17"/>
      <c r="B3500" s="17"/>
      <c r="C3500" s="17"/>
      <c r="D3500" s="86"/>
      <c r="E3500" s="86"/>
      <c r="F3500" s="86"/>
      <c r="G3500" s="87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9"/>
      <c r="AB3500" s="79"/>
      <c r="AD3500" s="79"/>
      <c r="AE3500" s="119"/>
    </row>
    <row r="3501" spans="1:31" x14ac:dyDescent="0.25">
      <c r="A3501" s="17"/>
      <c r="B3501" s="17"/>
      <c r="C3501" s="17"/>
      <c r="D3501" s="86"/>
      <c r="E3501" s="86"/>
      <c r="F3501" s="86"/>
      <c r="G3501" s="87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9"/>
      <c r="AB3501" s="79"/>
      <c r="AD3501" s="79"/>
      <c r="AE3501" s="119"/>
    </row>
    <row r="3502" spans="1:31" x14ac:dyDescent="0.25">
      <c r="A3502" s="17"/>
      <c r="B3502" s="17"/>
      <c r="C3502" s="17"/>
      <c r="D3502" s="86"/>
      <c r="E3502" s="86"/>
      <c r="F3502" s="86"/>
      <c r="G3502" s="87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9"/>
      <c r="AB3502" s="79"/>
      <c r="AD3502" s="79"/>
      <c r="AE3502" s="119"/>
    </row>
    <row r="3503" spans="1:31" x14ac:dyDescent="0.25">
      <c r="A3503" s="17"/>
      <c r="B3503" s="17"/>
      <c r="C3503" s="17"/>
      <c r="D3503" s="86"/>
      <c r="E3503" s="86"/>
      <c r="F3503" s="86"/>
      <c r="G3503" s="87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9"/>
      <c r="AB3503" s="79"/>
      <c r="AD3503" s="79"/>
      <c r="AE3503" s="119"/>
    </row>
    <row r="3504" spans="1:31" x14ac:dyDescent="0.25">
      <c r="A3504" s="17"/>
      <c r="B3504" s="17"/>
      <c r="C3504" s="17"/>
      <c r="D3504" s="86"/>
      <c r="E3504" s="86"/>
      <c r="F3504" s="86"/>
      <c r="G3504" s="87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9"/>
      <c r="AB3504" s="79"/>
      <c r="AD3504" s="79"/>
      <c r="AE3504" s="119"/>
    </row>
    <row r="3505" spans="1:31" x14ac:dyDescent="0.25">
      <c r="A3505" s="17"/>
      <c r="B3505" s="17"/>
      <c r="C3505" s="17"/>
      <c r="D3505" s="86"/>
      <c r="E3505" s="86"/>
      <c r="F3505" s="86"/>
      <c r="G3505" s="87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9"/>
      <c r="AB3505" s="79"/>
      <c r="AD3505" s="79"/>
      <c r="AE3505" s="119"/>
    </row>
    <row r="3506" spans="1:31" x14ac:dyDescent="0.25">
      <c r="A3506" s="17"/>
      <c r="B3506" s="17"/>
      <c r="C3506" s="17"/>
      <c r="D3506" s="86"/>
      <c r="E3506" s="86"/>
      <c r="F3506" s="86"/>
      <c r="G3506" s="87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9"/>
      <c r="AB3506" s="79"/>
      <c r="AD3506" s="79"/>
      <c r="AE3506" s="119"/>
    </row>
    <row r="3507" spans="1:31" x14ac:dyDescent="0.25">
      <c r="A3507" s="17"/>
      <c r="B3507" s="17"/>
      <c r="C3507" s="17"/>
      <c r="D3507" s="86"/>
      <c r="E3507" s="86"/>
      <c r="F3507" s="86"/>
      <c r="G3507" s="87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9"/>
      <c r="AB3507" s="79"/>
      <c r="AD3507" s="79"/>
      <c r="AE3507" s="119"/>
    </row>
    <row r="3508" spans="1:31" x14ac:dyDescent="0.25">
      <c r="A3508" s="17"/>
      <c r="B3508" s="17"/>
      <c r="C3508" s="17"/>
      <c r="D3508" s="86"/>
      <c r="E3508" s="86"/>
      <c r="F3508" s="86"/>
      <c r="G3508" s="87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9"/>
      <c r="AB3508" s="79"/>
      <c r="AD3508" s="79"/>
      <c r="AE3508" s="119"/>
    </row>
    <row r="3509" spans="1:31" x14ac:dyDescent="0.25">
      <c r="A3509" s="17"/>
      <c r="B3509" s="17"/>
      <c r="C3509" s="17"/>
      <c r="D3509" s="86"/>
      <c r="E3509" s="86"/>
      <c r="F3509" s="86"/>
      <c r="G3509" s="87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9"/>
      <c r="AB3509" s="79"/>
      <c r="AD3509" s="79"/>
      <c r="AE3509" s="119"/>
    </row>
    <row r="3510" spans="1:31" x14ac:dyDescent="0.25">
      <c r="A3510" s="17"/>
      <c r="B3510" s="17"/>
      <c r="C3510" s="17"/>
      <c r="D3510" s="86"/>
      <c r="E3510" s="86"/>
      <c r="F3510" s="86"/>
      <c r="G3510" s="87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9"/>
      <c r="AB3510" s="79"/>
      <c r="AD3510" s="79"/>
      <c r="AE3510" s="119"/>
    </row>
    <row r="3511" spans="1:31" x14ac:dyDescent="0.25">
      <c r="A3511" s="17"/>
      <c r="B3511" s="17"/>
      <c r="C3511" s="17"/>
      <c r="D3511" s="86"/>
      <c r="E3511" s="86"/>
      <c r="F3511" s="86"/>
      <c r="G3511" s="87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9"/>
      <c r="AB3511" s="79"/>
      <c r="AD3511" s="79"/>
      <c r="AE3511" s="119"/>
    </row>
    <row r="3512" spans="1:31" x14ac:dyDescent="0.25">
      <c r="A3512" s="17"/>
      <c r="B3512" s="17"/>
      <c r="C3512" s="17"/>
      <c r="D3512" s="86"/>
      <c r="E3512" s="86"/>
      <c r="F3512" s="86"/>
      <c r="G3512" s="87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9"/>
      <c r="AB3512" s="79"/>
      <c r="AD3512" s="79"/>
      <c r="AE3512" s="119"/>
    </row>
    <row r="3513" spans="1:31" x14ac:dyDescent="0.25">
      <c r="A3513" s="17"/>
      <c r="B3513" s="17"/>
      <c r="C3513" s="17"/>
      <c r="D3513" s="86"/>
      <c r="E3513" s="86"/>
      <c r="F3513" s="86"/>
      <c r="G3513" s="87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9"/>
      <c r="AB3513" s="79"/>
      <c r="AD3513" s="79"/>
      <c r="AE3513" s="119"/>
    </row>
    <row r="3514" spans="1:31" x14ac:dyDescent="0.25">
      <c r="A3514" s="17"/>
      <c r="B3514" s="17"/>
      <c r="C3514" s="17"/>
      <c r="D3514" s="86"/>
      <c r="E3514" s="86"/>
      <c r="F3514" s="86"/>
      <c r="G3514" s="87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9"/>
      <c r="AB3514" s="79"/>
      <c r="AD3514" s="79"/>
      <c r="AE3514" s="119"/>
    </row>
    <row r="3515" spans="1:31" x14ac:dyDescent="0.25">
      <c r="A3515" s="17"/>
      <c r="B3515" s="17"/>
      <c r="C3515" s="17"/>
      <c r="D3515" s="86"/>
      <c r="E3515" s="86"/>
      <c r="F3515" s="86"/>
      <c r="G3515" s="87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9"/>
      <c r="AB3515" s="79"/>
      <c r="AD3515" s="79"/>
      <c r="AE3515" s="119"/>
    </row>
    <row r="3516" spans="1:31" x14ac:dyDescent="0.25">
      <c r="A3516" s="17"/>
      <c r="B3516" s="17"/>
      <c r="C3516" s="17"/>
      <c r="D3516" s="86"/>
      <c r="E3516" s="86"/>
      <c r="F3516" s="86"/>
      <c r="G3516" s="87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9"/>
      <c r="AB3516" s="79"/>
      <c r="AD3516" s="79"/>
      <c r="AE3516" s="119"/>
    </row>
    <row r="3517" spans="1:31" x14ac:dyDescent="0.25">
      <c r="A3517" s="17"/>
      <c r="B3517" s="17"/>
      <c r="C3517" s="17"/>
      <c r="D3517" s="86"/>
      <c r="E3517" s="86"/>
      <c r="F3517" s="86"/>
      <c r="G3517" s="87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9"/>
      <c r="AB3517" s="79"/>
      <c r="AD3517" s="79"/>
      <c r="AE3517" s="120"/>
    </row>
    <row r="3518" spans="1:31" x14ac:dyDescent="0.25">
      <c r="A3518" s="17"/>
      <c r="B3518" s="17"/>
      <c r="C3518" s="17"/>
      <c r="D3518" s="86"/>
      <c r="E3518" s="86"/>
      <c r="F3518" s="86"/>
      <c r="G3518" s="87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9"/>
      <c r="AB3518" s="79"/>
      <c r="AD3518" s="79"/>
      <c r="AE3518" s="120"/>
    </row>
    <row r="3519" spans="1:31" x14ac:dyDescent="0.25">
      <c r="A3519" s="17"/>
      <c r="B3519" s="17"/>
      <c r="C3519" s="17"/>
      <c r="D3519" s="86"/>
      <c r="E3519" s="86"/>
      <c r="F3519" s="86"/>
      <c r="G3519" s="87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9"/>
      <c r="AB3519" s="79"/>
      <c r="AD3519" s="79"/>
      <c r="AE3519" s="120"/>
    </row>
    <row r="3520" spans="1:31" x14ac:dyDescent="0.25">
      <c r="A3520" s="17"/>
      <c r="B3520" s="17"/>
      <c r="C3520" s="17"/>
      <c r="D3520" s="86"/>
      <c r="E3520" s="86"/>
      <c r="F3520" s="86"/>
      <c r="G3520" s="87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9"/>
      <c r="AB3520" s="79"/>
      <c r="AD3520" s="79"/>
      <c r="AE3520" s="120"/>
    </row>
    <row r="3521" spans="1:31" x14ac:dyDescent="0.25">
      <c r="A3521" s="17"/>
      <c r="B3521" s="17"/>
      <c r="C3521" s="17"/>
      <c r="D3521" s="86"/>
      <c r="E3521" s="86"/>
      <c r="F3521" s="86"/>
      <c r="G3521" s="87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9"/>
      <c r="AB3521" s="79"/>
      <c r="AD3521" s="79"/>
      <c r="AE3521" s="120"/>
    </row>
    <row r="3522" spans="1:31" x14ac:dyDescent="0.25">
      <c r="A3522" s="17"/>
      <c r="B3522" s="17"/>
      <c r="C3522" s="17"/>
      <c r="D3522" s="86"/>
      <c r="E3522" s="86"/>
      <c r="F3522" s="86"/>
      <c r="G3522" s="87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9"/>
      <c r="AB3522" s="79"/>
      <c r="AD3522" s="79"/>
      <c r="AE3522" s="120"/>
    </row>
    <row r="3523" spans="1:31" x14ac:dyDescent="0.25">
      <c r="A3523" s="17"/>
      <c r="B3523" s="17"/>
      <c r="C3523" s="17"/>
      <c r="D3523" s="86"/>
      <c r="E3523" s="86"/>
      <c r="F3523" s="86"/>
      <c r="G3523" s="87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9"/>
      <c r="AB3523" s="79"/>
      <c r="AD3523" s="79"/>
      <c r="AE3523" s="120"/>
    </row>
    <row r="3524" spans="1:31" x14ac:dyDescent="0.25">
      <c r="A3524" s="17"/>
      <c r="B3524" s="17"/>
      <c r="C3524" s="17"/>
      <c r="D3524" s="86"/>
      <c r="E3524" s="86"/>
      <c r="F3524" s="86"/>
      <c r="G3524" s="87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9"/>
      <c r="AB3524" s="79"/>
      <c r="AD3524" s="79"/>
      <c r="AE3524" s="120"/>
    </row>
    <row r="3525" spans="1:31" x14ac:dyDescent="0.25">
      <c r="A3525" s="17"/>
      <c r="B3525" s="17"/>
      <c r="C3525" s="17"/>
      <c r="D3525" s="86"/>
      <c r="E3525" s="86"/>
      <c r="F3525" s="86"/>
      <c r="G3525" s="87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9"/>
      <c r="AB3525" s="79"/>
      <c r="AD3525" s="79"/>
      <c r="AE3525" s="120"/>
    </row>
    <row r="3526" spans="1:31" x14ac:dyDescent="0.25">
      <c r="A3526" s="17"/>
      <c r="B3526" s="17"/>
      <c r="C3526" s="17"/>
      <c r="D3526" s="86"/>
      <c r="E3526" s="86"/>
      <c r="F3526" s="86"/>
      <c r="G3526" s="87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9"/>
      <c r="AB3526" s="79"/>
      <c r="AD3526" s="79"/>
      <c r="AE3526" s="120"/>
    </row>
    <row r="3527" spans="1:31" x14ac:dyDescent="0.25">
      <c r="A3527" s="17"/>
      <c r="B3527" s="17"/>
      <c r="C3527" s="17"/>
      <c r="D3527" s="86"/>
      <c r="E3527" s="86"/>
      <c r="F3527" s="86"/>
      <c r="G3527" s="87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9"/>
      <c r="AB3527" s="79"/>
      <c r="AD3527" s="79"/>
      <c r="AE3527" s="120"/>
    </row>
    <row r="3528" spans="1:31" x14ac:dyDescent="0.25">
      <c r="A3528" s="17"/>
      <c r="B3528" s="17"/>
      <c r="C3528" s="17"/>
      <c r="D3528" s="86"/>
      <c r="E3528" s="86"/>
      <c r="F3528" s="86"/>
      <c r="G3528" s="87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9"/>
      <c r="AB3528" s="79"/>
      <c r="AD3528" s="79"/>
      <c r="AE3528" s="120"/>
    </row>
    <row r="3529" spans="1:31" x14ac:dyDescent="0.25">
      <c r="A3529" s="17"/>
      <c r="B3529" s="17"/>
      <c r="C3529" s="17"/>
      <c r="D3529" s="86"/>
      <c r="E3529" s="86"/>
      <c r="F3529" s="86"/>
      <c r="G3529" s="87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9"/>
      <c r="AB3529" s="79"/>
      <c r="AD3529" s="79"/>
      <c r="AE3529" s="120"/>
    </row>
    <row r="3530" spans="1:31" x14ac:dyDescent="0.25">
      <c r="A3530" s="17"/>
      <c r="B3530" s="17"/>
      <c r="C3530" s="17"/>
      <c r="D3530" s="86"/>
      <c r="E3530" s="86"/>
      <c r="F3530" s="86"/>
      <c r="G3530" s="87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9"/>
      <c r="AB3530" s="79"/>
      <c r="AD3530" s="79"/>
      <c r="AE3530" s="120"/>
    </row>
    <row r="3531" spans="1:31" x14ac:dyDescent="0.25">
      <c r="A3531" s="17"/>
      <c r="B3531" s="17"/>
      <c r="C3531" s="17"/>
      <c r="D3531" s="86"/>
      <c r="E3531" s="86"/>
      <c r="F3531" s="86"/>
      <c r="G3531" s="87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9"/>
      <c r="AB3531" s="79"/>
      <c r="AD3531" s="79"/>
      <c r="AE3531" s="120"/>
    </row>
    <row r="3532" spans="1:31" x14ac:dyDescent="0.25">
      <c r="A3532" s="17"/>
      <c r="B3532" s="17"/>
      <c r="C3532" s="17"/>
      <c r="D3532" s="86"/>
      <c r="E3532" s="86"/>
      <c r="F3532" s="86"/>
      <c r="G3532" s="87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9"/>
      <c r="AB3532" s="79"/>
      <c r="AD3532" s="79"/>
      <c r="AE3532" s="120"/>
    </row>
    <row r="3533" spans="1:31" x14ac:dyDescent="0.25">
      <c r="A3533" s="17"/>
      <c r="B3533" s="17"/>
      <c r="C3533" s="17"/>
      <c r="D3533" s="86"/>
      <c r="E3533" s="86"/>
      <c r="F3533" s="86"/>
      <c r="G3533" s="87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9"/>
      <c r="AB3533" s="79"/>
      <c r="AD3533" s="79"/>
      <c r="AE3533" s="120"/>
    </row>
    <row r="3534" spans="1:31" x14ac:dyDescent="0.25">
      <c r="A3534" s="17"/>
      <c r="B3534" s="17"/>
      <c r="C3534" s="17"/>
      <c r="D3534" s="86"/>
      <c r="E3534" s="86"/>
      <c r="F3534" s="86"/>
      <c r="G3534" s="87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9"/>
      <c r="AB3534" s="79"/>
      <c r="AD3534" s="79"/>
      <c r="AE3534" s="120"/>
    </row>
    <row r="3535" spans="1:31" x14ac:dyDescent="0.25">
      <c r="A3535" s="17"/>
      <c r="B3535" s="17"/>
      <c r="C3535" s="17"/>
      <c r="D3535" s="86"/>
      <c r="E3535" s="86"/>
      <c r="F3535" s="86"/>
      <c r="G3535" s="87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9"/>
      <c r="AB3535" s="79"/>
      <c r="AD3535" s="79"/>
      <c r="AE3535" s="120"/>
    </row>
    <row r="3536" spans="1:31" x14ac:dyDescent="0.25">
      <c r="A3536" s="17"/>
      <c r="B3536" s="17"/>
      <c r="C3536" s="17"/>
      <c r="D3536" s="86"/>
      <c r="E3536" s="86"/>
      <c r="F3536" s="86"/>
      <c r="G3536" s="87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9"/>
      <c r="AB3536" s="79"/>
      <c r="AD3536" s="79"/>
      <c r="AE3536" s="120"/>
    </row>
    <row r="3537" spans="1:31" x14ac:dyDescent="0.25">
      <c r="A3537" s="17"/>
      <c r="B3537" s="17"/>
      <c r="C3537" s="17"/>
      <c r="D3537" s="86"/>
      <c r="E3537" s="86"/>
      <c r="F3537" s="86"/>
      <c r="G3537" s="87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9"/>
      <c r="AB3537" s="79"/>
      <c r="AD3537" s="79"/>
      <c r="AE3537" s="120"/>
    </row>
    <row r="3538" spans="1:31" x14ac:dyDescent="0.25">
      <c r="A3538" s="17"/>
      <c r="B3538" s="17"/>
      <c r="C3538" s="17"/>
      <c r="D3538" s="86"/>
      <c r="E3538" s="86"/>
      <c r="F3538" s="86"/>
      <c r="G3538" s="87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9"/>
      <c r="AB3538" s="79"/>
      <c r="AD3538" s="79"/>
      <c r="AE3538" s="120"/>
    </row>
    <row r="3539" spans="1:31" x14ac:dyDescent="0.25">
      <c r="A3539" s="17"/>
      <c r="B3539" s="17"/>
      <c r="C3539" s="17"/>
      <c r="D3539" s="86"/>
      <c r="E3539" s="86"/>
      <c r="F3539" s="86"/>
      <c r="G3539" s="87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9"/>
      <c r="AB3539" s="79"/>
      <c r="AD3539" s="79"/>
      <c r="AE3539" s="120"/>
    </row>
    <row r="3540" spans="1:31" x14ac:dyDescent="0.25">
      <c r="A3540" s="17"/>
      <c r="B3540" s="17"/>
      <c r="C3540" s="17"/>
      <c r="D3540" s="86"/>
      <c r="E3540" s="86"/>
      <c r="F3540" s="86"/>
      <c r="G3540" s="87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9"/>
      <c r="AB3540" s="79"/>
      <c r="AD3540" s="79"/>
      <c r="AE3540" s="120"/>
    </row>
    <row r="3541" spans="1:31" x14ac:dyDescent="0.25">
      <c r="A3541" s="17"/>
      <c r="B3541" s="17"/>
      <c r="C3541" s="17"/>
      <c r="D3541" s="86"/>
      <c r="E3541" s="86"/>
      <c r="F3541" s="86"/>
      <c r="G3541" s="87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9"/>
      <c r="AB3541" s="79"/>
      <c r="AD3541" s="79"/>
      <c r="AE3541" s="120"/>
    </row>
    <row r="3542" spans="1:31" x14ac:dyDescent="0.25">
      <c r="A3542" s="17"/>
      <c r="B3542" s="17"/>
      <c r="C3542" s="17"/>
      <c r="D3542" s="86"/>
      <c r="E3542" s="86"/>
      <c r="F3542" s="86"/>
      <c r="G3542" s="87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9"/>
      <c r="AB3542" s="79"/>
      <c r="AD3542" s="79"/>
      <c r="AE3542" s="120"/>
    </row>
    <row r="3543" spans="1:31" x14ac:dyDescent="0.25">
      <c r="A3543" s="17"/>
      <c r="B3543" s="17"/>
      <c r="C3543" s="17"/>
      <c r="D3543" s="86"/>
      <c r="E3543" s="86"/>
      <c r="F3543" s="86"/>
      <c r="G3543" s="87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9"/>
      <c r="AB3543" s="79"/>
      <c r="AD3543" s="79"/>
      <c r="AE3543" s="120"/>
    </row>
    <row r="3544" spans="1:31" x14ac:dyDescent="0.25">
      <c r="A3544" s="17"/>
      <c r="B3544" s="17"/>
      <c r="C3544" s="17"/>
      <c r="D3544" s="86"/>
      <c r="E3544" s="86"/>
      <c r="F3544" s="86"/>
      <c r="G3544" s="87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9"/>
      <c r="AB3544" s="79"/>
      <c r="AD3544" s="79"/>
      <c r="AE3544" s="120"/>
    </row>
    <row r="3545" spans="1:31" x14ac:dyDescent="0.25">
      <c r="A3545" s="17"/>
      <c r="B3545" s="17"/>
      <c r="C3545" s="17"/>
      <c r="D3545" s="86"/>
      <c r="E3545" s="86"/>
      <c r="F3545" s="86"/>
      <c r="G3545" s="87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9"/>
      <c r="AB3545" s="79"/>
      <c r="AD3545" s="79"/>
      <c r="AE3545" s="120"/>
    </row>
    <row r="3546" spans="1:31" x14ac:dyDescent="0.25">
      <c r="A3546" s="17"/>
      <c r="B3546" s="17"/>
      <c r="C3546" s="17"/>
      <c r="D3546" s="86"/>
      <c r="E3546" s="86"/>
      <c r="F3546" s="86"/>
      <c r="G3546" s="87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9"/>
      <c r="AB3546" s="79"/>
      <c r="AD3546" s="79"/>
      <c r="AE3546" s="120"/>
    </row>
    <row r="3547" spans="1:31" x14ac:dyDescent="0.25">
      <c r="A3547" s="17"/>
      <c r="B3547" s="17"/>
      <c r="C3547" s="17"/>
      <c r="D3547" s="86"/>
      <c r="E3547" s="86"/>
      <c r="F3547" s="86"/>
      <c r="G3547" s="87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9"/>
      <c r="AB3547" s="79"/>
      <c r="AD3547" s="79"/>
      <c r="AE3547" s="120"/>
    </row>
    <row r="3548" spans="1:31" x14ac:dyDescent="0.25">
      <c r="A3548" s="17"/>
      <c r="B3548" s="17"/>
      <c r="C3548" s="17"/>
      <c r="D3548" s="86"/>
      <c r="E3548" s="86"/>
      <c r="F3548" s="86"/>
      <c r="G3548" s="87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9"/>
      <c r="AB3548" s="79"/>
      <c r="AD3548" s="79"/>
      <c r="AE3548" s="120"/>
    </row>
    <row r="3549" spans="1:31" x14ac:dyDescent="0.25">
      <c r="A3549" s="17"/>
      <c r="B3549" s="17"/>
      <c r="C3549" s="17"/>
      <c r="D3549" s="86"/>
      <c r="E3549" s="86"/>
      <c r="F3549" s="86"/>
      <c r="G3549" s="87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9"/>
      <c r="AB3549" s="79"/>
      <c r="AD3549" s="79"/>
      <c r="AE3549" s="120"/>
    </row>
    <row r="3550" spans="1:31" x14ac:dyDescent="0.25">
      <c r="A3550" s="17"/>
      <c r="B3550" s="17"/>
      <c r="C3550" s="17"/>
      <c r="D3550" s="86"/>
      <c r="E3550" s="86"/>
      <c r="F3550" s="86"/>
      <c r="G3550" s="87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9"/>
      <c r="AB3550" s="79"/>
      <c r="AD3550" s="79"/>
      <c r="AE3550" s="120"/>
    </row>
    <row r="3551" spans="1:31" x14ac:dyDescent="0.25">
      <c r="A3551" s="17"/>
      <c r="B3551" s="17"/>
      <c r="C3551" s="17"/>
      <c r="D3551" s="86"/>
      <c r="E3551" s="86"/>
      <c r="F3551" s="86"/>
      <c r="G3551" s="87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9"/>
      <c r="AB3551" s="79"/>
      <c r="AD3551" s="79"/>
      <c r="AE3551" s="120"/>
    </row>
    <row r="3552" spans="1:31" x14ac:dyDescent="0.25">
      <c r="A3552" s="17"/>
      <c r="B3552" s="17"/>
      <c r="C3552" s="17"/>
      <c r="D3552" s="86"/>
      <c r="E3552" s="86"/>
      <c r="F3552" s="86"/>
      <c r="G3552" s="87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9"/>
      <c r="AB3552" s="79"/>
      <c r="AD3552" s="79"/>
      <c r="AE3552" s="120"/>
    </row>
    <row r="3553" spans="1:31" x14ac:dyDescent="0.25">
      <c r="A3553" s="17"/>
      <c r="B3553" s="17"/>
      <c r="C3553" s="17"/>
      <c r="D3553" s="86"/>
      <c r="E3553" s="86"/>
      <c r="F3553" s="86"/>
      <c r="G3553" s="87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9"/>
      <c r="AB3553" s="79"/>
      <c r="AD3553" s="79"/>
      <c r="AE3553" s="120"/>
    </row>
    <row r="3554" spans="1:31" x14ac:dyDescent="0.25">
      <c r="A3554" s="17"/>
      <c r="B3554" s="17"/>
      <c r="C3554" s="17"/>
      <c r="D3554" s="86"/>
      <c r="E3554" s="86"/>
      <c r="F3554" s="86"/>
      <c r="G3554" s="87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9"/>
      <c r="AB3554" s="79"/>
      <c r="AD3554" s="79"/>
      <c r="AE3554" s="120"/>
    </row>
    <row r="3555" spans="1:31" x14ac:dyDescent="0.25">
      <c r="A3555" s="17"/>
      <c r="B3555" s="17"/>
      <c r="C3555" s="17"/>
      <c r="D3555" s="86"/>
      <c r="E3555" s="86"/>
      <c r="F3555" s="86"/>
      <c r="G3555" s="87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9"/>
      <c r="AB3555" s="79"/>
      <c r="AD3555" s="79"/>
      <c r="AE3555" s="120"/>
    </row>
    <row r="3556" spans="1:31" x14ac:dyDescent="0.25">
      <c r="A3556" s="17"/>
      <c r="B3556" s="17"/>
      <c r="C3556" s="17"/>
      <c r="D3556" s="86"/>
      <c r="E3556" s="86"/>
      <c r="F3556" s="86"/>
      <c r="G3556" s="87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9"/>
      <c r="AB3556" s="79"/>
      <c r="AD3556" s="79"/>
      <c r="AE3556" s="120"/>
    </row>
    <row r="3557" spans="1:31" x14ac:dyDescent="0.25">
      <c r="A3557" s="17"/>
      <c r="B3557" s="17"/>
      <c r="C3557" s="17"/>
      <c r="D3557" s="86"/>
      <c r="E3557" s="86"/>
      <c r="F3557" s="86"/>
      <c r="G3557" s="87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9"/>
      <c r="AB3557" s="79"/>
      <c r="AD3557" s="79"/>
      <c r="AE3557" s="120"/>
    </row>
    <row r="3558" spans="1:31" x14ac:dyDescent="0.25">
      <c r="A3558" s="17"/>
      <c r="B3558" s="17"/>
      <c r="C3558" s="17"/>
      <c r="D3558" s="86"/>
      <c r="E3558" s="86"/>
      <c r="F3558" s="86"/>
      <c r="G3558" s="87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9"/>
      <c r="AB3558" s="79"/>
      <c r="AD3558" s="79"/>
      <c r="AE3558" s="120"/>
    </row>
    <row r="3559" spans="1:31" x14ac:dyDescent="0.25">
      <c r="A3559" s="17"/>
      <c r="B3559" s="17"/>
      <c r="C3559" s="17"/>
      <c r="D3559" s="86"/>
      <c r="E3559" s="86"/>
      <c r="F3559" s="86"/>
      <c r="G3559" s="87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9"/>
      <c r="AB3559" s="79"/>
      <c r="AD3559" s="79"/>
      <c r="AE3559" s="120"/>
    </row>
    <row r="3560" spans="1:31" x14ac:dyDescent="0.25">
      <c r="A3560" s="17"/>
      <c r="B3560" s="17"/>
      <c r="C3560" s="17"/>
      <c r="D3560" s="86"/>
      <c r="E3560" s="86"/>
      <c r="F3560" s="86"/>
      <c r="G3560" s="87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9"/>
      <c r="AB3560" s="79"/>
      <c r="AD3560" s="79"/>
      <c r="AE3560" s="120"/>
    </row>
    <row r="3561" spans="1:31" x14ac:dyDescent="0.25">
      <c r="A3561" s="17"/>
      <c r="B3561" s="17"/>
      <c r="C3561" s="17"/>
      <c r="D3561" s="86"/>
      <c r="E3561" s="86"/>
      <c r="F3561" s="86"/>
      <c r="G3561" s="87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9"/>
      <c r="AB3561" s="79"/>
      <c r="AD3561" s="79"/>
      <c r="AE3561" s="120"/>
    </row>
    <row r="3562" spans="1:31" x14ac:dyDescent="0.25">
      <c r="A3562" s="17"/>
      <c r="B3562" s="17"/>
      <c r="C3562" s="17"/>
      <c r="D3562" s="86"/>
      <c r="E3562" s="86"/>
      <c r="F3562" s="86"/>
      <c r="G3562" s="87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9"/>
      <c r="AB3562" s="79"/>
      <c r="AD3562" s="79"/>
      <c r="AE3562" s="120"/>
    </row>
    <row r="3563" spans="1:31" x14ac:dyDescent="0.25">
      <c r="A3563" s="17"/>
      <c r="B3563" s="17"/>
      <c r="C3563" s="17"/>
      <c r="D3563" s="86"/>
      <c r="E3563" s="86"/>
      <c r="F3563" s="86"/>
      <c r="G3563" s="87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9"/>
      <c r="AB3563" s="79"/>
      <c r="AD3563" s="79"/>
      <c r="AE3563" s="120"/>
    </row>
    <row r="3564" spans="1:31" x14ac:dyDescent="0.25">
      <c r="A3564" s="17"/>
      <c r="B3564" s="17"/>
      <c r="C3564" s="17"/>
      <c r="D3564" s="86"/>
      <c r="E3564" s="86"/>
      <c r="F3564" s="86"/>
      <c r="G3564" s="87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9"/>
      <c r="AB3564" s="79"/>
      <c r="AD3564" s="79"/>
      <c r="AE3564" s="120"/>
    </row>
    <row r="3565" spans="1:31" x14ac:dyDescent="0.25">
      <c r="A3565" s="17"/>
      <c r="B3565" s="17"/>
      <c r="C3565" s="17"/>
      <c r="D3565" s="86"/>
      <c r="E3565" s="86"/>
      <c r="F3565" s="86"/>
      <c r="G3565" s="87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9"/>
      <c r="AB3565" s="79"/>
      <c r="AD3565" s="79"/>
      <c r="AE3565" s="120"/>
    </row>
    <row r="3566" spans="1:31" x14ac:dyDescent="0.25">
      <c r="A3566" s="17"/>
      <c r="B3566" s="17"/>
      <c r="C3566" s="17"/>
      <c r="D3566" s="86"/>
      <c r="E3566" s="86"/>
      <c r="F3566" s="86"/>
      <c r="G3566" s="87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9"/>
      <c r="AB3566" s="79"/>
      <c r="AD3566" s="79"/>
      <c r="AE3566" s="120"/>
    </row>
    <row r="3567" spans="1:31" x14ac:dyDescent="0.25">
      <c r="A3567" s="17"/>
      <c r="B3567" s="17"/>
      <c r="C3567" s="17"/>
      <c r="D3567" s="86"/>
      <c r="E3567" s="86"/>
      <c r="F3567" s="86"/>
      <c r="G3567" s="87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9"/>
      <c r="AB3567" s="79"/>
      <c r="AD3567" s="79"/>
      <c r="AE3567" s="120"/>
    </row>
    <row r="3568" spans="1:31" x14ac:dyDescent="0.25">
      <c r="A3568" s="17"/>
      <c r="B3568" s="17"/>
      <c r="C3568" s="17"/>
      <c r="D3568" s="86"/>
      <c r="E3568" s="86"/>
      <c r="F3568" s="86"/>
      <c r="G3568" s="87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9"/>
      <c r="AB3568" s="79"/>
      <c r="AD3568" s="79"/>
      <c r="AE3568" s="120"/>
    </row>
    <row r="3569" spans="1:31" x14ac:dyDescent="0.25">
      <c r="A3569" s="17"/>
      <c r="B3569" s="17"/>
      <c r="C3569" s="17"/>
      <c r="D3569" s="86"/>
      <c r="E3569" s="86"/>
      <c r="F3569" s="86"/>
      <c r="G3569" s="87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9"/>
      <c r="AB3569" s="79"/>
      <c r="AD3569" s="79"/>
      <c r="AE3569" s="120"/>
    </row>
    <row r="3570" spans="1:31" x14ac:dyDescent="0.25">
      <c r="A3570" s="17"/>
      <c r="B3570" s="17"/>
      <c r="C3570" s="17"/>
      <c r="D3570" s="86"/>
      <c r="E3570" s="86"/>
      <c r="F3570" s="86"/>
      <c r="G3570" s="87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9"/>
      <c r="AB3570" s="79"/>
      <c r="AD3570" s="79"/>
      <c r="AE3570" s="120"/>
    </row>
    <row r="3571" spans="1:31" x14ac:dyDescent="0.25">
      <c r="A3571" s="17"/>
      <c r="B3571" s="17"/>
      <c r="C3571" s="17"/>
      <c r="D3571" s="86"/>
      <c r="E3571" s="86"/>
      <c r="F3571" s="86"/>
      <c r="G3571" s="87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9"/>
      <c r="AB3571" s="79"/>
      <c r="AD3571" s="79"/>
      <c r="AE3571" s="120"/>
    </row>
    <row r="3572" spans="1:31" x14ac:dyDescent="0.25">
      <c r="A3572" s="17"/>
      <c r="B3572" s="17"/>
      <c r="C3572" s="17"/>
      <c r="D3572" s="86"/>
      <c r="E3572" s="86"/>
      <c r="F3572" s="86"/>
      <c r="G3572" s="87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9"/>
      <c r="AB3572" s="79"/>
      <c r="AD3572" s="79"/>
      <c r="AE3572" s="120"/>
    </row>
    <row r="3573" spans="1:31" x14ac:dyDescent="0.25">
      <c r="A3573" s="17"/>
      <c r="B3573" s="17"/>
      <c r="C3573" s="17"/>
      <c r="D3573" s="86"/>
      <c r="E3573" s="86"/>
      <c r="F3573" s="86"/>
      <c r="G3573" s="87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9"/>
      <c r="AB3573" s="79"/>
      <c r="AD3573" s="79"/>
      <c r="AE3573" s="120"/>
    </row>
    <row r="3574" spans="1:31" x14ac:dyDescent="0.25">
      <c r="A3574" s="17"/>
      <c r="B3574" s="17"/>
      <c r="C3574" s="17"/>
      <c r="D3574" s="86"/>
      <c r="E3574" s="86"/>
      <c r="F3574" s="86"/>
      <c r="G3574" s="87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9"/>
      <c r="AB3574" s="79"/>
      <c r="AD3574" s="79"/>
      <c r="AE3574" s="120"/>
    </row>
    <row r="3575" spans="1:31" x14ac:dyDescent="0.25">
      <c r="A3575" s="17"/>
      <c r="B3575" s="17"/>
      <c r="C3575" s="17"/>
      <c r="D3575" s="86"/>
      <c r="E3575" s="86"/>
      <c r="F3575" s="86"/>
      <c r="G3575" s="87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9"/>
      <c r="AB3575" s="79"/>
      <c r="AD3575" s="79"/>
      <c r="AE3575" s="120"/>
    </row>
    <row r="3576" spans="1:31" x14ac:dyDescent="0.25">
      <c r="A3576" s="17"/>
      <c r="B3576" s="17"/>
      <c r="C3576" s="17"/>
      <c r="D3576" s="86"/>
      <c r="E3576" s="86"/>
      <c r="F3576" s="86"/>
      <c r="G3576" s="87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9"/>
      <c r="AB3576" s="79"/>
      <c r="AD3576" s="79"/>
      <c r="AE3576" s="120"/>
    </row>
    <row r="3577" spans="1:31" x14ac:dyDescent="0.25">
      <c r="A3577" s="17"/>
      <c r="B3577" s="17"/>
      <c r="C3577" s="17"/>
      <c r="D3577" s="86"/>
      <c r="E3577" s="86"/>
      <c r="F3577" s="86"/>
      <c r="G3577" s="87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9"/>
      <c r="AB3577" s="79"/>
      <c r="AD3577" s="79"/>
      <c r="AE3577" s="120"/>
    </row>
    <row r="3578" spans="1:31" x14ac:dyDescent="0.25">
      <c r="A3578" s="17"/>
      <c r="B3578" s="17"/>
      <c r="C3578" s="17"/>
      <c r="D3578" s="86"/>
      <c r="E3578" s="86"/>
      <c r="F3578" s="86"/>
      <c r="G3578" s="87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9"/>
      <c r="AB3578" s="79"/>
      <c r="AD3578" s="79"/>
      <c r="AE3578" s="120"/>
    </row>
    <row r="3579" spans="1:31" x14ac:dyDescent="0.25">
      <c r="A3579" s="17"/>
      <c r="B3579" s="17"/>
      <c r="C3579" s="17"/>
      <c r="D3579" s="86"/>
      <c r="E3579" s="86"/>
      <c r="F3579" s="86"/>
      <c r="G3579" s="87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9"/>
      <c r="AB3579" s="79"/>
      <c r="AD3579" s="79"/>
      <c r="AE3579" s="120"/>
    </row>
    <row r="3580" spans="1:31" x14ac:dyDescent="0.25">
      <c r="A3580" s="17"/>
      <c r="B3580" s="17"/>
      <c r="C3580" s="17"/>
      <c r="D3580" s="86"/>
      <c r="E3580" s="86"/>
      <c r="F3580" s="86"/>
      <c r="G3580" s="87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9"/>
      <c r="AB3580" s="79"/>
      <c r="AD3580" s="79"/>
      <c r="AE3580" s="120"/>
    </row>
    <row r="3581" spans="1:31" x14ac:dyDescent="0.25">
      <c r="A3581" s="17"/>
      <c r="B3581" s="17"/>
      <c r="C3581" s="17"/>
      <c r="D3581" s="86"/>
      <c r="E3581" s="86"/>
      <c r="F3581" s="86"/>
      <c r="G3581" s="87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9"/>
      <c r="AB3581" s="79"/>
      <c r="AD3581" s="79"/>
      <c r="AE3581" s="120"/>
    </row>
    <row r="3582" spans="1:31" x14ac:dyDescent="0.25">
      <c r="A3582" s="17"/>
      <c r="B3582" s="17"/>
      <c r="C3582" s="17"/>
      <c r="D3582" s="86"/>
      <c r="E3582" s="86"/>
      <c r="F3582" s="86"/>
      <c r="G3582" s="87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9"/>
      <c r="AB3582" s="79"/>
      <c r="AD3582" s="79"/>
      <c r="AE3582" s="120"/>
    </row>
    <row r="3583" spans="1:31" x14ac:dyDescent="0.25">
      <c r="A3583" s="17"/>
      <c r="B3583" s="17"/>
      <c r="C3583" s="17"/>
      <c r="D3583" s="86"/>
      <c r="E3583" s="86"/>
      <c r="F3583" s="86"/>
      <c r="G3583" s="87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9"/>
      <c r="AB3583" s="79"/>
      <c r="AD3583" s="79"/>
      <c r="AE3583" s="120"/>
    </row>
    <row r="3584" spans="1:31" x14ac:dyDescent="0.25">
      <c r="A3584" s="17"/>
      <c r="B3584" s="17"/>
      <c r="C3584" s="17"/>
      <c r="D3584" s="86"/>
      <c r="E3584" s="86"/>
      <c r="F3584" s="86"/>
      <c r="G3584" s="87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9"/>
      <c r="AB3584" s="79"/>
      <c r="AD3584" s="79"/>
      <c r="AE3584" s="120"/>
    </row>
    <row r="3585" spans="1:31" x14ac:dyDescent="0.25">
      <c r="A3585" s="17"/>
      <c r="B3585" s="17"/>
      <c r="C3585" s="17"/>
      <c r="D3585" s="86"/>
      <c r="E3585" s="86"/>
      <c r="F3585" s="86"/>
      <c r="G3585" s="87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9"/>
      <c r="AB3585" s="79"/>
      <c r="AD3585" s="79"/>
      <c r="AE3585" s="120"/>
    </row>
    <row r="3586" spans="1:31" x14ac:dyDescent="0.25">
      <c r="A3586" s="17"/>
      <c r="B3586" s="17"/>
      <c r="C3586" s="17"/>
      <c r="D3586" s="86"/>
      <c r="E3586" s="86"/>
      <c r="F3586" s="86"/>
      <c r="G3586" s="87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9"/>
      <c r="AB3586" s="79"/>
      <c r="AD3586" s="79"/>
      <c r="AE3586" s="120"/>
    </row>
    <row r="3587" spans="1:31" x14ac:dyDescent="0.25">
      <c r="A3587" s="17"/>
      <c r="B3587" s="17"/>
      <c r="C3587" s="17"/>
      <c r="D3587" s="86"/>
      <c r="E3587" s="86"/>
      <c r="F3587" s="86"/>
      <c r="G3587" s="87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9"/>
      <c r="AB3587" s="79"/>
      <c r="AD3587" s="79"/>
      <c r="AE3587" s="120"/>
    </row>
    <row r="3588" spans="1:31" x14ac:dyDescent="0.25">
      <c r="A3588" s="17"/>
      <c r="B3588" s="17"/>
      <c r="C3588" s="17"/>
      <c r="D3588" s="86"/>
      <c r="E3588" s="86"/>
      <c r="F3588" s="86"/>
      <c r="G3588" s="87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9"/>
      <c r="AB3588" s="79"/>
      <c r="AD3588" s="79"/>
      <c r="AE3588" s="120"/>
    </row>
    <row r="3589" spans="1:31" x14ac:dyDescent="0.25">
      <c r="A3589" s="17"/>
      <c r="B3589" s="17"/>
      <c r="C3589" s="17"/>
      <c r="D3589" s="86"/>
      <c r="E3589" s="86"/>
      <c r="F3589" s="86"/>
      <c r="G3589" s="87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9"/>
      <c r="AB3589" s="79"/>
      <c r="AD3589" s="79"/>
      <c r="AE3589" s="120"/>
    </row>
    <row r="3590" spans="1:31" x14ac:dyDescent="0.25">
      <c r="A3590" s="17"/>
      <c r="B3590" s="17"/>
      <c r="C3590" s="17"/>
      <c r="D3590" s="86"/>
      <c r="E3590" s="86"/>
      <c r="F3590" s="86"/>
      <c r="G3590" s="87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9"/>
      <c r="AB3590" s="79"/>
      <c r="AD3590" s="79"/>
      <c r="AE3590" s="120"/>
    </row>
    <row r="3591" spans="1:31" x14ac:dyDescent="0.25">
      <c r="A3591" s="17"/>
      <c r="B3591" s="17"/>
      <c r="C3591" s="17"/>
      <c r="D3591" s="86"/>
      <c r="E3591" s="86"/>
      <c r="F3591" s="86"/>
      <c r="G3591" s="87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9"/>
      <c r="AB3591" s="79"/>
      <c r="AD3591" s="79"/>
      <c r="AE3591" s="120"/>
    </row>
    <row r="3592" spans="1:31" x14ac:dyDescent="0.25">
      <c r="A3592" s="17"/>
      <c r="B3592" s="17"/>
      <c r="C3592" s="17"/>
      <c r="D3592" s="86"/>
      <c r="E3592" s="86"/>
      <c r="F3592" s="86"/>
      <c r="G3592" s="87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9"/>
      <c r="AB3592" s="79"/>
      <c r="AD3592" s="79"/>
      <c r="AE3592" s="120"/>
    </row>
    <row r="3593" spans="1:31" x14ac:dyDescent="0.25">
      <c r="A3593" s="17"/>
      <c r="B3593" s="17"/>
      <c r="C3593" s="17"/>
      <c r="D3593" s="86"/>
      <c r="E3593" s="86"/>
      <c r="F3593" s="86"/>
      <c r="G3593" s="87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9"/>
      <c r="AB3593" s="79"/>
      <c r="AD3593" s="79"/>
      <c r="AE3593" s="120"/>
    </row>
    <row r="3594" spans="1:31" x14ac:dyDescent="0.25">
      <c r="A3594" s="17"/>
      <c r="B3594" s="17"/>
      <c r="C3594" s="17"/>
      <c r="D3594" s="86"/>
      <c r="E3594" s="86"/>
      <c r="F3594" s="86"/>
      <c r="G3594" s="87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9"/>
      <c r="AB3594" s="79"/>
      <c r="AD3594" s="79"/>
      <c r="AE3594" s="120"/>
    </row>
    <row r="3595" spans="1:31" x14ac:dyDescent="0.25">
      <c r="A3595" s="17"/>
      <c r="B3595" s="17"/>
      <c r="C3595" s="17"/>
      <c r="D3595" s="86"/>
      <c r="E3595" s="86"/>
      <c r="F3595" s="86"/>
      <c r="G3595" s="87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9"/>
      <c r="AB3595" s="79"/>
      <c r="AD3595" s="79"/>
      <c r="AE3595" s="120"/>
    </row>
    <row r="3596" spans="1:31" x14ac:dyDescent="0.25">
      <c r="A3596" s="17"/>
      <c r="B3596" s="17"/>
      <c r="C3596" s="17"/>
      <c r="D3596" s="86"/>
      <c r="E3596" s="86"/>
      <c r="F3596" s="86"/>
      <c r="G3596" s="87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9"/>
      <c r="AB3596" s="79"/>
      <c r="AD3596" s="79"/>
      <c r="AE3596" s="120"/>
    </row>
    <row r="3597" spans="1:31" x14ac:dyDescent="0.25">
      <c r="A3597" s="17"/>
      <c r="B3597" s="17"/>
      <c r="C3597" s="17"/>
      <c r="D3597" s="86"/>
      <c r="E3597" s="86"/>
      <c r="F3597" s="86"/>
      <c r="G3597" s="87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9"/>
      <c r="AB3597" s="79"/>
      <c r="AD3597" s="79"/>
      <c r="AE3597" s="120"/>
    </row>
    <row r="3598" spans="1:31" x14ac:dyDescent="0.25">
      <c r="A3598" s="17"/>
      <c r="B3598" s="17"/>
      <c r="C3598" s="17"/>
      <c r="D3598" s="86"/>
      <c r="E3598" s="86"/>
      <c r="F3598" s="86"/>
      <c r="G3598" s="87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9"/>
      <c r="AB3598" s="79"/>
      <c r="AD3598" s="79"/>
      <c r="AE3598" s="120"/>
    </row>
    <row r="3599" spans="1:31" x14ac:dyDescent="0.25">
      <c r="A3599" s="17"/>
      <c r="B3599" s="17"/>
      <c r="C3599" s="17"/>
      <c r="D3599" s="86"/>
      <c r="E3599" s="86"/>
      <c r="F3599" s="86"/>
      <c r="G3599" s="87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9"/>
      <c r="AB3599" s="79"/>
      <c r="AD3599" s="79"/>
      <c r="AE3599" s="120"/>
    </row>
    <row r="3600" spans="1:31" x14ac:dyDescent="0.25">
      <c r="A3600" s="17"/>
      <c r="B3600" s="17"/>
      <c r="C3600" s="17"/>
      <c r="D3600" s="86"/>
      <c r="E3600" s="86"/>
      <c r="F3600" s="86"/>
      <c r="G3600" s="87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9"/>
      <c r="AB3600" s="79"/>
      <c r="AD3600" s="79"/>
      <c r="AE3600" s="120"/>
    </row>
    <row r="3601" spans="1:31" x14ac:dyDescent="0.25">
      <c r="A3601" s="17"/>
      <c r="B3601" s="17"/>
      <c r="C3601" s="17"/>
      <c r="D3601" s="86"/>
      <c r="E3601" s="86"/>
      <c r="F3601" s="86"/>
      <c r="G3601" s="87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9"/>
      <c r="AB3601" s="79"/>
      <c r="AD3601" s="79"/>
      <c r="AE3601" s="120"/>
    </row>
    <row r="3602" spans="1:31" x14ac:dyDescent="0.25">
      <c r="A3602" s="17"/>
      <c r="B3602" s="17"/>
      <c r="C3602" s="17"/>
      <c r="D3602" s="86"/>
      <c r="E3602" s="86"/>
      <c r="F3602" s="86"/>
      <c r="G3602" s="87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9"/>
      <c r="AB3602" s="79"/>
      <c r="AD3602" s="79"/>
      <c r="AE3602" s="120"/>
    </row>
    <row r="3603" spans="1:31" x14ac:dyDescent="0.25">
      <c r="A3603" s="17"/>
      <c r="B3603" s="17"/>
      <c r="C3603" s="17"/>
      <c r="D3603" s="86"/>
      <c r="E3603" s="86"/>
      <c r="F3603" s="86"/>
      <c r="G3603" s="87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9"/>
      <c r="AB3603" s="79"/>
      <c r="AD3603" s="79"/>
      <c r="AE3603" s="120"/>
    </row>
    <row r="3604" spans="1:31" x14ac:dyDescent="0.25">
      <c r="A3604" s="17"/>
      <c r="B3604" s="17"/>
      <c r="C3604" s="17"/>
      <c r="D3604" s="86"/>
      <c r="E3604" s="86"/>
      <c r="F3604" s="86"/>
      <c r="G3604" s="87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9"/>
      <c r="AB3604" s="79"/>
      <c r="AD3604" s="79"/>
      <c r="AE3604" s="120"/>
    </row>
    <row r="3605" spans="1:31" x14ac:dyDescent="0.25">
      <c r="A3605" s="17"/>
      <c r="B3605" s="17"/>
      <c r="C3605" s="17"/>
      <c r="D3605" s="86"/>
      <c r="E3605" s="86"/>
      <c r="F3605" s="86"/>
      <c r="G3605" s="87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9"/>
      <c r="AB3605" s="79"/>
      <c r="AD3605" s="79"/>
      <c r="AE3605" s="120"/>
    </row>
    <row r="3606" spans="1:31" x14ac:dyDescent="0.25">
      <c r="A3606" s="17"/>
      <c r="B3606" s="17"/>
      <c r="C3606" s="17"/>
      <c r="D3606" s="86"/>
      <c r="E3606" s="86"/>
      <c r="F3606" s="86"/>
      <c r="G3606" s="87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9"/>
      <c r="AB3606" s="79"/>
      <c r="AD3606" s="79"/>
      <c r="AE3606" s="120"/>
    </row>
    <row r="3607" spans="1:31" x14ac:dyDescent="0.25">
      <c r="A3607" s="17"/>
      <c r="B3607" s="17"/>
      <c r="C3607" s="17"/>
      <c r="D3607" s="86"/>
      <c r="E3607" s="86"/>
      <c r="F3607" s="86"/>
      <c r="G3607" s="87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9"/>
      <c r="AB3607" s="79"/>
      <c r="AD3607" s="79"/>
      <c r="AE3607" s="120"/>
    </row>
    <row r="3608" spans="1:31" x14ac:dyDescent="0.25">
      <c r="A3608" s="17"/>
      <c r="B3608" s="17"/>
      <c r="C3608" s="17"/>
      <c r="D3608" s="86"/>
      <c r="E3608" s="86"/>
      <c r="F3608" s="86"/>
      <c r="G3608" s="87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9"/>
      <c r="AB3608" s="79"/>
      <c r="AD3608" s="79"/>
      <c r="AE3608" s="120"/>
    </row>
    <row r="3609" spans="1:31" x14ac:dyDescent="0.25">
      <c r="A3609" s="17"/>
      <c r="B3609" s="17"/>
      <c r="C3609" s="17"/>
      <c r="D3609" s="86"/>
      <c r="E3609" s="86"/>
      <c r="F3609" s="86"/>
      <c r="G3609" s="87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9"/>
      <c r="AB3609" s="79"/>
      <c r="AD3609" s="79"/>
      <c r="AE3609" s="120"/>
    </row>
    <row r="3610" spans="1:31" x14ac:dyDescent="0.25">
      <c r="A3610" s="17"/>
      <c r="B3610" s="17"/>
      <c r="C3610" s="17"/>
      <c r="D3610" s="86"/>
      <c r="E3610" s="86"/>
      <c r="F3610" s="86"/>
      <c r="G3610" s="87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9"/>
      <c r="AB3610" s="79"/>
      <c r="AD3610" s="79"/>
      <c r="AE3610" s="120"/>
    </row>
    <row r="3611" spans="1:31" x14ac:dyDescent="0.25">
      <c r="A3611" s="17"/>
      <c r="B3611" s="17"/>
      <c r="C3611" s="17"/>
      <c r="D3611" s="86"/>
      <c r="E3611" s="86"/>
      <c r="F3611" s="86"/>
      <c r="G3611" s="87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9"/>
      <c r="AB3611" s="79"/>
      <c r="AD3611" s="79"/>
      <c r="AE3611" s="120"/>
    </row>
    <row r="3612" spans="1:31" x14ac:dyDescent="0.25">
      <c r="A3612" s="17"/>
      <c r="B3612" s="17"/>
      <c r="C3612" s="17"/>
      <c r="D3612" s="86"/>
      <c r="E3612" s="86"/>
      <c r="F3612" s="86"/>
      <c r="G3612" s="87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9"/>
      <c r="AB3612" s="79"/>
      <c r="AD3612" s="79"/>
      <c r="AE3612" s="120"/>
    </row>
    <row r="3613" spans="1:31" x14ac:dyDescent="0.25">
      <c r="A3613" s="17"/>
      <c r="B3613" s="17"/>
      <c r="C3613" s="17"/>
      <c r="D3613" s="86"/>
      <c r="E3613" s="86"/>
      <c r="F3613" s="86"/>
      <c r="G3613" s="87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9"/>
      <c r="AB3613" s="79"/>
      <c r="AD3613" s="79"/>
      <c r="AE3613" s="120"/>
    </row>
    <row r="3614" spans="1:31" x14ac:dyDescent="0.25">
      <c r="A3614" s="17"/>
      <c r="B3614" s="17"/>
      <c r="C3614" s="17"/>
      <c r="D3614" s="86"/>
      <c r="E3614" s="86"/>
      <c r="F3614" s="86"/>
      <c r="G3614" s="87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9"/>
      <c r="AB3614" s="79"/>
      <c r="AD3614" s="79"/>
      <c r="AE3614" s="120"/>
    </row>
    <row r="3615" spans="1:31" x14ac:dyDescent="0.25">
      <c r="A3615" s="17"/>
      <c r="B3615" s="17"/>
      <c r="C3615" s="17"/>
      <c r="D3615" s="86"/>
      <c r="E3615" s="86"/>
      <c r="F3615" s="86"/>
      <c r="G3615" s="87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9"/>
      <c r="AB3615" s="79"/>
      <c r="AD3615" s="79"/>
      <c r="AE3615" s="120"/>
    </row>
    <row r="3616" spans="1:31" x14ac:dyDescent="0.25">
      <c r="A3616" s="17"/>
      <c r="B3616" s="17"/>
      <c r="C3616" s="17"/>
      <c r="D3616" s="86"/>
      <c r="E3616" s="86"/>
      <c r="F3616" s="86"/>
      <c r="G3616" s="87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9"/>
      <c r="AB3616" s="79"/>
      <c r="AD3616" s="79"/>
      <c r="AE3616" s="120"/>
    </row>
    <row r="3617" spans="1:31" x14ac:dyDescent="0.25">
      <c r="A3617" s="17"/>
      <c r="B3617" s="17"/>
      <c r="C3617" s="17"/>
      <c r="D3617" s="86"/>
      <c r="E3617" s="86"/>
      <c r="F3617" s="86"/>
      <c r="G3617" s="87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9"/>
      <c r="AB3617" s="79"/>
      <c r="AD3617" s="79"/>
      <c r="AE3617" s="120"/>
    </row>
    <row r="3618" spans="1:31" x14ac:dyDescent="0.25">
      <c r="A3618" s="17"/>
      <c r="B3618" s="17"/>
      <c r="C3618" s="17"/>
      <c r="D3618" s="86"/>
      <c r="E3618" s="86"/>
      <c r="F3618" s="86"/>
      <c r="G3618" s="87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9"/>
      <c r="AB3618" s="79"/>
      <c r="AD3618" s="79"/>
      <c r="AE3618" s="120"/>
    </row>
    <row r="3619" spans="1:31" x14ac:dyDescent="0.25">
      <c r="A3619" s="17"/>
      <c r="B3619" s="17"/>
      <c r="C3619" s="17"/>
      <c r="D3619" s="86"/>
      <c r="E3619" s="86"/>
      <c r="F3619" s="86"/>
      <c r="G3619" s="87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9"/>
      <c r="AB3619" s="79"/>
      <c r="AD3619" s="79"/>
      <c r="AE3619" s="120"/>
    </row>
    <row r="3620" spans="1:31" x14ac:dyDescent="0.25">
      <c r="A3620" s="17"/>
      <c r="B3620" s="17"/>
      <c r="C3620" s="17"/>
      <c r="D3620" s="86"/>
      <c r="E3620" s="86"/>
      <c r="F3620" s="86"/>
      <c r="G3620" s="87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9"/>
      <c r="AB3620" s="79"/>
      <c r="AD3620" s="79"/>
      <c r="AE3620" s="120"/>
    </row>
    <row r="3621" spans="1:31" x14ac:dyDescent="0.25">
      <c r="A3621" s="17"/>
      <c r="B3621" s="17"/>
      <c r="C3621" s="17"/>
      <c r="D3621" s="86"/>
      <c r="E3621" s="86"/>
      <c r="F3621" s="86"/>
      <c r="G3621" s="87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9"/>
      <c r="AB3621" s="79"/>
      <c r="AD3621" s="79"/>
      <c r="AE3621" s="120"/>
    </row>
    <row r="3622" spans="1:31" x14ac:dyDescent="0.25">
      <c r="A3622" s="17"/>
      <c r="B3622" s="17"/>
      <c r="C3622" s="17"/>
      <c r="D3622" s="86"/>
      <c r="E3622" s="86"/>
      <c r="F3622" s="86"/>
      <c r="G3622" s="87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9"/>
      <c r="AB3622" s="79"/>
      <c r="AD3622" s="79"/>
      <c r="AE3622" s="120"/>
    </row>
    <row r="3623" spans="1:31" x14ac:dyDescent="0.25">
      <c r="A3623" s="17"/>
      <c r="B3623" s="17"/>
      <c r="C3623" s="17"/>
      <c r="D3623" s="86"/>
      <c r="E3623" s="86"/>
      <c r="F3623" s="86"/>
      <c r="G3623" s="87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9"/>
      <c r="AB3623" s="79"/>
      <c r="AD3623" s="79"/>
      <c r="AE3623" s="120"/>
    </row>
    <row r="3624" spans="1:31" x14ac:dyDescent="0.25">
      <c r="A3624" s="17"/>
      <c r="B3624" s="17"/>
      <c r="C3624" s="17"/>
      <c r="D3624" s="86"/>
      <c r="E3624" s="86"/>
      <c r="F3624" s="86"/>
      <c r="G3624" s="87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9"/>
      <c r="AB3624" s="79"/>
      <c r="AD3624" s="79"/>
      <c r="AE3624" s="120"/>
    </row>
    <row r="3625" spans="1:31" x14ac:dyDescent="0.25">
      <c r="A3625" s="17"/>
      <c r="B3625" s="17"/>
      <c r="C3625" s="17"/>
      <c r="D3625" s="86"/>
      <c r="E3625" s="86"/>
      <c r="F3625" s="86"/>
      <c r="G3625" s="87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9"/>
      <c r="AB3625" s="79"/>
      <c r="AD3625" s="79"/>
      <c r="AE3625" s="120"/>
    </row>
    <row r="3626" spans="1:31" x14ac:dyDescent="0.25">
      <c r="A3626" s="17"/>
      <c r="B3626" s="17"/>
      <c r="C3626" s="17"/>
      <c r="D3626" s="86"/>
      <c r="E3626" s="86"/>
      <c r="F3626" s="86"/>
      <c r="G3626" s="87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9"/>
      <c r="AB3626" s="79"/>
      <c r="AD3626" s="79"/>
      <c r="AE3626" s="120"/>
    </row>
    <row r="3627" spans="1:31" x14ac:dyDescent="0.25">
      <c r="A3627" s="17"/>
      <c r="B3627" s="17"/>
      <c r="C3627" s="17"/>
      <c r="D3627" s="86"/>
      <c r="E3627" s="86"/>
      <c r="F3627" s="86"/>
      <c r="G3627" s="87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9"/>
      <c r="AB3627" s="79"/>
      <c r="AD3627" s="79"/>
      <c r="AE3627" s="120"/>
    </row>
    <row r="3628" spans="1:31" x14ac:dyDescent="0.25">
      <c r="A3628" s="17"/>
      <c r="B3628" s="17"/>
      <c r="C3628" s="17"/>
      <c r="D3628" s="86"/>
      <c r="E3628" s="86"/>
      <c r="F3628" s="86"/>
      <c r="G3628" s="87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9"/>
      <c r="AB3628" s="79"/>
      <c r="AD3628" s="79"/>
      <c r="AE3628" s="120"/>
    </row>
    <row r="3629" spans="1:31" x14ac:dyDescent="0.25">
      <c r="A3629" s="17"/>
      <c r="B3629" s="17"/>
      <c r="C3629" s="17"/>
      <c r="D3629" s="86"/>
      <c r="E3629" s="86"/>
      <c r="F3629" s="86"/>
      <c r="G3629" s="87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9"/>
      <c r="AB3629" s="79"/>
      <c r="AD3629" s="79"/>
      <c r="AE3629" s="120"/>
    </row>
    <row r="3630" spans="1:31" x14ac:dyDescent="0.25">
      <c r="A3630" s="17"/>
      <c r="B3630" s="17"/>
      <c r="C3630" s="17"/>
      <c r="D3630" s="86"/>
      <c r="E3630" s="86"/>
      <c r="F3630" s="86"/>
      <c r="G3630" s="87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9"/>
      <c r="AB3630" s="79"/>
      <c r="AD3630" s="79"/>
      <c r="AE3630" s="120"/>
    </row>
    <row r="3631" spans="1:31" x14ac:dyDescent="0.25">
      <c r="A3631" s="17"/>
      <c r="B3631" s="17"/>
      <c r="C3631" s="17"/>
      <c r="D3631" s="86"/>
      <c r="E3631" s="86"/>
      <c r="F3631" s="86"/>
      <c r="G3631" s="87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9"/>
      <c r="AB3631" s="79"/>
      <c r="AD3631" s="79"/>
      <c r="AE3631" s="120"/>
    </row>
    <row r="3632" spans="1:31" x14ac:dyDescent="0.25">
      <c r="A3632" s="17"/>
      <c r="B3632" s="17"/>
      <c r="C3632" s="17"/>
      <c r="D3632" s="86"/>
      <c r="E3632" s="86"/>
      <c r="F3632" s="86"/>
      <c r="G3632" s="87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9"/>
      <c r="AB3632" s="79"/>
      <c r="AD3632" s="79"/>
      <c r="AE3632" s="120"/>
    </row>
    <row r="3633" spans="1:31" x14ac:dyDescent="0.25">
      <c r="A3633" s="17"/>
      <c r="B3633" s="17"/>
      <c r="C3633" s="17"/>
      <c r="D3633" s="86"/>
      <c r="E3633" s="86"/>
      <c r="F3633" s="86"/>
      <c r="G3633" s="87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9"/>
      <c r="AB3633" s="79"/>
      <c r="AD3633" s="79"/>
      <c r="AE3633" s="120"/>
    </row>
    <row r="3634" spans="1:31" x14ac:dyDescent="0.25">
      <c r="A3634" s="17"/>
      <c r="B3634" s="17"/>
      <c r="C3634" s="17"/>
      <c r="D3634" s="86"/>
      <c r="E3634" s="86"/>
      <c r="F3634" s="86"/>
      <c r="G3634" s="87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9"/>
      <c r="AB3634" s="79"/>
      <c r="AD3634" s="79"/>
      <c r="AE3634" s="120"/>
    </row>
    <row r="3635" spans="1:31" x14ac:dyDescent="0.25">
      <c r="A3635" s="17"/>
      <c r="B3635" s="17"/>
      <c r="C3635" s="17"/>
      <c r="D3635" s="86"/>
      <c r="E3635" s="86"/>
      <c r="F3635" s="86"/>
      <c r="G3635" s="87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9"/>
      <c r="AB3635" s="79"/>
      <c r="AD3635" s="79"/>
      <c r="AE3635" s="120"/>
    </row>
    <row r="3636" spans="1:31" x14ac:dyDescent="0.25">
      <c r="A3636" s="17"/>
      <c r="B3636" s="17"/>
      <c r="C3636" s="17"/>
      <c r="D3636" s="86"/>
      <c r="E3636" s="86"/>
      <c r="F3636" s="86"/>
      <c r="G3636" s="87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9"/>
      <c r="AB3636" s="79"/>
      <c r="AD3636" s="79"/>
      <c r="AE3636" s="120"/>
    </row>
    <row r="3637" spans="1:31" x14ac:dyDescent="0.25">
      <c r="A3637" s="17"/>
      <c r="B3637" s="17"/>
      <c r="C3637" s="17"/>
      <c r="D3637" s="86"/>
      <c r="E3637" s="86"/>
      <c r="F3637" s="86"/>
      <c r="G3637" s="87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9"/>
      <c r="AB3637" s="79"/>
      <c r="AD3637" s="79"/>
      <c r="AE3637" s="120"/>
    </row>
    <row r="3638" spans="1:31" x14ac:dyDescent="0.25">
      <c r="A3638" s="17"/>
      <c r="B3638" s="17"/>
      <c r="C3638" s="17"/>
      <c r="D3638" s="86"/>
      <c r="E3638" s="86"/>
      <c r="F3638" s="86"/>
      <c r="G3638" s="87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9"/>
      <c r="AB3638" s="79"/>
      <c r="AD3638" s="79"/>
      <c r="AE3638" s="120"/>
    </row>
    <row r="3639" spans="1:31" x14ac:dyDescent="0.25">
      <c r="A3639" s="17"/>
      <c r="B3639" s="17"/>
      <c r="C3639" s="17"/>
      <c r="D3639" s="86"/>
      <c r="E3639" s="86"/>
      <c r="F3639" s="86"/>
      <c r="G3639" s="87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9"/>
      <c r="AB3639" s="79"/>
      <c r="AD3639" s="79"/>
      <c r="AE3639" s="120"/>
    </row>
    <row r="3640" spans="1:31" x14ac:dyDescent="0.25">
      <c r="A3640" s="17"/>
      <c r="B3640" s="17"/>
      <c r="C3640" s="17"/>
      <c r="D3640" s="86"/>
      <c r="E3640" s="86"/>
      <c r="F3640" s="86"/>
      <c r="G3640" s="87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9"/>
      <c r="AB3640" s="79"/>
      <c r="AD3640" s="79"/>
      <c r="AE3640" s="120"/>
    </row>
    <row r="3641" spans="1:31" x14ac:dyDescent="0.25">
      <c r="A3641" s="17"/>
      <c r="B3641" s="17"/>
      <c r="C3641" s="17"/>
      <c r="D3641" s="86"/>
      <c r="E3641" s="86"/>
      <c r="F3641" s="86"/>
      <c r="G3641" s="87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9"/>
      <c r="AB3641" s="79"/>
      <c r="AD3641" s="79"/>
      <c r="AE3641" s="120"/>
    </row>
    <row r="3642" spans="1:31" x14ac:dyDescent="0.25">
      <c r="A3642" s="17"/>
      <c r="B3642" s="17"/>
      <c r="C3642" s="17"/>
      <c r="D3642" s="86"/>
      <c r="E3642" s="86"/>
      <c r="F3642" s="86"/>
      <c r="G3642" s="87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9"/>
      <c r="AB3642" s="79"/>
      <c r="AD3642" s="79"/>
      <c r="AE3642" s="120"/>
    </row>
    <row r="3643" spans="1:31" x14ac:dyDescent="0.25">
      <c r="A3643" s="17"/>
      <c r="B3643" s="17"/>
      <c r="C3643" s="17"/>
      <c r="D3643" s="86"/>
      <c r="E3643" s="86"/>
      <c r="F3643" s="86"/>
      <c r="G3643" s="87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9"/>
      <c r="AB3643" s="79"/>
      <c r="AD3643" s="79"/>
      <c r="AE3643" s="120"/>
    </row>
    <row r="3644" spans="1:31" x14ac:dyDescent="0.25">
      <c r="A3644" s="17"/>
      <c r="B3644" s="17"/>
      <c r="C3644" s="17"/>
      <c r="D3644" s="86"/>
      <c r="E3644" s="86"/>
      <c r="F3644" s="86"/>
      <c r="G3644" s="87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9"/>
      <c r="AB3644" s="79"/>
      <c r="AD3644" s="79"/>
      <c r="AE3644" s="120"/>
    </row>
    <row r="3645" spans="1:31" x14ac:dyDescent="0.25">
      <c r="A3645" s="17"/>
      <c r="B3645" s="17"/>
      <c r="C3645" s="17"/>
      <c r="D3645" s="86"/>
      <c r="E3645" s="86"/>
      <c r="F3645" s="86"/>
      <c r="G3645" s="87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9"/>
      <c r="AB3645" s="79"/>
      <c r="AD3645" s="79"/>
      <c r="AE3645" s="120"/>
    </row>
    <row r="3646" spans="1:31" x14ac:dyDescent="0.25">
      <c r="A3646" s="17"/>
      <c r="B3646" s="17"/>
      <c r="C3646" s="17"/>
      <c r="D3646" s="86"/>
      <c r="E3646" s="86"/>
      <c r="F3646" s="86"/>
      <c r="G3646" s="87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9"/>
      <c r="AB3646" s="79"/>
      <c r="AD3646" s="79"/>
      <c r="AE3646" s="120"/>
    </row>
    <row r="3647" spans="1:31" x14ac:dyDescent="0.25">
      <c r="A3647" s="17"/>
      <c r="B3647" s="17"/>
      <c r="C3647" s="17"/>
      <c r="D3647" s="86"/>
      <c r="E3647" s="86"/>
      <c r="F3647" s="86"/>
      <c r="G3647" s="87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9"/>
      <c r="AB3647" s="79"/>
      <c r="AD3647" s="79"/>
      <c r="AE3647" s="120"/>
    </row>
    <row r="3648" spans="1:31" x14ac:dyDescent="0.25">
      <c r="A3648" s="17"/>
      <c r="B3648" s="17"/>
      <c r="C3648" s="17"/>
      <c r="D3648" s="86"/>
      <c r="E3648" s="86"/>
      <c r="F3648" s="86"/>
      <c r="G3648" s="87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9"/>
      <c r="AB3648" s="79"/>
      <c r="AD3648" s="79"/>
      <c r="AE3648" s="120"/>
    </row>
    <row r="3649" spans="1:31" x14ac:dyDescent="0.25">
      <c r="A3649" s="17"/>
      <c r="B3649" s="17"/>
      <c r="C3649" s="17"/>
      <c r="D3649" s="86"/>
      <c r="E3649" s="86"/>
      <c r="F3649" s="86"/>
      <c r="G3649" s="87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9"/>
      <c r="AB3649" s="79"/>
      <c r="AD3649" s="79"/>
      <c r="AE3649" s="120"/>
    </row>
    <row r="3650" spans="1:31" x14ac:dyDescent="0.25">
      <c r="A3650" s="17"/>
      <c r="B3650" s="17"/>
      <c r="C3650" s="17"/>
      <c r="D3650" s="86"/>
      <c r="E3650" s="86"/>
      <c r="F3650" s="86"/>
      <c r="G3650" s="87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9"/>
      <c r="AB3650" s="79"/>
      <c r="AD3650" s="79"/>
      <c r="AE3650" s="120"/>
    </row>
    <row r="3651" spans="1:31" x14ac:dyDescent="0.25">
      <c r="A3651" s="17"/>
      <c r="B3651" s="17"/>
      <c r="C3651" s="17"/>
      <c r="D3651" s="86"/>
      <c r="E3651" s="86"/>
      <c r="F3651" s="86"/>
      <c r="G3651" s="87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9"/>
      <c r="AB3651" s="79"/>
      <c r="AD3651" s="79"/>
      <c r="AE3651" s="120"/>
    </row>
    <row r="3652" spans="1:31" x14ac:dyDescent="0.25">
      <c r="A3652" s="17"/>
      <c r="B3652" s="17"/>
      <c r="C3652" s="17"/>
      <c r="D3652" s="86"/>
      <c r="E3652" s="86"/>
      <c r="F3652" s="86"/>
      <c r="G3652" s="87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9"/>
      <c r="AB3652" s="79"/>
      <c r="AD3652" s="79"/>
      <c r="AE3652" s="120"/>
    </row>
    <row r="3653" spans="1:31" x14ac:dyDescent="0.25">
      <c r="A3653" s="17"/>
      <c r="B3653" s="17"/>
      <c r="C3653" s="17"/>
      <c r="D3653" s="86"/>
      <c r="E3653" s="86"/>
      <c r="F3653" s="86"/>
      <c r="G3653" s="87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9"/>
      <c r="AB3653" s="79"/>
      <c r="AD3653" s="79"/>
      <c r="AE3653" s="120"/>
    </row>
    <row r="3654" spans="1:31" x14ac:dyDescent="0.25">
      <c r="A3654" s="17"/>
      <c r="B3654" s="17"/>
      <c r="C3654" s="17"/>
      <c r="D3654" s="86"/>
      <c r="E3654" s="86"/>
      <c r="F3654" s="86"/>
      <c r="G3654" s="87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9"/>
      <c r="AB3654" s="79"/>
      <c r="AD3654" s="79"/>
      <c r="AE3654" s="120"/>
    </row>
    <row r="3655" spans="1:31" x14ac:dyDescent="0.25">
      <c r="A3655" s="17"/>
      <c r="B3655" s="17"/>
      <c r="C3655" s="17"/>
      <c r="D3655" s="86"/>
      <c r="E3655" s="86"/>
      <c r="F3655" s="86"/>
      <c r="G3655" s="87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9"/>
      <c r="AB3655" s="79"/>
      <c r="AD3655" s="79"/>
      <c r="AE3655" s="120"/>
    </row>
    <row r="3656" spans="1:31" x14ac:dyDescent="0.25">
      <c r="A3656" s="17"/>
      <c r="B3656" s="17"/>
      <c r="C3656" s="17"/>
      <c r="D3656" s="86"/>
      <c r="E3656" s="86"/>
      <c r="F3656" s="86"/>
      <c r="G3656" s="87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9"/>
      <c r="AB3656" s="79"/>
      <c r="AD3656" s="79"/>
      <c r="AE3656" s="120"/>
    </row>
    <row r="3657" spans="1:31" x14ac:dyDescent="0.25">
      <c r="A3657" s="17"/>
      <c r="B3657" s="17"/>
      <c r="C3657" s="17"/>
      <c r="D3657" s="86"/>
      <c r="E3657" s="86"/>
      <c r="F3657" s="86"/>
      <c r="G3657" s="87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9"/>
      <c r="AB3657" s="79"/>
      <c r="AD3657" s="79"/>
      <c r="AE3657" s="120"/>
    </row>
    <row r="3658" spans="1:31" x14ac:dyDescent="0.25">
      <c r="A3658" s="17"/>
      <c r="B3658" s="17"/>
      <c r="C3658" s="17"/>
      <c r="D3658" s="86"/>
      <c r="E3658" s="86"/>
      <c r="F3658" s="86"/>
      <c r="G3658" s="87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9"/>
      <c r="AB3658" s="79"/>
      <c r="AD3658" s="79"/>
      <c r="AE3658" s="120"/>
    </row>
    <row r="3659" spans="1:31" x14ac:dyDescent="0.25">
      <c r="A3659" s="17"/>
      <c r="B3659" s="17"/>
      <c r="C3659" s="17"/>
      <c r="D3659" s="86"/>
      <c r="E3659" s="86"/>
      <c r="F3659" s="86"/>
      <c r="G3659" s="87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9"/>
      <c r="AB3659" s="79"/>
      <c r="AD3659" s="79"/>
      <c r="AE3659" s="120"/>
    </row>
    <row r="3660" spans="1:31" x14ac:dyDescent="0.25">
      <c r="A3660" s="17"/>
      <c r="B3660" s="17"/>
      <c r="C3660" s="17"/>
      <c r="D3660" s="86"/>
      <c r="E3660" s="86"/>
      <c r="F3660" s="86"/>
      <c r="G3660" s="87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9"/>
      <c r="AB3660" s="79"/>
      <c r="AD3660" s="79"/>
      <c r="AE3660" s="120"/>
    </row>
    <row r="3661" spans="1:31" x14ac:dyDescent="0.25">
      <c r="A3661" s="17"/>
      <c r="B3661" s="17"/>
      <c r="C3661" s="17"/>
      <c r="D3661" s="86"/>
      <c r="E3661" s="86"/>
      <c r="F3661" s="86"/>
      <c r="G3661" s="87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9"/>
      <c r="AB3661" s="79"/>
      <c r="AD3661" s="79"/>
      <c r="AE3661" s="120"/>
    </row>
    <row r="3662" spans="1:31" x14ac:dyDescent="0.25">
      <c r="A3662" s="17"/>
      <c r="B3662" s="17"/>
      <c r="C3662" s="17"/>
      <c r="D3662" s="86"/>
      <c r="E3662" s="86"/>
      <c r="F3662" s="86"/>
      <c r="G3662" s="87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9"/>
      <c r="AB3662" s="79"/>
      <c r="AD3662" s="79"/>
      <c r="AE3662" s="120"/>
    </row>
    <row r="3663" spans="1:31" x14ac:dyDescent="0.25">
      <c r="A3663" s="17"/>
      <c r="B3663" s="17"/>
      <c r="C3663" s="17"/>
      <c r="D3663" s="86"/>
      <c r="E3663" s="86"/>
      <c r="F3663" s="86"/>
      <c r="G3663" s="87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9"/>
      <c r="AB3663" s="79"/>
      <c r="AD3663" s="79"/>
      <c r="AE3663" s="120"/>
    </row>
    <row r="3664" spans="1:31" x14ac:dyDescent="0.25">
      <c r="A3664" s="17"/>
      <c r="B3664" s="17"/>
      <c r="C3664" s="17"/>
      <c r="D3664" s="86"/>
      <c r="E3664" s="86"/>
      <c r="F3664" s="86"/>
      <c r="G3664" s="87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9"/>
      <c r="AB3664" s="79"/>
      <c r="AD3664" s="79"/>
      <c r="AE3664" s="120"/>
    </row>
    <row r="3665" spans="1:31" x14ac:dyDescent="0.25">
      <c r="A3665" s="17"/>
      <c r="B3665" s="17"/>
      <c r="C3665" s="17"/>
      <c r="D3665" s="86"/>
      <c r="E3665" s="86"/>
      <c r="F3665" s="86"/>
      <c r="G3665" s="87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9"/>
      <c r="AB3665" s="79"/>
      <c r="AD3665" s="79"/>
      <c r="AE3665" s="120"/>
    </row>
    <row r="3666" spans="1:31" x14ac:dyDescent="0.25">
      <c r="A3666" s="17"/>
      <c r="B3666" s="17"/>
      <c r="C3666" s="17"/>
      <c r="D3666" s="86"/>
      <c r="E3666" s="86"/>
      <c r="F3666" s="86"/>
      <c r="G3666" s="87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9"/>
      <c r="AB3666" s="79"/>
      <c r="AD3666" s="79"/>
      <c r="AE3666" s="120"/>
    </row>
    <row r="3667" spans="1:31" x14ac:dyDescent="0.25">
      <c r="A3667" s="17"/>
      <c r="B3667" s="17"/>
      <c r="C3667" s="17"/>
      <c r="D3667" s="86"/>
      <c r="E3667" s="86"/>
      <c r="F3667" s="86"/>
      <c r="G3667" s="87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9"/>
      <c r="AB3667" s="79"/>
      <c r="AD3667" s="79"/>
      <c r="AE3667" s="120"/>
    </row>
    <row r="3668" spans="1:31" x14ac:dyDescent="0.25">
      <c r="A3668" s="17"/>
      <c r="B3668" s="17"/>
      <c r="C3668" s="17"/>
      <c r="D3668" s="86"/>
      <c r="E3668" s="86"/>
      <c r="F3668" s="86"/>
      <c r="G3668" s="87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9"/>
      <c r="AB3668" s="79"/>
      <c r="AD3668" s="79"/>
      <c r="AE3668" s="120"/>
    </row>
    <row r="3669" spans="1:31" x14ac:dyDescent="0.25">
      <c r="A3669" s="17"/>
      <c r="B3669" s="17"/>
      <c r="C3669" s="17"/>
      <c r="D3669" s="86"/>
      <c r="E3669" s="86"/>
      <c r="F3669" s="86"/>
      <c r="G3669" s="87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9"/>
      <c r="AB3669" s="79"/>
      <c r="AD3669" s="79"/>
      <c r="AE3669" s="120"/>
    </row>
    <row r="3670" spans="1:31" x14ac:dyDescent="0.25">
      <c r="A3670" s="17"/>
      <c r="B3670" s="17"/>
      <c r="C3670" s="17"/>
      <c r="D3670" s="86"/>
      <c r="E3670" s="86"/>
      <c r="F3670" s="86"/>
      <c r="G3670" s="87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9"/>
      <c r="AB3670" s="79"/>
      <c r="AD3670" s="79"/>
      <c r="AE3670" s="120"/>
    </row>
    <row r="3671" spans="1:31" x14ac:dyDescent="0.25">
      <c r="A3671" s="17"/>
      <c r="B3671" s="17"/>
      <c r="C3671" s="17"/>
      <c r="D3671" s="86"/>
      <c r="E3671" s="86"/>
      <c r="F3671" s="86"/>
      <c r="G3671" s="87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9"/>
      <c r="AB3671" s="79"/>
      <c r="AD3671" s="79"/>
      <c r="AE3671" s="120"/>
    </row>
    <row r="3672" spans="1:31" x14ac:dyDescent="0.25">
      <c r="A3672" s="17"/>
      <c r="B3672" s="17"/>
      <c r="C3672" s="17"/>
      <c r="D3672" s="86"/>
      <c r="E3672" s="86"/>
      <c r="F3672" s="86"/>
      <c r="G3672" s="87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9"/>
      <c r="AB3672" s="79"/>
      <c r="AD3672" s="79"/>
      <c r="AE3672" s="120"/>
    </row>
    <row r="3673" spans="1:31" x14ac:dyDescent="0.25">
      <c r="A3673" s="17"/>
      <c r="B3673" s="17"/>
      <c r="C3673" s="17"/>
      <c r="D3673" s="86"/>
      <c r="E3673" s="86"/>
      <c r="F3673" s="86"/>
      <c r="G3673" s="87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9"/>
      <c r="AB3673" s="79"/>
      <c r="AD3673" s="79"/>
      <c r="AE3673" s="120"/>
    </row>
    <row r="3674" spans="1:31" x14ac:dyDescent="0.25">
      <c r="A3674" s="17"/>
      <c r="B3674" s="17"/>
      <c r="C3674" s="17"/>
      <c r="D3674" s="86"/>
      <c r="E3674" s="86"/>
      <c r="F3674" s="86"/>
      <c r="G3674" s="87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9"/>
      <c r="AB3674" s="79"/>
      <c r="AD3674" s="79"/>
      <c r="AE3674" s="120"/>
    </row>
    <row r="3675" spans="1:31" x14ac:dyDescent="0.25">
      <c r="A3675" s="17"/>
      <c r="B3675" s="17"/>
      <c r="C3675" s="17"/>
      <c r="D3675" s="86"/>
      <c r="E3675" s="86"/>
      <c r="F3675" s="86"/>
      <c r="G3675" s="87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9"/>
      <c r="AB3675" s="79"/>
      <c r="AD3675" s="79"/>
      <c r="AE3675" s="120"/>
    </row>
    <row r="3676" spans="1:31" x14ac:dyDescent="0.25">
      <c r="A3676" s="17"/>
      <c r="B3676" s="17"/>
      <c r="C3676" s="17"/>
      <c r="D3676" s="86"/>
      <c r="E3676" s="86"/>
      <c r="F3676" s="86"/>
      <c r="G3676" s="87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9"/>
      <c r="AB3676" s="79"/>
      <c r="AD3676" s="79"/>
      <c r="AE3676" s="120"/>
    </row>
    <row r="3677" spans="1:31" x14ac:dyDescent="0.25">
      <c r="A3677" s="17"/>
      <c r="B3677" s="17"/>
      <c r="C3677" s="17"/>
      <c r="D3677" s="86"/>
      <c r="E3677" s="86"/>
      <c r="F3677" s="86"/>
      <c r="G3677" s="87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9"/>
      <c r="AB3677" s="79"/>
      <c r="AD3677" s="79"/>
      <c r="AE3677" s="120"/>
    </row>
    <row r="3678" spans="1:31" x14ac:dyDescent="0.25">
      <c r="A3678" s="17"/>
      <c r="B3678" s="17"/>
      <c r="C3678" s="17"/>
      <c r="D3678" s="86"/>
      <c r="E3678" s="86"/>
      <c r="F3678" s="86"/>
      <c r="G3678" s="87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9"/>
      <c r="AB3678" s="79"/>
      <c r="AD3678" s="79"/>
      <c r="AE3678" s="120"/>
    </row>
    <row r="3679" spans="1:31" x14ac:dyDescent="0.25">
      <c r="A3679" s="17"/>
      <c r="B3679" s="17"/>
      <c r="C3679" s="17"/>
      <c r="D3679" s="86"/>
      <c r="E3679" s="86"/>
      <c r="F3679" s="86"/>
      <c r="G3679" s="87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9"/>
      <c r="AB3679" s="79"/>
      <c r="AD3679" s="79"/>
      <c r="AE3679" s="120"/>
    </row>
    <row r="3680" spans="1:31" x14ac:dyDescent="0.25">
      <c r="A3680" s="17"/>
      <c r="B3680" s="17"/>
      <c r="C3680" s="17"/>
      <c r="D3680" s="86"/>
      <c r="E3680" s="86"/>
      <c r="F3680" s="86"/>
      <c r="G3680" s="87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9"/>
      <c r="AB3680" s="79"/>
      <c r="AD3680" s="79"/>
      <c r="AE3680" s="120"/>
    </row>
    <row r="3681" spans="1:31" x14ac:dyDescent="0.25">
      <c r="A3681" s="17"/>
      <c r="B3681" s="17"/>
      <c r="C3681" s="17"/>
      <c r="D3681" s="86"/>
      <c r="E3681" s="86"/>
      <c r="F3681" s="86"/>
      <c r="G3681" s="87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9"/>
      <c r="AB3681" s="79"/>
      <c r="AD3681" s="79"/>
      <c r="AE3681" s="120"/>
    </row>
    <row r="3682" spans="1:31" x14ac:dyDescent="0.25">
      <c r="A3682" s="17"/>
      <c r="B3682" s="17"/>
      <c r="C3682" s="17"/>
      <c r="D3682" s="86"/>
      <c r="E3682" s="86"/>
      <c r="F3682" s="86"/>
      <c r="G3682" s="87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9"/>
      <c r="AB3682" s="79"/>
      <c r="AD3682" s="79"/>
      <c r="AE3682" s="120"/>
    </row>
    <row r="3683" spans="1:31" x14ac:dyDescent="0.25">
      <c r="A3683" s="17"/>
      <c r="B3683" s="17"/>
      <c r="C3683" s="17"/>
      <c r="D3683" s="86"/>
      <c r="E3683" s="86"/>
      <c r="F3683" s="86"/>
      <c r="G3683" s="87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9"/>
      <c r="AB3683" s="79"/>
      <c r="AD3683" s="79"/>
      <c r="AE3683" s="120"/>
    </row>
    <row r="3684" spans="1:31" x14ac:dyDescent="0.25">
      <c r="A3684" s="17"/>
      <c r="B3684" s="17"/>
      <c r="C3684" s="17"/>
      <c r="D3684" s="86"/>
      <c r="E3684" s="86"/>
      <c r="F3684" s="86"/>
      <c r="G3684" s="87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9"/>
      <c r="AB3684" s="79"/>
      <c r="AD3684" s="79"/>
      <c r="AE3684" s="120"/>
    </row>
    <row r="3685" spans="1:31" x14ac:dyDescent="0.25">
      <c r="A3685" s="17"/>
      <c r="B3685" s="17"/>
      <c r="C3685" s="17"/>
      <c r="D3685" s="86"/>
      <c r="E3685" s="86"/>
      <c r="F3685" s="86"/>
      <c r="G3685" s="87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9"/>
      <c r="AB3685" s="79"/>
      <c r="AD3685" s="79"/>
      <c r="AE3685" s="120"/>
    </row>
    <row r="3686" spans="1:31" x14ac:dyDescent="0.25">
      <c r="A3686" s="17"/>
      <c r="B3686" s="17"/>
      <c r="C3686" s="17"/>
      <c r="D3686" s="86"/>
      <c r="E3686" s="86"/>
      <c r="F3686" s="86"/>
      <c r="G3686" s="87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9"/>
      <c r="AB3686" s="79"/>
      <c r="AD3686" s="79"/>
      <c r="AE3686" s="120"/>
    </row>
    <row r="3687" spans="1:31" x14ac:dyDescent="0.25">
      <c r="A3687" s="17"/>
      <c r="B3687" s="17"/>
      <c r="C3687" s="17"/>
      <c r="D3687" s="86"/>
      <c r="E3687" s="86"/>
      <c r="F3687" s="86"/>
      <c r="G3687" s="87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9"/>
      <c r="AB3687" s="79"/>
      <c r="AD3687" s="79"/>
      <c r="AE3687" s="120"/>
    </row>
    <row r="3688" spans="1:31" x14ac:dyDescent="0.25">
      <c r="A3688" s="17"/>
      <c r="B3688" s="17"/>
      <c r="C3688" s="17"/>
      <c r="D3688" s="86"/>
      <c r="E3688" s="86"/>
      <c r="F3688" s="86"/>
      <c r="G3688" s="87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9"/>
      <c r="AB3688" s="79"/>
      <c r="AD3688" s="79"/>
      <c r="AE3688" s="120"/>
    </row>
    <row r="3689" spans="1:31" x14ac:dyDescent="0.25">
      <c r="A3689" s="17"/>
      <c r="B3689" s="17"/>
      <c r="C3689" s="17"/>
      <c r="D3689" s="86"/>
      <c r="E3689" s="86"/>
      <c r="F3689" s="86"/>
      <c r="G3689" s="87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9"/>
      <c r="AB3689" s="79"/>
      <c r="AD3689" s="79"/>
      <c r="AE3689" s="120"/>
    </row>
    <row r="3690" spans="1:31" x14ac:dyDescent="0.25">
      <c r="A3690" s="17"/>
      <c r="B3690" s="17"/>
      <c r="C3690" s="17"/>
      <c r="D3690" s="86"/>
      <c r="E3690" s="86"/>
      <c r="F3690" s="86"/>
      <c r="G3690" s="87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9"/>
      <c r="AB3690" s="79"/>
      <c r="AD3690" s="79"/>
      <c r="AE3690" s="120"/>
    </row>
    <row r="3691" spans="1:31" x14ac:dyDescent="0.25">
      <c r="A3691" s="17"/>
      <c r="B3691" s="17"/>
      <c r="C3691" s="17"/>
      <c r="D3691" s="86"/>
      <c r="E3691" s="86"/>
      <c r="F3691" s="86"/>
      <c r="G3691" s="87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9"/>
      <c r="AB3691" s="79"/>
      <c r="AD3691" s="79"/>
      <c r="AE3691" s="120"/>
    </row>
    <row r="3692" spans="1:31" x14ac:dyDescent="0.25">
      <c r="A3692" s="17"/>
      <c r="B3692" s="17"/>
      <c r="C3692" s="17"/>
      <c r="D3692" s="86"/>
      <c r="E3692" s="86"/>
      <c r="F3692" s="86"/>
      <c r="G3692" s="87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9"/>
      <c r="AB3692" s="79"/>
      <c r="AD3692" s="79"/>
      <c r="AE3692" s="120"/>
    </row>
    <row r="3693" spans="1:31" x14ac:dyDescent="0.25">
      <c r="A3693" s="17"/>
      <c r="B3693" s="17"/>
      <c r="C3693" s="17"/>
      <c r="D3693" s="86"/>
      <c r="E3693" s="86"/>
      <c r="F3693" s="86"/>
      <c r="G3693" s="87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9"/>
      <c r="AB3693" s="79"/>
      <c r="AD3693" s="79"/>
      <c r="AE3693" s="120"/>
    </row>
    <row r="3694" spans="1:31" x14ac:dyDescent="0.25">
      <c r="A3694" s="17"/>
      <c r="B3694" s="17"/>
      <c r="C3694" s="17"/>
      <c r="D3694" s="86"/>
      <c r="E3694" s="86"/>
      <c r="F3694" s="86"/>
      <c r="G3694" s="87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9"/>
      <c r="AB3694" s="79"/>
      <c r="AD3694" s="79"/>
      <c r="AE3694" s="120"/>
    </row>
    <row r="3695" spans="1:31" x14ac:dyDescent="0.25">
      <c r="A3695" s="17"/>
      <c r="B3695" s="17"/>
      <c r="C3695" s="17"/>
      <c r="D3695" s="86"/>
      <c r="E3695" s="86"/>
      <c r="F3695" s="86"/>
      <c r="G3695" s="87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9"/>
      <c r="AB3695" s="79"/>
      <c r="AD3695" s="79"/>
      <c r="AE3695" s="120"/>
    </row>
    <row r="3696" spans="1:31" x14ac:dyDescent="0.25">
      <c r="A3696" s="17"/>
      <c r="B3696" s="17"/>
      <c r="C3696" s="17"/>
      <c r="D3696" s="86"/>
      <c r="E3696" s="86"/>
      <c r="F3696" s="86"/>
      <c r="G3696" s="87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9"/>
      <c r="AB3696" s="79"/>
      <c r="AD3696" s="79"/>
      <c r="AE3696" s="120"/>
    </row>
    <row r="3697" spans="1:31" x14ac:dyDescent="0.25">
      <c r="A3697" s="17"/>
      <c r="B3697" s="17"/>
      <c r="C3697" s="17"/>
      <c r="D3697" s="86"/>
      <c r="E3697" s="86"/>
      <c r="F3697" s="86"/>
      <c r="G3697" s="87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9"/>
      <c r="AB3697" s="79"/>
      <c r="AD3697" s="79"/>
      <c r="AE3697" s="120"/>
    </row>
    <row r="3698" spans="1:31" x14ac:dyDescent="0.25">
      <c r="A3698" s="17"/>
      <c r="B3698" s="17"/>
      <c r="C3698" s="17"/>
      <c r="D3698" s="86"/>
      <c r="E3698" s="86"/>
      <c r="F3698" s="86"/>
      <c r="G3698" s="87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9"/>
      <c r="AB3698" s="79"/>
      <c r="AD3698" s="79"/>
      <c r="AE3698" s="120"/>
    </row>
    <row r="3699" spans="1:31" x14ac:dyDescent="0.25">
      <c r="A3699" s="17"/>
      <c r="B3699" s="17"/>
      <c r="C3699" s="17"/>
      <c r="D3699" s="86"/>
      <c r="E3699" s="86"/>
      <c r="F3699" s="86"/>
      <c r="G3699" s="87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9"/>
      <c r="AB3699" s="79"/>
      <c r="AD3699" s="79"/>
      <c r="AE3699" s="120"/>
    </row>
    <row r="3700" spans="1:31" x14ac:dyDescent="0.25">
      <c r="A3700" s="17"/>
      <c r="B3700" s="17"/>
      <c r="C3700" s="17"/>
      <c r="D3700" s="86"/>
      <c r="E3700" s="86"/>
      <c r="F3700" s="86"/>
      <c r="G3700" s="87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9"/>
      <c r="AB3700" s="79"/>
      <c r="AD3700" s="79"/>
      <c r="AE3700" s="120"/>
    </row>
    <row r="3701" spans="1:31" x14ac:dyDescent="0.25">
      <c r="A3701" s="17"/>
      <c r="B3701" s="17"/>
      <c r="C3701" s="17"/>
      <c r="D3701" s="86"/>
      <c r="E3701" s="86"/>
      <c r="F3701" s="86"/>
      <c r="G3701" s="87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9"/>
      <c r="AB3701" s="79"/>
      <c r="AD3701" s="79"/>
      <c r="AE3701" s="120"/>
    </row>
    <row r="3702" spans="1:31" x14ac:dyDescent="0.25">
      <c r="A3702" s="17"/>
      <c r="B3702" s="17"/>
      <c r="C3702" s="17"/>
      <c r="D3702" s="86"/>
      <c r="E3702" s="86"/>
      <c r="F3702" s="86"/>
      <c r="G3702" s="87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9"/>
      <c r="AB3702" s="79"/>
      <c r="AD3702" s="79"/>
      <c r="AE3702" s="120"/>
    </row>
    <row r="3703" spans="1:31" x14ac:dyDescent="0.25">
      <c r="A3703" s="17"/>
      <c r="B3703" s="17"/>
      <c r="C3703" s="17"/>
      <c r="D3703" s="86"/>
      <c r="E3703" s="86"/>
      <c r="F3703" s="86"/>
      <c r="G3703" s="87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9"/>
      <c r="AB3703" s="79"/>
      <c r="AD3703" s="79"/>
      <c r="AE3703" s="120"/>
    </row>
    <row r="3704" spans="1:31" x14ac:dyDescent="0.25">
      <c r="A3704" s="17"/>
      <c r="B3704" s="17"/>
      <c r="C3704" s="17"/>
      <c r="D3704" s="86"/>
      <c r="E3704" s="86"/>
      <c r="F3704" s="86"/>
      <c r="G3704" s="87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9"/>
      <c r="AB3704" s="79"/>
      <c r="AD3704" s="79"/>
      <c r="AE3704" s="120"/>
    </row>
    <row r="3705" spans="1:31" x14ac:dyDescent="0.25">
      <c r="A3705" s="17"/>
      <c r="B3705" s="17"/>
      <c r="C3705" s="17"/>
      <c r="D3705" s="86"/>
      <c r="E3705" s="86"/>
      <c r="F3705" s="86"/>
      <c r="G3705" s="87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9"/>
      <c r="AB3705" s="79"/>
      <c r="AD3705" s="79"/>
      <c r="AE3705" s="120"/>
    </row>
    <row r="3706" spans="1:31" x14ac:dyDescent="0.25">
      <c r="A3706" s="17"/>
      <c r="B3706" s="17"/>
      <c r="C3706" s="17"/>
      <c r="D3706" s="86"/>
      <c r="E3706" s="86"/>
      <c r="F3706" s="86"/>
      <c r="G3706" s="87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9"/>
      <c r="AB3706" s="79"/>
      <c r="AD3706" s="79"/>
      <c r="AE3706" s="120"/>
    </row>
    <row r="3707" spans="1:31" x14ac:dyDescent="0.25">
      <c r="A3707" s="17"/>
      <c r="B3707" s="17"/>
      <c r="C3707" s="17"/>
      <c r="D3707" s="86"/>
      <c r="E3707" s="86"/>
      <c r="F3707" s="86"/>
      <c r="G3707" s="87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9"/>
      <c r="AB3707" s="79"/>
      <c r="AD3707" s="79"/>
      <c r="AE3707" s="120"/>
    </row>
    <row r="3708" spans="1:31" x14ac:dyDescent="0.25">
      <c r="A3708" s="17"/>
      <c r="B3708" s="17"/>
      <c r="C3708" s="17"/>
      <c r="D3708" s="86"/>
      <c r="E3708" s="86"/>
      <c r="F3708" s="86"/>
      <c r="G3708" s="87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9"/>
      <c r="AB3708" s="79"/>
      <c r="AD3708" s="79"/>
      <c r="AE3708" s="120"/>
    </row>
    <row r="3709" spans="1:31" x14ac:dyDescent="0.25">
      <c r="A3709" s="17"/>
      <c r="B3709" s="17"/>
      <c r="C3709" s="17"/>
      <c r="D3709" s="86"/>
      <c r="E3709" s="86"/>
      <c r="F3709" s="86"/>
      <c r="G3709" s="87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9"/>
      <c r="AB3709" s="79"/>
      <c r="AD3709" s="79"/>
      <c r="AE3709" s="120"/>
    </row>
    <row r="3710" spans="1:31" x14ac:dyDescent="0.25">
      <c r="A3710" s="17"/>
      <c r="B3710" s="17"/>
      <c r="C3710" s="17"/>
      <c r="D3710" s="86"/>
      <c r="E3710" s="86"/>
      <c r="F3710" s="86"/>
      <c r="G3710" s="87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9"/>
      <c r="AB3710" s="79"/>
      <c r="AD3710" s="79"/>
      <c r="AE3710" s="120"/>
    </row>
    <row r="3711" spans="1:31" x14ac:dyDescent="0.25">
      <c r="A3711" s="17"/>
      <c r="B3711" s="17"/>
      <c r="C3711" s="17"/>
      <c r="D3711" s="86"/>
      <c r="E3711" s="86"/>
      <c r="F3711" s="86"/>
      <c r="G3711" s="87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9"/>
      <c r="AB3711" s="79"/>
      <c r="AD3711" s="79"/>
      <c r="AE3711" s="120"/>
    </row>
    <row r="3712" spans="1:31" x14ac:dyDescent="0.25">
      <c r="A3712" s="17"/>
      <c r="B3712" s="17"/>
      <c r="C3712" s="17"/>
      <c r="D3712" s="86"/>
      <c r="E3712" s="86"/>
      <c r="F3712" s="86"/>
      <c r="G3712" s="87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9"/>
      <c r="AB3712" s="79"/>
      <c r="AD3712" s="79"/>
      <c r="AE3712" s="120"/>
    </row>
    <row r="3713" spans="1:31" x14ac:dyDescent="0.25">
      <c r="A3713" s="17"/>
      <c r="B3713" s="17"/>
      <c r="C3713" s="17"/>
      <c r="D3713" s="86"/>
      <c r="E3713" s="86"/>
      <c r="F3713" s="86"/>
      <c r="G3713" s="87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9"/>
      <c r="AB3713" s="79"/>
      <c r="AD3713" s="79"/>
      <c r="AE3713" s="120"/>
    </row>
    <row r="3714" spans="1:31" x14ac:dyDescent="0.25">
      <c r="A3714" s="17"/>
      <c r="B3714" s="17"/>
      <c r="C3714" s="17"/>
      <c r="D3714" s="86"/>
      <c r="E3714" s="86"/>
      <c r="F3714" s="86"/>
      <c r="G3714" s="87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9"/>
      <c r="AB3714" s="79"/>
      <c r="AD3714" s="79"/>
      <c r="AE3714" s="120"/>
    </row>
    <row r="3715" spans="1:31" x14ac:dyDescent="0.25">
      <c r="A3715" s="17"/>
      <c r="B3715" s="17"/>
      <c r="C3715" s="17"/>
      <c r="D3715" s="86"/>
      <c r="E3715" s="86"/>
      <c r="F3715" s="86"/>
      <c r="G3715" s="87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9"/>
      <c r="AB3715" s="79"/>
      <c r="AD3715" s="79"/>
      <c r="AE3715" s="120"/>
    </row>
    <row r="3716" spans="1:31" x14ac:dyDescent="0.25">
      <c r="A3716" s="17"/>
      <c r="B3716" s="17"/>
      <c r="C3716" s="17"/>
      <c r="D3716" s="86"/>
      <c r="E3716" s="86"/>
      <c r="F3716" s="86"/>
      <c r="G3716" s="87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9"/>
      <c r="AB3716" s="79"/>
      <c r="AD3716" s="79"/>
      <c r="AE3716" s="120"/>
    </row>
    <row r="3717" spans="1:31" x14ac:dyDescent="0.25">
      <c r="A3717" s="17"/>
      <c r="B3717" s="17"/>
      <c r="C3717" s="17"/>
      <c r="D3717" s="86"/>
      <c r="E3717" s="86"/>
      <c r="F3717" s="86"/>
      <c r="G3717" s="87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9"/>
      <c r="AB3717" s="79"/>
      <c r="AD3717" s="79"/>
      <c r="AE3717" s="120"/>
    </row>
    <row r="3718" spans="1:31" x14ac:dyDescent="0.25">
      <c r="A3718" s="17"/>
      <c r="B3718" s="17"/>
      <c r="C3718" s="17"/>
      <c r="D3718" s="86"/>
      <c r="E3718" s="86"/>
      <c r="F3718" s="86"/>
      <c r="G3718" s="87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9"/>
      <c r="AB3718" s="79"/>
      <c r="AD3718" s="79"/>
      <c r="AE3718" s="120"/>
    </row>
    <row r="3719" spans="1:31" x14ac:dyDescent="0.25">
      <c r="A3719" s="17"/>
      <c r="B3719" s="17"/>
      <c r="C3719" s="17"/>
      <c r="D3719" s="86"/>
      <c r="E3719" s="86"/>
      <c r="F3719" s="86"/>
      <c r="G3719" s="87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9"/>
      <c r="AB3719" s="79"/>
      <c r="AD3719" s="79"/>
      <c r="AE3719" s="120"/>
    </row>
    <row r="3720" spans="1:31" x14ac:dyDescent="0.25">
      <c r="A3720" s="17"/>
      <c r="B3720" s="17"/>
      <c r="C3720" s="17"/>
      <c r="D3720" s="86"/>
      <c r="E3720" s="86"/>
      <c r="F3720" s="86"/>
      <c r="G3720" s="87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9"/>
      <c r="AB3720" s="79"/>
      <c r="AD3720" s="79"/>
      <c r="AE3720" s="120"/>
    </row>
    <row r="3721" spans="1:31" x14ac:dyDescent="0.25">
      <c r="A3721" s="17"/>
      <c r="B3721" s="17"/>
      <c r="C3721" s="17"/>
      <c r="D3721" s="86"/>
      <c r="E3721" s="86"/>
      <c r="F3721" s="86"/>
      <c r="G3721" s="87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9"/>
      <c r="AB3721" s="79"/>
      <c r="AD3721" s="79"/>
      <c r="AE3721" s="120"/>
    </row>
    <row r="3722" spans="1:31" x14ac:dyDescent="0.25">
      <c r="A3722" s="17"/>
      <c r="B3722" s="17"/>
      <c r="C3722" s="17"/>
      <c r="D3722" s="86"/>
      <c r="E3722" s="86"/>
      <c r="F3722" s="86"/>
      <c r="G3722" s="87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9"/>
      <c r="AB3722" s="79"/>
      <c r="AD3722" s="79"/>
      <c r="AE3722" s="120"/>
    </row>
    <row r="3723" spans="1:31" x14ac:dyDescent="0.25">
      <c r="A3723" s="17"/>
      <c r="B3723" s="17"/>
      <c r="C3723" s="17"/>
      <c r="D3723" s="86"/>
      <c r="E3723" s="86"/>
      <c r="F3723" s="86"/>
      <c r="G3723" s="87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9"/>
      <c r="AB3723" s="79"/>
      <c r="AD3723" s="79"/>
      <c r="AE3723" s="120"/>
    </row>
    <row r="3724" spans="1:31" x14ac:dyDescent="0.25">
      <c r="A3724" s="17"/>
      <c r="B3724" s="17"/>
      <c r="C3724" s="17"/>
      <c r="D3724" s="86"/>
      <c r="E3724" s="86"/>
      <c r="F3724" s="86"/>
      <c r="G3724" s="87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9"/>
      <c r="AB3724" s="79"/>
      <c r="AD3724" s="79"/>
      <c r="AE3724" s="120"/>
    </row>
    <row r="3725" spans="1:31" x14ac:dyDescent="0.25">
      <c r="A3725" s="17"/>
      <c r="B3725" s="17"/>
      <c r="C3725" s="17"/>
      <c r="D3725" s="86"/>
      <c r="E3725" s="86"/>
      <c r="F3725" s="86"/>
      <c r="G3725" s="87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9"/>
      <c r="AB3725" s="79"/>
      <c r="AD3725" s="79"/>
      <c r="AE3725" s="120"/>
    </row>
    <row r="3726" spans="1:31" x14ac:dyDescent="0.25">
      <c r="A3726" s="17"/>
      <c r="B3726" s="17"/>
      <c r="C3726" s="17"/>
      <c r="D3726" s="86"/>
      <c r="E3726" s="86"/>
      <c r="F3726" s="86"/>
      <c r="G3726" s="87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9"/>
      <c r="AB3726" s="79"/>
      <c r="AD3726" s="79"/>
      <c r="AE3726" s="120"/>
    </row>
    <row r="3727" spans="1:31" x14ac:dyDescent="0.25">
      <c r="A3727" s="17"/>
      <c r="B3727" s="17"/>
      <c r="C3727" s="17"/>
      <c r="D3727" s="86"/>
      <c r="E3727" s="86"/>
      <c r="F3727" s="86"/>
      <c r="G3727" s="87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9"/>
      <c r="AB3727" s="79"/>
      <c r="AD3727" s="79"/>
      <c r="AE3727" s="120"/>
    </row>
    <row r="3728" spans="1:31" x14ac:dyDescent="0.25">
      <c r="A3728" s="17"/>
      <c r="B3728" s="17"/>
      <c r="C3728" s="17"/>
      <c r="D3728" s="86"/>
      <c r="E3728" s="86"/>
      <c r="F3728" s="86"/>
      <c r="G3728" s="87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9"/>
      <c r="AB3728" s="79"/>
      <c r="AD3728" s="79"/>
      <c r="AE3728" s="120"/>
    </row>
    <row r="3729" spans="1:31" x14ac:dyDescent="0.25">
      <c r="A3729" s="17"/>
      <c r="B3729" s="17"/>
      <c r="C3729" s="17"/>
      <c r="D3729" s="86"/>
      <c r="E3729" s="86"/>
      <c r="F3729" s="86"/>
      <c r="G3729" s="87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9"/>
      <c r="AB3729" s="79"/>
      <c r="AD3729" s="79"/>
      <c r="AE3729" s="120"/>
    </row>
    <row r="3730" spans="1:31" x14ac:dyDescent="0.25">
      <c r="A3730" s="17"/>
      <c r="B3730" s="17"/>
      <c r="C3730" s="17"/>
      <c r="D3730" s="86"/>
      <c r="E3730" s="86"/>
      <c r="F3730" s="86"/>
      <c r="G3730" s="87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9"/>
      <c r="AB3730" s="79"/>
      <c r="AD3730" s="79"/>
      <c r="AE3730" s="120"/>
    </row>
    <row r="3731" spans="1:31" x14ac:dyDescent="0.25">
      <c r="A3731" s="17"/>
      <c r="B3731" s="17"/>
      <c r="C3731" s="17"/>
      <c r="D3731" s="86"/>
      <c r="E3731" s="86"/>
      <c r="F3731" s="86"/>
      <c r="G3731" s="87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9"/>
      <c r="AB3731" s="79"/>
      <c r="AD3731" s="79"/>
      <c r="AE3731" s="120"/>
    </row>
    <row r="3732" spans="1:31" x14ac:dyDescent="0.25">
      <c r="A3732" s="17"/>
      <c r="B3732" s="17"/>
      <c r="C3732" s="17"/>
      <c r="D3732" s="86"/>
      <c r="E3732" s="86"/>
      <c r="F3732" s="86"/>
      <c r="G3732" s="87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9"/>
      <c r="AB3732" s="79"/>
      <c r="AD3732" s="79"/>
      <c r="AE3732" s="120"/>
    </row>
    <row r="3733" spans="1:31" x14ac:dyDescent="0.25">
      <c r="A3733" s="17"/>
      <c r="B3733" s="17"/>
      <c r="C3733" s="17"/>
      <c r="D3733" s="86"/>
      <c r="E3733" s="86"/>
      <c r="F3733" s="86"/>
      <c r="G3733" s="87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9"/>
      <c r="AB3733" s="79"/>
      <c r="AD3733" s="79"/>
      <c r="AE3733" s="120"/>
    </row>
    <row r="3734" spans="1:31" x14ac:dyDescent="0.25">
      <c r="A3734" s="17"/>
      <c r="B3734" s="17"/>
      <c r="C3734" s="17"/>
      <c r="D3734" s="86"/>
      <c r="E3734" s="86"/>
      <c r="F3734" s="86"/>
      <c r="G3734" s="87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9"/>
      <c r="AB3734" s="79"/>
      <c r="AD3734" s="79"/>
      <c r="AE3734" s="120"/>
    </row>
    <row r="3735" spans="1:31" x14ac:dyDescent="0.25">
      <c r="A3735" s="17"/>
      <c r="B3735" s="17"/>
      <c r="C3735" s="17"/>
      <c r="D3735" s="86"/>
      <c r="E3735" s="86"/>
      <c r="F3735" s="86"/>
      <c r="G3735" s="87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9"/>
      <c r="AB3735" s="79"/>
      <c r="AD3735" s="79"/>
      <c r="AE3735" s="120"/>
    </row>
    <row r="3736" spans="1:31" x14ac:dyDescent="0.25">
      <c r="A3736" s="17"/>
      <c r="B3736" s="17"/>
      <c r="C3736" s="17"/>
      <c r="D3736" s="86"/>
      <c r="E3736" s="86"/>
      <c r="F3736" s="86"/>
      <c r="G3736" s="87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9"/>
      <c r="AB3736" s="79"/>
      <c r="AD3736" s="79"/>
      <c r="AE3736" s="120"/>
    </row>
    <row r="3737" spans="1:31" x14ac:dyDescent="0.25">
      <c r="A3737" s="17"/>
      <c r="B3737" s="17"/>
      <c r="C3737" s="17"/>
      <c r="D3737" s="86"/>
      <c r="E3737" s="86"/>
      <c r="F3737" s="86"/>
      <c r="G3737" s="87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9"/>
      <c r="AB3737" s="79"/>
      <c r="AD3737" s="79"/>
      <c r="AE3737" s="120"/>
    </row>
    <row r="3738" spans="1:31" x14ac:dyDescent="0.25">
      <c r="A3738" s="17"/>
      <c r="B3738" s="17"/>
      <c r="C3738" s="17"/>
      <c r="D3738" s="86"/>
      <c r="E3738" s="86"/>
      <c r="F3738" s="86"/>
      <c r="G3738" s="87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9"/>
      <c r="AB3738" s="79"/>
      <c r="AD3738" s="79"/>
      <c r="AE3738" s="120"/>
    </row>
    <row r="3739" spans="1:31" x14ac:dyDescent="0.25">
      <c r="A3739" s="17"/>
      <c r="B3739" s="17"/>
      <c r="C3739" s="17"/>
      <c r="D3739" s="86"/>
      <c r="E3739" s="86"/>
      <c r="F3739" s="86"/>
      <c r="G3739" s="87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9"/>
      <c r="AB3739" s="79"/>
      <c r="AD3739" s="79"/>
      <c r="AE3739" s="120"/>
    </row>
    <row r="3740" spans="1:31" x14ac:dyDescent="0.25">
      <c r="A3740" s="17"/>
      <c r="B3740" s="17"/>
      <c r="C3740" s="17"/>
      <c r="D3740" s="86"/>
      <c r="E3740" s="86"/>
      <c r="F3740" s="86"/>
      <c r="G3740" s="87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9"/>
      <c r="AB3740" s="79"/>
      <c r="AD3740" s="79"/>
      <c r="AE3740" s="120"/>
    </row>
    <row r="3741" spans="1:31" x14ac:dyDescent="0.25">
      <c r="A3741" s="17"/>
      <c r="B3741" s="17"/>
      <c r="C3741" s="17"/>
      <c r="D3741" s="86"/>
      <c r="E3741" s="86"/>
      <c r="F3741" s="86"/>
      <c r="G3741" s="87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9"/>
      <c r="AB3741" s="79"/>
      <c r="AD3741" s="79"/>
      <c r="AE3741" s="120"/>
    </row>
    <row r="3742" spans="1:31" x14ac:dyDescent="0.25">
      <c r="A3742" s="17"/>
      <c r="B3742" s="17"/>
      <c r="C3742" s="17"/>
      <c r="D3742" s="86"/>
      <c r="E3742" s="86"/>
      <c r="F3742" s="86"/>
      <c r="G3742" s="87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9"/>
      <c r="AB3742" s="79"/>
      <c r="AD3742" s="79"/>
      <c r="AE3742" s="120"/>
    </row>
    <row r="3743" spans="1:31" x14ac:dyDescent="0.25">
      <c r="A3743" s="17"/>
      <c r="B3743" s="17"/>
      <c r="C3743" s="17"/>
      <c r="D3743" s="86"/>
      <c r="E3743" s="86"/>
      <c r="F3743" s="86"/>
      <c r="G3743" s="87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9"/>
      <c r="AB3743" s="79"/>
      <c r="AD3743" s="79"/>
      <c r="AE3743" s="120"/>
    </row>
    <row r="3744" spans="1:31" x14ac:dyDescent="0.25">
      <c r="A3744" s="17"/>
      <c r="B3744" s="17"/>
      <c r="C3744" s="17"/>
      <c r="D3744" s="86"/>
      <c r="E3744" s="86"/>
      <c r="F3744" s="86"/>
      <c r="G3744" s="87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9"/>
      <c r="AB3744" s="79"/>
      <c r="AD3744" s="79"/>
      <c r="AE3744" s="120"/>
    </row>
    <row r="3745" spans="1:31" x14ac:dyDescent="0.25">
      <c r="A3745" s="17"/>
      <c r="B3745" s="17"/>
      <c r="C3745" s="17"/>
      <c r="D3745" s="86"/>
      <c r="E3745" s="86"/>
      <c r="F3745" s="86"/>
      <c r="G3745" s="87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9"/>
      <c r="AB3745" s="79"/>
      <c r="AD3745" s="79"/>
      <c r="AE3745" s="120"/>
    </row>
    <row r="3746" spans="1:31" x14ac:dyDescent="0.25">
      <c r="A3746" s="17"/>
      <c r="B3746" s="17"/>
      <c r="C3746" s="17"/>
      <c r="D3746" s="86"/>
      <c r="E3746" s="86"/>
      <c r="F3746" s="86"/>
      <c r="G3746" s="87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9"/>
      <c r="AB3746" s="79"/>
      <c r="AD3746" s="79"/>
      <c r="AE3746" s="120"/>
    </row>
    <row r="3747" spans="1:31" x14ac:dyDescent="0.25">
      <c r="A3747" s="17"/>
      <c r="B3747" s="17"/>
      <c r="C3747" s="17"/>
      <c r="D3747" s="86"/>
      <c r="E3747" s="86"/>
      <c r="F3747" s="86"/>
      <c r="G3747" s="87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9"/>
      <c r="AB3747" s="79"/>
      <c r="AD3747" s="79"/>
      <c r="AE3747" s="120"/>
    </row>
    <row r="3748" spans="1:31" x14ac:dyDescent="0.25">
      <c r="A3748" s="17"/>
      <c r="B3748" s="17"/>
      <c r="C3748" s="17"/>
      <c r="D3748" s="86"/>
      <c r="E3748" s="86"/>
      <c r="F3748" s="86"/>
      <c r="G3748" s="87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9"/>
      <c r="AB3748" s="79"/>
      <c r="AD3748" s="79"/>
      <c r="AE3748" s="120"/>
    </row>
    <row r="3749" spans="1:31" x14ac:dyDescent="0.25">
      <c r="A3749" s="17"/>
      <c r="B3749" s="17"/>
      <c r="C3749" s="17"/>
      <c r="D3749" s="86"/>
      <c r="E3749" s="86"/>
      <c r="F3749" s="86"/>
      <c r="G3749" s="87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9"/>
      <c r="AB3749" s="79"/>
      <c r="AD3749" s="79"/>
      <c r="AE3749" s="120"/>
    </row>
    <row r="3750" spans="1:31" x14ac:dyDescent="0.25">
      <c r="A3750" s="17"/>
      <c r="B3750" s="17"/>
      <c r="C3750" s="17"/>
      <c r="D3750" s="86"/>
      <c r="E3750" s="86"/>
      <c r="F3750" s="86"/>
      <c r="G3750" s="87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9"/>
      <c r="AB3750" s="79"/>
      <c r="AD3750" s="79"/>
      <c r="AE3750" s="120"/>
    </row>
    <row r="3751" spans="1:31" x14ac:dyDescent="0.25">
      <c r="A3751" s="17"/>
      <c r="B3751" s="17"/>
      <c r="C3751" s="17"/>
      <c r="D3751" s="86"/>
      <c r="E3751" s="86"/>
      <c r="F3751" s="86"/>
      <c r="G3751" s="87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9"/>
      <c r="AB3751" s="79"/>
      <c r="AD3751" s="79"/>
      <c r="AE3751" s="120"/>
    </row>
    <row r="3752" spans="1:31" x14ac:dyDescent="0.25">
      <c r="A3752" s="17"/>
      <c r="B3752" s="17"/>
      <c r="C3752" s="17"/>
      <c r="D3752" s="86"/>
      <c r="E3752" s="86"/>
      <c r="F3752" s="86"/>
      <c r="G3752" s="87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9"/>
      <c r="AB3752" s="79"/>
      <c r="AD3752" s="79"/>
      <c r="AE3752" s="120"/>
    </row>
    <row r="3753" spans="1:31" x14ac:dyDescent="0.25">
      <c r="A3753" s="17"/>
      <c r="B3753" s="17"/>
      <c r="C3753" s="17"/>
      <c r="D3753" s="86"/>
      <c r="E3753" s="86"/>
      <c r="F3753" s="86"/>
      <c r="G3753" s="87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9"/>
      <c r="AB3753" s="79"/>
      <c r="AD3753" s="79"/>
      <c r="AE3753" s="120"/>
    </row>
    <row r="3754" spans="1:31" x14ac:dyDescent="0.25">
      <c r="A3754" s="17"/>
      <c r="B3754" s="17"/>
      <c r="C3754" s="17"/>
      <c r="D3754" s="86"/>
      <c r="E3754" s="86"/>
      <c r="F3754" s="86"/>
      <c r="G3754" s="87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9"/>
      <c r="AB3754" s="79"/>
      <c r="AD3754" s="79"/>
      <c r="AE3754" s="120"/>
    </row>
    <row r="3755" spans="1:31" x14ac:dyDescent="0.25">
      <c r="A3755" s="17"/>
      <c r="B3755" s="17"/>
      <c r="C3755" s="17"/>
      <c r="D3755" s="86"/>
      <c r="E3755" s="86"/>
      <c r="F3755" s="86"/>
      <c r="G3755" s="87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9"/>
      <c r="AB3755" s="79"/>
      <c r="AD3755" s="79"/>
      <c r="AE3755" s="120"/>
    </row>
    <row r="3756" spans="1:31" x14ac:dyDescent="0.25">
      <c r="A3756" s="17"/>
      <c r="B3756" s="17"/>
      <c r="C3756" s="17"/>
      <c r="D3756" s="86"/>
      <c r="E3756" s="86"/>
      <c r="F3756" s="86"/>
      <c r="G3756" s="87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9"/>
      <c r="AB3756" s="79"/>
      <c r="AD3756" s="79"/>
      <c r="AE3756" s="120"/>
    </row>
    <row r="3757" spans="1:31" x14ac:dyDescent="0.25">
      <c r="A3757" s="17"/>
      <c r="B3757" s="17"/>
      <c r="C3757" s="17"/>
      <c r="D3757" s="86"/>
      <c r="E3757" s="86"/>
      <c r="F3757" s="86"/>
      <c r="G3757" s="87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9"/>
      <c r="AB3757" s="79"/>
      <c r="AD3757" s="79"/>
      <c r="AE3757" s="120"/>
    </row>
    <row r="3758" spans="1:31" x14ac:dyDescent="0.25">
      <c r="A3758" s="17"/>
      <c r="B3758" s="17"/>
      <c r="C3758" s="17"/>
      <c r="D3758" s="86"/>
      <c r="E3758" s="86"/>
      <c r="F3758" s="86"/>
      <c r="G3758" s="87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9"/>
      <c r="AB3758" s="79"/>
      <c r="AD3758" s="79"/>
      <c r="AE3758" s="120"/>
    </row>
    <row r="3759" spans="1:31" x14ac:dyDescent="0.25">
      <c r="A3759" s="17"/>
      <c r="B3759" s="17"/>
      <c r="C3759" s="17"/>
      <c r="D3759" s="86"/>
      <c r="E3759" s="86"/>
      <c r="F3759" s="86"/>
      <c r="G3759" s="87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9"/>
      <c r="AB3759" s="79"/>
      <c r="AD3759" s="79"/>
      <c r="AE3759" s="120"/>
    </row>
    <row r="3760" spans="1:31" x14ac:dyDescent="0.25">
      <c r="A3760" s="17"/>
      <c r="B3760" s="17"/>
      <c r="C3760" s="17"/>
      <c r="D3760" s="86"/>
      <c r="E3760" s="86"/>
      <c r="F3760" s="86"/>
      <c r="G3760" s="87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9"/>
      <c r="AB3760" s="79"/>
      <c r="AD3760" s="79"/>
      <c r="AE3760" s="120"/>
    </row>
    <row r="3761" spans="1:31" x14ac:dyDescent="0.25">
      <c r="A3761" s="17"/>
      <c r="B3761" s="17"/>
      <c r="C3761" s="17"/>
      <c r="D3761" s="86"/>
      <c r="E3761" s="86"/>
      <c r="F3761" s="86"/>
      <c r="G3761" s="87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9"/>
      <c r="AB3761" s="79"/>
      <c r="AD3761" s="79"/>
      <c r="AE3761" s="120"/>
    </row>
    <row r="3762" spans="1:31" x14ac:dyDescent="0.25">
      <c r="A3762" s="17"/>
      <c r="B3762" s="17"/>
      <c r="C3762" s="17"/>
      <c r="D3762" s="86"/>
      <c r="E3762" s="86"/>
      <c r="F3762" s="86"/>
      <c r="G3762" s="87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9"/>
      <c r="AB3762" s="79"/>
      <c r="AD3762" s="79"/>
      <c r="AE3762" s="120"/>
    </row>
    <row r="3763" spans="1:31" x14ac:dyDescent="0.25">
      <c r="A3763" s="17"/>
      <c r="B3763" s="17"/>
      <c r="C3763" s="17"/>
      <c r="D3763" s="86"/>
      <c r="E3763" s="86"/>
      <c r="F3763" s="86"/>
      <c r="G3763" s="87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9"/>
      <c r="AB3763" s="79"/>
      <c r="AD3763" s="79"/>
      <c r="AE3763" s="120"/>
    </row>
    <row r="3764" spans="1:31" x14ac:dyDescent="0.25">
      <c r="A3764" s="17"/>
      <c r="B3764" s="17"/>
      <c r="C3764" s="17"/>
      <c r="D3764" s="86"/>
      <c r="E3764" s="86"/>
      <c r="F3764" s="86"/>
      <c r="G3764" s="87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9"/>
      <c r="AB3764" s="79"/>
      <c r="AD3764" s="79"/>
      <c r="AE3764" s="120"/>
    </row>
    <row r="3765" spans="1:31" x14ac:dyDescent="0.25">
      <c r="A3765" s="17"/>
      <c r="B3765" s="17"/>
      <c r="C3765" s="17"/>
      <c r="D3765" s="86"/>
      <c r="E3765" s="86"/>
      <c r="F3765" s="86"/>
      <c r="G3765" s="87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9"/>
      <c r="AB3765" s="79"/>
      <c r="AD3765" s="79"/>
      <c r="AE3765" s="120"/>
    </row>
    <row r="3766" spans="1:31" x14ac:dyDescent="0.25">
      <c r="A3766" s="17"/>
      <c r="B3766" s="17"/>
      <c r="C3766" s="17"/>
      <c r="D3766" s="86"/>
      <c r="E3766" s="86"/>
      <c r="F3766" s="86"/>
      <c r="G3766" s="87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9"/>
      <c r="AB3766" s="79"/>
      <c r="AD3766" s="79"/>
      <c r="AE3766" s="120"/>
    </row>
    <row r="3767" spans="1:31" x14ac:dyDescent="0.25">
      <c r="A3767" s="17"/>
      <c r="B3767" s="17"/>
      <c r="C3767" s="17"/>
      <c r="D3767" s="86"/>
      <c r="E3767" s="86"/>
      <c r="F3767" s="86"/>
      <c r="G3767" s="87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9"/>
      <c r="AB3767" s="79"/>
      <c r="AD3767" s="79"/>
      <c r="AE3767" s="120"/>
    </row>
    <row r="3768" spans="1:31" x14ac:dyDescent="0.25">
      <c r="A3768" s="17"/>
      <c r="B3768" s="17"/>
      <c r="C3768" s="17"/>
      <c r="D3768" s="86"/>
      <c r="E3768" s="86"/>
      <c r="F3768" s="86"/>
      <c r="G3768" s="87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9"/>
      <c r="AB3768" s="79"/>
      <c r="AD3768" s="79"/>
      <c r="AE3768" s="120"/>
    </row>
    <row r="3769" spans="1:31" x14ac:dyDescent="0.25">
      <c r="A3769" s="17"/>
      <c r="B3769" s="17"/>
      <c r="C3769" s="17"/>
      <c r="D3769" s="86"/>
      <c r="E3769" s="86"/>
      <c r="F3769" s="86"/>
      <c r="G3769" s="87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9"/>
      <c r="AB3769" s="79"/>
      <c r="AD3769" s="79"/>
      <c r="AE3769" s="120"/>
    </row>
    <row r="3770" spans="1:31" x14ac:dyDescent="0.25">
      <c r="A3770" s="17"/>
      <c r="B3770" s="17"/>
      <c r="C3770" s="17"/>
      <c r="D3770" s="86"/>
      <c r="E3770" s="86"/>
      <c r="F3770" s="86"/>
      <c r="G3770" s="87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9"/>
      <c r="AB3770" s="79"/>
      <c r="AD3770" s="79"/>
      <c r="AE3770" s="120"/>
    </row>
    <row r="3771" spans="1:31" x14ac:dyDescent="0.25">
      <c r="A3771" s="17"/>
      <c r="B3771" s="17"/>
      <c r="C3771" s="17"/>
      <c r="D3771" s="86"/>
      <c r="E3771" s="86"/>
      <c r="F3771" s="86"/>
      <c r="G3771" s="87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9"/>
      <c r="AB3771" s="79"/>
      <c r="AD3771" s="79"/>
      <c r="AE3771" s="120"/>
    </row>
    <row r="3772" spans="1:31" x14ac:dyDescent="0.25">
      <c r="A3772" s="17"/>
      <c r="B3772" s="17"/>
      <c r="C3772" s="17"/>
      <c r="D3772" s="86"/>
      <c r="E3772" s="86"/>
      <c r="F3772" s="86"/>
      <c r="G3772" s="87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9"/>
      <c r="AB3772" s="79"/>
      <c r="AD3772" s="79"/>
      <c r="AE3772" s="120"/>
    </row>
    <row r="3773" spans="1:31" x14ac:dyDescent="0.25">
      <c r="A3773" s="17"/>
      <c r="B3773" s="17"/>
      <c r="C3773" s="17"/>
      <c r="D3773" s="86"/>
      <c r="E3773" s="86"/>
      <c r="F3773" s="86"/>
      <c r="G3773" s="87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9"/>
      <c r="AB3773" s="79"/>
      <c r="AD3773" s="79"/>
      <c r="AE3773" s="120"/>
    </row>
    <row r="3774" spans="1:31" x14ac:dyDescent="0.25">
      <c r="A3774" s="17"/>
      <c r="B3774" s="17"/>
      <c r="C3774" s="17"/>
      <c r="D3774" s="86"/>
      <c r="E3774" s="86"/>
      <c r="F3774" s="86"/>
      <c r="G3774" s="87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9"/>
      <c r="AB3774" s="79"/>
      <c r="AD3774" s="79"/>
      <c r="AE3774" s="120"/>
    </row>
    <row r="3775" spans="1:31" x14ac:dyDescent="0.25">
      <c r="A3775" s="17"/>
      <c r="B3775" s="17"/>
      <c r="C3775" s="17"/>
      <c r="D3775" s="86"/>
      <c r="E3775" s="86"/>
      <c r="F3775" s="86"/>
      <c r="G3775" s="87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9"/>
      <c r="AB3775" s="79"/>
      <c r="AD3775" s="79"/>
      <c r="AE3775" s="120"/>
    </row>
    <row r="3776" spans="1:31" x14ac:dyDescent="0.25">
      <c r="A3776" s="17"/>
      <c r="B3776" s="17"/>
      <c r="C3776" s="17"/>
      <c r="D3776" s="86"/>
      <c r="E3776" s="86"/>
      <c r="F3776" s="86"/>
      <c r="G3776" s="87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9"/>
      <c r="AB3776" s="79"/>
      <c r="AD3776" s="79"/>
      <c r="AE3776" s="120"/>
    </row>
    <row r="3777" spans="1:31" x14ac:dyDescent="0.25">
      <c r="A3777" s="17"/>
      <c r="B3777" s="17"/>
      <c r="C3777" s="17"/>
      <c r="D3777" s="86"/>
      <c r="E3777" s="86"/>
      <c r="F3777" s="86"/>
      <c r="G3777" s="87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9"/>
      <c r="AB3777" s="79"/>
      <c r="AD3777" s="79"/>
      <c r="AE3777" s="120"/>
    </row>
    <row r="3778" spans="1:31" x14ac:dyDescent="0.25">
      <c r="A3778" s="17"/>
      <c r="B3778" s="17"/>
      <c r="C3778" s="17"/>
      <c r="D3778" s="86"/>
      <c r="E3778" s="86"/>
      <c r="F3778" s="86"/>
      <c r="G3778" s="87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9"/>
      <c r="AB3778" s="79"/>
      <c r="AD3778" s="79"/>
      <c r="AE3778" s="120"/>
    </row>
    <row r="3779" spans="1:31" x14ac:dyDescent="0.25">
      <c r="A3779" s="17"/>
      <c r="B3779" s="17"/>
      <c r="C3779" s="17"/>
      <c r="D3779" s="86"/>
      <c r="E3779" s="86"/>
      <c r="F3779" s="86"/>
      <c r="G3779" s="87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9"/>
      <c r="AB3779" s="79"/>
      <c r="AD3779" s="79"/>
      <c r="AE3779" s="120"/>
    </row>
    <row r="3780" spans="1:31" x14ac:dyDescent="0.25">
      <c r="A3780" s="17"/>
      <c r="B3780" s="17"/>
      <c r="C3780" s="17"/>
      <c r="D3780" s="86"/>
      <c r="E3780" s="86"/>
      <c r="F3780" s="86"/>
      <c r="G3780" s="87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9"/>
      <c r="AB3780" s="79"/>
      <c r="AD3780" s="79"/>
      <c r="AE3780" s="120"/>
    </row>
    <row r="3781" spans="1:31" x14ac:dyDescent="0.25">
      <c r="A3781" s="17"/>
      <c r="B3781" s="17"/>
      <c r="C3781" s="17"/>
      <c r="D3781" s="86"/>
      <c r="E3781" s="86"/>
      <c r="F3781" s="86"/>
      <c r="G3781" s="87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9"/>
      <c r="AB3781" s="79"/>
      <c r="AD3781" s="79"/>
      <c r="AE3781" s="120"/>
    </row>
    <row r="3782" spans="1:31" x14ac:dyDescent="0.25">
      <c r="A3782" s="17"/>
      <c r="B3782" s="17"/>
      <c r="C3782" s="17"/>
      <c r="D3782" s="86"/>
      <c r="E3782" s="86"/>
      <c r="F3782" s="86"/>
      <c r="G3782" s="87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9"/>
      <c r="AB3782" s="79"/>
      <c r="AD3782" s="79"/>
      <c r="AE3782" s="120"/>
    </row>
    <row r="3783" spans="1:31" x14ac:dyDescent="0.25">
      <c r="A3783" s="17"/>
      <c r="B3783" s="17"/>
      <c r="C3783" s="17"/>
      <c r="D3783" s="86"/>
      <c r="E3783" s="86"/>
      <c r="F3783" s="86"/>
      <c r="G3783" s="87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9"/>
      <c r="AB3783" s="79"/>
      <c r="AD3783" s="79"/>
      <c r="AE3783" s="120"/>
    </row>
    <row r="3784" spans="1:31" x14ac:dyDescent="0.25">
      <c r="A3784" s="17"/>
      <c r="B3784" s="17"/>
      <c r="C3784" s="17"/>
      <c r="D3784" s="86"/>
      <c r="E3784" s="86"/>
      <c r="F3784" s="86"/>
      <c r="G3784" s="87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9"/>
      <c r="AB3784" s="79"/>
      <c r="AD3784" s="79"/>
      <c r="AE3784" s="120"/>
    </row>
    <row r="3785" spans="1:31" x14ac:dyDescent="0.25">
      <c r="A3785" s="17"/>
      <c r="B3785" s="17"/>
      <c r="C3785" s="17"/>
      <c r="D3785" s="86"/>
      <c r="E3785" s="86"/>
      <c r="F3785" s="86"/>
      <c r="G3785" s="87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9"/>
      <c r="AB3785" s="79"/>
      <c r="AD3785" s="79"/>
      <c r="AE3785" s="120"/>
    </row>
    <row r="3786" spans="1:31" x14ac:dyDescent="0.25">
      <c r="A3786" s="17"/>
      <c r="B3786" s="17"/>
      <c r="C3786" s="17"/>
      <c r="D3786" s="86"/>
      <c r="E3786" s="86"/>
      <c r="F3786" s="86"/>
      <c r="G3786" s="87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9"/>
      <c r="AB3786" s="79"/>
      <c r="AD3786" s="79"/>
      <c r="AE3786" s="120"/>
    </row>
    <row r="3787" spans="1:31" x14ac:dyDescent="0.25">
      <c r="A3787" s="17"/>
      <c r="B3787" s="17"/>
      <c r="C3787" s="17"/>
      <c r="D3787" s="86"/>
      <c r="E3787" s="86"/>
      <c r="F3787" s="86"/>
      <c r="G3787" s="87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9"/>
      <c r="AB3787" s="79"/>
      <c r="AD3787" s="79"/>
      <c r="AE3787" s="120"/>
    </row>
    <row r="3788" spans="1:31" x14ac:dyDescent="0.25">
      <c r="A3788" s="17"/>
      <c r="B3788" s="17"/>
      <c r="C3788" s="17"/>
      <c r="D3788" s="86"/>
      <c r="E3788" s="86"/>
      <c r="F3788" s="86"/>
      <c r="G3788" s="87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9"/>
      <c r="AB3788" s="79"/>
      <c r="AD3788" s="79"/>
      <c r="AE3788" s="120"/>
    </row>
    <row r="3789" spans="1:31" x14ac:dyDescent="0.25">
      <c r="A3789" s="17"/>
      <c r="B3789" s="17"/>
      <c r="C3789" s="17"/>
      <c r="D3789" s="86"/>
      <c r="E3789" s="86"/>
      <c r="F3789" s="86"/>
      <c r="G3789" s="87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9"/>
      <c r="AB3789" s="79"/>
      <c r="AD3789" s="79"/>
      <c r="AE3789" s="120"/>
    </row>
    <row r="3790" spans="1:31" x14ac:dyDescent="0.25">
      <c r="A3790" s="17"/>
      <c r="B3790" s="17"/>
      <c r="C3790" s="17"/>
      <c r="D3790" s="86"/>
      <c r="E3790" s="86"/>
      <c r="F3790" s="86"/>
      <c r="G3790" s="87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9"/>
      <c r="AB3790" s="79"/>
      <c r="AD3790" s="79"/>
      <c r="AE3790" s="120"/>
    </row>
    <row r="3791" spans="1:31" x14ac:dyDescent="0.25">
      <c r="A3791" s="17"/>
      <c r="B3791" s="17"/>
      <c r="C3791" s="17"/>
      <c r="D3791" s="86"/>
      <c r="E3791" s="86"/>
      <c r="F3791" s="86"/>
      <c r="G3791" s="87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9"/>
      <c r="AB3791" s="79"/>
      <c r="AD3791" s="79"/>
      <c r="AE3791" s="120"/>
    </row>
    <row r="3792" spans="1:31" x14ac:dyDescent="0.25">
      <c r="A3792" s="17"/>
      <c r="B3792" s="17"/>
      <c r="C3792" s="17"/>
      <c r="D3792" s="86"/>
      <c r="E3792" s="86"/>
      <c r="F3792" s="86"/>
      <c r="G3792" s="87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9"/>
      <c r="AB3792" s="79"/>
      <c r="AD3792" s="79"/>
      <c r="AE3792" s="120"/>
    </row>
    <row r="3793" spans="1:31" x14ac:dyDescent="0.25">
      <c r="A3793" s="17"/>
      <c r="B3793" s="17"/>
      <c r="C3793" s="17"/>
      <c r="D3793" s="86"/>
      <c r="E3793" s="86"/>
      <c r="F3793" s="86"/>
      <c r="G3793" s="87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9"/>
      <c r="AB3793" s="79"/>
      <c r="AD3793" s="79"/>
      <c r="AE3793" s="120"/>
    </row>
    <row r="3794" spans="1:31" x14ac:dyDescent="0.25">
      <c r="A3794" s="17"/>
      <c r="B3794" s="17"/>
      <c r="C3794" s="17"/>
      <c r="D3794" s="86"/>
      <c r="E3794" s="86"/>
      <c r="F3794" s="86"/>
      <c r="G3794" s="87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9"/>
      <c r="AB3794" s="79"/>
      <c r="AD3794" s="79"/>
      <c r="AE3794" s="120"/>
    </row>
    <row r="3795" spans="1:31" x14ac:dyDescent="0.25">
      <c r="A3795" s="17"/>
      <c r="B3795" s="17"/>
      <c r="C3795" s="17"/>
      <c r="D3795" s="86"/>
      <c r="E3795" s="86"/>
      <c r="F3795" s="86"/>
      <c r="G3795" s="87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9"/>
      <c r="AB3795" s="79"/>
      <c r="AD3795" s="79"/>
      <c r="AE3795" s="120"/>
    </row>
    <row r="3796" spans="1:31" x14ac:dyDescent="0.25">
      <c r="A3796" s="17"/>
      <c r="B3796" s="17"/>
      <c r="C3796" s="17"/>
      <c r="D3796" s="86"/>
      <c r="E3796" s="86"/>
      <c r="F3796" s="86"/>
      <c r="G3796" s="87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9"/>
      <c r="AB3796" s="79"/>
      <c r="AD3796" s="79"/>
      <c r="AE3796" s="120"/>
    </row>
    <row r="3797" spans="1:31" x14ac:dyDescent="0.25">
      <c r="A3797" s="17"/>
      <c r="B3797" s="17"/>
      <c r="C3797" s="17"/>
      <c r="D3797" s="86"/>
      <c r="E3797" s="86"/>
      <c r="F3797" s="86"/>
      <c r="G3797" s="87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9"/>
      <c r="AB3797" s="79"/>
      <c r="AD3797" s="79"/>
      <c r="AE3797" s="120"/>
    </row>
    <row r="3798" spans="1:31" x14ac:dyDescent="0.25">
      <c r="A3798" s="17"/>
      <c r="B3798" s="17"/>
      <c r="C3798" s="17"/>
      <c r="D3798" s="86"/>
      <c r="E3798" s="86"/>
      <c r="F3798" s="86"/>
      <c r="G3798" s="87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9"/>
      <c r="AB3798" s="79"/>
      <c r="AD3798" s="79"/>
      <c r="AE3798" s="120"/>
    </row>
    <row r="3799" spans="1:31" x14ac:dyDescent="0.25">
      <c r="A3799" s="17"/>
      <c r="B3799" s="17"/>
      <c r="C3799" s="17"/>
      <c r="D3799" s="86"/>
      <c r="E3799" s="86"/>
      <c r="F3799" s="86"/>
      <c r="G3799" s="87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9"/>
      <c r="AB3799" s="79"/>
      <c r="AD3799" s="79"/>
      <c r="AE3799" s="120"/>
    </row>
    <row r="3800" spans="1:31" x14ac:dyDescent="0.25">
      <c r="A3800" s="17"/>
      <c r="B3800" s="17"/>
      <c r="C3800" s="17"/>
      <c r="D3800" s="86"/>
      <c r="E3800" s="86"/>
      <c r="F3800" s="86"/>
      <c r="G3800" s="87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9"/>
      <c r="AB3800" s="79"/>
      <c r="AD3800" s="79"/>
      <c r="AE3800" s="120"/>
    </row>
    <row r="3801" spans="1:31" x14ac:dyDescent="0.25">
      <c r="A3801" s="17"/>
      <c r="B3801" s="17"/>
      <c r="C3801" s="17"/>
      <c r="D3801" s="86"/>
      <c r="E3801" s="86"/>
      <c r="F3801" s="86"/>
      <c r="G3801" s="87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9"/>
      <c r="AB3801" s="79"/>
      <c r="AD3801" s="79"/>
      <c r="AE3801" s="120"/>
    </row>
    <row r="3802" spans="1:31" x14ac:dyDescent="0.25">
      <c r="A3802" s="17"/>
      <c r="B3802" s="17"/>
      <c r="C3802" s="17"/>
      <c r="D3802" s="86"/>
      <c r="E3802" s="86"/>
      <c r="F3802" s="86"/>
      <c r="G3802" s="87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9"/>
      <c r="AB3802" s="79"/>
      <c r="AD3802" s="79"/>
      <c r="AE3802" s="120"/>
    </row>
    <row r="3803" spans="1:31" x14ac:dyDescent="0.25">
      <c r="A3803" s="17"/>
      <c r="B3803" s="17"/>
      <c r="C3803" s="17"/>
      <c r="D3803" s="86"/>
      <c r="E3803" s="86"/>
      <c r="F3803" s="86"/>
      <c r="G3803" s="87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9"/>
      <c r="AB3803" s="79"/>
      <c r="AD3803" s="79"/>
      <c r="AE3803" s="120"/>
    </row>
    <row r="3804" spans="1:31" x14ac:dyDescent="0.25">
      <c r="A3804" s="17"/>
      <c r="B3804" s="17"/>
      <c r="C3804" s="17"/>
      <c r="D3804" s="86"/>
      <c r="E3804" s="86"/>
      <c r="F3804" s="86"/>
      <c r="G3804" s="87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9"/>
      <c r="AB3804" s="79"/>
      <c r="AD3804" s="79"/>
      <c r="AE3804" s="120"/>
    </row>
    <row r="3805" spans="1:31" x14ac:dyDescent="0.25">
      <c r="A3805" s="17"/>
      <c r="B3805" s="17"/>
      <c r="C3805" s="17"/>
      <c r="D3805" s="86"/>
      <c r="E3805" s="86"/>
      <c r="F3805" s="86"/>
      <c r="G3805" s="87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9"/>
      <c r="AB3805" s="79"/>
      <c r="AD3805" s="79"/>
      <c r="AE3805" s="120"/>
    </row>
    <row r="3806" spans="1:31" x14ac:dyDescent="0.25">
      <c r="A3806" s="17"/>
      <c r="B3806" s="17"/>
      <c r="C3806" s="17"/>
      <c r="D3806" s="86"/>
      <c r="E3806" s="86"/>
      <c r="F3806" s="86"/>
      <c r="G3806" s="87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9"/>
      <c r="AB3806" s="79"/>
      <c r="AD3806" s="79"/>
      <c r="AE3806" s="120"/>
    </row>
    <row r="3807" spans="1:31" x14ac:dyDescent="0.25">
      <c r="A3807" s="17"/>
      <c r="B3807" s="17"/>
      <c r="C3807" s="17"/>
      <c r="D3807" s="86"/>
      <c r="E3807" s="86"/>
      <c r="F3807" s="86"/>
      <c r="G3807" s="87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9"/>
      <c r="AB3807" s="79"/>
      <c r="AD3807" s="79"/>
      <c r="AE3807" s="120"/>
    </row>
    <row r="3808" spans="1:31" x14ac:dyDescent="0.25">
      <c r="A3808" s="17"/>
      <c r="B3808" s="17"/>
      <c r="C3808" s="17"/>
      <c r="D3808" s="86"/>
      <c r="E3808" s="86"/>
      <c r="F3808" s="86"/>
      <c r="G3808" s="87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9"/>
      <c r="AB3808" s="79"/>
      <c r="AD3808" s="79"/>
      <c r="AE3808" s="120"/>
    </row>
    <row r="3809" spans="1:31" x14ac:dyDescent="0.25">
      <c r="A3809" s="17"/>
      <c r="B3809" s="17"/>
      <c r="C3809" s="17"/>
      <c r="D3809" s="86"/>
      <c r="E3809" s="86"/>
      <c r="F3809" s="86"/>
      <c r="G3809" s="87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9"/>
      <c r="AB3809" s="79"/>
      <c r="AD3809" s="79"/>
      <c r="AE3809" s="120"/>
    </row>
    <row r="3810" spans="1:31" x14ac:dyDescent="0.25">
      <c r="A3810" s="17"/>
      <c r="B3810" s="17"/>
      <c r="C3810" s="17"/>
      <c r="D3810" s="86"/>
      <c r="E3810" s="86"/>
      <c r="F3810" s="86"/>
      <c r="G3810" s="87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9"/>
      <c r="AB3810" s="79"/>
      <c r="AD3810" s="79"/>
      <c r="AE3810" s="120"/>
    </row>
    <row r="3811" spans="1:31" x14ac:dyDescent="0.25">
      <c r="A3811" s="17"/>
      <c r="B3811" s="17"/>
      <c r="C3811" s="17"/>
      <c r="D3811" s="86"/>
      <c r="E3811" s="86"/>
      <c r="F3811" s="86"/>
      <c r="G3811" s="87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9"/>
      <c r="AB3811" s="79"/>
      <c r="AD3811" s="79"/>
      <c r="AE3811" s="120"/>
    </row>
    <row r="3812" spans="1:31" x14ac:dyDescent="0.25">
      <c r="A3812" s="17"/>
      <c r="B3812" s="17"/>
      <c r="C3812" s="17"/>
      <c r="D3812" s="86"/>
      <c r="E3812" s="86"/>
      <c r="F3812" s="86"/>
      <c r="G3812" s="87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9"/>
      <c r="AB3812" s="79"/>
      <c r="AD3812" s="79"/>
      <c r="AE3812" s="120"/>
    </row>
    <row r="3813" spans="1:31" x14ac:dyDescent="0.25">
      <c r="A3813" s="17"/>
      <c r="B3813" s="17"/>
      <c r="C3813" s="17"/>
      <c r="D3813" s="86"/>
      <c r="E3813" s="86"/>
      <c r="F3813" s="86"/>
      <c r="G3813" s="87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9"/>
      <c r="AB3813" s="79"/>
      <c r="AD3813" s="79"/>
      <c r="AE3813" s="120"/>
    </row>
    <row r="3814" spans="1:31" x14ac:dyDescent="0.25">
      <c r="A3814" s="17"/>
      <c r="B3814" s="17"/>
      <c r="C3814" s="17"/>
      <c r="D3814" s="86"/>
      <c r="E3814" s="86"/>
      <c r="F3814" s="86"/>
      <c r="G3814" s="87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9"/>
      <c r="AB3814" s="79"/>
      <c r="AD3814" s="79"/>
      <c r="AE3814" s="120"/>
    </row>
    <row r="3815" spans="1:31" x14ac:dyDescent="0.25">
      <c r="A3815" s="17"/>
      <c r="B3815" s="17"/>
      <c r="C3815" s="17"/>
      <c r="D3815" s="86"/>
      <c r="E3815" s="86"/>
      <c r="F3815" s="86"/>
      <c r="G3815" s="87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9"/>
      <c r="AB3815" s="79"/>
      <c r="AD3815" s="79"/>
      <c r="AE3815" s="120"/>
    </row>
    <row r="3816" spans="1:31" x14ac:dyDescent="0.25">
      <c r="A3816" s="17"/>
      <c r="B3816" s="17"/>
      <c r="C3816" s="17"/>
      <c r="D3816" s="86"/>
      <c r="E3816" s="86"/>
      <c r="F3816" s="86"/>
      <c r="G3816" s="87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9"/>
      <c r="AB3816" s="79"/>
      <c r="AD3816" s="79"/>
      <c r="AE3816" s="120"/>
    </row>
    <row r="3817" spans="1:31" x14ac:dyDescent="0.25">
      <c r="A3817" s="17"/>
      <c r="B3817" s="17"/>
      <c r="C3817" s="17"/>
      <c r="D3817" s="86"/>
      <c r="E3817" s="86"/>
      <c r="F3817" s="86"/>
      <c r="G3817" s="87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9"/>
      <c r="AB3817" s="79"/>
      <c r="AD3817" s="79"/>
      <c r="AE3817" s="120"/>
    </row>
    <row r="3818" spans="1:31" x14ac:dyDescent="0.25">
      <c r="A3818" s="17"/>
      <c r="B3818" s="17"/>
      <c r="C3818" s="17"/>
      <c r="D3818" s="86"/>
      <c r="E3818" s="86"/>
      <c r="F3818" s="86"/>
      <c r="G3818" s="87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9"/>
      <c r="AB3818" s="79"/>
      <c r="AD3818" s="79"/>
      <c r="AE3818" s="120"/>
    </row>
    <row r="3819" spans="1:31" x14ac:dyDescent="0.25">
      <c r="A3819" s="17"/>
      <c r="B3819" s="17"/>
      <c r="C3819" s="17"/>
      <c r="D3819" s="86"/>
      <c r="E3819" s="86"/>
      <c r="F3819" s="86"/>
      <c r="G3819" s="87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9"/>
      <c r="AB3819" s="79"/>
      <c r="AD3819" s="79"/>
      <c r="AE3819" s="121"/>
    </row>
    <row r="3820" spans="1:31" x14ac:dyDescent="0.25">
      <c r="A3820" s="17"/>
      <c r="B3820" s="17"/>
      <c r="C3820" s="17"/>
      <c r="D3820" s="86"/>
      <c r="E3820" s="86"/>
      <c r="F3820" s="86"/>
      <c r="G3820" s="87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9"/>
      <c r="AB3820" s="79"/>
      <c r="AD3820" s="79"/>
      <c r="AE3820" s="121"/>
    </row>
    <row r="3821" spans="1:31" x14ac:dyDescent="0.25">
      <c r="A3821" s="17"/>
      <c r="B3821" s="17"/>
      <c r="C3821" s="17"/>
      <c r="D3821" s="86"/>
      <c r="E3821" s="86"/>
      <c r="F3821" s="86"/>
      <c r="G3821" s="87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9"/>
      <c r="AB3821" s="79"/>
      <c r="AD3821" s="79"/>
      <c r="AE3821" s="121"/>
    </row>
    <row r="3822" spans="1:31" x14ac:dyDescent="0.25">
      <c r="A3822" s="17"/>
      <c r="B3822" s="17"/>
      <c r="C3822" s="17"/>
      <c r="D3822" s="86"/>
      <c r="E3822" s="86"/>
      <c r="F3822" s="86"/>
      <c r="G3822" s="87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9"/>
      <c r="AB3822" s="79"/>
      <c r="AD3822" s="79"/>
      <c r="AE3822" s="121"/>
    </row>
    <row r="3823" spans="1:31" x14ac:dyDescent="0.25">
      <c r="A3823" s="17"/>
      <c r="B3823" s="17"/>
      <c r="C3823" s="17"/>
      <c r="D3823" s="86"/>
      <c r="E3823" s="86"/>
      <c r="F3823" s="86"/>
      <c r="G3823" s="87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9"/>
      <c r="AB3823" s="79"/>
      <c r="AD3823" s="79"/>
      <c r="AE3823" s="121"/>
    </row>
    <row r="3824" spans="1:31" x14ac:dyDescent="0.25">
      <c r="A3824" s="17"/>
      <c r="B3824" s="17"/>
      <c r="C3824" s="17"/>
      <c r="D3824" s="86"/>
      <c r="E3824" s="86"/>
      <c r="F3824" s="86"/>
      <c r="G3824" s="87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9"/>
      <c r="AB3824" s="79"/>
      <c r="AD3824" s="79"/>
      <c r="AE3824" s="121"/>
    </row>
    <row r="3825" spans="1:31" x14ac:dyDescent="0.25">
      <c r="A3825" s="17"/>
      <c r="B3825" s="17"/>
      <c r="C3825" s="17"/>
      <c r="D3825" s="86"/>
      <c r="E3825" s="86"/>
      <c r="F3825" s="86"/>
      <c r="G3825" s="87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9"/>
      <c r="AB3825" s="79"/>
      <c r="AD3825" s="79"/>
      <c r="AE3825" s="121"/>
    </row>
    <row r="3826" spans="1:31" x14ac:dyDescent="0.25">
      <c r="A3826" s="17"/>
      <c r="B3826" s="17"/>
      <c r="C3826" s="17"/>
      <c r="D3826" s="86"/>
      <c r="E3826" s="86"/>
      <c r="F3826" s="86"/>
      <c r="G3826" s="87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9"/>
      <c r="AB3826" s="79"/>
      <c r="AD3826" s="79"/>
      <c r="AE3826" s="121"/>
    </row>
    <row r="3827" spans="1:31" x14ac:dyDescent="0.25">
      <c r="A3827" s="17"/>
      <c r="B3827" s="17"/>
      <c r="C3827" s="17"/>
      <c r="D3827" s="86"/>
      <c r="E3827" s="86"/>
      <c r="F3827" s="86"/>
      <c r="G3827" s="87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9"/>
      <c r="AB3827" s="79"/>
      <c r="AD3827" s="79"/>
      <c r="AE3827" s="121"/>
    </row>
    <row r="3828" spans="1:31" x14ac:dyDescent="0.25">
      <c r="A3828" s="17"/>
      <c r="B3828" s="17"/>
      <c r="C3828" s="17"/>
      <c r="D3828" s="86"/>
      <c r="E3828" s="86"/>
      <c r="F3828" s="86"/>
      <c r="G3828" s="87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9"/>
      <c r="AB3828" s="79"/>
      <c r="AD3828" s="79"/>
      <c r="AE3828" s="121"/>
    </row>
    <row r="3829" spans="1:31" x14ac:dyDescent="0.25">
      <c r="A3829" s="17"/>
      <c r="B3829" s="17"/>
      <c r="C3829" s="17"/>
      <c r="D3829" s="86"/>
      <c r="E3829" s="86"/>
      <c r="F3829" s="86"/>
      <c r="G3829" s="87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9"/>
      <c r="AB3829" s="79"/>
      <c r="AD3829" s="79"/>
      <c r="AE3829" s="121"/>
    </row>
    <row r="3830" spans="1:31" x14ac:dyDescent="0.25">
      <c r="A3830" s="17"/>
      <c r="B3830" s="17"/>
      <c r="C3830" s="17"/>
      <c r="D3830" s="86"/>
      <c r="E3830" s="86"/>
      <c r="F3830" s="86"/>
      <c r="G3830" s="87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9"/>
      <c r="AB3830" s="79"/>
      <c r="AD3830" s="79"/>
      <c r="AE3830" s="121"/>
    </row>
    <row r="3831" spans="1:31" x14ac:dyDescent="0.25">
      <c r="A3831" s="17"/>
      <c r="B3831" s="17"/>
      <c r="C3831" s="17"/>
      <c r="D3831" s="86"/>
      <c r="E3831" s="86"/>
      <c r="F3831" s="86"/>
      <c r="G3831" s="87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9"/>
      <c r="AB3831" s="79"/>
      <c r="AD3831" s="79"/>
      <c r="AE3831" s="121"/>
    </row>
    <row r="3832" spans="1:31" x14ac:dyDescent="0.25">
      <c r="A3832" s="17"/>
      <c r="B3832" s="17"/>
      <c r="C3832" s="17"/>
      <c r="D3832" s="86"/>
      <c r="E3832" s="86"/>
      <c r="F3832" s="86"/>
      <c r="G3832" s="87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9"/>
      <c r="AB3832" s="79"/>
      <c r="AD3832" s="79"/>
      <c r="AE3832" s="121"/>
    </row>
    <row r="3833" spans="1:31" x14ac:dyDescent="0.25">
      <c r="A3833" s="17"/>
      <c r="B3833" s="17"/>
      <c r="C3833" s="17"/>
      <c r="D3833" s="86"/>
      <c r="E3833" s="86"/>
      <c r="F3833" s="86"/>
      <c r="G3833" s="87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9"/>
      <c r="AB3833" s="79"/>
      <c r="AD3833" s="79"/>
      <c r="AE3833" s="121"/>
    </row>
    <row r="3834" spans="1:31" x14ac:dyDescent="0.25">
      <c r="A3834" s="17"/>
      <c r="B3834" s="17"/>
      <c r="C3834" s="17"/>
      <c r="D3834" s="86"/>
      <c r="E3834" s="86"/>
      <c r="F3834" s="86"/>
      <c r="G3834" s="87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9"/>
      <c r="AB3834" s="79"/>
      <c r="AD3834" s="79"/>
      <c r="AE3834" s="121"/>
    </row>
    <row r="3835" spans="1:31" x14ac:dyDescent="0.25">
      <c r="A3835" s="17"/>
      <c r="B3835" s="17"/>
      <c r="C3835" s="17"/>
      <c r="D3835" s="86"/>
      <c r="E3835" s="86"/>
      <c r="F3835" s="86"/>
      <c r="G3835" s="87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9"/>
      <c r="AB3835" s="79"/>
      <c r="AD3835" s="79"/>
      <c r="AE3835" s="121"/>
    </row>
    <row r="3836" spans="1:31" x14ac:dyDescent="0.25">
      <c r="A3836" s="17"/>
      <c r="B3836" s="17"/>
      <c r="C3836" s="17"/>
      <c r="D3836" s="86"/>
      <c r="E3836" s="86"/>
      <c r="F3836" s="86"/>
      <c r="G3836" s="87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9"/>
      <c r="AB3836" s="79"/>
      <c r="AD3836" s="79"/>
      <c r="AE3836" s="121"/>
    </row>
    <row r="3837" spans="1:31" x14ac:dyDescent="0.25">
      <c r="A3837" s="17"/>
      <c r="B3837" s="17"/>
      <c r="C3837" s="17"/>
      <c r="D3837" s="86"/>
      <c r="E3837" s="86"/>
      <c r="F3837" s="86"/>
      <c r="G3837" s="87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9"/>
      <c r="AB3837" s="79"/>
      <c r="AD3837" s="79"/>
      <c r="AE3837" s="121"/>
    </row>
    <row r="3838" spans="1:31" x14ac:dyDescent="0.25">
      <c r="A3838" s="17"/>
      <c r="B3838" s="17"/>
      <c r="C3838" s="17"/>
      <c r="D3838" s="86"/>
      <c r="E3838" s="86"/>
      <c r="F3838" s="86"/>
      <c r="G3838" s="87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9"/>
      <c r="AB3838" s="79"/>
      <c r="AD3838" s="79"/>
      <c r="AE3838" s="121"/>
    </row>
    <row r="3839" spans="1:31" x14ac:dyDescent="0.25">
      <c r="A3839" s="17"/>
      <c r="B3839" s="17"/>
      <c r="C3839" s="17"/>
      <c r="D3839" s="86"/>
      <c r="E3839" s="86"/>
      <c r="F3839" s="86"/>
      <c r="G3839" s="87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9"/>
      <c r="AB3839" s="79"/>
      <c r="AD3839" s="79"/>
      <c r="AE3839" s="121"/>
    </row>
    <row r="3840" spans="1:31" x14ac:dyDescent="0.25">
      <c r="A3840" s="17"/>
      <c r="B3840" s="17"/>
      <c r="C3840" s="17"/>
      <c r="D3840" s="86"/>
      <c r="E3840" s="86"/>
      <c r="F3840" s="86"/>
      <c r="G3840" s="87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9"/>
      <c r="AB3840" s="79"/>
      <c r="AD3840" s="79"/>
      <c r="AE3840" s="121"/>
    </row>
    <row r="3841" spans="1:31" x14ac:dyDescent="0.25">
      <c r="A3841" s="17"/>
      <c r="B3841" s="17"/>
      <c r="C3841" s="17"/>
      <c r="D3841" s="86"/>
      <c r="E3841" s="86"/>
      <c r="F3841" s="86"/>
      <c r="G3841" s="87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9"/>
      <c r="AB3841" s="79"/>
      <c r="AD3841" s="79"/>
      <c r="AE3841" s="121"/>
    </row>
    <row r="3842" spans="1:31" x14ac:dyDescent="0.25">
      <c r="A3842" s="17"/>
      <c r="B3842" s="17"/>
      <c r="C3842" s="17"/>
      <c r="D3842" s="86"/>
      <c r="E3842" s="86"/>
      <c r="F3842" s="86"/>
      <c r="G3842" s="87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9"/>
      <c r="AB3842" s="79"/>
      <c r="AD3842" s="79"/>
      <c r="AE3842" s="121"/>
    </row>
    <row r="3843" spans="1:31" x14ac:dyDescent="0.25">
      <c r="A3843" s="17"/>
      <c r="B3843" s="17"/>
      <c r="C3843" s="17"/>
      <c r="D3843" s="86"/>
      <c r="E3843" s="86"/>
      <c r="F3843" s="86"/>
      <c r="G3843" s="87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9"/>
      <c r="AB3843" s="79"/>
      <c r="AD3843" s="79"/>
      <c r="AE3843" s="121"/>
    </row>
    <row r="3844" spans="1:31" x14ac:dyDescent="0.25">
      <c r="A3844" s="17"/>
      <c r="B3844" s="17"/>
      <c r="C3844" s="17"/>
      <c r="D3844" s="86"/>
      <c r="E3844" s="86"/>
      <c r="F3844" s="86"/>
      <c r="G3844" s="87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9"/>
      <c r="AB3844" s="79"/>
      <c r="AD3844" s="79"/>
      <c r="AE3844" s="121"/>
    </row>
    <row r="3845" spans="1:31" x14ac:dyDescent="0.25">
      <c r="A3845" s="17"/>
      <c r="B3845" s="17"/>
      <c r="C3845" s="17"/>
      <c r="D3845" s="86"/>
      <c r="E3845" s="86"/>
      <c r="F3845" s="86"/>
      <c r="G3845" s="87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9"/>
      <c r="AB3845" s="79"/>
      <c r="AD3845" s="79"/>
      <c r="AE3845" s="121"/>
    </row>
    <row r="3846" spans="1:31" x14ac:dyDescent="0.25">
      <c r="A3846" s="17"/>
      <c r="B3846" s="17"/>
      <c r="C3846" s="17"/>
      <c r="D3846" s="86"/>
      <c r="E3846" s="86"/>
      <c r="F3846" s="86"/>
      <c r="G3846" s="87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9"/>
      <c r="AB3846" s="79"/>
      <c r="AD3846" s="79"/>
      <c r="AE3846" s="121"/>
    </row>
    <row r="3847" spans="1:31" x14ac:dyDescent="0.25">
      <c r="A3847" s="17"/>
      <c r="B3847" s="17"/>
      <c r="C3847" s="17"/>
      <c r="D3847" s="86"/>
      <c r="E3847" s="86"/>
      <c r="F3847" s="86"/>
      <c r="G3847" s="87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9"/>
      <c r="AB3847" s="79"/>
      <c r="AD3847" s="79"/>
      <c r="AE3847" s="121"/>
    </row>
    <row r="3848" spans="1:31" x14ac:dyDescent="0.25">
      <c r="A3848" s="17"/>
      <c r="B3848" s="17"/>
      <c r="C3848" s="17"/>
      <c r="D3848" s="86"/>
      <c r="E3848" s="86"/>
      <c r="F3848" s="86"/>
      <c r="G3848" s="87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9"/>
      <c r="AB3848" s="79"/>
      <c r="AD3848" s="79"/>
      <c r="AE3848" s="121"/>
    </row>
    <row r="3849" spans="1:31" x14ac:dyDescent="0.25">
      <c r="A3849" s="17"/>
      <c r="B3849" s="17"/>
      <c r="C3849" s="17"/>
      <c r="D3849" s="86"/>
      <c r="E3849" s="86"/>
      <c r="F3849" s="86"/>
      <c r="G3849" s="87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9"/>
      <c r="AB3849" s="79"/>
      <c r="AD3849" s="79"/>
      <c r="AE3849" s="121"/>
    </row>
    <row r="3850" spans="1:31" x14ac:dyDescent="0.25">
      <c r="A3850" s="17"/>
      <c r="B3850" s="17"/>
      <c r="C3850" s="17"/>
      <c r="D3850" s="86"/>
      <c r="E3850" s="86"/>
      <c r="F3850" s="86"/>
      <c r="G3850" s="87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9"/>
      <c r="AB3850" s="79"/>
      <c r="AD3850" s="79"/>
      <c r="AE3850" s="121"/>
    </row>
    <row r="3851" spans="1:31" x14ac:dyDescent="0.25">
      <c r="A3851" s="17"/>
      <c r="B3851" s="17"/>
      <c r="C3851" s="17"/>
      <c r="D3851" s="86"/>
      <c r="E3851" s="86"/>
      <c r="F3851" s="86"/>
      <c r="G3851" s="87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9"/>
      <c r="AB3851" s="79"/>
      <c r="AD3851" s="79"/>
      <c r="AE3851" s="121"/>
    </row>
    <row r="3852" spans="1:31" x14ac:dyDescent="0.25">
      <c r="A3852" s="17"/>
      <c r="B3852" s="17"/>
      <c r="C3852" s="17"/>
      <c r="D3852" s="86"/>
      <c r="E3852" s="86"/>
      <c r="F3852" s="86"/>
      <c r="G3852" s="87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9"/>
      <c r="AB3852" s="79"/>
      <c r="AD3852" s="79"/>
      <c r="AE3852" s="121"/>
    </row>
    <row r="3853" spans="1:31" x14ac:dyDescent="0.25">
      <c r="A3853" s="17"/>
      <c r="B3853" s="17"/>
      <c r="C3853" s="17"/>
      <c r="D3853" s="86"/>
      <c r="E3853" s="86"/>
      <c r="F3853" s="86"/>
      <c r="G3853" s="87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9"/>
      <c r="AB3853" s="79"/>
      <c r="AD3853" s="79"/>
      <c r="AE3853" s="121"/>
    </row>
    <row r="3854" spans="1:31" x14ac:dyDescent="0.25">
      <c r="A3854" s="17"/>
      <c r="B3854" s="17"/>
      <c r="C3854" s="17"/>
      <c r="D3854" s="86"/>
      <c r="E3854" s="86"/>
      <c r="F3854" s="86"/>
      <c r="G3854" s="87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9"/>
      <c r="AB3854" s="79"/>
      <c r="AD3854" s="79"/>
      <c r="AE3854" s="121"/>
    </row>
    <row r="3855" spans="1:31" x14ac:dyDescent="0.25">
      <c r="A3855" s="17"/>
      <c r="B3855" s="17"/>
      <c r="C3855" s="17"/>
      <c r="D3855" s="86"/>
      <c r="E3855" s="86"/>
      <c r="F3855" s="86"/>
      <c r="G3855" s="87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9"/>
      <c r="AB3855" s="79"/>
      <c r="AD3855" s="79"/>
      <c r="AE3855" s="121"/>
    </row>
    <row r="3856" spans="1:31" x14ac:dyDescent="0.25">
      <c r="A3856" s="17"/>
      <c r="B3856" s="17"/>
      <c r="C3856" s="17"/>
      <c r="D3856" s="86"/>
      <c r="E3856" s="86"/>
      <c r="F3856" s="86"/>
      <c r="G3856" s="87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9"/>
      <c r="AB3856" s="79"/>
      <c r="AD3856" s="79"/>
      <c r="AE3856" s="121"/>
    </row>
    <row r="3857" spans="1:31" x14ac:dyDescent="0.25">
      <c r="A3857" s="17"/>
      <c r="B3857" s="17"/>
      <c r="C3857" s="17"/>
      <c r="D3857" s="86"/>
      <c r="E3857" s="86"/>
      <c r="F3857" s="86"/>
      <c r="G3857" s="87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9"/>
      <c r="AB3857" s="79"/>
      <c r="AD3857" s="79"/>
      <c r="AE3857" s="121"/>
    </row>
    <row r="3858" spans="1:31" x14ac:dyDescent="0.25">
      <c r="A3858" s="17"/>
      <c r="B3858" s="17"/>
      <c r="C3858" s="17"/>
      <c r="D3858" s="86"/>
      <c r="E3858" s="86"/>
      <c r="F3858" s="86"/>
      <c r="G3858" s="87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9"/>
      <c r="AB3858" s="79"/>
      <c r="AD3858" s="79"/>
      <c r="AE3858" s="121"/>
    </row>
    <row r="3859" spans="1:31" x14ac:dyDescent="0.25">
      <c r="A3859" s="17"/>
      <c r="B3859" s="17"/>
      <c r="C3859" s="17"/>
      <c r="D3859" s="86"/>
      <c r="E3859" s="86"/>
      <c r="F3859" s="86"/>
      <c r="G3859" s="87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9"/>
      <c r="AB3859" s="79"/>
      <c r="AD3859" s="79"/>
      <c r="AE3859" s="121"/>
    </row>
    <row r="3860" spans="1:31" x14ac:dyDescent="0.25">
      <c r="A3860" s="17"/>
      <c r="B3860" s="17"/>
      <c r="C3860" s="17"/>
      <c r="D3860" s="86"/>
      <c r="E3860" s="86"/>
      <c r="F3860" s="86"/>
      <c r="G3860" s="87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9"/>
      <c r="AB3860" s="79"/>
      <c r="AD3860" s="79"/>
      <c r="AE3860" s="121"/>
    </row>
    <row r="3861" spans="1:31" x14ac:dyDescent="0.25">
      <c r="A3861" s="17"/>
      <c r="B3861" s="17"/>
      <c r="C3861" s="17"/>
      <c r="D3861" s="86"/>
      <c r="E3861" s="86"/>
      <c r="F3861" s="86"/>
      <c r="G3861" s="87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9"/>
      <c r="AB3861" s="79"/>
      <c r="AD3861" s="79"/>
      <c r="AE3861" s="121"/>
    </row>
    <row r="3862" spans="1:31" x14ac:dyDescent="0.25">
      <c r="A3862" s="17"/>
      <c r="B3862" s="17"/>
      <c r="C3862" s="17"/>
      <c r="D3862" s="86"/>
      <c r="E3862" s="86"/>
      <c r="F3862" s="86"/>
      <c r="G3862" s="87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9"/>
      <c r="AB3862" s="79"/>
      <c r="AD3862" s="79"/>
      <c r="AE3862" s="121"/>
    </row>
    <row r="3863" spans="1:31" x14ac:dyDescent="0.25">
      <c r="A3863" s="17"/>
      <c r="B3863" s="17"/>
      <c r="C3863" s="17"/>
      <c r="D3863" s="86"/>
      <c r="E3863" s="86"/>
      <c r="F3863" s="86"/>
      <c r="G3863" s="87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9"/>
      <c r="AB3863" s="79"/>
      <c r="AD3863" s="79"/>
      <c r="AE3863" s="121"/>
    </row>
    <row r="3864" spans="1:31" x14ac:dyDescent="0.25">
      <c r="A3864" s="17"/>
      <c r="B3864" s="17"/>
      <c r="C3864" s="17"/>
      <c r="D3864" s="86"/>
      <c r="E3864" s="86"/>
      <c r="F3864" s="86"/>
      <c r="G3864" s="87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9"/>
      <c r="AB3864" s="79"/>
      <c r="AD3864" s="79"/>
      <c r="AE3864" s="121"/>
    </row>
    <row r="3865" spans="1:31" x14ac:dyDescent="0.25">
      <c r="A3865" s="17"/>
      <c r="B3865" s="17"/>
      <c r="C3865" s="17"/>
      <c r="D3865" s="86"/>
      <c r="E3865" s="86"/>
      <c r="F3865" s="86"/>
      <c r="G3865" s="87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9"/>
      <c r="AB3865" s="79"/>
      <c r="AD3865" s="79"/>
      <c r="AE3865" s="121"/>
    </row>
    <row r="3866" spans="1:31" x14ac:dyDescent="0.25">
      <c r="A3866" s="17"/>
      <c r="B3866" s="17"/>
      <c r="C3866" s="17"/>
      <c r="D3866" s="86"/>
      <c r="E3866" s="86"/>
      <c r="F3866" s="86"/>
      <c r="G3866" s="87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9"/>
      <c r="AB3866" s="79"/>
      <c r="AD3866" s="79"/>
      <c r="AE3866" s="121"/>
    </row>
    <row r="3867" spans="1:31" x14ac:dyDescent="0.25">
      <c r="A3867" s="17"/>
      <c r="B3867" s="17"/>
      <c r="C3867" s="17"/>
      <c r="D3867" s="86"/>
      <c r="E3867" s="86"/>
      <c r="F3867" s="86"/>
      <c r="G3867" s="87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9"/>
      <c r="AB3867" s="79"/>
      <c r="AD3867" s="79"/>
      <c r="AE3867" s="121"/>
    </row>
    <row r="3868" spans="1:31" x14ac:dyDescent="0.25">
      <c r="A3868" s="17"/>
      <c r="B3868" s="17"/>
      <c r="C3868" s="17"/>
      <c r="D3868" s="86"/>
      <c r="E3868" s="86"/>
      <c r="F3868" s="86"/>
      <c r="G3868" s="87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9"/>
      <c r="AB3868" s="79"/>
      <c r="AC3868" s="19"/>
      <c r="AD3868" s="79"/>
      <c r="AE3868" s="121"/>
    </row>
    <row r="3869" spans="1:31" x14ac:dyDescent="0.25">
      <c r="A3869" s="17"/>
      <c r="B3869" s="17"/>
      <c r="C3869" s="17"/>
      <c r="D3869" s="86"/>
      <c r="E3869" s="86"/>
      <c r="F3869" s="86"/>
      <c r="G3869" s="87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9"/>
      <c r="AB3869" s="79"/>
      <c r="AC3869" s="19"/>
      <c r="AD3869" s="79"/>
      <c r="AE3869" s="121"/>
    </row>
    <row r="3870" spans="1:31" x14ac:dyDescent="0.25">
      <c r="A3870" s="17"/>
      <c r="B3870" s="17"/>
      <c r="C3870" s="17"/>
      <c r="D3870" s="86"/>
      <c r="E3870" s="86"/>
      <c r="F3870" s="86"/>
      <c r="G3870" s="87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9"/>
      <c r="AB3870" s="79"/>
      <c r="AC3870" s="19"/>
      <c r="AD3870" s="79"/>
      <c r="AE3870" s="121"/>
    </row>
    <row r="3871" spans="1:31" x14ac:dyDescent="0.25">
      <c r="A3871" s="17"/>
      <c r="B3871" s="17"/>
      <c r="C3871" s="17"/>
      <c r="D3871" s="86"/>
      <c r="E3871" s="86"/>
      <c r="F3871" s="86"/>
      <c r="G3871" s="87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9"/>
      <c r="AB3871" s="79"/>
      <c r="AC3871" s="19"/>
      <c r="AD3871" s="79"/>
      <c r="AE3871" s="121"/>
    </row>
    <row r="3872" spans="1:31" x14ac:dyDescent="0.25">
      <c r="A3872" s="17"/>
      <c r="B3872" s="17"/>
      <c r="C3872" s="17"/>
      <c r="D3872" s="86"/>
      <c r="E3872" s="86"/>
      <c r="F3872" s="86"/>
      <c r="G3872" s="87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9"/>
      <c r="AB3872" s="79"/>
      <c r="AC3872" s="19"/>
      <c r="AD3872" s="79"/>
      <c r="AE3872" s="121"/>
    </row>
    <row r="3873" spans="1:31" x14ac:dyDescent="0.25">
      <c r="A3873" s="17"/>
      <c r="B3873" s="17"/>
      <c r="C3873" s="17"/>
      <c r="D3873" s="86"/>
      <c r="E3873" s="86"/>
      <c r="F3873" s="86"/>
      <c r="G3873" s="87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9"/>
      <c r="AB3873" s="79"/>
      <c r="AC3873" s="19"/>
      <c r="AD3873" s="79"/>
      <c r="AE3873" s="121"/>
    </row>
    <row r="3874" spans="1:31" x14ac:dyDescent="0.25">
      <c r="A3874" s="17"/>
      <c r="B3874" s="17"/>
      <c r="C3874" s="17"/>
      <c r="D3874" s="86"/>
      <c r="E3874" s="86"/>
      <c r="F3874" s="86"/>
      <c r="G3874" s="87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9"/>
      <c r="AB3874" s="79"/>
      <c r="AC3874" s="19"/>
      <c r="AD3874" s="79"/>
      <c r="AE3874" s="121"/>
    </row>
    <row r="3875" spans="1:31" x14ac:dyDescent="0.25">
      <c r="A3875" s="17"/>
      <c r="B3875" s="17"/>
      <c r="C3875" s="17"/>
      <c r="D3875" s="86"/>
      <c r="E3875" s="86"/>
      <c r="F3875" s="86"/>
      <c r="G3875" s="87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9"/>
      <c r="AB3875" s="79"/>
      <c r="AC3875" s="19"/>
      <c r="AD3875" s="79"/>
      <c r="AE3875" s="121"/>
    </row>
    <row r="3876" spans="1:31" x14ac:dyDescent="0.25">
      <c r="A3876" s="17"/>
      <c r="B3876" s="17"/>
      <c r="C3876" s="17"/>
      <c r="D3876" s="86"/>
      <c r="E3876" s="86"/>
      <c r="F3876" s="86"/>
      <c r="G3876" s="87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9"/>
      <c r="AB3876" s="79"/>
      <c r="AC3876" s="19"/>
      <c r="AD3876" s="79"/>
      <c r="AE3876" s="121"/>
    </row>
    <row r="3877" spans="1:31" x14ac:dyDescent="0.25">
      <c r="A3877" s="17"/>
      <c r="B3877" s="17"/>
      <c r="C3877" s="17"/>
      <c r="D3877" s="86"/>
      <c r="E3877" s="86"/>
      <c r="F3877" s="86"/>
      <c r="G3877" s="87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9"/>
      <c r="AB3877" s="79"/>
      <c r="AC3877" s="19"/>
      <c r="AD3877" s="79"/>
      <c r="AE3877" s="121"/>
    </row>
    <row r="3878" spans="1:31" x14ac:dyDescent="0.25">
      <c r="A3878" s="17"/>
      <c r="B3878" s="17"/>
      <c r="C3878" s="17"/>
      <c r="D3878" s="86"/>
      <c r="E3878" s="86"/>
      <c r="F3878" s="86"/>
      <c r="G3878" s="87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9"/>
      <c r="AB3878" s="79"/>
      <c r="AC3878" s="19"/>
      <c r="AD3878" s="79"/>
      <c r="AE3878" s="121"/>
    </row>
    <row r="3879" spans="1:31" x14ac:dyDescent="0.25">
      <c r="A3879" s="17"/>
      <c r="B3879" s="17"/>
      <c r="C3879" s="17"/>
      <c r="D3879" s="86"/>
      <c r="E3879" s="86"/>
      <c r="F3879" s="86"/>
      <c r="G3879" s="87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9"/>
      <c r="AB3879" s="79"/>
      <c r="AC3879" s="19"/>
      <c r="AD3879" s="79"/>
      <c r="AE3879" s="121"/>
    </row>
    <row r="3880" spans="1:31" x14ac:dyDescent="0.25">
      <c r="A3880" s="17"/>
      <c r="B3880" s="17"/>
      <c r="C3880" s="17"/>
      <c r="D3880" s="86"/>
      <c r="E3880" s="86"/>
      <c r="F3880" s="86"/>
      <c r="G3880" s="87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9"/>
      <c r="AB3880" s="79"/>
      <c r="AC3880" s="19"/>
      <c r="AD3880" s="79"/>
      <c r="AE3880" s="121"/>
    </row>
    <row r="3881" spans="1:31" x14ac:dyDescent="0.25">
      <c r="A3881" s="17"/>
      <c r="B3881" s="17"/>
      <c r="C3881" s="17"/>
      <c r="D3881" s="86"/>
      <c r="E3881" s="86"/>
      <c r="F3881" s="86"/>
      <c r="G3881" s="87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9"/>
      <c r="AB3881" s="79"/>
      <c r="AC3881" s="19"/>
      <c r="AD3881" s="79"/>
      <c r="AE3881" s="121"/>
    </row>
    <row r="3882" spans="1:31" x14ac:dyDescent="0.25">
      <c r="A3882" s="17"/>
      <c r="B3882" s="17"/>
      <c r="C3882" s="17"/>
      <c r="D3882" s="86"/>
      <c r="E3882" s="86"/>
      <c r="F3882" s="86"/>
      <c r="G3882" s="87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9"/>
      <c r="AB3882" s="79"/>
      <c r="AC3882" s="19"/>
      <c r="AD3882" s="79"/>
      <c r="AE3882" s="121"/>
    </row>
    <row r="3883" spans="1:31" x14ac:dyDescent="0.25">
      <c r="A3883" s="17"/>
      <c r="B3883" s="17"/>
      <c r="C3883" s="17"/>
      <c r="D3883" s="86"/>
      <c r="E3883" s="86"/>
      <c r="F3883" s="86"/>
      <c r="G3883" s="87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9"/>
      <c r="AB3883" s="79"/>
      <c r="AC3883" s="19"/>
      <c r="AD3883" s="79"/>
      <c r="AE3883" s="121"/>
    </row>
    <row r="3884" spans="1:31" x14ac:dyDescent="0.25">
      <c r="A3884" s="17"/>
      <c r="B3884" s="17"/>
      <c r="C3884" s="17"/>
      <c r="D3884" s="86"/>
      <c r="E3884" s="86"/>
      <c r="F3884" s="86"/>
      <c r="G3884" s="87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9"/>
      <c r="AB3884" s="79"/>
      <c r="AC3884" s="19"/>
      <c r="AD3884" s="79"/>
      <c r="AE3884" s="121"/>
    </row>
    <row r="3885" spans="1:31" x14ac:dyDescent="0.25">
      <c r="A3885" s="17"/>
      <c r="B3885" s="17"/>
      <c r="C3885" s="17"/>
      <c r="D3885" s="86"/>
      <c r="E3885" s="86"/>
      <c r="F3885" s="86"/>
      <c r="G3885" s="87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9"/>
      <c r="AB3885" s="79"/>
      <c r="AC3885" s="19"/>
      <c r="AD3885" s="79"/>
      <c r="AE3885" s="121"/>
    </row>
    <row r="3886" spans="1:31" x14ac:dyDescent="0.25">
      <c r="A3886" s="17"/>
      <c r="B3886" s="17"/>
      <c r="C3886" s="17"/>
      <c r="D3886" s="86"/>
      <c r="E3886" s="86"/>
      <c r="F3886" s="86"/>
      <c r="G3886" s="87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9"/>
      <c r="AB3886" s="79"/>
      <c r="AC3886" s="19"/>
      <c r="AD3886" s="79"/>
      <c r="AE3886" s="121"/>
    </row>
    <row r="3887" spans="1:31" x14ac:dyDescent="0.25">
      <c r="A3887" s="17"/>
      <c r="B3887" s="17"/>
      <c r="C3887" s="17"/>
      <c r="D3887" s="86"/>
      <c r="E3887" s="86"/>
      <c r="F3887" s="86"/>
      <c r="G3887" s="87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9"/>
      <c r="AB3887" s="79"/>
      <c r="AC3887" s="19"/>
      <c r="AD3887" s="79"/>
      <c r="AE3887" s="121"/>
    </row>
    <row r="3888" spans="1:31" x14ac:dyDescent="0.25">
      <c r="A3888" s="17"/>
      <c r="B3888" s="17"/>
      <c r="C3888" s="17"/>
      <c r="D3888" s="86"/>
      <c r="E3888" s="86"/>
      <c r="F3888" s="86"/>
      <c r="G3888" s="87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9"/>
      <c r="AB3888" s="79"/>
      <c r="AC3888" s="19"/>
      <c r="AD3888" s="79"/>
      <c r="AE3888" s="121"/>
    </row>
    <row r="3889" spans="1:31" x14ac:dyDescent="0.25">
      <c r="A3889" s="17"/>
      <c r="B3889" s="17"/>
      <c r="C3889" s="17"/>
      <c r="D3889" s="86"/>
      <c r="E3889" s="86"/>
      <c r="F3889" s="86"/>
      <c r="G3889" s="87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9"/>
      <c r="AB3889" s="79"/>
      <c r="AC3889" s="19"/>
      <c r="AD3889" s="79"/>
      <c r="AE3889" s="121"/>
    </row>
    <row r="3890" spans="1:31" x14ac:dyDescent="0.25">
      <c r="A3890" s="17"/>
      <c r="B3890" s="17"/>
      <c r="C3890" s="17"/>
      <c r="D3890" s="86"/>
      <c r="E3890" s="86"/>
      <c r="F3890" s="86"/>
      <c r="G3890" s="87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9"/>
      <c r="AB3890" s="79"/>
      <c r="AC3890" s="19"/>
      <c r="AD3890" s="79"/>
      <c r="AE3890" s="121"/>
    </row>
    <row r="3891" spans="1:31" x14ac:dyDescent="0.25">
      <c r="A3891" s="17"/>
      <c r="B3891" s="17"/>
      <c r="C3891" s="17"/>
      <c r="D3891" s="86"/>
      <c r="E3891" s="86"/>
      <c r="F3891" s="86"/>
      <c r="G3891" s="87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9"/>
      <c r="AB3891" s="79"/>
      <c r="AC3891" s="19"/>
      <c r="AD3891" s="79"/>
      <c r="AE3891" s="121"/>
    </row>
    <row r="3892" spans="1:31" x14ac:dyDescent="0.25">
      <c r="A3892" s="17"/>
      <c r="B3892" s="17"/>
      <c r="C3892" s="17"/>
      <c r="D3892" s="86"/>
      <c r="E3892" s="86"/>
      <c r="F3892" s="86"/>
      <c r="G3892" s="87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9"/>
      <c r="AB3892" s="79"/>
      <c r="AC3892" s="19"/>
      <c r="AD3892" s="79"/>
      <c r="AE3892" s="121"/>
    </row>
    <row r="3893" spans="1:31" x14ac:dyDescent="0.25">
      <c r="A3893" s="17"/>
      <c r="B3893" s="17"/>
      <c r="C3893" s="17"/>
      <c r="D3893" s="86"/>
      <c r="E3893" s="86"/>
      <c r="F3893" s="86"/>
      <c r="G3893" s="87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9"/>
      <c r="AB3893" s="79"/>
      <c r="AC3893" s="19"/>
      <c r="AD3893" s="79"/>
      <c r="AE3893" s="121"/>
    </row>
    <row r="3894" spans="1:31" x14ac:dyDescent="0.25">
      <c r="A3894" s="17"/>
      <c r="B3894" s="17"/>
      <c r="C3894" s="17"/>
      <c r="D3894" s="86"/>
      <c r="E3894" s="86"/>
      <c r="F3894" s="86"/>
      <c r="G3894" s="87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9"/>
      <c r="AB3894" s="79"/>
      <c r="AC3894" s="19"/>
      <c r="AD3894" s="79"/>
      <c r="AE3894" s="121"/>
    </row>
    <row r="3895" spans="1:31" x14ac:dyDescent="0.25">
      <c r="A3895" s="17"/>
      <c r="B3895" s="17"/>
      <c r="C3895" s="17"/>
      <c r="D3895" s="86"/>
      <c r="E3895" s="86"/>
      <c r="F3895" s="86"/>
      <c r="G3895" s="87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9"/>
      <c r="AB3895" s="79"/>
      <c r="AC3895" s="19"/>
      <c r="AD3895" s="79"/>
      <c r="AE3895" s="121"/>
    </row>
    <row r="3896" spans="1:31" x14ac:dyDescent="0.25">
      <c r="A3896" s="17"/>
      <c r="B3896" s="17"/>
      <c r="C3896" s="17"/>
      <c r="D3896" s="86"/>
      <c r="E3896" s="86"/>
      <c r="F3896" s="86"/>
      <c r="G3896" s="87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9"/>
      <c r="AB3896" s="79"/>
      <c r="AC3896" s="19"/>
      <c r="AD3896" s="79"/>
      <c r="AE3896" s="121"/>
    </row>
    <row r="3897" spans="1:31" x14ac:dyDescent="0.25">
      <c r="A3897" s="17"/>
      <c r="B3897" s="17"/>
      <c r="C3897" s="17"/>
      <c r="D3897" s="86"/>
      <c r="E3897" s="86"/>
      <c r="F3897" s="86"/>
      <c r="G3897" s="87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9"/>
      <c r="AB3897" s="79"/>
      <c r="AC3897" s="19"/>
      <c r="AD3897" s="79"/>
      <c r="AE3897" s="121"/>
    </row>
    <row r="3898" spans="1:31" x14ac:dyDescent="0.25">
      <c r="A3898" s="17"/>
      <c r="B3898" s="17"/>
      <c r="C3898" s="17"/>
      <c r="D3898" s="86"/>
      <c r="E3898" s="86"/>
      <c r="F3898" s="86"/>
      <c r="G3898" s="87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9"/>
      <c r="AB3898" s="79"/>
      <c r="AC3898" s="19"/>
      <c r="AD3898" s="79"/>
      <c r="AE3898" s="121"/>
    </row>
    <row r="3899" spans="1:31" x14ac:dyDescent="0.25">
      <c r="A3899" s="17"/>
      <c r="B3899" s="17"/>
      <c r="C3899" s="17"/>
      <c r="D3899" s="86"/>
      <c r="E3899" s="86"/>
      <c r="F3899" s="86"/>
      <c r="G3899" s="87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9"/>
      <c r="AB3899" s="79"/>
      <c r="AC3899" s="19"/>
      <c r="AD3899" s="79"/>
      <c r="AE3899" s="121"/>
    </row>
    <row r="3900" spans="1:31" x14ac:dyDescent="0.25">
      <c r="A3900" s="17"/>
      <c r="B3900" s="17"/>
      <c r="C3900" s="17"/>
      <c r="D3900" s="86"/>
      <c r="E3900" s="86"/>
      <c r="F3900" s="86"/>
      <c r="G3900" s="87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9"/>
      <c r="AB3900" s="79"/>
      <c r="AC3900" s="19"/>
      <c r="AD3900" s="79"/>
      <c r="AE3900" s="121"/>
    </row>
    <row r="3901" spans="1:31" x14ac:dyDescent="0.25">
      <c r="A3901" s="17"/>
      <c r="B3901" s="17"/>
      <c r="C3901" s="17"/>
      <c r="D3901" s="86"/>
      <c r="E3901" s="86"/>
      <c r="F3901" s="86"/>
      <c r="G3901" s="87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9"/>
      <c r="AB3901" s="79"/>
      <c r="AC3901" s="19"/>
      <c r="AD3901" s="79"/>
      <c r="AE3901" s="121"/>
    </row>
    <row r="3902" spans="1:31" x14ac:dyDescent="0.25">
      <c r="A3902" s="17"/>
      <c r="B3902" s="17"/>
      <c r="C3902" s="17"/>
      <c r="D3902" s="86"/>
      <c r="E3902" s="86"/>
      <c r="F3902" s="86"/>
      <c r="G3902" s="87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9"/>
      <c r="AB3902" s="79"/>
      <c r="AC3902" s="19"/>
      <c r="AD3902" s="79"/>
      <c r="AE3902" s="121"/>
    </row>
    <row r="3903" spans="1:31" x14ac:dyDescent="0.25">
      <c r="A3903" s="17"/>
      <c r="B3903" s="17"/>
      <c r="C3903" s="17"/>
      <c r="D3903" s="86"/>
      <c r="E3903" s="86"/>
      <c r="F3903" s="86"/>
      <c r="G3903" s="87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9"/>
      <c r="AB3903" s="79"/>
      <c r="AC3903" s="19"/>
      <c r="AD3903" s="79"/>
      <c r="AE3903" s="121"/>
    </row>
    <row r="3904" spans="1:31" x14ac:dyDescent="0.25">
      <c r="A3904" s="17"/>
      <c r="B3904" s="17"/>
      <c r="C3904" s="17"/>
      <c r="D3904" s="86"/>
      <c r="E3904" s="86"/>
      <c r="F3904" s="86"/>
      <c r="G3904" s="87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9"/>
      <c r="AB3904" s="79"/>
      <c r="AC3904" s="19"/>
      <c r="AD3904" s="79"/>
      <c r="AE3904" s="121"/>
    </row>
    <row r="3905" spans="1:31" x14ac:dyDescent="0.25">
      <c r="A3905" s="17"/>
      <c r="B3905" s="17"/>
      <c r="C3905" s="17"/>
      <c r="D3905" s="86"/>
      <c r="E3905" s="86"/>
      <c r="F3905" s="86"/>
      <c r="G3905" s="87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9"/>
      <c r="AB3905" s="79"/>
      <c r="AC3905" s="19"/>
      <c r="AD3905" s="79"/>
      <c r="AE3905" s="121"/>
    </row>
    <row r="3906" spans="1:31" x14ac:dyDescent="0.25">
      <c r="A3906" s="17"/>
      <c r="B3906" s="17"/>
      <c r="C3906" s="17"/>
      <c r="D3906" s="86"/>
      <c r="E3906" s="86"/>
      <c r="F3906" s="86"/>
      <c r="G3906" s="87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9"/>
      <c r="AB3906" s="79"/>
      <c r="AC3906" s="19"/>
      <c r="AD3906" s="79"/>
      <c r="AE3906" s="121"/>
    </row>
    <row r="3907" spans="1:31" x14ac:dyDescent="0.25">
      <c r="A3907" s="17"/>
      <c r="B3907" s="17"/>
      <c r="C3907" s="17"/>
      <c r="D3907" s="86"/>
      <c r="E3907" s="86"/>
      <c r="F3907" s="86"/>
      <c r="G3907" s="87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9"/>
      <c r="AB3907" s="79"/>
      <c r="AC3907" s="19"/>
      <c r="AD3907" s="79"/>
      <c r="AE3907" s="121"/>
    </row>
    <row r="3908" spans="1:31" x14ac:dyDescent="0.25">
      <c r="A3908" s="17"/>
      <c r="B3908" s="17"/>
      <c r="C3908" s="17"/>
      <c r="D3908" s="86"/>
      <c r="E3908" s="86"/>
      <c r="F3908" s="86"/>
      <c r="G3908" s="87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9"/>
      <c r="AB3908" s="79"/>
      <c r="AC3908" s="19"/>
      <c r="AD3908" s="79"/>
      <c r="AE3908" s="121"/>
    </row>
    <row r="3909" spans="1:31" x14ac:dyDescent="0.25">
      <c r="A3909" s="17"/>
      <c r="B3909" s="17"/>
      <c r="C3909" s="17"/>
      <c r="D3909" s="86"/>
      <c r="E3909" s="86"/>
      <c r="F3909" s="86"/>
      <c r="G3909" s="87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9"/>
      <c r="AB3909" s="79"/>
      <c r="AC3909" s="19"/>
      <c r="AD3909" s="79"/>
      <c r="AE3909" s="121"/>
    </row>
    <row r="3910" spans="1:31" x14ac:dyDescent="0.25">
      <c r="A3910" s="17"/>
      <c r="B3910" s="17"/>
      <c r="C3910" s="17"/>
      <c r="D3910" s="86"/>
      <c r="E3910" s="86"/>
      <c r="F3910" s="86"/>
      <c r="G3910" s="87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9"/>
      <c r="AB3910" s="79"/>
      <c r="AC3910" s="19"/>
      <c r="AD3910" s="79"/>
      <c r="AE3910" s="121"/>
    </row>
    <row r="3911" spans="1:31" x14ac:dyDescent="0.25">
      <c r="A3911" s="17"/>
      <c r="B3911" s="17"/>
      <c r="C3911" s="17"/>
      <c r="D3911" s="86"/>
      <c r="E3911" s="86"/>
      <c r="F3911" s="86"/>
      <c r="G3911" s="87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9"/>
      <c r="AB3911" s="79"/>
      <c r="AC3911" s="19"/>
      <c r="AD3911" s="79"/>
      <c r="AE3911" s="121"/>
    </row>
    <row r="3912" spans="1:31" x14ac:dyDescent="0.25">
      <c r="A3912" s="17"/>
      <c r="B3912" s="17"/>
      <c r="C3912" s="17"/>
      <c r="D3912" s="86"/>
      <c r="E3912" s="86"/>
      <c r="F3912" s="86"/>
      <c r="G3912" s="87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9"/>
      <c r="AB3912" s="79"/>
      <c r="AC3912" s="19"/>
      <c r="AD3912" s="79"/>
      <c r="AE3912" s="121"/>
    </row>
    <row r="3913" spans="1:31" x14ac:dyDescent="0.25">
      <c r="A3913" s="17"/>
      <c r="B3913" s="17"/>
      <c r="C3913" s="17"/>
      <c r="D3913" s="86"/>
      <c r="E3913" s="86"/>
      <c r="F3913" s="86"/>
      <c r="G3913" s="87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9"/>
      <c r="AB3913" s="79"/>
      <c r="AC3913" s="19"/>
      <c r="AD3913" s="79"/>
      <c r="AE3913" s="121"/>
    </row>
    <row r="3914" spans="1:31" x14ac:dyDescent="0.25">
      <c r="A3914" s="17"/>
      <c r="B3914" s="17"/>
      <c r="C3914" s="17"/>
      <c r="D3914" s="86"/>
      <c r="E3914" s="86"/>
      <c r="F3914" s="86"/>
      <c r="G3914" s="87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9"/>
      <c r="AB3914" s="79"/>
      <c r="AC3914" s="19"/>
      <c r="AD3914" s="79"/>
      <c r="AE3914" s="121"/>
    </row>
    <row r="3915" spans="1:31" x14ac:dyDescent="0.25">
      <c r="A3915" s="17"/>
      <c r="B3915" s="17"/>
      <c r="C3915" s="17"/>
      <c r="D3915" s="86"/>
      <c r="E3915" s="86"/>
      <c r="F3915" s="86"/>
      <c r="G3915" s="87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9"/>
      <c r="AB3915" s="79"/>
      <c r="AC3915" s="19"/>
      <c r="AD3915" s="79"/>
      <c r="AE3915" s="121"/>
    </row>
    <row r="3916" spans="1:31" x14ac:dyDescent="0.25">
      <c r="A3916" s="17"/>
      <c r="B3916" s="17"/>
      <c r="C3916" s="17"/>
      <c r="D3916" s="86"/>
      <c r="E3916" s="86"/>
      <c r="F3916" s="86"/>
      <c r="G3916" s="87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9"/>
      <c r="AB3916" s="79"/>
      <c r="AC3916" s="19"/>
      <c r="AD3916" s="79"/>
      <c r="AE3916" s="121"/>
    </row>
    <row r="3917" spans="1:31" x14ac:dyDescent="0.25">
      <c r="A3917" s="17"/>
      <c r="B3917" s="17"/>
      <c r="C3917" s="17"/>
      <c r="D3917" s="86"/>
      <c r="E3917" s="86"/>
      <c r="F3917" s="86"/>
      <c r="G3917" s="87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9"/>
      <c r="AB3917" s="79"/>
      <c r="AC3917" s="19"/>
      <c r="AD3917" s="79"/>
      <c r="AE3917" s="121"/>
    </row>
    <row r="3918" spans="1:31" x14ac:dyDescent="0.25">
      <c r="A3918" s="17"/>
      <c r="B3918" s="17"/>
      <c r="C3918" s="17"/>
      <c r="D3918" s="86"/>
      <c r="E3918" s="86"/>
      <c r="F3918" s="86"/>
      <c r="G3918" s="87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9"/>
      <c r="AB3918" s="79"/>
      <c r="AC3918" s="19"/>
      <c r="AD3918" s="79"/>
      <c r="AE3918" s="121"/>
    </row>
    <row r="3919" spans="1:31" x14ac:dyDescent="0.25">
      <c r="A3919" s="17"/>
      <c r="B3919" s="17"/>
      <c r="C3919" s="17"/>
      <c r="D3919" s="86"/>
      <c r="E3919" s="86"/>
      <c r="F3919" s="86"/>
      <c r="G3919" s="87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9"/>
      <c r="AB3919" s="79"/>
      <c r="AC3919" s="19"/>
      <c r="AD3919" s="79"/>
      <c r="AE3919" s="121"/>
    </row>
    <row r="3920" spans="1:31" x14ac:dyDescent="0.25">
      <c r="A3920" s="17"/>
      <c r="B3920" s="17"/>
      <c r="C3920" s="17"/>
      <c r="D3920" s="86"/>
      <c r="E3920" s="86"/>
      <c r="F3920" s="86"/>
      <c r="G3920" s="87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9"/>
      <c r="AB3920" s="79"/>
      <c r="AC3920" s="19"/>
      <c r="AD3920" s="79"/>
      <c r="AE3920" s="121"/>
    </row>
    <row r="3921" spans="1:31" x14ac:dyDescent="0.25">
      <c r="A3921" s="17"/>
      <c r="B3921" s="17"/>
      <c r="C3921" s="17"/>
      <c r="D3921" s="86"/>
      <c r="E3921" s="86"/>
      <c r="F3921" s="86"/>
      <c r="G3921" s="87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9"/>
      <c r="AB3921" s="79"/>
      <c r="AC3921" s="19"/>
      <c r="AD3921" s="79"/>
      <c r="AE3921" s="121"/>
    </row>
    <row r="3922" spans="1:31" x14ac:dyDescent="0.25">
      <c r="A3922" s="17"/>
      <c r="B3922" s="17"/>
      <c r="C3922" s="17"/>
      <c r="D3922" s="86"/>
      <c r="E3922" s="86"/>
      <c r="F3922" s="86"/>
      <c r="G3922" s="87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9"/>
      <c r="AB3922" s="79"/>
      <c r="AC3922" s="19"/>
      <c r="AD3922" s="79"/>
      <c r="AE3922" s="121"/>
    </row>
    <row r="3923" spans="1:31" x14ac:dyDescent="0.25">
      <c r="A3923" s="17"/>
      <c r="B3923" s="17"/>
      <c r="C3923" s="17"/>
      <c r="D3923" s="86"/>
      <c r="E3923" s="86"/>
      <c r="F3923" s="86"/>
      <c r="G3923" s="87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9"/>
      <c r="AB3923" s="79"/>
      <c r="AC3923" s="19"/>
      <c r="AD3923" s="79"/>
      <c r="AE3923" s="121"/>
    </row>
    <row r="3924" spans="1:31" x14ac:dyDescent="0.25">
      <c r="A3924" s="17"/>
      <c r="B3924" s="17"/>
      <c r="C3924" s="17"/>
      <c r="D3924" s="86"/>
      <c r="E3924" s="86"/>
      <c r="F3924" s="86"/>
      <c r="G3924" s="87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9"/>
      <c r="AB3924" s="79"/>
      <c r="AC3924" s="19"/>
      <c r="AD3924" s="79"/>
      <c r="AE3924" s="121"/>
    </row>
    <row r="3925" spans="1:31" x14ac:dyDescent="0.25">
      <c r="A3925" s="17"/>
      <c r="B3925" s="17"/>
      <c r="C3925" s="17"/>
      <c r="D3925" s="86"/>
      <c r="E3925" s="86"/>
      <c r="F3925" s="86"/>
      <c r="G3925" s="87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9"/>
      <c r="AB3925" s="79"/>
      <c r="AC3925" s="19"/>
      <c r="AD3925" s="79"/>
      <c r="AE3925" s="121"/>
    </row>
    <row r="3926" spans="1:31" x14ac:dyDescent="0.25">
      <c r="A3926" s="17"/>
      <c r="B3926" s="17"/>
      <c r="C3926" s="17"/>
      <c r="D3926" s="86"/>
      <c r="E3926" s="86"/>
      <c r="F3926" s="86"/>
      <c r="G3926" s="87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9"/>
      <c r="AB3926" s="79"/>
      <c r="AC3926" s="19"/>
      <c r="AD3926" s="79"/>
      <c r="AE3926" s="121"/>
    </row>
    <row r="3927" spans="1:31" x14ac:dyDescent="0.25">
      <c r="A3927" s="17"/>
      <c r="B3927" s="17"/>
      <c r="C3927" s="17"/>
      <c r="D3927" s="86"/>
      <c r="E3927" s="86"/>
      <c r="F3927" s="86"/>
      <c r="G3927" s="87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9"/>
      <c r="AB3927" s="79"/>
      <c r="AC3927" s="19"/>
      <c r="AD3927" s="79"/>
      <c r="AE3927" s="121"/>
    </row>
    <row r="3928" spans="1:31" x14ac:dyDescent="0.25">
      <c r="A3928" s="17"/>
      <c r="B3928" s="17"/>
      <c r="C3928" s="17"/>
      <c r="D3928" s="86"/>
      <c r="E3928" s="86"/>
      <c r="F3928" s="86"/>
      <c r="G3928" s="87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9"/>
      <c r="AB3928" s="79"/>
      <c r="AC3928" s="19"/>
      <c r="AD3928" s="79"/>
      <c r="AE3928" s="121"/>
    </row>
    <row r="3929" spans="1:31" x14ac:dyDescent="0.25">
      <c r="A3929" s="17"/>
      <c r="B3929" s="17"/>
      <c r="C3929" s="17"/>
      <c r="D3929" s="86"/>
      <c r="E3929" s="86"/>
      <c r="F3929" s="86"/>
      <c r="G3929" s="87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9"/>
      <c r="AB3929" s="79"/>
      <c r="AC3929" s="19"/>
      <c r="AD3929" s="79"/>
      <c r="AE3929" s="121"/>
    </row>
    <row r="3930" spans="1:31" x14ac:dyDescent="0.25">
      <c r="A3930" s="17"/>
      <c r="B3930" s="17"/>
      <c r="C3930" s="17"/>
      <c r="D3930" s="86"/>
      <c r="E3930" s="86"/>
      <c r="F3930" s="86"/>
      <c r="G3930" s="87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9"/>
      <c r="AB3930" s="79"/>
      <c r="AC3930" s="19"/>
      <c r="AD3930" s="79"/>
      <c r="AE3930" s="121"/>
    </row>
    <row r="3931" spans="1:31" x14ac:dyDescent="0.25">
      <c r="A3931" s="17"/>
      <c r="B3931" s="17"/>
      <c r="C3931" s="17"/>
      <c r="D3931" s="86"/>
      <c r="E3931" s="86"/>
      <c r="F3931" s="86"/>
      <c r="G3931" s="87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9"/>
      <c r="AB3931" s="79"/>
      <c r="AC3931" s="19"/>
      <c r="AD3931" s="79"/>
      <c r="AE3931" s="121"/>
    </row>
    <row r="3932" spans="1:31" x14ac:dyDescent="0.25">
      <c r="A3932" s="17"/>
      <c r="B3932" s="17"/>
      <c r="C3932" s="17"/>
      <c r="D3932" s="86"/>
      <c r="E3932" s="86"/>
      <c r="F3932" s="86"/>
      <c r="G3932" s="87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9"/>
      <c r="AB3932" s="79"/>
      <c r="AC3932" s="19"/>
      <c r="AD3932" s="79"/>
      <c r="AE3932" s="121"/>
    </row>
    <row r="3933" spans="1:31" x14ac:dyDescent="0.25">
      <c r="A3933" s="17"/>
      <c r="B3933" s="17"/>
      <c r="C3933" s="17"/>
      <c r="D3933" s="86"/>
      <c r="E3933" s="86"/>
      <c r="F3933" s="86"/>
      <c r="G3933" s="87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9"/>
      <c r="AB3933" s="79"/>
      <c r="AC3933" s="19"/>
      <c r="AD3933" s="79"/>
      <c r="AE3933" s="121"/>
    </row>
    <row r="3934" spans="1:31" x14ac:dyDescent="0.25">
      <c r="A3934" s="17"/>
      <c r="B3934" s="17"/>
      <c r="C3934" s="17"/>
      <c r="D3934" s="86"/>
      <c r="E3934" s="86"/>
      <c r="F3934" s="86"/>
      <c r="G3934" s="87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9"/>
      <c r="AB3934" s="79"/>
      <c r="AC3934" s="19"/>
      <c r="AD3934" s="79"/>
      <c r="AE3934" s="121"/>
    </row>
    <row r="3935" spans="1:31" x14ac:dyDescent="0.25">
      <c r="A3935" s="17"/>
      <c r="B3935" s="17"/>
      <c r="C3935" s="17"/>
      <c r="D3935" s="86"/>
      <c r="E3935" s="86"/>
      <c r="F3935" s="86"/>
      <c r="G3935" s="87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9"/>
      <c r="AB3935" s="79"/>
      <c r="AC3935" s="19"/>
      <c r="AD3935" s="79"/>
      <c r="AE3935" s="121"/>
    </row>
    <row r="3936" spans="1:31" x14ac:dyDescent="0.25">
      <c r="A3936" s="17"/>
      <c r="B3936" s="17"/>
      <c r="C3936" s="17"/>
      <c r="D3936" s="86"/>
      <c r="E3936" s="86"/>
      <c r="F3936" s="86"/>
      <c r="G3936" s="87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9"/>
      <c r="AB3936" s="79"/>
      <c r="AC3936" s="19"/>
      <c r="AD3936" s="79"/>
      <c r="AE3936" s="121"/>
    </row>
    <row r="3937" spans="1:31" x14ac:dyDescent="0.25">
      <c r="A3937" s="17"/>
      <c r="B3937" s="17"/>
      <c r="C3937" s="17"/>
      <c r="D3937" s="86"/>
      <c r="E3937" s="86"/>
      <c r="F3937" s="86"/>
      <c r="G3937" s="87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9"/>
      <c r="AB3937" s="79"/>
      <c r="AC3937" s="19"/>
      <c r="AD3937" s="79"/>
      <c r="AE3937" s="121"/>
    </row>
    <row r="3938" spans="1:31" x14ac:dyDescent="0.25">
      <c r="A3938" s="17"/>
      <c r="B3938" s="17"/>
      <c r="C3938" s="17"/>
      <c r="D3938" s="86"/>
      <c r="E3938" s="86"/>
      <c r="F3938" s="86"/>
      <c r="G3938" s="87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9"/>
      <c r="AB3938" s="79"/>
      <c r="AC3938" s="19"/>
      <c r="AD3938" s="79"/>
      <c r="AE3938" s="121"/>
    </row>
    <row r="3939" spans="1:31" x14ac:dyDescent="0.25">
      <c r="A3939" s="17"/>
      <c r="B3939" s="17"/>
      <c r="C3939" s="17"/>
      <c r="D3939" s="86"/>
      <c r="E3939" s="86"/>
      <c r="F3939" s="86"/>
      <c r="G3939" s="87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9"/>
      <c r="AB3939" s="79"/>
      <c r="AC3939" s="19"/>
      <c r="AD3939" s="79"/>
      <c r="AE3939" s="121"/>
    </row>
    <row r="3940" spans="1:31" x14ac:dyDescent="0.25">
      <c r="A3940" s="17"/>
      <c r="B3940" s="17"/>
      <c r="C3940" s="17"/>
      <c r="D3940" s="86"/>
      <c r="E3940" s="86"/>
      <c r="F3940" s="86"/>
      <c r="G3940" s="87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9"/>
      <c r="AB3940" s="79"/>
      <c r="AC3940" s="19"/>
      <c r="AD3940" s="79"/>
      <c r="AE3940" s="121"/>
    </row>
    <row r="3941" spans="1:31" x14ac:dyDescent="0.25">
      <c r="A3941" s="17"/>
      <c r="B3941" s="17"/>
      <c r="C3941" s="17"/>
      <c r="D3941" s="86"/>
      <c r="E3941" s="86"/>
      <c r="F3941" s="86"/>
      <c r="G3941" s="87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9"/>
      <c r="AB3941" s="79"/>
      <c r="AC3941" s="19"/>
      <c r="AD3941" s="79"/>
      <c r="AE3941" s="121"/>
    </row>
    <row r="3942" spans="1:31" x14ac:dyDescent="0.25">
      <c r="A3942" s="17"/>
      <c r="B3942" s="17"/>
      <c r="C3942" s="17"/>
      <c r="D3942" s="86"/>
      <c r="E3942" s="86"/>
      <c r="F3942" s="86"/>
      <c r="G3942" s="87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9"/>
      <c r="AB3942" s="79"/>
      <c r="AC3942" s="19"/>
      <c r="AD3942" s="79"/>
      <c r="AE3942" s="121"/>
    </row>
    <row r="3943" spans="1:31" x14ac:dyDescent="0.25">
      <c r="A3943" s="17"/>
      <c r="B3943" s="17"/>
      <c r="C3943" s="17"/>
      <c r="D3943" s="86"/>
      <c r="E3943" s="86"/>
      <c r="F3943" s="86"/>
      <c r="G3943" s="87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9"/>
      <c r="AB3943" s="79"/>
      <c r="AC3943" s="19"/>
      <c r="AD3943" s="79"/>
      <c r="AE3943" s="121"/>
    </row>
    <row r="3944" spans="1:31" x14ac:dyDescent="0.25">
      <c r="A3944" s="17"/>
      <c r="B3944" s="17"/>
      <c r="C3944" s="17"/>
      <c r="D3944" s="86"/>
      <c r="E3944" s="86"/>
      <c r="F3944" s="86"/>
      <c r="G3944" s="87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9"/>
      <c r="AB3944" s="79"/>
      <c r="AC3944" s="19"/>
      <c r="AD3944" s="79"/>
      <c r="AE3944" s="121"/>
    </row>
    <row r="3945" spans="1:31" x14ac:dyDescent="0.25">
      <c r="A3945" s="17"/>
      <c r="B3945" s="17"/>
      <c r="C3945" s="17"/>
      <c r="D3945" s="86"/>
      <c r="E3945" s="86"/>
      <c r="F3945" s="86"/>
      <c r="G3945" s="87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9"/>
      <c r="AB3945" s="79"/>
      <c r="AC3945" s="19"/>
      <c r="AD3945" s="79"/>
      <c r="AE3945" s="121"/>
    </row>
    <row r="3946" spans="1:31" x14ac:dyDescent="0.25">
      <c r="A3946" s="17"/>
      <c r="B3946" s="17"/>
      <c r="C3946" s="17"/>
      <c r="D3946" s="86"/>
      <c r="E3946" s="86"/>
      <c r="F3946" s="86"/>
      <c r="G3946" s="87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9"/>
      <c r="AB3946" s="79"/>
      <c r="AC3946" s="19"/>
      <c r="AD3946" s="79"/>
      <c r="AE3946" s="121"/>
    </row>
    <row r="3947" spans="1:31" x14ac:dyDescent="0.25">
      <c r="A3947" s="17"/>
      <c r="B3947" s="17"/>
      <c r="C3947" s="17"/>
      <c r="D3947" s="86"/>
      <c r="E3947" s="86"/>
      <c r="F3947" s="86"/>
      <c r="G3947" s="87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9"/>
      <c r="AB3947" s="79"/>
      <c r="AC3947" s="19"/>
      <c r="AD3947" s="79"/>
      <c r="AE3947" s="121"/>
    </row>
    <row r="3948" spans="1:31" x14ac:dyDescent="0.25">
      <c r="A3948" s="17"/>
      <c r="B3948" s="17"/>
      <c r="C3948" s="17"/>
      <c r="D3948" s="86"/>
      <c r="E3948" s="86"/>
      <c r="F3948" s="86"/>
      <c r="G3948" s="87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9"/>
      <c r="AB3948" s="79"/>
      <c r="AC3948" s="19"/>
      <c r="AD3948" s="79"/>
      <c r="AE3948" s="121"/>
    </row>
    <row r="3949" spans="1:31" x14ac:dyDescent="0.25">
      <c r="A3949" s="17"/>
      <c r="B3949" s="17"/>
      <c r="C3949" s="17"/>
      <c r="D3949" s="86"/>
      <c r="E3949" s="86"/>
      <c r="F3949" s="86"/>
      <c r="G3949" s="87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9"/>
      <c r="AB3949" s="79"/>
      <c r="AC3949" s="19"/>
      <c r="AD3949" s="79"/>
      <c r="AE3949" s="121"/>
    </row>
    <row r="3950" spans="1:31" x14ac:dyDescent="0.25">
      <c r="A3950" s="17"/>
      <c r="B3950" s="17"/>
      <c r="C3950" s="17"/>
      <c r="D3950" s="86"/>
      <c r="E3950" s="86"/>
      <c r="F3950" s="86"/>
      <c r="G3950" s="87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9"/>
      <c r="AB3950" s="79"/>
      <c r="AC3950" s="19"/>
      <c r="AD3950" s="79"/>
      <c r="AE3950" s="121"/>
    </row>
    <row r="3951" spans="1:31" x14ac:dyDescent="0.25">
      <c r="A3951" s="17"/>
      <c r="B3951" s="17"/>
      <c r="C3951" s="17"/>
      <c r="D3951" s="86"/>
      <c r="E3951" s="86"/>
      <c r="F3951" s="86"/>
      <c r="G3951" s="87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9"/>
      <c r="AB3951" s="79"/>
      <c r="AC3951" s="19"/>
      <c r="AD3951" s="79"/>
      <c r="AE3951" s="121"/>
    </row>
    <row r="3952" spans="1:31" x14ac:dyDescent="0.25">
      <c r="A3952" s="17"/>
      <c r="B3952" s="17"/>
      <c r="C3952" s="17"/>
      <c r="D3952" s="86"/>
      <c r="E3952" s="86"/>
      <c r="F3952" s="86"/>
      <c r="G3952" s="87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9"/>
      <c r="AB3952" s="79"/>
      <c r="AC3952" s="19"/>
      <c r="AD3952" s="79"/>
      <c r="AE3952" s="121"/>
    </row>
    <row r="3953" spans="1:31" x14ac:dyDescent="0.25">
      <c r="A3953" s="17"/>
      <c r="B3953" s="17"/>
      <c r="C3953" s="17"/>
      <c r="D3953" s="86"/>
      <c r="E3953" s="86"/>
      <c r="F3953" s="86"/>
      <c r="G3953" s="87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9"/>
      <c r="AB3953" s="79"/>
      <c r="AC3953" s="19"/>
      <c r="AD3953" s="79"/>
      <c r="AE3953" s="121"/>
    </row>
    <row r="3954" spans="1:31" x14ac:dyDescent="0.25">
      <c r="A3954" s="17"/>
      <c r="B3954" s="17"/>
      <c r="C3954" s="17"/>
      <c r="D3954" s="86"/>
      <c r="E3954" s="86"/>
      <c r="F3954" s="86"/>
      <c r="G3954" s="87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9"/>
      <c r="AB3954" s="79"/>
      <c r="AC3954" s="19"/>
      <c r="AD3954" s="79"/>
      <c r="AE3954" s="121"/>
    </row>
    <row r="3955" spans="1:31" x14ac:dyDescent="0.25">
      <c r="A3955" s="17"/>
      <c r="B3955" s="17"/>
      <c r="C3955" s="17"/>
      <c r="D3955" s="86"/>
      <c r="E3955" s="86"/>
      <c r="F3955" s="86"/>
      <c r="G3955" s="87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9"/>
      <c r="AB3955" s="79"/>
      <c r="AC3955" s="19"/>
      <c r="AD3955" s="79"/>
      <c r="AE3955" s="121"/>
    </row>
    <row r="3956" spans="1:31" x14ac:dyDescent="0.25">
      <c r="A3956" s="17"/>
      <c r="B3956" s="17"/>
      <c r="C3956" s="17"/>
      <c r="D3956" s="86"/>
      <c r="E3956" s="86"/>
      <c r="F3956" s="86"/>
      <c r="G3956" s="87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9"/>
      <c r="AB3956" s="79"/>
      <c r="AC3956" s="19"/>
      <c r="AD3956" s="79"/>
      <c r="AE3956" s="121"/>
    </row>
    <row r="3957" spans="1:31" x14ac:dyDescent="0.25">
      <c r="A3957" s="17"/>
      <c r="B3957" s="17"/>
      <c r="C3957" s="17"/>
      <c r="D3957" s="86"/>
      <c r="E3957" s="86"/>
      <c r="F3957" s="86"/>
      <c r="G3957" s="87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9"/>
      <c r="AB3957" s="79"/>
      <c r="AC3957" s="19"/>
      <c r="AD3957" s="79"/>
      <c r="AE3957" s="121"/>
    </row>
    <row r="3958" spans="1:31" x14ac:dyDescent="0.25">
      <c r="A3958" s="17"/>
      <c r="B3958" s="17"/>
      <c r="C3958" s="17"/>
      <c r="D3958" s="86"/>
      <c r="E3958" s="86"/>
      <c r="F3958" s="86"/>
      <c r="G3958" s="87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9"/>
      <c r="AB3958" s="79"/>
      <c r="AC3958" s="19"/>
      <c r="AD3958" s="79"/>
      <c r="AE3958" s="121"/>
    </row>
    <row r="3959" spans="1:31" x14ac:dyDescent="0.25">
      <c r="A3959" s="17"/>
      <c r="B3959" s="17"/>
      <c r="C3959" s="17"/>
      <c r="D3959" s="86"/>
      <c r="E3959" s="86"/>
      <c r="F3959" s="86"/>
      <c r="G3959" s="87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9"/>
      <c r="AB3959" s="79"/>
      <c r="AC3959" s="19"/>
      <c r="AD3959" s="79"/>
      <c r="AE3959" s="121"/>
    </row>
    <row r="3960" spans="1:31" x14ac:dyDescent="0.25">
      <c r="A3960" s="17"/>
      <c r="B3960" s="17"/>
      <c r="C3960" s="17"/>
      <c r="D3960" s="86"/>
      <c r="E3960" s="86"/>
      <c r="F3960" s="86"/>
      <c r="G3960" s="87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9"/>
      <c r="AB3960" s="79"/>
      <c r="AC3960" s="19"/>
      <c r="AD3960" s="79"/>
      <c r="AE3960" s="121"/>
    </row>
    <row r="3961" spans="1:31" x14ac:dyDescent="0.25">
      <c r="A3961" s="17"/>
      <c r="B3961" s="17"/>
      <c r="C3961" s="17"/>
      <c r="D3961" s="86"/>
      <c r="E3961" s="86"/>
      <c r="F3961" s="86"/>
      <c r="G3961" s="87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9"/>
      <c r="AB3961" s="79"/>
      <c r="AC3961" s="19"/>
      <c r="AD3961" s="79"/>
      <c r="AE3961" s="121"/>
    </row>
    <row r="3962" spans="1:31" x14ac:dyDescent="0.25">
      <c r="A3962" s="17"/>
      <c r="B3962" s="17"/>
      <c r="C3962" s="17"/>
      <c r="D3962" s="86"/>
      <c r="E3962" s="86"/>
      <c r="F3962" s="86"/>
      <c r="G3962" s="87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9"/>
      <c r="AB3962" s="79"/>
      <c r="AC3962" s="19"/>
      <c r="AD3962" s="79"/>
      <c r="AE3962" s="121"/>
    </row>
    <row r="3963" spans="1:31" x14ac:dyDescent="0.25">
      <c r="A3963" s="17"/>
      <c r="B3963" s="17"/>
      <c r="C3963" s="17"/>
      <c r="D3963" s="86"/>
      <c r="E3963" s="86"/>
      <c r="F3963" s="86"/>
      <c r="G3963" s="87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9"/>
      <c r="AB3963" s="79"/>
      <c r="AC3963" s="19"/>
      <c r="AD3963" s="79"/>
      <c r="AE3963" s="121"/>
    </row>
    <row r="3964" spans="1:31" x14ac:dyDescent="0.25">
      <c r="A3964" s="17"/>
      <c r="B3964" s="17"/>
      <c r="C3964" s="17"/>
      <c r="D3964" s="86"/>
      <c r="E3964" s="86"/>
      <c r="F3964" s="86"/>
      <c r="G3964" s="87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9"/>
      <c r="AB3964" s="79"/>
      <c r="AC3964" s="19"/>
      <c r="AD3964" s="79"/>
      <c r="AE3964" s="121"/>
    </row>
    <row r="3965" spans="1:31" x14ac:dyDescent="0.25">
      <c r="A3965" s="17"/>
      <c r="B3965" s="17"/>
      <c r="C3965" s="17"/>
      <c r="D3965" s="86"/>
      <c r="E3965" s="86"/>
      <c r="F3965" s="86"/>
      <c r="G3965" s="87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9"/>
      <c r="AB3965" s="79"/>
      <c r="AC3965" s="19"/>
      <c r="AD3965" s="79"/>
      <c r="AE3965" s="121"/>
    </row>
    <row r="3966" spans="1:31" x14ac:dyDescent="0.25">
      <c r="A3966" s="17"/>
      <c r="B3966" s="17"/>
      <c r="C3966" s="17"/>
      <c r="D3966" s="86"/>
      <c r="E3966" s="86"/>
      <c r="F3966" s="86"/>
      <c r="G3966" s="87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9"/>
      <c r="AB3966" s="79"/>
      <c r="AC3966" s="19"/>
      <c r="AD3966" s="79"/>
      <c r="AE3966" s="121"/>
    </row>
    <row r="3967" spans="1:31" x14ac:dyDescent="0.25">
      <c r="A3967" s="17"/>
      <c r="B3967" s="17"/>
      <c r="C3967" s="17"/>
      <c r="D3967" s="86"/>
      <c r="E3967" s="86"/>
      <c r="F3967" s="86"/>
      <c r="G3967" s="87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9"/>
      <c r="AB3967" s="79"/>
      <c r="AC3967" s="19"/>
      <c r="AD3967" s="79"/>
      <c r="AE3967" s="121"/>
    </row>
    <row r="3968" spans="1:31" x14ac:dyDescent="0.25">
      <c r="A3968" s="17"/>
      <c r="B3968" s="17"/>
      <c r="C3968" s="17"/>
      <c r="D3968" s="86"/>
      <c r="E3968" s="86"/>
      <c r="F3968" s="86"/>
      <c r="G3968" s="87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9"/>
      <c r="AB3968" s="79"/>
      <c r="AC3968" s="19"/>
      <c r="AD3968" s="79"/>
      <c r="AE3968" s="121"/>
    </row>
    <row r="3969" spans="1:31" x14ac:dyDescent="0.25">
      <c r="A3969" s="17"/>
      <c r="B3969" s="17"/>
      <c r="C3969" s="17"/>
      <c r="D3969" s="86"/>
      <c r="E3969" s="86"/>
      <c r="F3969" s="86"/>
      <c r="G3969" s="87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9"/>
      <c r="AB3969" s="79"/>
      <c r="AC3969" s="19"/>
      <c r="AD3969" s="79"/>
      <c r="AE3969" s="121"/>
    </row>
    <row r="3970" spans="1:31" x14ac:dyDescent="0.25">
      <c r="A3970" s="17"/>
      <c r="B3970" s="17"/>
      <c r="C3970" s="17"/>
      <c r="D3970" s="86"/>
      <c r="E3970" s="86"/>
      <c r="F3970" s="86"/>
      <c r="G3970" s="87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9"/>
      <c r="AB3970" s="79"/>
      <c r="AC3970" s="19"/>
      <c r="AD3970" s="79"/>
      <c r="AE3970" s="121"/>
    </row>
    <row r="3971" spans="1:31" x14ac:dyDescent="0.25">
      <c r="A3971" s="17"/>
      <c r="B3971" s="17"/>
      <c r="C3971" s="17"/>
      <c r="D3971" s="86"/>
      <c r="E3971" s="86"/>
      <c r="F3971" s="86"/>
      <c r="G3971" s="87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9"/>
      <c r="AB3971" s="79"/>
      <c r="AC3971" s="19"/>
      <c r="AD3971" s="79"/>
      <c r="AE3971" s="121"/>
    </row>
    <row r="3972" spans="1:31" x14ac:dyDescent="0.25">
      <c r="A3972" s="17"/>
      <c r="B3972" s="17"/>
      <c r="C3972" s="17"/>
      <c r="D3972" s="86"/>
      <c r="E3972" s="86"/>
      <c r="F3972" s="86"/>
      <c r="G3972" s="87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9"/>
      <c r="AB3972" s="79"/>
      <c r="AC3972" s="19"/>
      <c r="AD3972" s="79"/>
      <c r="AE3972" s="121"/>
    </row>
    <row r="3973" spans="1:31" x14ac:dyDescent="0.25">
      <c r="A3973" s="17"/>
      <c r="B3973" s="17"/>
      <c r="C3973" s="17"/>
      <c r="D3973" s="86"/>
      <c r="E3973" s="86"/>
      <c r="F3973" s="86"/>
      <c r="G3973" s="87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9"/>
      <c r="AB3973" s="79"/>
      <c r="AC3973" s="19"/>
      <c r="AD3973" s="79"/>
      <c r="AE3973" s="121"/>
    </row>
    <row r="3974" spans="1:31" x14ac:dyDescent="0.25">
      <c r="A3974" s="17"/>
      <c r="B3974" s="17"/>
      <c r="C3974" s="17"/>
      <c r="D3974" s="86"/>
      <c r="E3974" s="86"/>
      <c r="F3974" s="86"/>
      <c r="G3974" s="87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9"/>
      <c r="AB3974" s="79"/>
      <c r="AC3974" s="19"/>
      <c r="AD3974" s="79"/>
      <c r="AE3974" s="121"/>
    </row>
    <row r="3975" spans="1:31" x14ac:dyDescent="0.25">
      <c r="A3975" s="17"/>
      <c r="B3975" s="17"/>
      <c r="C3975" s="17"/>
      <c r="D3975" s="86"/>
      <c r="E3975" s="86"/>
      <c r="F3975" s="86"/>
      <c r="G3975" s="87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9"/>
      <c r="AB3975" s="79"/>
      <c r="AC3975" s="19"/>
      <c r="AD3975" s="79"/>
      <c r="AE3975" s="121"/>
    </row>
    <row r="3976" spans="1:31" x14ac:dyDescent="0.25">
      <c r="A3976" s="17"/>
      <c r="B3976" s="17"/>
      <c r="C3976" s="17"/>
      <c r="D3976" s="86"/>
      <c r="E3976" s="86"/>
      <c r="F3976" s="86"/>
      <c r="G3976" s="87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9"/>
      <c r="AB3976" s="79"/>
      <c r="AC3976" s="19"/>
      <c r="AD3976" s="79"/>
      <c r="AE3976" s="121"/>
    </row>
    <row r="3977" spans="1:31" x14ac:dyDescent="0.25">
      <c r="A3977" s="17"/>
      <c r="B3977" s="17"/>
      <c r="C3977" s="17"/>
      <c r="D3977" s="86"/>
      <c r="E3977" s="86"/>
      <c r="F3977" s="86"/>
      <c r="G3977" s="87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9"/>
      <c r="AB3977" s="79"/>
      <c r="AC3977" s="19"/>
      <c r="AD3977" s="79"/>
      <c r="AE3977" s="121"/>
    </row>
    <row r="3978" spans="1:31" x14ac:dyDescent="0.25">
      <c r="A3978" s="17"/>
      <c r="B3978" s="17"/>
      <c r="C3978" s="17"/>
      <c r="D3978" s="86"/>
      <c r="E3978" s="86"/>
      <c r="F3978" s="86"/>
      <c r="G3978" s="87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9"/>
      <c r="AB3978" s="79"/>
      <c r="AC3978" s="19"/>
      <c r="AD3978" s="79"/>
      <c r="AE3978" s="121"/>
    </row>
    <row r="3979" spans="1:31" x14ac:dyDescent="0.25">
      <c r="A3979" s="17"/>
      <c r="B3979" s="17"/>
      <c r="C3979" s="17"/>
      <c r="D3979" s="86"/>
      <c r="E3979" s="86"/>
      <c r="F3979" s="86"/>
      <c r="G3979" s="87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9"/>
      <c r="AB3979" s="79"/>
      <c r="AC3979" s="19"/>
      <c r="AD3979" s="79"/>
      <c r="AE3979" s="121"/>
    </row>
    <row r="3980" spans="1:31" x14ac:dyDescent="0.25">
      <c r="A3980" s="17"/>
      <c r="B3980" s="17"/>
      <c r="C3980" s="17"/>
      <c r="D3980" s="86"/>
      <c r="E3980" s="86"/>
      <c r="F3980" s="86"/>
      <c r="G3980" s="87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9"/>
      <c r="AB3980" s="79"/>
      <c r="AC3980" s="19"/>
      <c r="AD3980" s="79"/>
      <c r="AE3980" s="121"/>
    </row>
    <row r="3981" spans="1:31" x14ac:dyDescent="0.25">
      <c r="A3981" s="17"/>
      <c r="B3981" s="17"/>
      <c r="C3981" s="17"/>
      <c r="D3981" s="86"/>
      <c r="E3981" s="86"/>
      <c r="F3981" s="86"/>
      <c r="G3981" s="87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9"/>
      <c r="AB3981" s="79"/>
      <c r="AC3981" s="19"/>
      <c r="AD3981" s="79"/>
      <c r="AE3981" s="121"/>
    </row>
    <row r="3982" spans="1:31" x14ac:dyDescent="0.25">
      <c r="A3982" s="17"/>
      <c r="B3982" s="17"/>
      <c r="C3982" s="17"/>
      <c r="D3982" s="86"/>
      <c r="E3982" s="86"/>
      <c r="F3982" s="86"/>
      <c r="G3982" s="87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9"/>
      <c r="AB3982" s="79"/>
      <c r="AC3982" s="19"/>
      <c r="AD3982" s="79"/>
      <c r="AE3982" s="121"/>
    </row>
    <row r="3983" spans="1:31" x14ac:dyDescent="0.25">
      <c r="A3983" s="17"/>
      <c r="B3983" s="17"/>
      <c r="C3983" s="17"/>
      <c r="D3983" s="86"/>
      <c r="E3983" s="86"/>
      <c r="F3983" s="86"/>
      <c r="G3983" s="87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9"/>
      <c r="AB3983" s="79"/>
      <c r="AC3983" s="19"/>
      <c r="AD3983" s="79"/>
      <c r="AE3983" s="121"/>
    </row>
    <row r="3984" spans="1:31" x14ac:dyDescent="0.25">
      <c r="A3984" s="17"/>
      <c r="B3984" s="17"/>
      <c r="C3984" s="17"/>
      <c r="D3984" s="86"/>
      <c r="E3984" s="86"/>
      <c r="F3984" s="86"/>
      <c r="G3984" s="87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9"/>
      <c r="AB3984" s="79"/>
      <c r="AC3984" s="19"/>
      <c r="AD3984" s="79"/>
      <c r="AE3984" s="121"/>
    </row>
    <row r="3985" spans="1:31" x14ac:dyDescent="0.25">
      <c r="A3985" s="17"/>
      <c r="B3985" s="17"/>
      <c r="C3985" s="17"/>
      <c r="D3985" s="86"/>
      <c r="E3985" s="86"/>
      <c r="F3985" s="86"/>
      <c r="G3985" s="87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9"/>
      <c r="AB3985" s="79"/>
      <c r="AC3985" s="19"/>
      <c r="AD3985" s="79"/>
      <c r="AE3985" s="121"/>
    </row>
    <row r="3986" spans="1:31" x14ac:dyDescent="0.25">
      <c r="A3986" s="17"/>
      <c r="B3986" s="17"/>
      <c r="C3986" s="17"/>
      <c r="D3986" s="86"/>
      <c r="E3986" s="86"/>
      <c r="F3986" s="86"/>
      <c r="G3986" s="87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9"/>
      <c r="AB3986" s="79"/>
      <c r="AC3986" s="19"/>
      <c r="AD3986" s="79"/>
      <c r="AE3986" s="121"/>
    </row>
    <row r="3987" spans="1:31" x14ac:dyDescent="0.25">
      <c r="A3987" s="17"/>
      <c r="B3987" s="17"/>
      <c r="C3987" s="17"/>
      <c r="D3987" s="86"/>
      <c r="E3987" s="86"/>
      <c r="F3987" s="86"/>
      <c r="G3987" s="87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9"/>
      <c r="AB3987" s="79"/>
      <c r="AC3987" s="19"/>
      <c r="AD3987" s="79"/>
      <c r="AE3987" s="121"/>
    </row>
    <row r="3988" spans="1:31" x14ac:dyDescent="0.25">
      <c r="A3988" s="17"/>
      <c r="B3988" s="17"/>
      <c r="C3988" s="17"/>
      <c r="D3988" s="86"/>
      <c r="E3988" s="86"/>
      <c r="F3988" s="86"/>
      <c r="G3988" s="87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9"/>
      <c r="AB3988" s="79"/>
      <c r="AC3988" s="19"/>
      <c r="AD3988" s="79"/>
      <c r="AE3988" s="121"/>
    </row>
    <row r="3989" spans="1:31" x14ac:dyDescent="0.25">
      <c r="A3989" s="17"/>
      <c r="B3989" s="17"/>
      <c r="C3989" s="17"/>
      <c r="D3989" s="86"/>
      <c r="E3989" s="86"/>
      <c r="F3989" s="86"/>
      <c r="G3989" s="87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9"/>
      <c r="AB3989" s="79"/>
      <c r="AC3989" s="19"/>
      <c r="AD3989" s="79"/>
      <c r="AE3989" s="121"/>
    </row>
    <row r="3990" spans="1:31" x14ac:dyDescent="0.25">
      <c r="A3990" s="17"/>
      <c r="B3990" s="17"/>
      <c r="C3990" s="17"/>
      <c r="D3990" s="86"/>
      <c r="E3990" s="86"/>
      <c r="F3990" s="86"/>
      <c r="G3990" s="87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9"/>
      <c r="AB3990" s="79"/>
      <c r="AC3990" s="19"/>
      <c r="AD3990" s="79"/>
      <c r="AE3990" s="121"/>
    </row>
    <row r="3991" spans="1:31" x14ac:dyDescent="0.25">
      <c r="A3991" s="17"/>
      <c r="B3991" s="17"/>
      <c r="C3991" s="17"/>
      <c r="D3991" s="86"/>
      <c r="E3991" s="86"/>
      <c r="F3991" s="86"/>
      <c r="G3991" s="87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9"/>
      <c r="AB3991" s="79"/>
      <c r="AC3991" s="19"/>
      <c r="AD3991" s="79"/>
      <c r="AE3991" s="121"/>
    </row>
    <row r="3992" spans="1:31" x14ac:dyDescent="0.25">
      <c r="A3992" s="17"/>
      <c r="B3992" s="17"/>
      <c r="C3992" s="17"/>
      <c r="D3992" s="86"/>
      <c r="E3992" s="86"/>
      <c r="F3992" s="86"/>
      <c r="G3992" s="87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9"/>
      <c r="AB3992" s="79"/>
      <c r="AC3992" s="19"/>
      <c r="AD3992" s="79"/>
      <c r="AE3992" s="121"/>
    </row>
    <row r="3993" spans="1:31" x14ac:dyDescent="0.25">
      <c r="A3993" s="17"/>
      <c r="B3993" s="17"/>
      <c r="C3993" s="17"/>
      <c r="D3993" s="86"/>
      <c r="E3993" s="86"/>
      <c r="F3993" s="86"/>
      <c r="G3993" s="87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9"/>
      <c r="AB3993" s="79"/>
      <c r="AC3993" s="19"/>
      <c r="AD3993" s="79"/>
      <c r="AE3993" s="121"/>
    </row>
    <row r="3994" spans="1:31" x14ac:dyDescent="0.25">
      <c r="A3994" s="17"/>
      <c r="B3994" s="17"/>
      <c r="C3994" s="17"/>
      <c r="D3994" s="86"/>
      <c r="E3994" s="86"/>
      <c r="F3994" s="86"/>
      <c r="G3994" s="87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9"/>
      <c r="AB3994" s="79"/>
      <c r="AC3994" s="19"/>
      <c r="AD3994" s="79"/>
      <c r="AE3994" s="121"/>
    </row>
    <row r="3995" spans="1:31" x14ac:dyDescent="0.25">
      <c r="A3995" s="17"/>
      <c r="B3995" s="17"/>
      <c r="C3995" s="17"/>
      <c r="D3995" s="86"/>
      <c r="E3995" s="86"/>
      <c r="F3995" s="86"/>
      <c r="G3995" s="87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9"/>
      <c r="AB3995" s="79"/>
      <c r="AC3995" s="19"/>
      <c r="AD3995" s="79"/>
      <c r="AE3995" s="121"/>
    </row>
    <row r="3996" spans="1:31" x14ac:dyDescent="0.25">
      <c r="A3996" s="17"/>
      <c r="B3996" s="17"/>
      <c r="C3996" s="17"/>
      <c r="D3996" s="86"/>
      <c r="E3996" s="86"/>
      <c r="F3996" s="86"/>
      <c r="G3996" s="87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9"/>
      <c r="AB3996" s="79"/>
      <c r="AC3996" s="19"/>
      <c r="AD3996" s="79"/>
      <c r="AE3996" s="121"/>
    </row>
    <row r="3997" spans="1:31" x14ac:dyDescent="0.25">
      <c r="A3997" s="17"/>
      <c r="B3997" s="17"/>
      <c r="C3997" s="17"/>
      <c r="D3997" s="86"/>
      <c r="E3997" s="86"/>
      <c r="F3997" s="86"/>
      <c r="G3997" s="87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9"/>
      <c r="AB3997" s="79"/>
      <c r="AC3997" s="19"/>
      <c r="AD3997" s="79"/>
      <c r="AE3997" s="121"/>
    </row>
    <row r="3998" spans="1:31" x14ac:dyDescent="0.25">
      <c r="A3998" s="17"/>
      <c r="B3998" s="17"/>
      <c r="C3998" s="17"/>
      <c r="D3998" s="86"/>
      <c r="E3998" s="86"/>
      <c r="F3998" s="86"/>
      <c r="G3998" s="87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9"/>
      <c r="AB3998" s="79"/>
      <c r="AC3998" s="19"/>
      <c r="AD3998" s="79"/>
      <c r="AE3998" s="121"/>
    </row>
    <row r="3999" spans="1:31" x14ac:dyDescent="0.25">
      <c r="A3999" s="17"/>
      <c r="B3999" s="17"/>
      <c r="C3999" s="17"/>
      <c r="D3999" s="86"/>
      <c r="E3999" s="86"/>
      <c r="F3999" s="86"/>
      <c r="G3999" s="87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9"/>
      <c r="AB3999" s="79"/>
      <c r="AC3999" s="19"/>
      <c r="AD3999" s="79"/>
      <c r="AE3999" s="121"/>
    </row>
    <row r="4000" spans="1:31" x14ac:dyDescent="0.25">
      <c r="A4000" s="17"/>
      <c r="B4000" s="17"/>
      <c r="C4000" s="17"/>
      <c r="D4000" s="86"/>
      <c r="E4000" s="86"/>
      <c r="F4000" s="86"/>
      <c r="G4000" s="87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9"/>
      <c r="AB4000" s="79"/>
      <c r="AC4000" s="19"/>
      <c r="AD4000" s="79"/>
      <c r="AE4000" s="121"/>
    </row>
    <row r="4001" spans="1:31" x14ac:dyDescent="0.25">
      <c r="A4001" s="17"/>
      <c r="B4001" s="17"/>
      <c r="C4001" s="17"/>
      <c r="D4001" s="86"/>
      <c r="E4001" s="86"/>
      <c r="F4001" s="86"/>
      <c r="G4001" s="87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9"/>
      <c r="AB4001" s="79"/>
      <c r="AC4001" s="19"/>
      <c r="AD4001" s="79"/>
      <c r="AE4001" s="121"/>
    </row>
    <row r="4002" spans="1:31" x14ac:dyDescent="0.25">
      <c r="A4002" s="17"/>
      <c r="B4002" s="17"/>
      <c r="C4002" s="17"/>
      <c r="D4002" s="86"/>
      <c r="E4002" s="86"/>
      <c r="F4002" s="86"/>
      <c r="G4002" s="87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9"/>
      <c r="AB4002" s="79"/>
      <c r="AC4002" s="19"/>
      <c r="AD4002" s="79"/>
      <c r="AE4002" s="121"/>
    </row>
    <row r="4003" spans="1:31" x14ac:dyDescent="0.25">
      <c r="A4003" s="17"/>
      <c r="B4003" s="17"/>
      <c r="C4003" s="17"/>
      <c r="D4003" s="86"/>
      <c r="E4003" s="86"/>
      <c r="F4003" s="86"/>
      <c r="G4003" s="87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9"/>
      <c r="AB4003" s="79"/>
      <c r="AC4003" s="19"/>
      <c r="AD4003" s="79"/>
      <c r="AE4003" s="121"/>
    </row>
    <row r="4004" spans="1:31" x14ac:dyDescent="0.25">
      <c r="A4004" s="17"/>
      <c r="B4004" s="17"/>
      <c r="C4004" s="17"/>
      <c r="D4004" s="86"/>
      <c r="E4004" s="86"/>
      <c r="F4004" s="86"/>
      <c r="G4004" s="87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9"/>
      <c r="AB4004" s="79"/>
      <c r="AC4004" s="19"/>
      <c r="AD4004" s="79"/>
      <c r="AE4004" s="121"/>
    </row>
    <row r="4005" spans="1:31" x14ac:dyDescent="0.25">
      <c r="A4005" s="17"/>
      <c r="B4005" s="17"/>
      <c r="C4005" s="17"/>
      <c r="D4005" s="86"/>
      <c r="E4005" s="86"/>
      <c r="F4005" s="86"/>
      <c r="G4005" s="87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9"/>
      <c r="AB4005" s="79"/>
      <c r="AC4005" s="19"/>
      <c r="AD4005" s="79"/>
      <c r="AE4005" s="121"/>
    </row>
    <row r="4006" spans="1:31" x14ac:dyDescent="0.25">
      <c r="A4006" s="17"/>
      <c r="B4006" s="17"/>
      <c r="C4006" s="17"/>
      <c r="D4006" s="86"/>
      <c r="E4006" s="86"/>
      <c r="F4006" s="86"/>
      <c r="G4006" s="87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9"/>
      <c r="AB4006" s="79"/>
      <c r="AC4006" s="19"/>
      <c r="AD4006" s="79"/>
      <c r="AE4006" s="121"/>
    </row>
    <row r="4007" spans="1:31" x14ac:dyDescent="0.25">
      <c r="A4007" s="17"/>
      <c r="B4007" s="17"/>
      <c r="C4007" s="17"/>
      <c r="D4007" s="86"/>
      <c r="E4007" s="86"/>
      <c r="F4007" s="86"/>
      <c r="G4007" s="87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9"/>
      <c r="AB4007" s="79"/>
      <c r="AC4007" s="19"/>
      <c r="AD4007" s="79"/>
      <c r="AE4007" s="121"/>
    </row>
    <row r="4008" spans="1:31" x14ac:dyDescent="0.25">
      <c r="A4008" s="17"/>
      <c r="B4008" s="17"/>
      <c r="C4008" s="17"/>
      <c r="D4008" s="86"/>
      <c r="E4008" s="86"/>
      <c r="F4008" s="86"/>
      <c r="G4008" s="87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9"/>
      <c r="AB4008" s="79"/>
      <c r="AC4008" s="19"/>
      <c r="AD4008" s="79"/>
      <c r="AE4008" s="121"/>
    </row>
    <row r="4009" spans="1:31" x14ac:dyDescent="0.25">
      <c r="A4009" s="17"/>
      <c r="B4009" s="17"/>
      <c r="C4009" s="17"/>
      <c r="D4009" s="86"/>
      <c r="E4009" s="86"/>
      <c r="F4009" s="86"/>
      <c r="G4009" s="87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9"/>
      <c r="AB4009" s="79"/>
      <c r="AC4009" s="19"/>
      <c r="AD4009" s="79"/>
      <c r="AE4009" s="121"/>
    </row>
    <row r="4010" spans="1:31" x14ac:dyDescent="0.25">
      <c r="A4010" s="17"/>
      <c r="B4010" s="17"/>
      <c r="C4010" s="17"/>
      <c r="D4010" s="86"/>
      <c r="E4010" s="86"/>
      <c r="F4010" s="86"/>
      <c r="G4010" s="87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9"/>
      <c r="AB4010" s="79"/>
      <c r="AC4010" s="19"/>
      <c r="AD4010" s="79"/>
      <c r="AE4010" s="121"/>
    </row>
    <row r="4011" spans="1:31" x14ac:dyDescent="0.25">
      <c r="A4011" s="17"/>
      <c r="B4011" s="17"/>
      <c r="C4011" s="17"/>
      <c r="D4011" s="86"/>
      <c r="E4011" s="86"/>
      <c r="F4011" s="86"/>
      <c r="G4011" s="87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9"/>
      <c r="AB4011" s="79"/>
      <c r="AD4011" s="79"/>
      <c r="AE4011" s="121"/>
    </row>
    <row r="4012" spans="1:31" x14ac:dyDescent="0.25">
      <c r="A4012" s="17"/>
      <c r="B4012" s="17"/>
      <c r="C4012" s="17"/>
      <c r="D4012" s="86"/>
      <c r="E4012" s="86"/>
      <c r="F4012" s="86"/>
      <c r="G4012" s="87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9"/>
      <c r="AB4012" s="79"/>
      <c r="AD4012" s="79"/>
      <c r="AE4012" s="121"/>
    </row>
    <row r="4013" spans="1:31" x14ac:dyDescent="0.25">
      <c r="A4013" s="17"/>
      <c r="B4013" s="17"/>
      <c r="C4013" s="17"/>
      <c r="D4013" s="86"/>
      <c r="E4013" s="86"/>
      <c r="F4013" s="86"/>
      <c r="G4013" s="87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9"/>
      <c r="AB4013" s="79"/>
      <c r="AD4013" s="79"/>
      <c r="AE4013" s="121"/>
    </row>
    <row r="4014" spans="1:31" x14ac:dyDescent="0.25">
      <c r="A4014" s="17"/>
      <c r="B4014" s="17"/>
      <c r="C4014" s="17"/>
      <c r="D4014" s="86"/>
      <c r="E4014" s="86"/>
      <c r="F4014" s="86"/>
      <c r="G4014" s="87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9"/>
      <c r="AB4014" s="79"/>
      <c r="AD4014" s="79"/>
      <c r="AE4014" s="121"/>
    </row>
    <row r="4015" spans="1:31" x14ac:dyDescent="0.25">
      <c r="A4015" s="17"/>
      <c r="B4015" s="17"/>
      <c r="C4015" s="17"/>
      <c r="D4015" s="86"/>
      <c r="E4015" s="86"/>
      <c r="F4015" s="86"/>
      <c r="G4015" s="87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9"/>
      <c r="AB4015" s="79"/>
      <c r="AD4015" s="79"/>
      <c r="AE4015" s="121"/>
    </row>
    <row r="4016" spans="1:31" x14ac:dyDescent="0.25">
      <c r="A4016" s="17"/>
      <c r="B4016" s="17"/>
      <c r="C4016" s="17"/>
      <c r="D4016" s="86"/>
      <c r="E4016" s="86"/>
      <c r="F4016" s="86"/>
      <c r="G4016" s="87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9"/>
      <c r="AB4016" s="79"/>
      <c r="AD4016" s="79"/>
      <c r="AE4016" s="121"/>
    </row>
    <row r="4017" spans="1:31" x14ac:dyDescent="0.25">
      <c r="A4017" s="17"/>
      <c r="B4017" s="17"/>
      <c r="C4017" s="17"/>
      <c r="D4017" s="86"/>
      <c r="E4017" s="86"/>
      <c r="F4017" s="86"/>
      <c r="G4017" s="87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9"/>
      <c r="AB4017" s="79"/>
      <c r="AD4017" s="79"/>
      <c r="AE4017" s="121"/>
    </row>
    <row r="4018" spans="1:31" x14ac:dyDescent="0.25">
      <c r="A4018" s="17"/>
      <c r="B4018" s="17"/>
      <c r="C4018" s="17"/>
      <c r="D4018" s="86"/>
      <c r="E4018" s="86"/>
      <c r="F4018" s="86"/>
      <c r="G4018" s="87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9"/>
      <c r="AB4018" s="79"/>
      <c r="AD4018" s="79"/>
      <c r="AE4018" s="121"/>
    </row>
    <row r="4019" spans="1:31" x14ac:dyDescent="0.25">
      <c r="A4019" s="17"/>
      <c r="B4019" s="17"/>
      <c r="C4019" s="17"/>
      <c r="D4019" s="86"/>
      <c r="E4019" s="86"/>
      <c r="F4019" s="86"/>
      <c r="G4019" s="87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9"/>
      <c r="AB4019" s="79"/>
      <c r="AD4019" s="79"/>
      <c r="AE4019" s="121"/>
    </row>
    <row r="4020" spans="1:31" x14ac:dyDescent="0.25">
      <c r="A4020" s="17"/>
      <c r="B4020" s="17"/>
      <c r="C4020" s="17"/>
      <c r="D4020" s="86"/>
      <c r="E4020" s="86"/>
      <c r="F4020" s="86"/>
      <c r="G4020" s="87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9"/>
      <c r="AB4020" s="79"/>
      <c r="AD4020" s="79"/>
      <c r="AE4020" s="121"/>
    </row>
    <row r="4021" spans="1:31" x14ac:dyDescent="0.25">
      <c r="A4021" s="17"/>
      <c r="B4021" s="17"/>
      <c r="C4021" s="17"/>
      <c r="D4021" s="86"/>
      <c r="E4021" s="86"/>
      <c r="F4021" s="86"/>
      <c r="G4021" s="87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9"/>
      <c r="AB4021" s="79"/>
      <c r="AD4021" s="79"/>
      <c r="AE4021" s="121"/>
    </row>
    <row r="4022" spans="1:31" x14ac:dyDescent="0.25">
      <c r="A4022" s="17"/>
      <c r="B4022" s="17"/>
      <c r="C4022" s="17"/>
      <c r="D4022" s="86"/>
      <c r="E4022" s="86"/>
      <c r="F4022" s="86"/>
      <c r="G4022" s="87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9"/>
      <c r="AB4022" s="79"/>
      <c r="AD4022" s="79"/>
      <c r="AE4022" s="121"/>
    </row>
    <row r="4023" spans="1:31" x14ac:dyDescent="0.25">
      <c r="A4023" s="17"/>
      <c r="B4023" s="17"/>
      <c r="C4023" s="17"/>
      <c r="D4023" s="86"/>
      <c r="E4023" s="86"/>
      <c r="F4023" s="86"/>
      <c r="G4023" s="87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9"/>
      <c r="AB4023" s="79"/>
      <c r="AD4023" s="79"/>
      <c r="AE4023" s="121"/>
    </row>
    <row r="4024" spans="1:31" x14ac:dyDescent="0.25">
      <c r="A4024" s="17"/>
      <c r="B4024" s="17"/>
      <c r="C4024" s="17"/>
      <c r="D4024" s="86"/>
      <c r="E4024" s="86"/>
      <c r="F4024" s="86"/>
      <c r="G4024" s="87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9"/>
      <c r="AB4024" s="79"/>
      <c r="AD4024" s="79"/>
      <c r="AE4024" s="121"/>
    </row>
    <row r="4025" spans="1:31" x14ac:dyDescent="0.25">
      <c r="A4025" s="17"/>
      <c r="B4025" s="17"/>
      <c r="C4025" s="17"/>
      <c r="D4025" s="86"/>
      <c r="E4025" s="86"/>
      <c r="F4025" s="86"/>
      <c r="G4025" s="87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9"/>
      <c r="AB4025" s="79"/>
      <c r="AC4025" s="19"/>
      <c r="AD4025" s="79"/>
      <c r="AE4025" s="122"/>
    </row>
    <row r="4026" spans="1:31" x14ac:dyDescent="0.25">
      <c r="A4026" s="17"/>
      <c r="B4026" s="17"/>
      <c r="C4026" s="17"/>
      <c r="D4026" s="86"/>
      <c r="E4026" s="86"/>
      <c r="F4026" s="86"/>
      <c r="G4026" s="87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9"/>
      <c r="AB4026" s="79"/>
      <c r="AC4026" s="19"/>
      <c r="AD4026" s="79"/>
      <c r="AE4026" s="122"/>
    </row>
    <row r="4027" spans="1:31" x14ac:dyDescent="0.25">
      <c r="A4027" s="17"/>
      <c r="B4027" s="17"/>
      <c r="C4027" s="17"/>
      <c r="D4027" s="86"/>
      <c r="E4027" s="86"/>
      <c r="F4027" s="86"/>
      <c r="G4027" s="87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9"/>
      <c r="AB4027" s="79"/>
      <c r="AC4027" s="19"/>
      <c r="AD4027" s="79"/>
      <c r="AE4027" s="122"/>
    </row>
    <row r="4028" spans="1:31" x14ac:dyDescent="0.25">
      <c r="A4028" s="17"/>
      <c r="B4028" s="17"/>
      <c r="C4028" s="17"/>
      <c r="D4028" s="86"/>
      <c r="E4028" s="86"/>
      <c r="F4028" s="86"/>
      <c r="G4028" s="87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9"/>
      <c r="AB4028" s="79"/>
      <c r="AC4028" s="19"/>
      <c r="AD4028" s="79"/>
      <c r="AE4028" s="122"/>
    </row>
    <row r="4029" spans="1:31" x14ac:dyDescent="0.25">
      <c r="A4029" s="17"/>
      <c r="B4029" s="17"/>
      <c r="C4029" s="17"/>
      <c r="D4029" s="86"/>
      <c r="E4029" s="86"/>
      <c r="F4029" s="86"/>
      <c r="G4029" s="87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9"/>
      <c r="AB4029" s="79"/>
      <c r="AC4029" s="19"/>
      <c r="AD4029" s="79"/>
      <c r="AE4029" s="122"/>
    </row>
    <row r="4030" spans="1:31" x14ac:dyDescent="0.25">
      <c r="A4030" s="17"/>
      <c r="B4030" s="17"/>
      <c r="C4030" s="17"/>
      <c r="D4030" s="86"/>
      <c r="E4030" s="86"/>
      <c r="F4030" s="86"/>
      <c r="G4030" s="87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9"/>
      <c r="AB4030" s="79"/>
      <c r="AC4030" s="19"/>
      <c r="AD4030" s="79"/>
      <c r="AE4030" s="122"/>
    </row>
    <row r="4031" spans="1:31" x14ac:dyDescent="0.25">
      <c r="A4031" s="17"/>
      <c r="B4031" s="17"/>
      <c r="C4031" s="17"/>
      <c r="D4031" s="86"/>
      <c r="E4031" s="86"/>
      <c r="F4031" s="86"/>
      <c r="G4031" s="87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9"/>
      <c r="AB4031" s="79"/>
      <c r="AC4031" s="19"/>
      <c r="AD4031" s="79"/>
      <c r="AE4031" s="122"/>
    </row>
    <row r="4032" spans="1:31" x14ac:dyDescent="0.25">
      <c r="A4032" s="17"/>
      <c r="B4032" s="17"/>
      <c r="C4032" s="17"/>
      <c r="D4032" s="86"/>
      <c r="E4032" s="86"/>
      <c r="F4032" s="86"/>
      <c r="G4032" s="87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9"/>
      <c r="AB4032" s="79"/>
      <c r="AC4032" s="19"/>
      <c r="AD4032" s="79"/>
      <c r="AE4032" s="122"/>
    </row>
    <row r="4033" spans="1:31" x14ac:dyDescent="0.25">
      <c r="A4033" s="17"/>
      <c r="B4033" s="17"/>
      <c r="C4033" s="17"/>
      <c r="D4033" s="86"/>
      <c r="E4033" s="86"/>
      <c r="F4033" s="86"/>
      <c r="G4033" s="87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9"/>
      <c r="AB4033" s="79"/>
      <c r="AC4033" s="19"/>
      <c r="AD4033" s="79"/>
      <c r="AE4033" s="122"/>
    </row>
    <row r="4034" spans="1:31" x14ac:dyDescent="0.25">
      <c r="A4034" s="17"/>
      <c r="B4034" s="17"/>
      <c r="C4034" s="17"/>
      <c r="D4034" s="86"/>
      <c r="E4034" s="86"/>
      <c r="F4034" s="86"/>
      <c r="G4034" s="87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9"/>
      <c r="AB4034" s="79"/>
      <c r="AC4034" s="19"/>
      <c r="AD4034" s="79"/>
      <c r="AE4034" s="122"/>
    </row>
    <row r="4035" spans="1:31" x14ac:dyDescent="0.25">
      <c r="A4035" s="17"/>
      <c r="B4035" s="17"/>
      <c r="C4035" s="17"/>
      <c r="D4035" s="86"/>
      <c r="E4035" s="86"/>
      <c r="F4035" s="86"/>
      <c r="G4035" s="87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9"/>
      <c r="AB4035" s="79"/>
      <c r="AC4035" s="19"/>
      <c r="AD4035" s="79"/>
      <c r="AE4035" s="122"/>
    </row>
    <row r="4036" spans="1:31" x14ac:dyDescent="0.25">
      <c r="A4036" s="17"/>
      <c r="B4036" s="17"/>
      <c r="C4036" s="17"/>
      <c r="D4036" s="86"/>
      <c r="E4036" s="86"/>
      <c r="F4036" s="86"/>
      <c r="G4036" s="87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9"/>
      <c r="AB4036" s="79"/>
      <c r="AC4036" s="19"/>
      <c r="AD4036" s="79"/>
      <c r="AE4036" s="122"/>
    </row>
    <row r="4037" spans="1:31" x14ac:dyDescent="0.25">
      <c r="A4037" s="17"/>
      <c r="B4037" s="17"/>
      <c r="C4037" s="17"/>
      <c r="D4037" s="86"/>
      <c r="E4037" s="86"/>
      <c r="F4037" s="86"/>
      <c r="G4037" s="87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9"/>
      <c r="AB4037" s="79"/>
      <c r="AC4037" s="19"/>
      <c r="AD4037" s="79"/>
      <c r="AE4037" s="122"/>
    </row>
    <row r="4038" spans="1:31" x14ac:dyDescent="0.25">
      <c r="A4038" s="17"/>
      <c r="B4038" s="17"/>
      <c r="C4038" s="17"/>
      <c r="D4038" s="86"/>
      <c r="E4038" s="86"/>
      <c r="F4038" s="86"/>
      <c r="G4038" s="87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9"/>
      <c r="AB4038" s="79"/>
      <c r="AC4038" s="19"/>
      <c r="AD4038" s="79"/>
      <c r="AE4038" s="122"/>
    </row>
    <row r="4039" spans="1:31" x14ac:dyDescent="0.25">
      <c r="A4039" s="17"/>
      <c r="B4039" s="17"/>
      <c r="C4039" s="17"/>
      <c r="D4039" s="86"/>
      <c r="E4039" s="86"/>
      <c r="F4039" s="86"/>
      <c r="G4039" s="87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9"/>
      <c r="AB4039" s="79"/>
      <c r="AC4039" s="19"/>
      <c r="AD4039" s="79"/>
      <c r="AE4039" s="122"/>
    </row>
    <row r="4040" spans="1:31" x14ac:dyDescent="0.25">
      <c r="A4040" s="17"/>
      <c r="B4040" s="17"/>
      <c r="C4040" s="17"/>
      <c r="D4040" s="86"/>
      <c r="E4040" s="86"/>
      <c r="F4040" s="86"/>
      <c r="G4040" s="87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9"/>
      <c r="AB4040" s="79"/>
      <c r="AC4040" s="19"/>
      <c r="AD4040" s="79"/>
      <c r="AE4040" s="122"/>
    </row>
    <row r="4041" spans="1:31" x14ac:dyDescent="0.25">
      <c r="A4041" s="17"/>
      <c r="B4041" s="17"/>
      <c r="C4041" s="17"/>
      <c r="D4041" s="86"/>
      <c r="E4041" s="86"/>
      <c r="F4041" s="86"/>
      <c r="G4041" s="87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9"/>
      <c r="AB4041" s="79"/>
      <c r="AC4041" s="19"/>
      <c r="AD4041" s="79"/>
      <c r="AE4041" s="122"/>
    </row>
    <row r="4042" spans="1:31" x14ac:dyDescent="0.25">
      <c r="A4042" s="17"/>
      <c r="B4042" s="17"/>
      <c r="C4042" s="17"/>
      <c r="D4042" s="86"/>
      <c r="E4042" s="86"/>
      <c r="F4042" s="86"/>
      <c r="G4042" s="87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9"/>
      <c r="AB4042" s="79"/>
      <c r="AC4042" s="19"/>
      <c r="AD4042" s="79"/>
      <c r="AE4042" s="122"/>
    </row>
    <row r="4043" spans="1:31" x14ac:dyDescent="0.25">
      <c r="A4043" s="17"/>
      <c r="B4043" s="17"/>
      <c r="C4043" s="17"/>
      <c r="D4043" s="86"/>
      <c r="E4043" s="86"/>
      <c r="F4043" s="86"/>
      <c r="G4043" s="87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9"/>
      <c r="AB4043" s="79"/>
      <c r="AC4043" s="19"/>
      <c r="AD4043" s="79"/>
      <c r="AE4043" s="122"/>
    </row>
    <row r="4044" spans="1:31" x14ac:dyDescent="0.25">
      <c r="A4044" s="17"/>
      <c r="B4044" s="17"/>
      <c r="C4044" s="17"/>
      <c r="D4044" s="86"/>
      <c r="E4044" s="86"/>
      <c r="F4044" s="86"/>
      <c r="G4044" s="87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9"/>
      <c r="AB4044" s="79"/>
      <c r="AC4044" s="19"/>
      <c r="AD4044" s="79"/>
      <c r="AE4044" s="122"/>
    </row>
    <row r="4045" spans="1:31" x14ac:dyDescent="0.25">
      <c r="A4045" s="17"/>
      <c r="B4045" s="17"/>
      <c r="C4045" s="17"/>
      <c r="D4045" s="86"/>
      <c r="E4045" s="86"/>
      <c r="F4045" s="86"/>
      <c r="G4045" s="87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9"/>
      <c r="AB4045" s="79"/>
      <c r="AC4045" s="19"/>
      <c r="AD4045" s="79"/>
      <c r="AE4045" s="122"/>
    </row>
    <row r="4046" spans="1:31" x14ac:dyDescent="0.25">
      <c r="A4046" s="17"/>
      <c r="B4046" s="17"/>
      <c r="C4046" s="17"/>
      <c r="D4046" s="86"/>
      <c r="E4046" s="86"/>
      <c r="F4046" s="86"/>
      <c r="G4046" s="87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9"/>
      <c r="AB4046" s="79"/>
      <c r="AC4046" s="19"/>
      <c r="AD4046" s="79"/>
      <c r="AE4046" s="122"/>
    </row>
    <row r="4047" spans="1:31" x14ac:dyDescent="0.25">
      <c r="A4047" s="17"/>
      <c r="B4047" s="17"/>
      <c r="C4047" s="17"/>
      <c r="D4047" s="86"/>
      <c r="E4047" s="86"/>
      <c r="F4047" s="86"/>
      <c r="G4047" s="87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9"/>
      <c r="AB4047" s="79"/>
      <c r="AC4047" s="19"/>
      <c r="AD4047" s="79"/>
      <c r="AE4047" s="122"/>
    </row>
    <row r="4048" spans="1:31" x14ac:dyDescent="0.25">
      <c r="A4048" s="17"/>
      <c r="B4048" s="17"/>
      <c r="C4048" s="17"/>
      <c r="D4048" s="86"/>
      <c r="E4048" s="86"/>
      <c r="F4048" s="86"/>
      <c r="G4048" s="87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9"/>
      <c r="AB4048" s="79"/>
      <c r="AC4048" s="19"/>
      <c r="AD4048" s="79"/>
      <c r="AE4048" s="122"/>
    </row>
    <row r="4049" spans="1:31" x14ac:dyDescent="0.25">
      <c r="A4049" s="17"/>
      <c r="B4049" s="17"/>
      <c r="C4049" s="17"/>
      <c r="D4049" s="86"/>
      <c r="E4049" s="86"/>
      <c r="F4049" s="86"/>
      <c r="G4049" s="87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9"/>
      <c r="AB4049" s="79"/>
      <c r="AC4049" s="19"/>
      <c r="AD4049" s="79"/>
      <c r="AE4049" s="122"/>
    </row>
    <row r="4050" spans="1:31" x14ac:dyDescent="0.25">
      <c r="A4050" s="17"/>
      <c r="B4050" s="17"/>
      <c r="C4050" s="17"/>
      <c r="D4050" s="86"/>
      <c r="E4050" s="86"/>
      <c r="F4050" s="86"/>
      <c r="G4050" s="87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9"/>
      <c r="AB4050" s="79"/>
      <c r="AC4050" s="19"/>
      <c r="AD4050" s="79"/>
      <c r="AE4050" s="122"/>
    </row>
    <row r="4051" spans="1:31" x14ac:dyDescent="0.25">
      <c r="A4051" s="17"/>
      <c r="B4051" s="17"/>
      <c r="C4051" s="17"/>
      <c r="D4051" s="86"/>
      <c r="E4051" s="86"/>
      <c r="F4051" s="86"/>
      <c r="G4051" s="87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9"/>
      <c r="AB4051" s="79"/>
      <c r="AC4051" s="19"/>
      <c r="AD4051" s="79"/>
      <c r="AE4051" s="122"/>
    </row>
    <row r="4052" spans="1:31" x14ac:dyDescent="0.25">
      <c r="A4052" s="17"/>
      <c r="B4052" s="17"/>
      <c r="C4052" s="17"/>
      <c r="D4052" s="86"/>
      <c r="E4052" s="86"/>
      <c r="F4052" s="86"/>
      <c r="G4052" s="87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9"/>
      <c r="AB4052" s="79"/>
      <c r="AC4052" s="19"/>
      <c r="AD4052" s="79"/>
      <c r="AE4052" s="122"/>
    </row>
    <row r="4053" spans="1:31" x14ac:dyDescent="0.25">
      <c r="A4053" s="17"/>
      <c r="B4053" s="17"/>
      <c r="C4053" s="17"/>
      <c r="D4053" s="86"/>
      <c r="E4053" s="86"/>
      <c r="F4053" s="86"/>
      <c r="G4053" s="87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9"/>
      <c r="AB4053" s="79"/>
      <c r="AC4053" s="19"/>
      <c r="AD4053" s="79"/>
      <c r="AE4053" s="122"/>
    </row>
    <row r="4054" spans="1:31" x14ac:dyDescent="0.25">
      <c r="A4054" s="17"/>
      <c r="B4054" s="17"/>
      <c r="C4054" s="17"/>
      <c r="D4054" s="86"/>
      <c r="E4054" s="86"/>
      <c r="F4054" s="86"/>
      <c r="G4054" s="87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9"/>
      <c r="AB4054" s="79"/>
      <c r="AC4054" s="19"/>
      <c r="AD4054" s="79"/>
      <c r="AE4054" s="122"/>
    </row>
    <row r="4055" spans="1:31" x14ac:dyDescent="0.25">
      <c r="A4055" s="17"/>
      <c r="B4055" s="17"/>
      <c r="C4055" s="17"/>
      <c r="D4055" s="86"/>
      <c r="E4055" s="86"/>
      <c r="F4055" s="86"/>
      <c r="G4055" s="87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9"/>
      <c r="AB4055" s="79"/>
      <c r="AC4055" s="19"/>
      <c r="AD4055" s="79"/>
      <c r="AE4055" s="122"/>
    </row>
    <row r="4056" spans="1:31" x14ac:dyDescent="0.25">
      <c r="A4056" s="17"/>
      <c r="B4056" s="17"/>
      <c r="C4056" s="17"/>
      <c r="D4056" s="86"/>
      <c r="E4056" s="86"/>
      <c r="F4056" s="86"/>
      <c r="G4056" s="87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9"/>
      <c r="AB4056" s="79"/>
      <c r="AC4056" s="19"/>
      <c r="AD4056" s="79"/>
      <c r="AE4056" s="122"/>
    </row>
    <row r="4057" spans="1:31" x14ac:dyDescent="0.25">
      <c r="A4057" s="17"/>
      <c r="B4057" s="17"/>
      <c r="C4057" s="17"/>
      <c r="D4057" s="86"/>
      <c r="E4057" s="86"/>
      <c r="F4057" s="86"/>
      <c r="G4057" s="87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9"/>
      <c r="AB4057" s="79"/>
      <c r="AC4057" s="19"/>
      <c r="AD4057" s="79"/>
      <c r="AE4057" s="122"/>
    </row>
    <row r="4058" spans="1:31" x14ac:dyDescent="0.25">
      <c r="A4058" s="17"/>
      <c r="B4058" s="17"/>
      <c r="C4058" s="17"/>
      <c r="D4058" s="86"/>
      <c r="E4058" s="86"/>
      <c r="F4058" s="86"/>
      <c r="G4058" s="87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9"/>
      <c r="AB4058" s="79"/>
      <c r="AC4058" s="19"/>
      <c r="AD4058" s="79"/>
      <c r="AE4058" s="122"/>
    </row>
    <row r="4059" spans="1:31" x14ac:dyDescent="0.25">
      <c r="A4059" s="17"/>
      <c r="B4059" s="17"/>
      <c r="C4059" s="17"/>
      <c r="D4059" s="86"/>
      <c r="E4059" s="86"/>
      <c r="F4059" s="86"/>
      <c r="G4059" s="87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9"/>
      <c r="AB4059" s="79"/>
      <c r="AC4059" s="19"/>
      <c r="AD4059" s="79"/>
      <c r="AE4059" s="122"/>
    </row>
    <row r="4060" spans="1:31" x14ac:dyDescent="0.25">
      <c r="A4060" s="17"/>
      <c r="B4060" s="17"/>
      <c r="C4060" s="17"/>
      <c r="D4060" s="86"/>
      <c r="E4060" s="86"/>
      <c r="F4060" s="86"/>
      <c r="G4060" s="87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9"/>
      <c r="AB4060" s="79"/>
      <c r="AC4060" s="19"/>
      <c r="AD4060" s="79"/>
      <c r="AE4060" s="122"/>
    </row>
    <row r="4061" spans="1:31" x14ac:dyDescent="0.25">
      <c r="A4061" s="17"/>
      <c r="B4061" s="17"/>
      <c r="C4061" s="17"/>
      <c r="D4061" s="86"/>
      <c r="E4061" s="86"/>
      <c r="F4061" s="86"/>
      <c r="G4061" s="87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9"/>
      <c r="AB4061" s="79"/>
      <c r="AC4061" s="19"/>
      <c r="AD4061" s="79"/>
      <c r="AE4061" s="122"/>
    </row>
    <row r="4062" spans="1:31" x14ac:dyDescent="0.25">
      <c r="A4062" s="17"/>
      <c r="B4062" s="17"/>
      <c r="C4062" s="17"/>
      <c r="D4062" s="86"/>
      <c r="E4062" s="86"/>
      <c r="F4062" s="86"/>
      <c r="G4062" s="87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9"/>
      <c r="AB4062" s="79"/>
      <c r="AC4062" s="19"/>
      <c r="AD4062" s="79"/>
      <c r="AE4062" s="122"/>
    </row>
    <row r="4063" spans="1:31" x14ac:dyDescent="0.25">
      <c r="A4063" s="17"/>
      <c r="B4063" s="17"/>
      <c r="C4063" s="17"/>
      <c r="D4063" s="86"/>
      <c r="E4063" s="86"/>
      <c r="F4063" s="86"/>
      <c r="G4063" s="87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9"/>
      <c r="AB4063" s="79"/>
      <c r="AC4063" s="19"/>
      <c r="AD4063" s="79"/>
      <c r="AE4063" s="122"/>
    </row>
    <row r="4064" spans="1:31" x14ac:dyDescent="0.25">
      <c r="A4064" s="17"/>
      <c r="B4064" s="17"/>
      <c r="C4064" s="17"/>
      <c r="D4064" s="86"/>
      <c r="E4064" s="86"/>
      <c r="F4064" s="86"/>
      <c r="G4064" s="87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9"/>
      <c r="AB4064" s="79"/>
      <c r="AC4064" s="19"/>
      <c r="AD4064" s="79"/>
      <c r="AE4064" s="122"/>
    </row>
    <row r="4065" spans="1:31" x14ac:dyDescent="0.25">
      <c r="A4065" s="17"/>
      <c r="B4065" s="17"/>
      <c r="C4065" s="17"/>
      <c r="D4065" s="86"/>
      <c r="E4065" s="86"/>
      <c r="F4065" s="86"/>
      <c r="G4065" s="87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9"/>
      <c r="AB4065" s="79"/>
      <c r="AC4065" s="19"/>
      <c r="AD4065" s="79"/>
      <c r="AE4065" s="122"/>
    </row>
    <row r="4066" spans="1:31" x14ac:dyDescent="0.25">
      <c r="A4066" s="17"/>
      <c r="B4066" s="17"/>
      <c r="C4066" s="17"/>
      <c r="D4066" s="86"/>
      <c r="E4066" s="86"/>
      <c r="F4066" s="86"/>
      <c r="G4066" s="87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9"/>
      <c r="AB4066" s="79"/>
      <c r="AC4066" s="19"/>
      <c r="AD4066" s="79"/>
      <c r="AE4066" s="122"/>
    </row>
    <row r="4067" spans="1:31" x14ac:dyDescent="0.25">
      <c r="A4067" s="17"/>
      <c r="B4067" s="17"/>
      <c r="C4067" s="17"/>
      <c r="D4067" s="86"/>
      <c r="E4067" s="86"/>
      <c r="F4067" s="86"/>
      <c r="G4067" s="87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9"/>
      <c r="AB4067" s="79"/>
      <c r="AC4067" s="19"/>
      <c r="AD4067" s="79"/>
      <c r="AE4067" s="122"/>
    </row>
    <row r="4068" spans="1:31" x14ac:dyDescent="0.25">
      <c r="A4068" s="17"/>
      <c r="B4068" s="17"/>
      <c r="C4068" s="17"/>
      <c r="D4068" s="86"/>
      <c r="E4068" s="86"/>
      <c r="F4068" s="86"/>
      <c r="G4068" s="87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9"/>
      <c r="AB4068" s="79"/>
      <c r="AC4068" s="19"/>
      <c r="AD4068" s="79"/>
      <c r="AE4068" s="122"/>
    </row>
    <row r="4069" spans="1:31" x14ac:dyDescent="0.25">
      <c r="A4069" s="17"/>
      <c r="B4069" s="17"/>
      <c r="C4069" s="17"/>
      <c r="D4069" s="86"/>
      <c r="E4069" s="86"/>
      <c r="F4069" s="86"/>
      <c r="G4069" s="87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9"/>
      <c r="AB4069" s="79"/>
      <c r="AC4069" s="19"/>
      <c r="AD4069" s="79"/>
      <c r="AE4069" s="122"/>
    </row>
    <row r="4070" spans="1:31" x14ac:dyDescent="0.25">
      <c r="A4070" s="17"/>
      <c r="B4070" s="17"/>
      <c r="C4070" s="17"/>
      <c r="D4070" s="86"/>
      <c r="E4070" s="86"/>
      <c r="F4070" s="86"/>
      <c r="G4070" s="87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9"/>
      <c r="AB4070" s="79"/>
      <c r="AC4070" s="19"/>
      <c r="AD4070" s="79"/>
      <c r="AE4070" s="122"/>
    </row>
    <row r="4071" spans="1:31" x14ac:dyDescent="0.25">
      <c r="A4071" s="17"/>
      <c r="B4071" s="17"/>
      <c r="C4071" s="17"/>
      <c r="D4071" s="86"/>
      <c r="E4071" s="86"/>
      <c r="F4071" s="86"/>
      <c r="G4071" s="87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9"/>
      <c r="AB4071" s="79"/>
      <c r="AC4071" s="19"/>
      <c r="AD4071" s="79"/>
      <c r="AE4071" s="122"/>
    </row>
    <row r="4072" spans="1:31" x14ac:dyDescent="0.25">
      <c r="A4072" s="17"/>
      <c r="B4072" s="17"/>
      <c r="C4072" s="17"/>
      <c r="D4072" s="86"/>
      <c r="E4072" s="86"/>
      <c r="F4072" s="86"/>
      <c r="G4072" s="87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9"/>
      <c r="AB4072" s="79"/>
      <c r="AC4072" s="19"/>
      <c r="AD4072" s="79"/>
      <c r="AE4072" s="122"/>
    </row>
    <row r="4073" spans="1:31" x14ac:dyDescent="0.25">
      <c r="A4073" s="17"/>
      <c r="B4073" s="17"/>
      <c r="C4073" s="17"/>
      <c r="D4073" s="86"/>
      <c r="E4073" s="86"/>
      <c r="F4073" s="86"/>
      <c r="G4073" s="87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9"/>
      <c r="AB4073" s="79"/>
      <c r="AC4073" s="19"/>
      <c r="AD4073" s="79"/>
      <c r="AE4073" s="122"/>
    </row>
    <row r="4074" spans="1:31" x14ac:dyDescent="0.25">
      <c r="A4074" s="17"/>
      <c r="B4074" s="17"/>
      <c r="C4074" s="17"/>
      <c r="D4074" s="86"/>
      <c r="E4074" s="86"/>
      <c r="F4074" s="86"/>
      <c r="G4074" s="87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9"/>
      <c r="AB4074" s="79"/>
      <c r="AC4074" s="19"/>
      <c r="AD4074" s="79"/>
      <c r="AE4074" s="122"/>
    </row>
    <row r="4075" spans="1:31" x14ac:dyDescent="0.25">
      <c r="A4075" s="17"/>
      <c r="B4075" s="17"/>
      <c r="C4075" s="17"/>
      <c r="D4075" s="86"/>
      <c r="E4075" s="86"/>
      <c r="F4075" s="86"/>
      <c r="G4075" s="87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9"/>
      <c r="AB4075" s="79"/>
      <c r="AC4075" s="19"/>
      <c r="AD4075" s="79"/>
      <c r="AE4075" s="122"/>
    </row>
    <row r="4076" spans="1:31" x14ac:dyDescent="0.25">
      <c r="A4076" s="17"/>
      <c r="B4076" s="17"/>
      <c r="C4076" s="17"/>
      <c r="D4076" s="86"/>
      <c r="E4076" s="86"/>
      <c r="F4076" s="86"/>
      <c r="G4076" s="87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9"/>
      <c r="AB4076" s="79"/>
      <c r="AC4076" s="19"/>
      <c r="AD4076" s="79"/>
      <c r="AE4076" s="122"/>
    </row>
    <row r="4077" spans="1:31" x14ac:dyDescent="0.25">
      <c r="A4077" s="17"/>
      <c r="B4077" s="17"/>
      <c r="C4077" s="17"/>
      <c r="D4077" s="86"/>
      <c r="E4077" s="86"/>
      <c r="F4077" s="86"/>
      <c r="G4077" s="87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9"/>
      <c r="AB4077" s="79"/>
      <c r="AC4077" s="19"/>
      <c r="AD4077" s="79"/>
      <c r="AE4077" s="122"/>
    </row>
    <row r="4078" spans="1:31" x14ac:dyDescent="0.25">
      <c r="A4078" s="17"/>
      <c r="B4078" s="17"/>
      <c r="C4078" s="17"/>
      <c r="D4078" s="86"/>
      <c r="E4078" s="86"/>
      <c r="F4078" s="86"/>
      <c r="G4078" s="87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9"/>
      <c r="AB4078" s="79"/>
      <c r="AC4078" s="19"/>
      <c r="AD4078" s="79"/>
      <c r="AE4078" s="122"/>
    </row>
    <row r="4079" spans="1:31" x14ac:dyDescent="0.25">
      <c r="A4079" s="17"/>
      <c r="B4079" s="17"/>
      <c r="C4079" s="17"/>
      <c r="D4079" s="86"/>
      <c r="E4079" s="86"/>
      <c r="F4079" s="86"/>
      <c r="G4079" s="87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9"/>
      <c r="AB4079" s="79"/>
      <c r="AC4079" s="19"/>
      <c r="AD4079" s="79"/>
      <c r="AE4079" s="122"/>
    </row>
    <row r="4080" spans="1:31" x14ac:dyDescent="0.25">
      <c r="A4080" s="17"/>
      <c r="B4080" s="17"/>
      <c r="C4080" s="17"/>
      <c r="D4080" s="86"/>
      <c r="E4080" s="86"/>
      <c r="F4080" s="86"/>
      <c r="G4080" s="87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9"/>
      <c r="AB4080" s="79"/>
      <c r="AC4080" s="19"/>
      <c r="AD4080" s="79"/>
      <c r="AE4080" s="122"/>
    </row>
    <row r="4081" spans="1:31" x14ac:dyDescent="0.25">
      <c r="A4081" s="17"/>
      <c r="B4081" s="17"/>
      <c r="C4081" s="17"/>
      <c r="D4081" s="86"/>
      <c r="E4081" s="86"/>
      <c r="F4081" s="86"/>
      <c r="G4081" s="87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9"/>
      <c r="AB4081" s="79"/>
      <c r="AC4081" s="19"/>
      <c r="AD4081" s="79"/>
      <c r="AE4081" s="122"/>
    </row>
    <row r="4082" spans="1:31" x14ac:dyDescent="0.25">
      <c r="A4082" s="17"/>
      <c r="B4082" s="17"/>
      <c r="C4082" s="17"/>
      <c r="D4082" s="86"/>
      <c r="E4082" s="86"/>
      <c r="F4082" s="86"/>
      <c r="G4082" s="87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9"/>
      <c r="AB4082" s="79"/>
      <c r="AC4082" s="19"/>
      <c r="AD4082" s="79"/>
      <c r="AE4082" s="122"/>
    </row>
    <row r="4083" spans="1:31" x14ac:dyDescent="0.25">
      <c r="A4083" s="17"/>
      <c r="B4083" s="17"/>
      <c r="C4083" s="17"/>
      <c r="D4083" s="86"/>
      <c r="E4083" s="86"/>
      <c r="F4083" s="86"/>
      <c r="G4083" s="87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9"/>
      <c r="AB4083" s="79"/>
      <c r="AC4083" s="19"/>
      <c r="AD4083" s="79"/>
      <c r="AE4083" s="122"/>
    </row>
    <row r="4084" spans="1:31" x14ac:dyDescent="0.25">
      <c r="A4084" s="17"/>
      <c r="B4084" s="17"/>
      <c r="C4084" s="17"/>
      <c r="D4084" s="86"/>
      <c r="E4084" s="86"/>
      <c r="F4084" s="86"/>
      <c r="G4084" s="87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9"/>
      <c r="AB4084" s="79"/>
      <c r="AC4084" s="19"/>
      <c r="AD4084" s="79"/>
      <c r="AE4084" s="122"/>
    </row>
    <row r="4085" spans="1:31" x14ac:dyDescent="0.25">
      <c r="A4085" s="17"/>
      <c r="B4085" s="17"/>
      <c r="C4085" s="17"/>
      <c r="D4085" s="86"/>
      <c r="E4085" s="86"/>
      <c r="F4085" s="86"/>
      <c r="G4085" s="87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9"/>
      <c r="AB4085" s="79"/>
      <c r="AC4085" s="19"/>
      <c r="AD4085" s="79"/>
      <c r="AE4085" s="122"/>
    </row>
    <row r="4086" spans="1:31" x14ac:dyDescent="0.25">
      <c r="A4086" s="17"/>
      <c r="B4086" s="17"/>
      <c r="C4086" s="17"/>
      <c r="D4086" s="86"/>
      <c r="E4086" s="86"/>
      <c r="F4086" s="86"/>
      <c r="G4086" s="87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9"/>
      <c r="AB4086" s="79"/>
      <c r="AC4086" s="19"/>
      <c r="AD4086" s="79"/>
      <c r="AE4086" s="122"/>
    </row>
    <row r="4087" spans="1:31" x14ac:dyDescent="0.25">
      <c r="A4087" s="17"/>
      <c r="B4087" s="17"/>
      <c r="C4087" s="17"/>
      <c r="D4087" s="86"/>
      <c r="E4087" s="86"/>
      <c r="F4087" s="86"/>
      <c r="G4087" s="87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9"/>
      <c r="AB4087" s="79"/>
      <c r="AC4087" s="19"/>
      <c r="AD4087" s="79"/>
      <c r="AE4087" s="122"/>
    </row>
    <row r="4088" spans="1:31" x14ac:dyDescent="0.25">
      <c r="A4088" s="17"/>
      <c r="B4088" s="17"/>
      <c r="C4088" s="17"/>
      <c r="D4088" s="86"/>
      <c r="E4088" s="86"/>
      <c r="F4088" s="86"/>
      <c r="G4088" s="87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9"/>
      <c r="AB4088" s="79"/>
      <c r="AC4088" s="19"/>
      <c r="AD4088" s="79"/>
      <c r="AE4088" s="122"/>
    </row>
    <row r="4089" spans="1:31" x14ac:dyDescent="0.25">
      <c r="A4089" s="17"/>
      <c r="B4089" s="17"/>
      <c r="C4089" s="17"/>
      <c r="D4089" s="86"/>
      <c r="E4089" s="86"/>
      <c r="F4089" s="86"/>
      <c r="G4089" s="87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9"/>
      <c r="AB4089" s="79"/>
      <c r="AC4089" s="19"/>
      <c r="AD4089" s="79"/>
      <c r="AE4089" s="122"/>
    </row>
    <row r="4090" spans="1:31" x14ac:dyDescent="0.25">
      <c r="A4090" s="17"/>
      <c r="B4090" s="17"/>
      <c r="C4090" s="17"/>
      <c r="D4090" s="86"/>
      <c r="E4090" s="86"/>
      <c r="F4090" s="86"/>
      <c r="G4090" s="87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9"/>
      <c r="AB4090" s="79"/>
      <c r="AC4090" s="19"/>
      <c r="AD4090" s="79"/>
      <c r="AE4090" s="122"/>
    </row>
    <row r="4091" spans="1:31" x14ac:dyDescent="0.25">
      <c r="A4091" s="17"/>
      <c r="B4091" s="17"/>
      <c r="C4091" s="17"/>
      <c r="D4091" s="86"/>
      <c r="E4091" s="86"/>
      <c r="F4091" s="86"/>
      <c r="G4091" s="87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9"/>
      <c r="AB4091" s="79"/>
      <c r="AC4091" s="19"/>
      <c r="AD4091" s="79"/>
      <c r="AE4091" s="122"/>
    </row>
    <row r="4092" spans="1:31" x14ac:dyDescent="0.25">
      <c r="A4092" s="17"/>
      <c r="B4092" s="17"/>
      <c r="C4092" s="17"/>
      <c r="D4092" s="86"/>
      <c r="E4092" s="86"/>
      <c r="F4092" s="86"/>
      <c r="G4092" s="87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9"/>
      <c r="AB4092" s="79"/>
      <c r="AC4092" s="19"/>
      <c r="AD4092" s="79"/>
      <c r="AE4092" s="122"/>
    </row>
    <row r="4093" spans="1:31" x14ac:dyDescent="0.25">
      <c r="A4093" s="17"/>
      <c r="B4093" s="17"/>
      <c r="C4093" s="17"/>
      <c r="D4093" s="86"/>
      <c r="E4093" s="86"/>
      <c r="F4093" s="86"/>
      <c r="G4093" s="87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9"/>
      <c r="AB4093" s="79"/>
      <c r="AC4093" s="19"/>
      <c r="AD4093" s="79"/>
      <c r="AE4093" s="122"/>
    </row>
    <row r="4094" spans="1:31" x14ac:dyDescent="0.25">
      <c r="A4094" s="17"/>
      <c r="B4094" s="17"/>
      <c r="C4094" s="17"/>
      <c r="D4094" s="86"/>
      <c r="E4094" s="86"/>
      <c r="F4094" s="86"/>
      <c r="G4094" s="87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9"/>
      <c r="AB4094" s="79"/>
      <c r="AC4094" s="19"/>
      <c r="AD4094" s="79"/>
      <c r="AE4094" s="122"/>
    </row>
    <row r="4095" spans="1:31" x14ac:dyDescent="0.25">
      <c r="A4095" s="17"/>
      <c r="B4095" s="17"/>
      <c r="C4095" s="17"/>
      <c r="D4095" s="86"/>
      <c r="E4095" s="86"/>
      <c r="F4095" s="86"/>
      <c r="G4095" s="87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9"/>
      <c r="AB4095" s="79"/>
      <c r="AC4095" s="19"/>
      <c r="AD4095" s="79"/>
      <c r="AE4095" s="122"/>
    </row>
    <row r="4096" spans="1:31" x14ac:dyDescent="0.25">
      <c r="A4096" s="17"/>
      <c r="B4096" s="17"/>
      <c r="C4096" s="17"/>
      <c r="D4096" s="86"/>
      <c r="E4096" s="86"/>
      <c r="F4096" s="86"/>
      <c r="G4096" s="87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9"/>
      <c r="AB4096" s="79"/>
      <c r="AC4096" s="19"/>
      <c r="AD4096" s="79"/>
      <c r="AE4096" s="122"/>
    </row>
    <row r="4097" spans="1:31" x14ac:dyDescent="0.25">
      <c r="A4097" s="17"/>
      <c r="B4097" s="17"/>
      <c r="C4097" s="17"/>
      <c r="D4097" s="86"/>
      <c r="E4097" s="86"/>
      <c r="F4097" s="86"/>
      <c r="G4097" s="87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9"/>
      <c r="AB4097" s="79"/>
      <c r="AC4097" s="19"/>
      <c r="AD4097" s="79"/>
      <c r="AE4097" s="122"/>
    </row>
    <row r="4098" spans="1:31" x14ac:dyDescent="0.25">
      <c r="A4098" s="17"/>
      <c r="B4098" s="17"/>
      <c r="C4098" s="17"/>
      <c r="D4098" s="86"/>
      <c r="E4098" s="86"/>
      <c r="F4098" s="86"/>
      <c r="G4098" s="87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9"/>
      <c r="AB4098" s="79"/>
      <c r="AC4098" s="19"/>
      <c r="AD4098" s="79"/>
      <c r="AE4098" s="122"/>
    </row>
    <row r="4099" spans="1:31" x14ac:dyDescent="0.25">
      <c r="A4099" s="17"/>
      <c r="B4099" s="17"/>
      <c r="C4099" s="17"/>
      <c r="D4099" s="86"/>
      <c r="E4099" s="86"/>
      <c r="F4099" s="86"/>
      <c r="G4099" s="87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9"/>
      <c r="AB4099" s="79"/>
      <c r="AC4099" s="19"/>
      <c r="AD4099" s="79"/>
      <c r="AE4099" s="122"/>
    </row>
    <row r="4100" spans="1:31" x14ac:dyDescent="0.25">
      <c r="A4100" s="17"/>
      <c r="B4100" s="17"/>
      <c r="C4100" s="17"/>
      <c r="D4100" s="86"/>
      <c r="E4100" s="86"/>
      <c r="F4100" s="86"/>
      <c r="G4100" s="87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9"/>
      <c r="AB4100" s="79"/>
      <c r="AC4100" s="19"/>
      <c r="AD4100" s="79"/>
      <c r="AE4100" s="122"/>
    </row>
    <row r="4101" spans="1:31" x14ac:dyDescent="0.25">
      <c r="A4101" s="17"/>
      <c r="B4101" s="17"/>
      <c r="C4101" s="17"/>
      <c r="D4101" s="86"/>
      <c r="E4101" s="86"/>
      <c r="F4101" s="86"/>
      <c r="G4101" s="87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9"/>
      <c r="AB4101" s="79"/>
      <c r="AC4101" s="19"/>
      <c r="AD4101" s="79"/>
      <c r="AE4101" s="122"/>
    </row>
    <row r="4102" spans="1:31" x14ac:dyDescent="0.25">
      <c r="A4102" s="17"/>
      <c r="B4102" s="17"/>
      <c r="C4102" s="17"/>
      <c r="D4102" s="86"/>
      <c r="E4102" s="86"/>
      <c r="F4102" s="86"/>
      <c r="G4102" s="87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9"/>
      <c r="AB4102" s="79"/>
      <c r="AC4102" s="19"/>
      <c r="AD4102" s="79"/>
      <c r="AE4102" s="122"/>
    </row>
    <row r="4103" spans="1:31" x14ac:dyDescent="0.25">
      <c r="A4103" s="17"/>
      <c r="B4103" s="17"/>
      <c r="C4103" s="17"/>
      <c r="D4103" s="86"/>
      <c r="E4103" s="86"/>
      <c r="F4103" s="86"/>
      <c r="G4103" s="87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9"/>
      <c r="AB4103" s="79"/>
      <c r="AC4103" s="19"/>
      <c r="AD4103" s="79"/>
      <c r="AE4103" s="122"/>
    </row>
    <row r="4104" spans="1:31" x14ac:dyDescent="0.25">
      <c r="A4104" s="17"/>
      <c r="B4104" s="17"/>
      <c r="C4104" s="17"/>
      <c r="D4104" s="86"/>
      <c r="E4104" s="86"/>
      <c r="F4104" s="86"/>
      <c r="G4104" s="87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9"/>
      <c r="AB4104" s="79"/>
      <c r="AC4104" s="19"/>
      <c r="AD4104" s="79"/>
      <c r="AE4104" s="122"/>
    </row>
    <row r="4105" spans="1:31" x14ac:dyDescent="0.25">
      <c r="A4105" s="17"/>
      <c r="B4105" s="17"/>
      <c r="C4105" s="17"/>
      <c r="D4105" s="86"/>
      <c r="E4105" s="86"/>
      <c r="F4105" s="86"/>
      <c r="G4105" s="87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9"/>
      <c r="AB4105" s="79"/>
      <c r="AC4105" s="19"/>
      <c r="AD4105" s="79"/>
      <c r="AE4105" s="122"/>
    </row>
    <row r="4106" spans="1:31" x14ac:dyDescent="0.25">
      <c r="A4106" s="17"/>
      <c r="B4106" s="17"/>
      <c r="C4106" s="17"/>
      <c r="D4106" s="86"/>
      <c r="E4106" s="86"/>
      <c r="F4106" s="86"/>
      <c r="G4106" s="87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9"/>
      <c r="AB4106" s="79"/>
      <c r="AC4106" s="19"/>
      <c r="AD4106" s="79"/>
      <c r="AE4106" s="122"/>
    </row>
    <row r="4107" spans="1:31" x14ac:dyDescent="0.25">
      <c r="A4107" s="17"/>
      <c r="B4107" s="17"/>
      <c r="C4107" s="17"/>
      <c r="D4107" s="86"/>
      <c r="E4107" s="86"/>
      <c r="F4107" s="86"/>
      <c r="G4107" s="87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9"/>
      <c r="AB4107" s="79"/>
      <c r="AC4107" s="19"/>
      <c r="AD4107" s="79"/>
      <c r="AE4107" s="122"/>
    </row>
    <row r="4108" spans="1:31" x14ac:dyDescent="0.25">
      <c r="A4108" s="17"/>
      <c r="B4108" s="17"/>
      <c r="C4108" s="17"/>
      <c r="D4108" s="86"/>
      <c r="E4108" s="86"/>
      <c r="F4108" s="86"/>
      <c r="G4108" s="87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9"/>
      <c r="AB4108" s="79"/>
      <c r="AC4108" s="19"/>
      <c r="AD4108" s="79"/>
      <c r="AE4108" s="122"/>
    </row>
    <row r="4109" spans="1:31" x14ac:dyDescent="0.25">
      <c r="A4109" s="17"/>
      <c r="B4109" s="17"/>
      <c r="C4109" s="17"/>
      <c r="D4109" s="86"/>
      <c r="E4109" s="86"/>
      <c r="F4109" s="86"/>
      <c r="G4109" s="87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9"/>
      <c r="AB4109" s="79"/>
      <c r="AC4109" s="19"/>
      <c r="AD4109" s="79"/>
      <c r="AE4109" s="122"/>
    </row>
    <row r="4110" spans="1:31" x14ac:dyDescent="0.25">
      <c r="A4110" s="17"/>
      <c r="B4110" s="17"/>
      <c r="C4110" s="17"/>
      <c r="D4110" s="86"/>
      <c r="E4110" s="86"/>
      <c r="F4110" s="86"/>
      <c r="G4110" s="87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9"/>
      <c r="AB4110" s="79"/>
      <c r="AC4110" s="19"/>
      <c r="AD4110" s="79"/>
      <c r="AE4110" s="122"/>
    </row>
    <row r="4111" spans="1:31" x14ac:dyDescent="0.25">
      <c r="A4111" s="17"/>
      <c r="B4111" s="17"/>
      <c r="C4111" s="17"/>
      <c r="D4111" s="86"/>
      <c r="E4111" s="86"/>
      <c r="F4111" s="86"/>
      <c r="G4111" s="87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9"/>
      <c r="AB4111" s="79"/>
      <c r="AC4111" s="19"/>
      <c r="AD4111" s="79"/>
      <c r="AE4111" s="122"/>
    </row>
    <row r="4112" spans="1:31" x14ac:dyDescent="0.25">
      <c r="A4112" s="17"/>
      <c r="B4112" s="17"/>
      <c r="C4112" s="17"/>
      <c r="D4112" s="86"/>
      <c r="E4112" s="86"/>
      <c r="F4112" s="86"/>
      <c r="G4112" s="87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9"/>
      <c r="AB4112" s="79"/>
      <c r="AC4112" s="19"/>
      <c r="AD4112" s="79"/>
      <c r="AE4112" s="122"/>
    </row>
    <row r="4113" spans="1:31" x14ac:dyDescent="0.25">
      <c r="A4113" s="17"/>
      <c r="B4113" s="17"/>
      <c r="C4113" s="17"/>
      <c r="D4113" s="86"/>
      <c r="E4113" s="86"/>
      <c r="F4113" s="86"/>
      <c r="G4113" s="87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9"/>
      <c r="AB4113" s="79"/>
      <c r="AC4113" s="19"/>
      <c r="AD4113" s="79"/>
      <c r="AE4113" s="122"/>
    </row>
    <row r="4114" spans="1:31" x14ac:dyDescent="0.25">
      <c r="A4114" s="17"/>
      <c r="B4114" s="17"/>
      <c r="C4114" s="17"/>
      <c r="D4114" s="86"/>
      <c r="E4114" s="86"/>
      <c r="F4114" s="86"/>
      <c r="G4114" s="87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9"/>
      <c r="AB4114" s="79"/>
      <c r="AC4114" s="19"/>
      <c r="AD4114" s="79"/>
      <c r="AE4114" s="122"/>
    </row>
    <row r="4115" spans="1:31" x14ac:dyDescent="0.25">
      <c r="A4115" s="17"/>
      <c r="B4115" s="17"/>
      <c r="C4115" s="17"/>
      <c r="D4115" s="86"/>
      <c r="E4115" s="86"/>
      <c r="F4115" s="86"/>
      <c r="G4115" s="87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9"/>
      <c r="AB4115" s="79"/>
      <c r="AC4115" s="19"/>
      <c r="AD4115" s="79"/>
      <c r="AE4115" s="122"/>
    </row>
    <row r="4116" spans="1:31" x14ac:dyDescent="0.25">
      <c r="A4116" s="17"/>
      <c r="B4116" s="17"/>
      <c r="C4116" s="17"/>
      <c r="D4116" s="86"/>
      <c r="E4116" s="86"/>
      <c r="F4116" s="86"/>
      <c r="G4116" s="87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9"/>
      <c r="AB4116" s="79"/>
      <c r="AC4116" s="19"/>
      <c r="AD4116" s="79"/>
      <c r="AE4116" s="122"/>
    </row>
    <row r="4117" spans="1:31" x14ac:dyDescent="0.25">
      <c r="A4117" s="17"/>
      <c r="B4117" s="17"/>
      <c r="C4117" s="17"/>
      <c r="D4117" s="86"/>
      <c r="E4117" s="86"/>
      <c r="F4117" s="86"/>
      <c r="G4117" s="87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9"/>
      <c r="AB4117" s="79"/>
      <c r="AC4117" s="19"/>
      <c r="AD4117" s="79"/>
      <c r="AE4117" s="122"/>
    </row>
    <row r="4118" spans="1:31" x14ac:dyDescent="0.25">
      <c r="A4118" s="17"/>
      <c r="B4118" s="17"/>
      <c r="C4118" s="17"/>
      <c r="D4118" s="86"/>
      <c r="E4118" s="86"/>
      <c r="F4118" s="86"/>
      <c r="G4118" s="87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9"/>
      <c r="AB4118" s="79"/>
      <c r="AC4118" s="19"/>
      <c r="AD4118" s="79"/>
      <c r="AE4118" s="122"/>
    </row>
    <row r="4119" spans="1:31" x14ac:dyDescent="0.25">
      <c r="A4119" s="17"/>
      <c r="B4119" s="17"/>
      <c r="C4119" s="17"/>
      <c r="D4119" s="86"/>
      <c r="E4119" s="86"/>
      <c r="F4119" s="86"/>
      <c r="G4119" s="87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9"/>
      <c r="AB4119" s="79"/>
      <c r="AC4119" s="19"/>
      <c r="AD4119" s="79"/>
      <c r="AE4119" s="122"/>
    </row>
    <row r="4120" spans="1:31" x14ac:dyDescent="0.25">
      <c r="A4120" s="17"/>
      <c r="B4120" s="17"/>
      <c r="C4120" s="17"/>
      <c r="D4120" s="86"/>
      <c r="E4120" s="86"/>
      <c r="F4120" s="86"/>
      <c r="G4120" s="87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9"/>
      <c r="AB4120" s="79"/>
      <c r="AC4120" s="19"/>
      <c r="AD4120" s="79"/>
      <c r="AE4120" s="122"/>
    </row>
    <row r="4121" spans="1:31" x14ac:dyDescent="0.25">
      <c r="A4121" s="17"/>
      <c r="B4121" s="17"/>
      <c r="C4121" s="17"/>
      <c r="D4121" s="86"/>
      <c r="E4121" s="86"/>
      <c r="F4121" s="86"/>
      <c r="G4121" s="87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9"/>
      <c r="AB4121" s="79"/>
      <c r="AC4121" s="19"/>
      <c r="AD4121" s="79"/>
      <c r="AE4121" s="122"/>
    </row>
    <row r="4122" spans="1:31" x14ac:dyDescent="0.25">
      <c r="A4122" s="17"/>
      <c r="B4122" s="17"/>
      <c r="C4122" s="17"/>
      <c r="D4122" s="86"/>
      <c r="E4122" s="86"/>
      <c r="F4122" s="86"/>
      <c r="G4122" s="87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9"/>
      <c r="AB4122" s="79"/>
      <c r="AC4122" s="19"/>
      <c r="AD4122" s="79"/>
      <c r="AE4122" s="122"/>
    </row>
    <row r="4123" spans="1:31" x14ac:dyDescent="0.25">
      <c r="A4123" s="17"/>
      <c r="B4123" s="17"/>
      <c r="C4123" s="17"/>
      <c r="D4123" s="86"/>
      <c r="E4123" s="86"/>
      <c r="F4123" s="86"/>
      <c r="G4123" s="87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9"/>
      <c r="AB4123" s="79"/>
      <c r="AC4123" s="19"/>
      <c r="AD4123" s="79"/>
      <c r="AE4123" s="122"/>
    </row>
    <row r="4124" spans="1:31" x14ac:dyDescent="0.25">
      <c r="A4124" s="17"/>
      <c r="B4124" s="17"/>
      <c r="C4124" s="17"/>
      <c r="D4124" s="86"/>
      <c r="E4124" s="86"/>
      <c r="F4124" s="86"/>
      <c r="G4124" s="87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9"/>
      <c r="AB4124" s="79"/>
      <c r="AC4124" s="19"/>
      <c r="AD4124" s="79"/>
      <c r="AE4124" s="122"/>
    </row>
    <row r="4125" spans="1:31" x14ac:dyDescent="0.25">
      <c r="A4125" s="17"/>
      <c r="B4125" s="17"/>
      <c r="C4125" s="17"/>
      <c r="D4125" s="86"/>
      <c r="E4125" s="86"/>
      <c r="F4125" s="86"/>
      <c r="G4125" s="87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9"/>
      <c r="AB4125" s="79"/>
      <c r="AC4125" s="19"/>
      <c r="AD4125" s="79"/>
      <c r="AE4125" s="122"/>
    </row>
    <row r="4126" spans="1:31" x14ac:dyDescent="0.25">
      <c r="A4126" s="17"/>
      <c r="B4126" s="17"/>
      <c r="C4126" s="17"/>
      <c r="D4126" s="86"/>
      <c r="E4126" s="86"/>
      <c r="F4126" s="86"/>
      <c r="G4126" s="87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9"/>
      <c r="AB4126" s="79"/>
      <c r="AC4126" s="19"/>
      <c r="AD4126" s="79"/>
      <c r="AE4126" s="122"/>
    </row>
    <row r="4127" spans="1:31" x14ac:dyDescent="0.25">
      <c r="A4127" s="17"/>
      <c r="B4127" s="17"/>
      <c r="C4127" s="17"/>
      <c r="D4127" s="86"/>
      <c r="E4127" s="86"/>
      <c r="F4127" s="86"/>
      <c r="G4127" s="87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9"/>
      <c r="AB4127" s="79"/>
      <c r="AC4127" s="19"/>
      <c r="AD4127" s="79"/>
      <c r="AE4127" s="122"/>
    </row>
    <row r="4128" spans="1:31" x14ac:dyDescent="0.25">
      <c r="A4128" s="17"/>
      <c r="B4128" s="17"/>
      <c r="C4128" s="17"/>
      <c r="D4128" s="86"/>
      <c r="E4128" s="86"/>
      <c r="F4128" s="86"/>
      <c r="G4128" s="87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9"/>
      <c r="AB4128" s="79"/>
      <c r="AC4128" s="19"/>
      <c r="AD4128" s="79"/>
      <c r="AE4128" s="122"/>
    </row>
    <row r="4129" spans="1:31" x14ac:dyDescent="0.25">
      <c r="A4129" s="17"/>
      <c r="B4129" s="17"/>
      <c r="C4129" s="17"/>
      <c r="D4129" s="86"/>
      <c r="E4129" s="86"/>
      <c r="F4129" s="86"/>
      <c r="G4129" s="87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9"/>
      <c r="AB4129" s="79"/>
      <c r="AC4129" s="19"/>
      <c r="AD4129" s="79"/>
      <c r="AE4129" s="122"/>
    </row>
    <row r="4130" spans="1:31" x14ac:dyDescent="0.25">
      <c r="A4130" s="17"/>
      <c r="B4130" s="17"/>
      <c r="C4130" s="17"/>
      <c r="D4130" s="86"/>
      <c r="E4130" s="86"/>
      <c r="F4130" s="86"/>
      <c r="G4130" s="87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9"/>
      <c r="AB4130" s="79"/>
      <c r="AC4130" s="19"/>
      <c r="AD4130" s="79"/>
      <c r="AE4130" s="122"/>
    </row>
    <row r="4131" spans="1:31" x14ac:dyDescent="0.25">
      <c r="A4131" s="17"/>
      <c r="B4131" s="17"/>
      <c r="C4131" s="17"/>
      <c r="D4131" s="86"/>
      <c r="E4131" s="86"/>
      <c r="F4131" s="86"/>
      <c r="G4131" s="87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9"/>
      <c r="AB4131" s="79"/>
      <c r="AC4131" s="19"/>
      <c r="AD4131" s="79"/>
      <c r="AE4131" s="122"/>
    </row>
    <row r="4132" spans="1:31" x14ac:dyDescent="0.25">
      <c r="A4132" s="17"/>
      <c r="B4132" s="17"/>
      <c r="C4132" s="17"/>
      <c r="D4132" s="86"/>
      <c r="E4132" s="86"/>
      <c r="F4132" s="86"/>
      <c r="G4132" s="87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9"/>
      <c r="AB4132" s="79"/>
      <c r="AC4132" s="19"/>
      <c r="AD4132" s="79"/>
      <c r="AE4132" s="122"/>
    </row>
    <row r="4133" spans="1:31" x14ac:dyDescent="0.25">
      <c r="A4133" s="17"/>
      <c r="B4133" s="17"/>
      <c r="C4133" s="17"/>
      <c r="D4133" s="86"/>
      <c r="E4133" s="86"/>
      <c r="F4133" s="86"/>
      <c r="G4133" s="87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9"/>
      <c r="AB4133" s="79"/>
      <c r="AC4133" s="19"/>
      <c r="AD4133" s="79"/>
      <c r="AE4133" s="122"/>
    </row>
    <row r="4134" spans="1:31" x14ac:dyDescent="0.25">
      <c r="A4134" s="17"/>
      <c r="B4134" s="17"/>
      <c r="C4134" s="17"/>
      <c r="D4134" s="86"/>
      <c r="E4134" s="86"/>
      <c r="F4134" s="86"/>
      <c r="G4134" s="87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9"/>
      <c r="AB4134" s="79"/>
      <c r="AC4134" s="19"/>
      <c r="AD4134" s="79"/>
      <c r="AE4134" s="122"/>
    </row>
    <row r="4135" spans="1:31" x14ac:dyDescent="0.25">
      <c r="A4135" s="17"/>
      <c r="B4135" s="17"/>
      <c r="C4135" s="17"/>
      <c r="D4135" s="86"/>
      <c r="E4135" s="86"/>
      <c r="F4135" s="86"/>
      <c r="G4135" s="87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9"/>
      <c r="AB4135" s="79"/>
      <c r="AC4135" s="19"/>
      <c r="AD4135" s="79"/>
      <c r="AE4135" s="122"/>
    </row>
    <row r="4136" spans="1:31" x14ac:dyDescent="0.25">
      <c r="A4136" s="17"/>
      <c r="B4136" s="17"/>
      <c r="C4136" s="17"/>
      <c r="D4136" s="86"/>
      <c r="E4136" s="86"/>
      <c r="F4136" s="86"/>
      <c r="G4136" s="87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9"/>
      <c r="AB4136" s="79"/>
      <c r="AC4136" s="19"/>
      <c r="AD4136" s="79"/>
      <c r="AE4136" s="122"/>
    </row>
    <row r="4137" spans="1:31" x14ac:dyDescent="0.25">
      <c r="A4137" s="17"/>
      <c r="B4137" s="17"/>
      <c r="C4137" s="17"/>
      <c r="D4137" s="86"/>
      <c r="E4137" s="86"/>
      <c r="F4137" s="86"/>
      <c r="G4137" s="87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9"/>
      <c r="AB4137" s="79"/>
      <c r="AC4137" s="19"/>
      <c r="AD4137" s="79"/>
      <c r="AE4137" s="122"/>
    </row>
    <row r="4138" spans="1:31" x14ac:dyDescent="0.25">
      <c r="A4138" s="17"/>
      <c r="B4138" s="17"/>
      <c r="C4138" s="17"/>
      <c r="D4138" s="86"/>
      <c r="E4138" s="86"/>
      <c r="F4138" s="86"/>
      <c r="G4138" s="87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9"/>
      <c r="AB4138" s="79"/>
      <c r="AC4138" s="19"/>
      <c r="AD4138" s="79"/>
      <c r="AE4138" s="122"/>
    </row>
    <row r="4139" spans="1:31" x14ac:dyDescent="0.25">
      <c r="A4139" s="17"/>
      <c r="B4139" s="17"/>
      <c r="C4139" s="17"/>
      <c r="D4139" s="86"/>
      <c r="E4139" s="86"/>
      <c r="F4139" s="86"/>
      <c r="G4139" s="87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9"/>
      <c r="AB4139" s="79"/>
      <c r="AC4139" s="19"/>
      <c r="AD4139" s="79"/>
      <c r="AE4139" s="122"/>
    </row>
    <row r="4140" spans="1:31" x14ac:dyDescent="0.25">
      <c r="A4140" s="17"/>
      <c r="B4140" s="17"/>
      <c r="C4140" s="17"/>
      <c r="D4140" s="86"/>
      <c r="E4140" s="86"/>
      <c r="F4140" s="86"/>
      <c r="G4140" s="87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9"/>
      <c r="AB4140" s="79"/>
      <c r="AC4140" s="19"/>
      <c r="AD4140" s="79"/>
      <c r="AE4140" s="122"/>
    </row>
    <row r="4141" spans="1:31" x14ac:dyDescent="0.25">
      <c r="A4141" s="17"/>
      <c r="B4141" s="17"/>
      <c r="C4141" s="17"/>
      <c r="D4141" s="86"/>
      <c r="E4141" s="86"/>
      <c r="F4141" s="86"/>
      <c r="G4141" s="87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9"/>
      <c r="AB4141" s="79"/>
      <c r="AC4141" s="19"/>
      <c r="AD4141" s="79"/>
      <c r="AE4141" s="122"/>
    </row>
    <row r="4142" spans="1:31" x14ac:dyDescent="0.25">
      <c r="A4142" s="17"/>
      <c r="B4142" s="17"/>
      <c r="C4142" s="17"/>
      <c r="D4142" s="86"/>
      <c r="E4142" s="86"/>
      <c r="F4142" s="86"/>
      <c r="G4142" s="87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9"/>
      <c r="AB4142" s="79"/>
      <c r="AC4142" s="19"/>
      <c r="AD4142" s="79"/>
      <c r="AE4142" s="122"/>
    </row>
    <row r="4143" spans="1:31" x14ac:dyDescent="0.25">
      <c r="A4143" s="17"/>
      <c r="B4143" s="17"/>
      <c r="C4143" s="17"/>
      <c r="D4143" s="86"/>
      <c r="E4143" s="86"/>
      <c r="F4143" s="86"/>
      <c r="G4143" s="87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9"/>
      <c r="AB4143" s="79"/>
      <c r="AC4143" s="19"/>
      <c r="AD4143" s="79"/>
      <c r="AE4143" s="122"/>
    </row>
    <row r="4144" spans="1:31" x14ac:dyDescent="0.25">
      <c r="A4144" s="17"/>
      <c r="B4144" s="17"/>
      <c r="C4144" s="17"/>
      <c r="D4144" s="86"/>
      <c r="E4144" s="86"/>
      <c r="F4144" s="86"/>
      <c r="G4144" s="87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9"/>
      <c r="AB4144" s="79"/>
      <c r="AC4144" s="19"/>
      <c r="AD4144" s="79"/>
      <c r="AE4144" s="122"/>
    </row>
    <row r="4145" spans="1:31" x14ac:dyDescent="0.25">
      <c r="A4145" s="17"/>
      <c r="B4145" s="17"/>
      <c r="C4145" s="17"/>
      <c r="D4145" s="86"/>
      <c r="E4145" s="86"/>
      <c r="F4145" s="86"/>
      <c r="G4145" s="87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9"/>
      <c r="AB4145" s="79"/>
      <c r="AC4145" s="19"/>
      <c r="AD4145" s="79"/>
      <c r="AE4145" s="122"/>
    </row>
    <row r="4146" spans="1:31" x14ac:dyDescent="0.25">
      <c r="A4146" s="17"/>
      <c r="B4146" s="17"/>
      <c r="C4146" s="17"/>
      <c r="D4146" s="86"/>
      <c r="E4146" s="86"/>
      <c r="F4146" s="86"/>
      <c r="G4146" s="87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9"/>
      <c r="AB4146" s="79"/>
      <c r="AC4146" s="19"/>
      <c r="AD4146" s="79"/>
      <c r="AE4146" s="122"/>
    </row>
    <row r="4147" spans="1:31" x14ac:dyDescent="0.25">
      <c r="A4147" s="17"/>
      <c r="B4147" s="17"/>
      <c r="C4147" s="17"/>
      <c r="D4147" s="86"/>
      <c r="E4147" s="86"/>
      <c r="F4147" s="86"/>
      <c r="G4147" s="87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9"/>
      <c r="AB4147" s="79"/>
      <c r="AC4147" s="19"/>
      <c r="AD4147" s="79"/>
      <c r="AE4147" s="122"/>
    </row>
    <row r="4148" spans="1:31" x14ac:dyDescent="0.25">
      <c r="A4148" s="17"/>
      <c r="B4148" s="17"/>
      <c r="C4148" s="17"/>
      <c r="D4148" s="86"/>
      <c r="E4148" s="86"/>
      <c r="F4148" s="86"/>
      <c r="G4148" s="87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9"/>
      <c r="AB4148" s="79"/>
      <c r="AC4148" s="19"/>
      <c r="AD4148" s="79"/>
      <c r="AE4148" s="122"/>
    </row>
    <row r="4149" spans="1:31" x14ac:dyDescent="0.25">
      <c r="A4149" s="17"/>
      <c r="B4149" s="17"/>
      <c r="C4149" s="17"/>
      <c r="D4149" s="86"/>
      <c r="E4149" s="86"/>
      <c r="F4149" s="86"/>
      <c r="G4149" s="87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9"/>
      <c r="AB4149" s="79"/>
      <c r="AC4149" s="19"/>
      <c r="AD4149" s="79"/>
      <c r="AE4149" s="122"/>
    </row>
    <row r="4150" spans="1:31" x14ac:dyDescent="0.25">
      <c r="A4150" s="17"/>
      <c r="B4150" s="17"/>
      <c r="C4150" s="17"/>
      <c r="D4150" s="86"/>
      <c r="E4150" s="86"/>
      <c r="F4150" s="86"/>
      <c r="G4150" s="87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9"/>
      <c r="AB4150" s="79"/>
      <c r="AC4150" s="19"/>
      <c r="AD4150" s="79"/>
      <c r="AE4150" s="122"/>
    </row>
    <row r="4151" spans="1:31" x14ac:dyDescent="0.25">
      <c r="A4151" s="17"/>
      <c r="B4151" s="17"/>
      <c r="C4151" s="17"/>
      <c r="D4151" s="86"/>
      <c r="E4151" s="86"/>
      <c r="F4151" s="86"/>
      <c r="G4151" s="87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9"/>
      <c r="AB4151" s="79"/>
      <c r="AC4151" s="19"/>
      <c r="AD4151" s="79"/>
      <c r="AE4151" s="122"/>
    </row>
    <row r="4152" spans="1:31" x14ac:dyDescent="0.25">
      <c r="A4152" s="17"/>
      <c r="B4152" s="17"/>
      <c r="C4152" s="17"/>
      <c r="D4152" s="86"/>
      <c r="E4152" s="86"/>
      <c r="F4152" s="86"/>
      <c r="G4152" s="87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9"/>
      <c r="AB4152" s="79"/>
      <c r="AC4152" s="19"/>
      <c r="AD4152" s="79"/>
      <c r="AE4152" s="122"/>
    </row>
    <row r="4153" spans="1:31" x14ac:dyDescent="0.25">
      <c r="A4153" s="17"/>
      <c r="B4153" s="17"/>
      <c r="C4153" s="17"/>
      <c r="D4153" s="86"/>
      <c r="E4153" s="86"/>
      <c r="F4153" s="86"/>
      <c r="G4153" s="87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9"/>
      <c r="AB4153" s="79"/>
      <c r="AC4153" s="19"/>
      <c r="AD4153" s="79"/>
      <c r="AE4153" s="122"/>
    </row>
    <row r="4154" spans="1:31" x14ac:dyDescent="0.25">
      <c r="A4154" s="17"/>
      <c r="B4154" s="17"/>
      <c r="C4154" s="17"/>
      <c r="D4154" s="86"/>
      <c r="E4154" s="86"/>
      <c r="F4154" s="86"/>
      <c r="G4154" s="87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9"/>
      <c r="AB4154" s="79"/>
      <c r="AC4154" s="19"/>
      <c r="AD4154" s="79"/>
      <c r="AE4154" s="122"/>
    </row>
    <row r="4155" spans="1:31" x14ac:dyDescent="0.25">
      <c r="A4155" s="17"/>
      <c r="B4155" s="17"/>
      <c r="C4155" s="17"/>
      <c r="D4155" s="86"/>
      <c r="E4155" s="86"/>
      <c r="F4155" s="86"/>
      <c r="G4155" s="87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9"/>
      <c r="AB4155" s="79"/>
      <c r="AC4155" s="19"/>
      <c r="AD4155" s="79"/>
      <c r="AE4155" s="122"/>
    </row>
    <row r="4156" spans="1:31" x14ac:dyDescent="0.25">
      <c r="A4156" s="17"/>
      <c r="B4156" s="17"/>
      <c r="C4156" s="17"/>
      <c r="D4156" s="86"/>
      <c r="E4156" s="86"/>
      <c r="F4156" s="86"/>
      <c r="G4156" s="87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9"/>
      <c r="AB4156" s="79"/>
      <c r="AC4156" s="19"/>
      <c r="AD4156" s="79"/>
      <c r="AE4156" s="122"/>
    </row>
    <row r="4157" spans="1:31" x14ac:dyDescent="0.25">
      <c r="A4157" s="17"/>
      <c r="B4157" s="17"/>
      <c r="C4157" s="17"/>
      <c r="D4157" s="86"/>
      <c r="E4157" s="86"/>
      <c r="F4157" s="86"/>
      <c r="G4157" s="87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9"/>
      <c r="AB4157" s="79"/>
      <c r="AC4157" s="19"/>
      <c r="AD4157" s="79"/>
      <c r="AE4157" s="122"/>
    </row>
    <row r="4158" spans="1:31" x14ac:dyDescent="0.25">
      <c r="A4158" s="17"/>
      <c r="B4158" s="17"/>
      <c r="C4158" s="17"/>
      <c r="D4158" s="86"/>
      <c r="E4158" s="86"/>
      <c r="F4158" s="86"/>
      <c r="G4158" s="87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9"/>
      <c r="AB4158" s="79"/>
      <c r="AC4158" s="19"/>
      <c r="AD4158" s="79"/>
      <c r="AE4158" s="122"/>
    </row>
    <row r="4159" spans="1:31" x14ac:dyDescent="0.25">
      <c r="A4159" s="17"/>
      <c r="B4159" s="17"/>
      <c r="C4159" s="17"/>
      <c r="D4159" s="86"/>
      <c r="E4159" s="86"/>
      <c r="F4159" s="86"/>
      <c r="G4159" s="87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9"/>
      <c r="AB4159" s="79"/>
      <c r="AC4159" s="19"/>
      <c r="AD4159" s="79"/>
      <c r="AE4159" s="122"/>
    </row>
    <row r="4160" spans="1:31" x14ac:dyDescent="0.25">
      <c r="A4160" s="17"/>
      <c r="B4160" s="17"/>
      <c r="C4160" s="17"/>
      <c r="D4160" s="86"/>
      <c r="E4160" s="86"/>
      <c r="F4160" s="86"/>
      <c r="G4160" s="87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9"/>
      <c r="AB4160" s="79"/>
      <c r="AC4160" s="19"/>
      <c r="AD4160" s="79"/>
      <c r="AE4160" s="122"/>
    </row>
    <row r="4161" spans="1:31" x14ac:dyDescent="0.25">
      <c r="A4161" s="17"/>
      <c r="B4161" s="17"/>
      <c r="C4161" s="17"/>
      <c r="D4161" s="86"/>
      <c r="E4161" s="86"/>
      <c r="F4161" s="86"/>
      <c r="G4161" s="87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9"/>
      <c r="AB4161" s="79"/>
      <c r="AC4161" s="19"/>
      <c r="AD4161" s="79"/>
      <c r="AE4161" s="122"/>
    </row>
    <row r="4162" spans="1:31" x14ac:dyDescent="0.25">
      <c r="A4162" s="17"/>
      <c r="B4162" s="17"/>
      <c r="C4162" s="17"/>
      <c r="D4162" s="86"/>
      <c r="E4162" s="86"/>
      <c r="F4162" s="86"/>
      <c r="G4162" s="87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9"/>
      <c r="AB4162" s="79"/>
      <c r="AC4162" s="19"/>
      <c r="AD4162" s="79"/>
      <c r="AE4162" s="122"/>
    </row>
    <row r="4163" spans="1:31" x14ac:dyDescent="0.25">
      <c r="A4163" s="17"/>
      <c r="B4163" s="17"/>
      <c r="C4163" s="17"/>
      <c r="D4163" s="86"/>
      <c r="E4163" s="86"/>
      <c r="F4163" s="86"/>
      <c r="G4163" s="87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9"/>
      <c r="AB4163" s="79"/>
      <c r="AC4163" s="19"/>
      <c r="AD4163" s="79"/>
      <c r="AE4163" s="122"/>
    </row>
    <row r="4164" spans="1:31" x14ac:dyDescent="0.25">
      <c r="A4164" s="17"/>
      <c r="B4164" s="17"/>
      <c r="C4164" s="17"/>
      <c r="D4164" s="86"/>
      <c r="E4164" s="86"/>
      <c r="F4164" s="86"/>
      <c r="G4164" s="87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9"/>
      <c r="AB4164" s="79"/>
      <c r="AC4164" s="19"/>
      <c r="AD4164" s="79"/>
      <c r="AE4164" s="122"/>
    </row>
    <row r="4165" spans="1:31" x14ac:dyDescent="0.25">
      <c r="A4165" s="17"/>
      <c r="B4165" s="17"/>
      <c r="C4165" s="17"/>
      <c r="D4165" s="86"/>
      <c r="E4165" s="86"/>
      <c r="F4165" s="86"/>
      <c r="G4165" s="87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9"/>
      <c r="AB4165" s="79"/>
      <c r="AC4165" s="19"/>
      <c r="AD4165" s="79"/>
      <c r="AE4165" s="122"/>
    </row>
    <row r="4166" spans="1:31" x14ac:dyDescent="0.25">
      <c r="A4166" s="17"/>
      <c r="B4166" s="17"/>
      <c r="C4166" s="17"/>
      <c r="D4166" s="86"/>
      <c r="E4166" s="86"/>
      <c r="F4166" s="86"/>
      <c r="G4166" s="87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9"/>
      <c r="AB4166" s="79"/>
      <c r="AC4166" s="19"/>
      <c r="AD4166" s="79"/>
      <c r="AE4166" s="122"/>
    </row>
    <row r="4167" spans="1:31" x14ac:dyDescent="0.25">
      <c r="A4167" s="17"/>
      <c r="B4167" s="17"/>
      <c r="C4167" s="17"/>
      <c r="D4167" s="86"/>
      <c r="E4167" s="86"/>
      <c r="F4167" s="86"/>
      <c r="G4167" s="87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9"/>
      <c r="AB4167" s="79"/>
      <c r="AC4167" s="19"/>
      <c r="AD4167" s="79"/>
      <c r="AE4167" s="122"/>
    </row>
    <row r="4168" spans="1:31" x14ac:dyDescent="0.25">
      <c r="A4168" s="17"/>
      <c r="B4168" s="17"/>
      <c r="C4168" s="17"/>
      <c r="D4168" s="86"/>
      <c r="E4168" s="86"/>
      <c r="F4168" s="86"/>
      <c r="G4168" s="87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9"/>
      <c r="AB4168" s="79"/>
      <c r="AC4168" s="19"/>
      <c r="AD4168" s="79"/>
      <c r="AE4168" s="122"/>
    </row>
    <row r="4169" spans="1:31" x14ac:dyDescent="0.25">
      <c r="A4169" s="17"/>
      <c r="B4169" s="17"/>
      <c r="C4169" s="17"/>
      <c r="D4169" s="86"/>
      <c r="E4169" s="86"/>
      <c r="F4169" s="86"/>
      <c r="G4169" s="87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9"/>
      <c r="AB4169" s="79"/>
      <c r="AC4169" s="19"/>
      <c r="AD4169" s="79"/>
      <c r="AE4169" s="122"/>
    </row>
    <row r="4170" spans="1:31" x14ac:dyDescent="0.25">
      <c r="A4170" s="17"/>
      <c r="B4170" s="17"/>
      <c r="C4170" s="17"/>
      <c r="D4170" s="86"/>
      <c r="E4170" s="86"/>
      <c r="F4170" s="86"/>
      <c r="G4170" s="87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9"/>
      <c r="AB4170" s="79"/>
      <c r="AC4170" s="19"/>
      <c r="AD4170" s="79"/>
      <c r="AE4170" s="122"/>
    </row>
    <row r="4171" spans="1:31" x14ac:dyDescent="0.25">
      <c r="A4171" s="17"/>
      <c r="B4171" s="17"/>
      <c r="C4171" s="17"/>
      <c r="D4171" s="86"/>
      <c r="E4171" s="86"/>
      <c r="F4171" s="86"/>
      <c r="G4171" s="87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9"/>
      <c r="AB4171" s="79"/>
      <c r="AC4171" s="19"/>
      <c r="AD4171" s="79"/>
      <c r="AE4171" s="122"/>
    </row>
    <row r="4172" spans="1:31" x14ac:dyDescent="0.25">
      <c r="A4172" s="17"/>
      <c r="B4172" s="17"/>
      <c r="C4172" s="17"/>
      <c r="D4172" s="86"/>
      <c r="E4172" s="86"/>
      <c r="F4172" s="86"/>
      <c r="G4172" s="87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9"/>
      <c r="AB4172" s="79"/>
      <c r="AC4172" s="19"/>
      <c r="AD4172" s="79"/>
      <c r="AE4172" s="122"/>
    </row>
    <row r="4173" spans="1:31" x14ac:dyDescent="0.25">
      <c r="A4173" s="17"/>
      <c r="B4173" s="17"/>
      <c r="C4173" s="17"/>
      <c r="D4173" s="86"/>
      <c r="E4173" s="86"/>
      <c r="F4173" s="86"/>
      <c r="G4173" s="87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9"/>
      <c r="AB4173" s="79"/>
      <c r="AC4173" s="19"/>
      <c r="AD4173" s="79"/>
      <c r="AE4173" s="122"/>
    </row>
    <row r="4174" spans="1:31" x14ac:dyDescent="0.25">
      <c r="A4174" s="17"/>
      <c r="B4174" s="17"/>
      <c r="C4174" s="17"/>
      <c r="D4174" s="86"/>
      <c r="E4174" s="86"/>
      <c r="F4174" s="86"/>
      <c r="G4174" s="87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9"/>
      <c r="AB4174" s="79"/>
      <c r="AC4174" s="19"/>
      <c r="AD4174" s="79"/>
      <c r="AE4174" s="122"/>
    </row>
    <row r="4175" spans="1:31" x14ac:dyDescent="0.25">
      <c r="A4175" s="17"/>
      <c r="B4175" s="17"/>
      <c r="C4175" s="17"/>
      <c r="D4175" s="86"/>
      <c r="E4175" s="86"/>
      <c r="F4175" s="86"/>
      <c r="G4175" s="87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9"/>
      <c r="AB4175" s="79"/>
      <c r="AC4175" s="19"/>
      <c r="AD4175" s="79"/>
      <c r="AE4175" s="122"/>
    </row>
    <row r="4176" spans="1:31" x14ac:dyDescent="0.25">
      <c r="A4176" s="17"/>
      <c r="B4176" s="17"/>
      <c r="C4176" s="17"/>
      <c r="D4176" s="86"/>
      <c r="E4176" s="86"/>
      <c r="F4176" s="86"/>
      <c r="G4176" s="87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9"/>
      <c r="AB4176" s="79"/>
      <c r="AC4176" s="19"/>
      <c r="AD4176" s="79"/>
      <c r="AE4176" s="122"/>
    </row>
    <row r="4177" spans="1:31" x14ac:dyDescent="0.25">
      <c r="A4177" s="17"/>
      <c r="B4177" s="17"/>
      <c r="C4177" s="17"/>
      <c r="D4177" s="86"/>
      <c r="E4177" s="86"/>
      <c r="F4177" s="86"/>
      <c r="G4177" s="87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9"/>
      <c r="AB4177" s="79"/>
      <c r="AC4177" s="19"/>
      <c r="AD4177" s="79"/>
      <c r="AE4177" s="122"/>
    </row>
    <row r="4178" spans="1:31" x14ac:dyDescent="0.25">
      <c r="A4178" s="17"/>
      <c r="B4178" s="17"/>
      <c r="C4178" s="17"/>
      <c r="D4178" s="86"/>
      <c r="E4178" s="86"/>
      <c r="F4178" s="86"/>
      <c r="G4178" s="87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9"/>
      <c r="AB4178" s="79"/>
      <c r="AC4178" s="19"/>
      <c r="AD4178" s="79"/>
      <c r="AE4178" s="122"/>
    </row>
    <row r="4179" spans="1:31" x14ac:dyDescent="0.25">
      <c r="A4179" s="17"/>
      <c r="B4179" s="17"/>
      <c r="C4179" s="17"/>
      <c r="D4179" s="86"/>
      <c r="E4179" s="86"/>
      <c r="F4179" s="86"/>
      <c r="G4179" s="87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9"/>
      <c r="AB4179" s="79"/>
      <c r="AC4179" s="19"/>
      <c r="AD4179" s="79"/>
      <c r="AE4179" s="122"/>
    </row>
    <row r="4180" spans="1:31" x14ac:dyDescent="0.25">
      <c r="A4180" s="17"/>
      <c r="B4180" s="17"/>
      <c r="C4180" s="17"/>
      <c r="D4180" s="86"/>
      <c r="E4180" s="86"/>
      <c r="F4180" s="86"/>
      <c r="G4180" s="87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9"/>
      <c r="AB4180" s="79"/>
      <c r="AC4180" s="19"/>
      <c r="AD4180" s="79"/>
      <c r="AE4180" s="122"/>
    </row>
    <row r="4181" spans="1:31" x14ac:dyDescent="0.25">
      <c r="A4181" s="17"/>
      <c r="B4181" s="17"/>
      <c r="C4181" s="17"/>
      <c r="D4181" s="86"/>
      <c r="E4181" s="86"/>
      <c r="F4181" s="86"/>
      <c r="G4181" s="87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9"/>
      <c r="AB4181" s="79"/>
      <c r="AC4181" s="19"/>
      <c r="AD4181" s="79"/>
      <c r="AE4181" s="122"/>
    </row>
    <row r="4182" spans="1:31" x14ac:dyDescent="0.25">
      <c r="A4182" s="17"/>
      <c r="B4182" s="17"/>
      <c r="C4182" s="17"/>
      <c r="D4182" s="86"/>
      <c r="E4182" s="86"/>
      <c r="F4182" s="86"/>
      <c r="G4182" s="87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9"/>
      <c r="AB4182" s="79"/>
      <c r="AC4182" s="19"/>
      <c r="AD4182" s="79"/>
      <c r="AE4182" s="122"/>
    </row>
    <row r="4183" spans="1:31" x14ac:dyDescent="0.25">
      <c r="A4183" s="17"/>
      <c r="B4183" s="17"/>
      <c r="C4183" s="17"/>
      <c r="D4183" s="86"/>
      <c r="E4183" s="86"/>
      <c r="F4183" s="86"/>
      <c r="G4183" s="87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9"/>
      <c r="AB4183" s="79"/>
      <c r="AC4183" s="19"/>
      <c r="AD4183" s="79"/>
      <c r="AE4183" s="122"/>
    </row>
    <row r="4184" spans="1:31" x14ac:dyDescent="0.25">
      <c r="A4184" s="17"/>
      <c r="B4184" s="17"/>
      <c r="C4184" s="17"/>
      <c r="D4184" s="86"/>
      <c r="E4184" s="86"/>
      <c r="F4184" s="86"/>
      <c r="G4184" s="87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9"/>
      <c r="AB4184" s="79"/>
      <c r="AC4184" s="19"/>
      <c r="AD4184" s="79"/>
      <c r="AE4184" s="122"/>
    </row>
    <row r="4185" spans="1:31" x14ac:dyDescent="0.25">
      <c r="A4185" s="17"/>
      <c r="B4185" s="17"/>
      <c r="C4185" s="17"/>
      <c r="D4185" s="86"/>
      <c r="E4185" s="86"/>
      <c r="F4185" s="86"/>
      <c r="G4185" s="87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9"/>
      <c r="AB4185" s="79"/>
      <c r="AC4185" s="19"/>
      <c r="AD4185" s="79"/>
      <c r="AE4185" s="122"/>
    </row>
    <row r="4186" spans="1:31" x14ac:dyDescent="0.25">
      <c r="A4186" s="17"/>
      <c r="B4186" s="17"/>
      <c r="C4186" s="17"/>
      <c r="D4186" s="86"/>
      <c r="E4186" s="86"/>
      <c r="F4186" s="86"/>
      <c r="G4186" s="87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9"/>
      <c r="AB4186" s="79"/>
      <c r="AC4186" s="19"/>
      <c r="AD4186" s="79"/>
      <c r="AE4186" s="122"/>
    </row>
    <row r="4187" spans="1:31" x14ac:dyDescent="0.25">
      <c r="A4187" s="17"/>
      <c r="B4187" s="17"/>
      <c r="C4187" s="17"/>
      <c r="D4187" s="86"/>
      <c r="E4187" s="86"/>
      <c r="F4187" s="86"/>
      <c r="G4187" s="87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9"/>
      <c r="AB4187" s="79"/>
      <c r="AC4187" s="19"/>
      <c r="AD4187" s="79"/>
      <c r="AE4187" s="122"/>
    </row>
    <row r="4188" spans="1:31" x14ac:dyDescent="0.25">
      <c r="A4188" s="17"/>
      <c r="B4188" s="17"/>
      <c r="C4188" s="17"/>
      <c r="D4188" s="86"/>
      <c r="E4188" s="86"/>
      <c r="F4188" s="86"/>
      <c r="G4188" s="87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9"/>
      <c r="AB4188" s="79"/>
      <c r="AC4188" s="19"/>
      <c r="AD4188" s="79"/>
      <c r="AE4188" s="122"/>
    </row>
    <row r="4189" spans="1:31" x14ac:dyDescent="0.25">
      <c r="A4189" s="17"/>
      <c r="B4189" s="17"/>
      <c r="C4189" s="17"/>
      <c r="D4189" s="86"/>
      <c r="E4189" s="86"/>
      <c r="F4189" s="86"/>
      <c r="G4189" s="87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9"/>
      <c r="AB4189" s="79"/>
      <c r="AC4189" s="19"/>
      <c r="AD4189" s="79"/>
      <c r="AE4189" s="122"/>
    </row>
    <row r="4190" spans="1:31" x14ac:dyDescent="0.25">
      <c r="A4190" s="17"/>
      <c r="B4190" s="17"/>
      <c r="C4190" s="17"/>
      <c r="D4190" s="86"/>
      <c r="E4190" s="86"/>
      <c r="F4190" s="86"/>
      <c r="G4190" s="87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9"/>
      <c r="AB4190" s="79"/>
      <c r="AC4190" s="19"/>
      <c r="AD4190" s="79"/>
      <c r="AE4190" s="122"/>
    </row>
    <row r="4191" spans="1:31" x14ac:dyDescent="0.25">
      <c r="A4191" s="17"/>
      <c r="B4191" s="17"/>
      <c r="C4191" s="17"/>
      <c r="D4191" s="86"/>
      <c r="E4191" s="86"/>
      <c r="F4191" s="86"/>
      <c r="G4191" s="87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9"/>
      <c r="AB4191" s="79"/>
      <c r="AC4191" s="19"/>
      <c r="AD4191" s="79"/>
      <c r="AE4191" s="122"/>
    </row>
    <row r="4192" spans="1:31" x14ac:dyDescent="0.25">
      <c r="A4192" s="17"/>
      <c r="B4192" s="17"/>
      <c r="C4192" s="17"/>
      <c r="D4192" s="86"/>
      <c r="E4192" s="86"/>
      <c r="F4192" s="86"/>
      <c r="G4192" s="87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9"/>
      <c r="AB4192" s="79"/>
      <c r="AC4192" s="19"/>
      <c r="AD4192" s="79"/>
      <c r="AE4192" s="122"/>
    </row>
    <row r="4193" spans="1:31" x14ac:dyDescent="0.25">
      <c r="A4193" s="17"/>
      <c r="B4193" s="17"/>
      <c r="C4193" s="17"/>
      <c r="D4193" s="86"/>
      <c r="E4193" s="86"/>
      <c r="F4193" s="86"/>
      <c r="G4193" s="87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9"/>
      <c r="AB4193" s="79"/>
      <c r="AC4193" s="19"/>
      <c r="AD4193" s="79"/>
      <c r="AE4193" s="122"/>
    </row>
    <row r="4194" spans="1:31" x14ac:dyDescent="0.25">
      <c r="A4194" s="17"/>
      <c r="B4194" s="17"/>
      <c r="C4194" s="17"/>
      <c r="D4194" s="86"/>
      <c r="E4194" s="86"/>
      <c r="F4194" s="86"/>
      <c r="G4194" s="87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9"/>
      <c r="AB4194" s="79"/>
      <c r="AC4194" s="19"/>
      <c r="AD4194" s="79"/>
      <c r="AE4194" s="122"/>
    </row>
    <row r="4195" spans="1:31" x14ac:dyDescent="0.25">
      <c r="A4195" s="17"/>
      <c r="B4195" s="17"/>
      <c r="C4195" s="17"/>
      <c r="D4195" s="86"/>
      <c r="E4195" s="86"/>
      <c r="F4195" s="86"/>
      <c r="G4195" s="87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9"/>
      <c r="AB4195" s="79"/>
      <c r="AC4195" s="19"/>
      <c r="AD4195" s="79"/>
      <c r="AE4195" s="122"/>
    </row>
    <row r="4196" spans="1:31" x14ac:dyDescent="0.25">
      <c r="A4196" s="17"/>
      <c r="B4196" s="17"/>
      <c r="C4196" s="17"/>
      <c r="D4196" s="86"/>
      <c r="E4196" s="86"/>
      <c r="F4196" s="86"/>
      <c r="G4196" s="87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9"/>
      <c r="AB4196" s="79"/>
      <c r="AC4196" s="19"/>
      <c r="AD4196" s="79"/>
      <c r="AE4196" s="122"/>
    </row>
    <row r="4197" spans="1:31" x14ac:dyDescent="0.25">
      <c r="A4197" s="17"/>
      <c r="B4197" s="17"/>
      <c r="C4197" s="17"/>
      <c r="D4197" s="86"/>
      <c r="E4197" s="86"/>
      <c r="F4197" s="86"/>
      <c r="G4197" s="87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9"/>
      <c r="AB4197" s="79"/>
      <c r="AC4197" s="19"/>
      <c r="AD4197" s="79"/>
      <c r="AE4197" s="122"/>
    </row>
    <row r="4198" spans="1:31" x14ac:dyDescent="0.25">
      <c r="A4198" s="17"/>
      <c r="B4198" s="17"/>
      <c r="C4198" s="17"/>
      <c r="D4198" s="86"/>
      <c r="E4198" s="86"/>
      <c r="F4198" s="86"/>
      <c r="G4198" s="87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9"/>
      <c r="AB4198" s="79"/>
      <c r="AC4198" s="19"/>
      <c r="AD4198" s="79"/>
      <c r="AE4198" s="122"/>
    </row>
    <row r="4199" spans="1:31" x14ac:dyDescent="0.25">
      <c r="A4199" s="17"/>
      <c r="B4199" s="17"/>
      <c r="C4199" s="17"/>
      <c r="D4199" s="86"/>
      <c r="E4199" s="86"/>
      <c r="F4199" s="86"/>
      <c r="G4199" s="87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9"/>
      <c r="AB4199" s="79"/>
      <c r="AC4199" s="19"/>
      <c r="AD4199" s="79"/>
      <c r="AE4199" s="122"/>
    </row>
    <row r="4200" spans="1:31" x14ac:dyDescent="0.25">
      <c r="A4200" s="17"/>
      <c r="B4200" s="17"/>
      <c r="C4200" s="17"/>
      <c r="D4200" s="86"/>
      <c r="E4200" s="86"/>
      <c r="F4200" s="86"/>
      <c r="G4200" s="87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9"/>
      <c r="AB4200" s="79"/>
      <c r="AC4200" s="19"/>
      <c r="AD4200" s="79"/>
      <c r="AE4200" s="122"/>
    </row>
    <row r="4201" spans="1:31" x14ac:dyDescent="0.25">
      <c r="A4201" s="17"/>
      <c r="B4201" s="17"/>
      <c r="C4201" s="17"/>
      <c r="D4201" s="86"/>
      <c r="E4201" s="86"/>
      <c r="F4201" s="86"/>
      <c r="G4201" s="87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9"/>
      <c r="AB4201" s="79"/>
      <c r="AC4201" s="19"/>
      <c r="AD4201" s="79"/>
      <c r="AE4201" s="122"/>
    </row>
    <row r="4202" spans="1:31" x14ac:dyDescent="0.25">
      <c r="A4202" s="17"/>
      <c r="B4202" s="17"/>
      <c r="C4202" s="17"/>
      <c r="D4202" s="86"/>
      <c r="E4202" s="86"/>
      <c r="F4202" s="86"/>
      <c r="G4202" s="87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9"/>
      <c r="AB4202" s="79"/>
      <c r="AC4202" s="19"/>
      <c r="AD4202" s="79"/>
      <c r="AE4202" s="122"/>
    </row>
    <row r="4203" spans="1:31" x14ac:dyDescent="0.25">
      <c r="A4203" s="17"/>
      <c r="B4203" s="17"/>
      <c r="C4203" s="17"/>
      <c r="D4203" s="86"/>
      <c r="E4203" s="86"/>
      <c r="F4203" s="86"/>
      <c r="G4203" s="87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9"/>
      <c r="AB4203" s="79"/>
      <c r="AC4203" s="19"/>
      <c r="AD4203" s="79"/>
      <c r="AE4203" s="122"/>
    </row>
    <row r="4204" spans="1:31" x14ac:dyDescent="0.25">
      <c r="A4204" s="17"/>
      <c r="B4204" s="17"/>
      <c r="C4204" s="17"/>
      <c r="D4204" s="86"/>
      <c r="E4204" s="86"/>
      <c r="F4204" s="86"/>
      <c r="G4204" s="87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9"/>
      <c r="AB4204" s="79"/>
      <c r="AC4204" s="19"/>
      <c r="AD4204" s="79"/>
      <c r="AE4204" s="122"/>
    </row>
    <row r="4205" spans="1:31" x14ac:dyDescent="0.25">
      <c r="A4205" s="17"/>
      <c r="B4205" s="17"/>
      <c r="C4205" s="17"/>
      <c r="D4205" s="86"/>
      <c r="E4205" s="86"/>
      <c r="F4205" s="86"/>
      <c r="G4205" s="87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9"/>
      <c r="AB4205" s="79"/>
      <c r="AC4205" s="19"/>
      <c r="AD4205" s="79"/>
      <c r="AE4205" s="122"/>
    </row>
    <row r="4206" spans="1:31" x14ac:dyDescent="0.25">
      <c r="A4206" s="17"/>
      <c r="B4206" s="17"/>
      <c r="C4206" s="17"/>
      <c r="D4206" s="86"/>
      <c r="E4206" s="86"/>
      <c r="F4206" s="86"/>
      <c r="G4206" s="87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9"/>
      <c r="AB4206" s="79"/>
      <c r="AC4206" s="19"/>
      <c r="AD4206" s="79"/>
      <c r="AE4206" s="122"/>
    </row>
    <row r="4207" spans="1:31" x14ac:dyDescent="0.25">
      <c r="A4207" s="17"/>
      <c r="B4207" s="17"/>
      <c r="C4207" s="17"/>
      <c r="D4207" s="86"/>
      <c r="E4207" s="86"/>
      <c r="F4207" s="86"/>
      <c r="G4207" s="87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9"/>
      <c r="AB4207" s="79"/>
      <c r="AC4207" s="19"/>
      <c r="AD4207" s="79"/>
      <c r="AE4207" s="122"/>
    </row>
    <row r="4208" spans="1:31" x14ac:dyDescent="0.25">
      <c r="A4208" s="17"/>
      <c r="B4208" s="17"/>
      <c r="C4208" s="17"/>
      <c r="D4208" s="86"/>
      <c r="E4208" s="86"/>
      <c r="F4208" s="86"/>
      <c r="G4208" s="87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9"/>
      <c r="AB4208" s="79"/>
      <c r="AC4208" s="19"/>
      <c r="AD4208" s="79"/>
      <c r="AE4208" s="122"/>
    </row>
    <row r="4209" spans="1:31" x14ac:dyDescent="0.25">
      <c r="A4209" s="17"/>
      <c r="B4209" s="17"/>
      <c r="C4209" s="17"/>
      <c r="D4209" s="86"/>
      <c r="E4209" s="86"/>
      <c r="F4209" s="86"/>
      <c r="G4209" s="87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9"/>
      <c r="AB4209" s="79"/>
      <c r="AC4209" s="19"/>
      <c r="AD4209" s="79"/>
      <c r="AE4209" s="122"/>
    </row>
    <row r="4210" spans="1:31" x14ac:dyDescent="0.25">
      <c r="A4210" s="17"/>
      <c r="B4210" s="17"/>
      <c r="C4210" s="17"/>
      <c r="D4210" s="86"/>
      <c r="E4210" s="86"/>
      <c r="F4210" s="86"/>
      <c r="G4210" s="87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9"/>
      <c r="AB4210" s="79"/>
      <c r="AC4210" s="19"/>
      <c r="AD4210" s="79"/>
      <c r="AE4210" s="122"/>
    </row>
    <row r="4211" spans="1:31" x14ac:dyDescent="0.25">
      <c r="A4211" s="17"/>
      <c r="B4211" s="17"/>
      <c r="C4211" s="17"/>
      <c r="D4211" s="86"/>
      <c r="E4211" s="86"/>
      <c r="F4211" s="86"/>
      <c r="G4211" s="87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9"/>
      <c r="AB4211" s="79"/>
      <c r="AC4211" s="19"/>
      <c r="AD4211" s="79"/>
      <c r="AE4211" s="122"/>
    </row>
    <row r="4212" spans="1:31" x14ac:dyDescent="0.25">
      <c r="A4212" s="17"/>
      <c r="B4212" s="17"/>
      <c r="C4212" s="17"/>
      <c r="D4212" s="86"/>
      <c r="E4212" s="86"/>
      <c r="F4212" s="86"/>
      <c r="G4212" s="87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9"/>
      <c r="AB4212" s="79"/>
      <c r="AC4212" s="19"/>
      <c r="AD4212" s="79"/>
      <c r="AE4212" s="122"/>
    </row>
    <row r="4213" spans="1:31" x14ac:dyDescent="0.25">
      <c r="A4213" s="17"/>
      <c r="B4213" s="17"/>
      <c r="C4213" s="17"/>
      <c r="D4213" s="86"/>
      <c r="E4213" s="86"/>
      <c r="F4213" s="86"/>
      <c r="G4213" s="87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9"/>
      <c r="AB4213" s="79"/>
      <c r="AC4213" s="19"/>
      <c r="AD4213" s="79"/>
      <c r="AE4213" s="122"/>
    </row>
    <row r="4214" spans="1:31" x14ac:dyDescent="0.25">
      <c r="A4214" s="17"/>
      <c r="B4214" s="17"/>
      <c r="C4214" s="17"/>
      <c r="D4214" s="86"/>
      <c r="E4214" s="86"/>
      <c r="F4214" s="86"/>
      <c r="G4214" s="87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9"/>
      <c r="AB4214" s="79"/>
      <c r="AC4214" s="19"/>
      <c r="AD4214" s="79"/>
      <c r="AE4214" s="122"/>
    </row>
    <row r="4215" spans="1:31" x14ac:dyDescent="0.25">
      <c r="A4215" s="17"/>
      <c r="B4215" s="17"/>
      <c r="C4215" s="17"/>
      <c r="D4215" s="86"/>
      <c r="E4215" s="86"/>
      <c r="F4215" s="86"/>
      <c r="G4215" s="87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9"/>
      <c r="AB4215" s="79"/>
      <c r="AC4215" s="19"/>
      <c r="AD4215" s="79"/>
      <c r="AE4215" s="122"/>
    </row>
    <row r="4216" spans="1:31" x14ac:dyDescent="0.25">
      <c r="A4216" s="17"/>
      <c r="B4216" s="17"/>
      <c r="C4216" s="17"/>
      <c r="D4216" s="86"/>
      <c r="E4216" s="86"/>
      <c r="F4216" s="86"/>
      <c r="G4216" s="87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9"/>
      <c r="AB4216" s="79"/>
      <c r="AC4216" s="19"/>
      <c r="AD4216" s="79"/>
      <c r="AE4216" s="122"/>
    </row>
    <row r="4217" spans="1:31" x14ac:dyDescent="0.25">
      <c r="A4217" s="17"/>
      <c r="B4217" s="17"/>
      <c r="C4217" s="17"/>
      <c r="D4217" s="86"/>
      <c r="E4217" s="86"/>
      <c r="F4217" s="86"/>
      <c r="G4217" s="87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9"/>
      <c r="AB4217" s="79"/>
      <c r="AC4217" s="19"/>
      <c r="AD4217" s="79"/>
      <c r="AE4217" s="122"/>
    </row>
    <row r="4218" spans="1:31" x14ac:dyDescent="0.25">
      <c r="A4218" s="17"/>
      <c r="B4218" s="17"/>
      <c r="C4218" s="17"/>
      <c r="D4218" s="86"/>
      <c r="E4218" s="86"/>
      <c r="F4218" s="86"/>
      <c r="G4218" s="87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9"/>
      <c r="AB4218" s="79"/>
      <c r="AC4218" s="19"/>
      <c r="AD4218" s="79"/>
      <c r="AE4218" s="122"/>
    </row>
    <row r="4219" spans="1:31" x14ac:dyDescent="0.25">
      <c r="A4219" s="17"/>
      <c r="B4219" s="17"/>
      <c r="C4219" s="17"/>
      <c r="D4219" s="86"/>
      <c r="E4219" s="86"/>
      <c r="F4219" s="86"/>
      <c r="G4219" s="87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9"/>
      <c r="AB4219" s="79"/>
      <c r="AC4219" s="19"/>
      <c r="AD4219" s="79"/>
      <c r="AE4219" s="122"/>
    </row>
    <row r="4220" spans="1:31" x14ac:dyDescent="0.25">
      <c r="A4220" s="17"/>
      <c r="B4220" s="17"/>
      <c r="C4220" s="17"/>
      <c r="D4220" s="86"/>
      <c r="E4220" s="86"/>
      <c r="F4220" s="86"/>
      <c r="G4220" s="87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9"/>
      <c r="AB4220" s="79"/>
      <c r="AC4220" s="19"/>
      <c r="AD4220" s="79"/>
      <c r="AE4220" s="122"/>
    </row>
    <row r="4221" spans="1:31" x14ac:dyDescent="0.25">
      <c r="A4221" s="17"/>
      <c r="B4221" s="17"/>
      <c r="C4221" s="17"/>
      <c r="D4221" s="86"/>
      <c r="E4221" s="86"/>
      <c r="F4221" s="86"/>
      <c r="G4221" s="87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9"/>
      <c r="AB4221" s="79"/>
      <c r="AC4221" s="19"/>
      <c r="AD4221" s="79"/>
      <c r="AE4221" s="122"/>
    </row>
    <row r="4222" spans="1:31" x14ac:dyDescent="0.25">
      <c r="A4222" s="17"/>
      <c r="B4222" s="17"/>
      <c r="C4222" s="17"/>
      <c r="D4222" s="86"/>
      <c r="E4222" s="86"/>
      <c r="F4222" s="86"/>
      <c r="G4222" s="87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9"/>
      <c r="AB4222" s="79"/>
      <c r="AC4222" s="19"/>
      <c r="AD4222" s="79"/>
      <c r="AE4222" s="122"/>
    </row>
    <row r="4223" spans="1:31" x14ac:dyDescent="0.25">
      <c r="A4223" s="17"/>
      <c r="B4223" s="17"/>
      <c r="C4223" s="17"/>
      <c r="D4223" s="86"/>
      <c r="E4223" s="86"/>
      <c r="F4223" s="86"/>
      <c r="G4223" s="87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9"/>
      <c r="AB4223" s="79"/>
      <c r="AC4223" s="19"/>
      <c r="AD4223" s="79"/>
      <c r="AE4223" s="122"/>
    </row>
    <row r="4224" spans="1:31" x14ac:dyDescent="0.25">
      <c r="A4224" s="17"/>
      <c r="B4224" s="17"/>
      <c r="C4224" s="17"/>
      <c r="D4224" s="86"/>
      <c r="E4224" s="86"/>
      <c r="F4224" s="86"/>
      <c r="G4224" s="87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9"/>
      <c r="AB4224" s="79"/>
      <c r="AC4224" s="19"/>
      <c r="AD4224" s="79"/>
      <c r="AE4224" s="122"/>
    </row>
    <row r="4225" spans="1:31" x14ac:dyDescent="0.25">
      <c r="A4225" s="17"/>
      <c r="B4225" s="17"/>
      <c r="C4225" s="17"/>
      <c r="D4225" s="86"/>
      <c r="E4225" s="86"/>
      <c r="F4225" s="86"/>
      <c r="G4225" s="87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9"/>
      <c r="AB4225" s="79"/>
      <c r="AC4225" s="19"/>
      <c r="AD4225" s="79"/>
      <c r="AE4225" s="122"/>
    </row>
    <row r="4226" spans="1:31" x14ac:dyDescent="0.25">
      <c r="A4226" s="17"/>
      <c r="B4226" s="17"/>
      <c r="C4226" s="17"/>
      <c r="D4226" s="86"/>
      <c r="E4226" s="86"/>
      <c r="F4226" s="86"/>
      <c r="G4226" s="87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9"/>
      <c r="AB4226" s="79"/>
      <c r="AC4226" s="19"/>
      <c r="AD4226" s="79"/>
      <c r="AE4226" s="122"/>
    </row>
    <row r="4227" spans="1:31" x14ac:dyDescent="0.25">
      <c r="A4227" s="17"/>
      <c r="B4227" s="17"/>
      <c r="C4227" s="17"/>
      <c r="D4227" s="86"/>
      <c r="E4227" s="86"/>
      <c r="F4227" s="86"/>
      <c r="G4227" s="87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9"/>
      <c r="AB4227" s="79"/>
      <c r="AC4227" s="19"/>
      <c r="AD4227" s="79"/>
      <c r="AE4227" s="122"/>
    </row>
    <row r="4228" spans="1:31" x14ac:dyDescent="0.25">
      <c r="A4228" s="17"/>
      <c r="B4228" s="17"/>
      <c r="C4228" s="17"/>
      <c r="D4228" s="86"/>
      <c r="E4228" s="86"/>
      <c r="F4228" s="86"/>
      <c r="G4228" s="87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9"/>
      <c r="AB4228" s="79"/>
      <c r="AC4228" s="19"/>
      <c r="AD4228" s="79"/>
      <c r="AE4228" s="122"/>
    </row>
    <row r="4229" spans="1:31" x14ac:dyDescent="0.25">
      <c r="A4229" s="17"/>
      <c r="B4229" s="17"/>
      <c r="C4229" s="17"/>
      <c r="D4229" s="86"/>
      <c r="E4229" s="86"/>
      <c r="F4229" s="86"/>
      <c r="G4229" s="87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9"/>
      <c r="AB4229" s="79"/>
      <c r="AC4229" s="19"/>
      <c r="AD4229" s="79"/>
      <c r="AE4229" s="122"/>
    </row>
    <row r="4230" spans="1:31" x14ac:dyDescent="0.25">
      <c r="A4230" s="17"/>
      <c r="B4230" s="17"/>
      <c r="C4230" s="17"/>
      <c r="D4230" s="86"/>
      <c r="E4230" s="86"/>
      <c r="F4230" s="86"/>
      <c r="G4230" s="87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9"/>
      <c r="AB4230" s="79"/>
      <c r="AC4230" s="19"/>
      <c r="AD4230" s="79"/>
      <c r="AE4230" s="122"/>
    </row>
    <row r="4231" spans="1:31" x14ac:dyDescent="0.25">
      <c r="A4231" s="17"/>
      <c r="B4231" s="17"/>
      <c r="C4231" s="17"/>
      <c r="D4231" s="86"/>
      <c r="E4231" s="86"/>
      <c r="F4231" s="86"/>
      <c r="G4231" s="87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9"/>
      <c r="AB4231" s="79"/>
      <c r="AC4231" s="19"/>
      <c r="AD4231" s="79"/>
      <c r="AE4231" s="122"/>
    </row>
    <row r="4232" spans="1:31" x14ac:dyDescent="0.25">
      <c r="A4232" s="17"/>
      <c r="B4232" s="17"/>
      <c r="C4232" s="17"/>
      <c r="D4232" s="86"/>
      <c r="E4232" s="86"/>
      <c r="F4232" s="86"/>
      <c r="G4232" s="87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9"/>
      <c r="AB4232" s="79"/>
      <c r="AC4232" s="19"/>
      <c r="AD4232" s="79"/>
      <c r="AE4232" s="122"/>
    </row>
    <row r="4233" spans="1:31" x14ac:dyDescent="0.25">
      <c r="A4233" s="17"/>
      <c r="B4233" s="17"/>
      <c r="C4233" s="17"/>
      <c r="D4233" s="86"/>
      <c r="E4233" s="86"/>
      <c r="F4233" s="86"/>
      <c r="G4233" s="87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9"/>
      <c r="AB4233" s="79"/>
      <c r="AC4233" s="19"/>
      <c r="AD4233" s="79"/>
      <c r="AE4233" s="122"/>
    </row>
    <row r="4234" spans="1:31" x14ac:dyDescent="0.25">
      <c r="A4234" s="17"/>
      <c r="B4234" s="17"/>
      <c r="C4234" s="17"/>
      <c r="D4234" s="86"/>
      <c r="E4234" s="86"/>
      <c r="F4234" s="86"/>
      <c r="G4234" s="87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9"/>
      <c r="AB4234" s="79"/>
      <c r="AC4234" s="19"/>
      <c r="AD4234" s="79"/>
      <c r="AE4234" s="122"/>
    </row>
    <row r="4235" spans="1:31" x14ac:dyDescent="0.25">
      <c r="A4235" s="17"/>
      <c r="B4235" s="17"/>
      <c r="C4235" s="17"/>
      <c r="D4235" s="86"/>
      <c r="E4235" s="86"/>
      <c r="F4235" s="86"/>
      <c r="G4235" s="87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9"/>
      <c r="AB4235" s="79"/>
      <c r="AC4235" s="19"/>
      <c r="AD4235" s="79"/>
      <c r="AE4235" s="122"/>
    </row>
    <row r="4236" spans="1:31" x14ac:dyDescent="0.25">
      <c r="A4236" s="17"/>
      <c r="B4236" s="17"/>
      <c r="C4236" s="17"/>
      <c r="D4236" s="86"/>
      <c r="E4236" s="86"/>
      <c r="F4236" s="86"/>
      <c r="G4236" s="87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9"/>
      <c r="AB4236" s="79"/>
      <c r="AC4236" s="19"/>
      <c r="AD4236" s="79"/>
      <c r="AE4236" s="122"/>
    </row>
    <row r="4237" spans="1:31" x14ac:dyDescent="0.25">
      <c r="A4237" s="17"/>
      <c r="B4237" s="17"/>
      <c r="C4237" s="17"/>
      <c r="D4237" s="86"/>
      <c r="E4237" s="86"/>
      <c r="F4237" s="86"/>
      <c r="G4237" s="87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9"/>
      <c r="AB4237" s="79"/>
      <c r="AC4237" s="19"/>
      <c r="AD4237" s="79"/>
      <c r="AE4237" s="122"/>
    </row>
    <row r="4238" spans="1:31" x14ac:dyDescent="0.25">
      <c r="A4238" s="17"/>
      <c r="B4238" s="17"/>
      <c r="C4238" s="17"/>
      <c r="D4238" s="86"/>
      <c r="E4238" s="86"/>
      <c r="F4238" s="86"/>
      <c r="G4238" s="87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9"/>
      <c r="AB4238" s="79"/>
      <c r="AC4238" s="19"/>
      <c r="AD4238" s="79"/>
      <c r="AE4238" s="122"/>
    </row>
    <row r="4239" spans="1:31" x14ac:dyDescent="0.25">
      <c r="A4239" s="17"/>
      <c r="B4239" s="17"/>
      <c r="C4239" s="17"/>
      <c r="D4239" s="86"/>
      <c r="E4239" s="86"/>
      <c r="F4239" s="86"/>
      <c r="G4239" s="87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9"/>
      <c r="AB4239" s="79"/>
      <c r="AC4239" s="19"/>
      <c r="AD4239" s="79"/>
      <c r="AE4239" s="122"/>
    </row>
    <row r="4240" spans="1:31" x14ac:dyDescent="0.25">
      <c r="A4240" s="17"/>
      <c r="B4240" s="17"/>
      <c r="C4240" s="17"/>
      <c r="D4240" s="86"/>
      <c r="E4240" s="86"/>
      <c r="F4240" s="86"/>
      <c r="G4240" s="87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9"/>
      <c r="AB4240" s="79"/>
      <c r="AC4240" s="19"/>
      <c r="AD4240" s="79"/>
      <c r="AE4240" s="122"/>
    </row>
    <row r="4241" spans="1:31" x14ac:dyDescent="0.25">
      <c r="A4241" s="17"/>
      <c r="B4241" s="17"/>
      <c r="C4241" s="17"/>
      <c r="D4241" s="86"/>
      <c r="E4241" s="86"/>
      <c r="F4241" s="86"/>
      <c r="G4241" s="87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9"/>
      <c r="AB4241" s="79"/>
      <c r="AC4241" s="19"/>
      <c r="AD4241" s="79"/>
      <c r="AE4241" s="122"/>
    </row>
    <row r="4242" spans="1:31" x14ac:dyDescent="0.25">
      <c r="A4242" s="17"/>
      <c r="B4242" s="17"/>
      <c r="C4242" s="17"/>
      <c r="D4242" s="86"/>
      <c r="E4242" s="86"/>
      <c r="F4242" s="86"/>
      <c r="G4242" s="87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9"/>
      <c r="AB4242" s="79"/>
      <c r="AC4242" s="19"/>
      <c r="AD4242" s="79"/>
      <c r="AE4242" s="122"/>
    </row>
    <row r="4243" spans="1:31" x14ac:dyDescent="0.25">
      <c r="A4243" s="17"/>
      <c r="B4243" s="17"/>
      <c r="C4243" s="17"/>
      <c r="D4243" s="86"/>
      <c r="E4243" s="86"/>
      <c r="F4243" s="86"/>
      <c r="G4243" s="87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9"/>
      <c r="AB4243" s="79"/>
      <c r="AC4243" s="19"/>
      <c r="AD4243" s="79"/>
      <c r="AE4243" s="122"/>
    </row>
    <row r="4244" spans="1:31" x14ac:dyDescent="0.25">
      <c r="A4244" s="17"/>
      <c r="B4244" s="17"/>
      <c r="C4244" s="17"/>
      <c r="D4244" s="86"/>
      <c r="E4244" s="86"/>
      <c r="F4244" s="86"/>
      <c r="G4244" s="87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9"/>
      <c r="AB4244" s="79"/>
      <c r="AC4244" s="19"/>
      <c r="AD4244" s="79"/>
      <c r="AE4244" s="122"/>
    </row>
    <row r="4245" spans="1:31" x14ac:dyDescent="0.25">
      <c r="A4245" s="17"/>
      <c r="B4245" s="17"/>
      <c r="C4245" s="17"/>
      <c r="D4245" s="86"/>
      <c r="E4245" s="86"/>
      <c r="F4245" s="86"/>
      <c r="G4245" s="87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9"/>
      <c r="AB4245" s="79"/>
      <c r="AC4245" s="19"/>
      <c r="AD4245" s="79"/>
      <c r="AE4245" s="122"/>
    </row>
    <row r="4246" spans="1:31" x14ac:dyDescent="0.25">
      <c r="A4246" s="17"/>
      <c r="B4246" s="17"/>
      <c r="C4246" s="17"/>
      <c r="D4246" s="86"/>
      <c r="E4246" s="86"/>
      <c r="F4246" s="86"/>
      <c r="G4246" s="87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9"/>
      <c r="AB4246" s="79"/>
      <c r="AC4246" s="19"/>
      <c r="AD4246" s="79"/>
      <c r="AE4246" s="122"/>
    </row>
    <row r="4247" spans="1:31" x14ac:dyDescent="0.25">
      <c r="A4247" s="17"/>
      <c r="B4247" s="17"/>
      <c r="C4247" s="17"/>
      <c r="D4247" s="86"/>
      <c r="E4247" s="86"/>
      <c r="F4247" s="86"/>
      <c r="G4247" s="87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9"/>
      <c r="AB4247" s="79"/>
      <c r="AC4247" s="19"/>
      <c r="AD4247" s="79"/>
      <c r="AE4247" s="122"/>
    </row>
    <row r="4248" spans="1:31" x14ac:dyDescent="0.25">
      <c r="A4248" s="17"/>
      <c r="B4248" s="17"/>
      <c r="C4248" s="17"/>
      <c r="D4248" s="86"/>
      <c r="E4248" s="86"/>
      <c r="F4248" s="86"/>
      <c r="G4248" s="87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9"/>
      <c r="AB4248" s="79"/>
      <c r="AC4248" s="19"/>
      <c r="AD4248" s="79"/>
      <c r="AE4248" s="122"/>
    </row>
    <row r="4249" spans="1:31" x14ac:dyDescent="0.25">
      <c r="A4249" s="17"/>
      <c r="B4249" s="17"/>
      <c r="C4249" s="17"/>
      <c r="D4249" s="86"/>
      <c r="E4249" s="86"/>
      <c r="F4249" s="86"/>
      <c r="G4249" s="87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9"/>
      <c r="AB4249" s="79"/>
      <c r="AC4249" s="19"/>
      <c r="AD4249" s="79"/>
      <c r="AE4249" s="122"/>
    </row>
    <row r="4250" spans="1:31" x14ac:dyDescent="0.25">
      <c r="A4250" s="17"/>
      <c r="B4250" s="17"/>
      <c r="C4250" s="17"/>
      <c r="D4250" s="86"/>
      <c r="E4250" s="86"/>
      <c r="F4250" s="86"/>
      <c r="G4250" s="87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9"/>
      <c r="AB4250" s="79"/>
      <c r="AC4250" s="19"/>
      <c r="AD4250" s="79"/>
      <c r="AE4250" s="122"/>
    </row>
    <row r="4251" spans="1:31" x14ac:dyDescent="0.25">
      <c r="A4251" s="17"/>
      <c r="B4251" s="17"/>
      <c r="C4251" s="17"/>
      <c r="D4251" s="86"/>
      <c r="E4251" s="86"/>
      <c r="F4251" s="86"/>
      <c r="G4251" s="87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9"/>
      <c r="AB4251" s="79"/>
      <c r="AC4251" s="19"/>
      <c r="AD4251" s="79"/>
      <c r="AE4251" s="122"/>
    </row>
    <row r="4252" spans="1:31" x14ac:dyDescent="0.25">
      <c r="A4252" s="17"/>
      <c r="B4252" s="17"/>
      <c r="C4252" s="17"/>
      <c r="D4252" s="86"/>
      <c r="E4252" s="86"/>
      <c r="F4252" s="86"/>
      <c r="G4252" s="87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9"/>
      <c r="AB4252" s="79"/>
      <c r="AC4252" s="19"/>
      <c r="AD4252" s="79"/>
      <c r="AE4252" s="122"/>
    </row>
    <row r="4253" spans="1:31" x14ac:dyDescent="0.25">
      <c r="A4253" s="17"/>
      <c r="B4253" s="17"/>
      <c r="C4253" s="17"/>
      <c r="D4253" s="86"/>
      <c r="E4253" s="86"/>
      <c r="F4253" s="86"/>
      <c r="G4253" s="87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9"/>
      <c r="AB4253" s="79"/>
      <c r="AC4253" s="19"/>
      <c r="AD4253" s="79"/>
      <c r="AE4253" s="122"/>
    </row>
    <row r="4254" spans="1:31" x14ac:dyDescent="0.25">
      <c r="A4254" s="17"/>
      <c r="B4254" s="17"/>
      <c r="C4254" s="17"/>
      <c r="D4254" s="86"/>
      <c r="E4254" s="86"/>
      <c r="F4254" s="86"/>
      <c r="G4254" s="87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9"/>
      <c r="AB4254" s="79"/>
      <c r="AC4254" s="19"/>
      <c r="AD4254" s="79"/>
      <c r="AE4254" s="122"/>
    </row>
    <row r="4255" spans="1:31" x14ac:dyDescent="0.25">
      <c r="A4255" s="17"/>
      <c r="B4255" s="17"/>
      <c r="C4255" s="17"/>
      <c r="D4255" s="86"/>
      <c r="E4255" s="86"/>
      <c r="F4255" s="86"/>
      <c r="G4255" s="87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9"/>
      <c r="AB4255" s="79"/>
      <c r="AC4255" s="19"/>
      <c r="AD4255" s="79"/>
      <c r="AE4255" s="122"/>
    </row>
    <row r="4256" spans="1:31" x14ac:dyDescent="0.25">
      <c r="A4256" s="17"/>
      <c r="B4256" s="17"/>
      <c r="C4256" s="17"/>
      <c r="D4256" s="86"/>
      <c r="E4256" s="86"/>
      <c r="F4256" s="86"/>
      <c r="G4256" s="87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9"/>
      <c r="AB4256" s="79"/>
      <c r="AC4256" s="19"/>
      <c r="AD4256" s="79"/>
      <c r="AE4256" s="122"/>
    </row>
    <row r="4257" spans="1:31" x14ac:dyDescent="0.25">
      <c r="A4257" s="17"/>
      <c r="B4257" s="17"/>
      <c r="C4257" s="17"/>
      <c r="D4257" s="86"/>
      <c r="E4257" s="86"/>
      <c r="F4257" s="86"/>
      <c r="G4257" s="87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9"/>
      <c r="AB4257" s="79"/>
      <c r="AC4257" s="19"/>
      <c r="AD4257" s="79"/>
      <c r="AE4257" s="123"/>
    </row>
    <row r="4258" spans="1:31" x14ac:dyDescent="0.25">
      <c r="A4258" s="17"/>
      <c r="B4258" s="17"/>
      <c r="C4258" s="17"/>
      <c r="D4258" s="86"/>
      <c r="E4258" s="86"/>
      <c r="F4258" s="86"/>
      <c r="G4258" s="87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9"/>
      <c r="AB4258" s="79"/>
      <c r="AC4258" s="19"/>
      <c r="AD4258" s="79"/>
      <c r="AE4258" s="123"/>
    </row>
    <row r="4259" spans="1:31" x14ac:dyDescent="0.25">
      <c r="A4259" s="17"/>
      <c r="B4259" s="17"/>
      <c r="C4259" s="17"/>
      <c r="D4259" s="86"/>
      <c r="E4259" s="86"/>
      <c r="F4259" s="86"/>
      <c r="G4259" s="87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9"/>
      <c r="AB4259" s="79"/>
      <c r="AC4259" s="19"/>
      <c r="AD4259" s="79"/>
      <c r="AE4259" s="123"/>
    </row>
    <row r="4260" spans="1:31" x14ac:dyDescent="0.25">
      <c r="A4260" s="17"/>
      <c r="B4260" s="17"/>
      <c r="C4260" s="17"/>
      <c r="D4260" s="86"/>
      <c r="E4260" s="86"/>
      <c r="F4260" s="86"/>
      <c r="G4260" s="87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9"/>
      <c r="AB4260" s="79"/>
      <c r="AC4260" s="19"/>
      <c r="AD4260" s="79"/>
      <c r="AE4260" s="123"/>
    </row>
    <row r="4261" spans="1:31" x14ac:dyDescent="0.25">
      <c r="A4261" s="17"/>
      <c r="B4261" s="17"/>
      <c r="C4261" s="17"/>
      <c r="D4261" s="86"/>
      <c r="E4261" s="86"/>
      <c r="F4261" s="86"/>
      <c r="G4261" s="87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9"/>
      <c r="AB4261" s="79"/>
      <c r="AC4261" s="19"/>
      <c r="AD4261" s="79"/>
      <c r="AE4261" s="123"/>
    </row>
    <row r="4262" spans="1:31" x14ac:dyDescent="0.25">
      <c r="A4262" s="17"/>
      <c r="B4262" s="17"/>
      <c r="C4262" s="17"/>
      <c r="D4262" s="86"/>
      <c r="E4262" s="86"/>
      <c r="F4262" s="86"/>
      <c r="G4262" s="87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9"/>
      <c r="AB4262" s="79"/>
      <c r="AC4262" s="19"/>
      <c r="AD4262" s="79"/>
      <c r="AE4262" s="123"/>
    </row>
    <row r="4263" spans="1:31" x14ac:dyDescent="0.25">
      <c r="A4263" s="17"/>
      <c r="B4263" s="17"/>
      <c r="C4263" s="17"/>
      <c r="D4263" s="86"/>
      <c r="E4263" s="86"/>
      <c r="F4263" s="86"/>
      <c r="G4263" s="87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9"/>
      <c r="AB4263" s="79"/>
      <c r="AC4263" s="19"/>
      <c r="AD4263" s="79"/>
      <c r="AE4263" s="123"/>
    </row>
    <row r="4264" spans="1:31" x14ac:dyDescent="0.25">
      <c r="A4264" s="17"/>
      <c r="B4264" s="17"/>
      <c r="C4264" s="17"/>
      <c r="D4264" s="86"/>
      <c r="E4264" s="86"/>
      <c r="F4264" s="86"/>
      <c r="G4264" s="87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9"/>
      <c r="AB4264" s="79"/>
      <c r="AC4264" s="19"/>
      <c r="AD4264" s="79"/>
      <c r="AE4264" s="123"/>
    </row>
    <row r="4265" spans="1:31" x14ac:dyDescent="0.25">
      <c r="A4265" s="17"/>
      <c r="B4265" s="17"/>
      <c r="C4265" s="17"/>
      <c r="D4265" s="86"/>
      <c r="E4265" s="86"/>
      <c r="F4265" s="86"/>
      <c r="G4265" s="87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9"/>
      <c r="AB4265" s="79"/>
      <c r="AC4265" s="19"/>
      <c r="AD4265" s="79"/>
      <c r="AE4265" s="123"/>
    </row>
    <row r="4266" spans="1:31" x14ac:dyDescent="0.25">
      <c r="A4266" s="17"/>
      <c r="B4266" s="17"/>
      <c r="C4266" s="17"/>
      <c r="D4266" s="86"/>
      <c r="E4266" s="86"/>
      <c r="F4266" s="86"/>
      <c r="G4266" s="87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9"/>
      <c r="AB4266" s="79"/>
      <c r="AC4266" s="19"/>
      <c r="AD4266" s="79"/>
      <c r="AE4266" s="123"/>
    </row>
    <row r="4267" spans="1:31" x14ac:dyDescent="0.25">
      <c r="A4267" s="17"/>
      <c r="B4267" s="17"/>
      <c r="C4267" s="17"/>
      <c r="D4267" s="86"/>
      <c r="E4267" s="86"/>
      <c r="F4267" s="86"/>
      <c r="G4267" s="87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9"/>
      <c r="AB4267" s="79"/>
      <c r="AC4267" s="19"/>
      <c r="AD4267" s="79"/>
      <c r="AE4267" s="123"/>
    </row>
    <row r="4268" spans="1:31" x14ac:dyDescent="0.25">
      <c r="A4268" s="17"/>
      <c r="B4268" s="17"/>
      <c r="C4268" s="17"/>
      <c r="D4268" s="86"/>
      <c r="E4268" s="86"/>
      <c r="F4268" s="86"/>
      <c r="G4268" s="87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9"/>
      <c r="AB4268" s="79"/>
      <c r="AC4268" s="19"/>
      <c r="AD4268" s="79"/>
      <c r="AE4268" s="123"/>
    </row>
    <row r="4269" spans="1:31" x14ac:dyDescent="0.25">
      <c r="A4269" s="17"/>
      <c r="B4269" s="17"/>
      <c r="C4269" s="17"/>
      <c r="D4269" s="86"/>
      <c r="E4269" s="86"/>
      <c r="F4269" s="86"/>
      <c r="G4269" s="87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9"/>
      <c r="AB4269" s="79"/>
      <c r="AC4269" s="19"/>
      <c r="AD4269" s="79"/>
      <c r="AE4269" s="123"/>
    </row>
    <row r="4270" spans="1:31" x14ac:dyDescent="0.25">
      <c r="A4270" s="17"/>
      <c r="B4270" s="17"/>
      <c r="C4270" s="17"/>
      <c r="D4270" s="86"/>
      <c r="E4270" s="86"/>
      <c r="F4270" s="86"/>
      <c r="G4270" s="87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9"/>
      <c r="AB4270" s="79"/>
      <c r="AC4270" s="19"/>
      <c r="AD4270" s="79"/>
      <c r="AE4270" s="123"/>
    </row>
    <row r="4271" spans="1:31" x14ac:dyDescent="0.25">
      <c r="A4271" s="17"/>
      <c r="B4271" s="17"/>
      <c r="C4271" s="17"/>
      <c r="D4271" s="86"/>
      <c r="E4271" s="86"/>
      <c r="F4271" s="86"/>
      <c r="G4271" s="87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9"/>
      <c r="AB4271" s="79"/>
      <c r="AC4271" s="19"/>
      <c r="AD4271" s="79"/>
      <c r="AE4271" s="123"/>
    </row>
    <row r="4272" spans="1:31" x14ac:dyDescent="0.25">
      <c r="A4272" s="17"/>
      <c r="B4272" s="17"/>
      <c r="C4272" s="17"/>
      <c r="D4272" s="86"/>
      <c r="E4272" s="86"/>
      <c r="F4272" s="86"/>
      <c r="G4272" s="87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9"/>
      <c r="AB4272" s="79"/>
      <c r="AC4272" s="19"/>
      <c r="AD4272" s="79"/>
      <c r="AE4272" s="123"/>
    </row>
    <row r="4273" spans="1:31" x14ac:dyDescent="0.25">
      <c r="A4273" s="17"/>
      <c r="B4273" s="17"/>
      <c r="C4273" s="17"/>
      <c r="D4273" s="86"/>
      <c r="E4273" s="86"/>
      <c r="F4273" s="86"/>
      <c r="G4273" s="87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9"/>
      <c r="AB4273" s="79"/>
      <c r="AC4273" s="19"/>
      <c r="AD4273" s="79"/>
      <c r="AE4273" s="123"/>
    </row>
    <row r="4274" spans="1:31" x14ac:dyDescent="0.25">
      <c r="A4274" s="17"/>
      <c r="B4274" s="17"/>
      <c r="C4274" s="17"/>
      <c r="D4274" s="86"/>
      <c r="E4274" s="86"/>
      <c r="F4274" s="86"/>
      <c r="G4274" s="87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9"/>
      <c r="AB4274" s="79"/>
      <c r="AC4274" s="19"/>
      <c r="AD4274" s="79"/>
      <c r="AE4274" s="123"/>
    </row>
    <row r="4275" spans="1:31" x14ac:dyDescent="0.25">
      <c r="A4275" s="17"/>
      <c r="B4275" s="17"/>
      <c r="C4275" s="17"/>
      <c r="D4275" s="86"/>
      <c r="E4275" s="86"/>
      <c r="F4275" s="86"/>
      <c r="G4275" s="87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9"/>
      <c r="AB4275" s="79"/>
      <c r="AC4275" s="19"/>
      <c r="AD4275" s="79"/>
      <c r="AE4275" s="123"/>
    </row>
    <row r="4276" spans="1:31" x14ac:dyDescent="0.25">
      <c r="A4276" s="17"/>
      <c r="B4276" s="17"/>
      <c r="C4276" s="17"/>
      <c r="D4276" s="86"/>
      <c r="E4276" s="86"/>
      <c r="F4276" s="86"/>
      <c r="G4276" s="87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9"/>
      <c r="AB4276" s="79"/>
      <c r="AC4276" s="19"/>
      <c r="AD4276" s="79"/>
      <c r="AE4276" s="123"/>
    </row>
    <row r="4277" spans="1:31" x14ac:dyDescent="0.25">
      <c r="A4277" s="17"/>
      <c r="B4277" s="17"/>
      <c r="C4277" s="17"/>
      <c r="D4277" s="86"/>
      <c r="E4277" s="86"/>
      <c r="F4277" s="86"/>
      <c r="G4277" s="87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9"/>
      <c r="AB4277" s="79"/>
      <c r="AC4277" s="19"/>
      <c r="AD4277" s="79"/>
      <c r="AE4277" s="123"/>
    </row>
    <row r="4278" spans="1:31" x14ac:dyDescent="0.25">
      <c r="A4278" s="17"/>
      <c r="B4278" s="17"/>
      <c r="C4278" s="17"/>
      <c r="D4278" s="86"/>
      <c r="E4278" s="86"/>
      <c r="F4278" s="86"/>
      <c r="G4278" s="87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9"/>
      <c r="AB4278" s="79"/>
      <c r="AC4278" s="19"/>
      <c r="AD4278" s="79"/>
      <c r="AE4278" s="123"/>
    </row>
    <row r="4279" spans="1:31" x14ac:dyDescent="0.25">
      <c r="A4279" s="17"/>
      <c r="B4279" s="17"/>
      <c r="C4279" s="17"/>
      <c r="D4279" s="86"/>
      <c r="E4279" s="86"/>
      <c r="F4279" s="86"/>
      <c r="G4279" s="87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9"/>
      <c r="AB4279" s="79"/>
      <c r="AC4279" s="19"/>
      <c r="AD4279" s="79"/>
      <c r="AE4279" s="123"/>
    </row>
    <row r="4280" spans="1:31" x14ac:dyDescent="0.25">
      <c r="A4280" s="17"/>
      <c r="B4280" s="17"/>
      <c r="C4280" s="17"/>
      <c r="D4280" s="86"/>
      <c r="E4280" s="86"/>
      <c r="F4280" s="86"/>
      <c r="G4280" s="87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9"/>
      <c r="AB4280" s="79"/>
      <c r="AC4280" s="19"/>
      <c r="AD4280" s="79"/>
      <c r="AE4280" s="123"/>
    </row>
    <row r="4281" spans="1:31" x14ac:dyDescent="0.25">
      <c r="A4281" s="17"/>
      <c r="B4281" s="17"/>
      <c r="C4281" s="17"/>
      <c r="D4281" s="86"/>
      <c r="E4281" s="86"/>
      <c r="F4281" s="86"/>
      <c r="G4281" s="87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9"/>
      <c r="AB4281" s="79"/>
      <c r="AC4281" s="19"/>
      <c r="AD4281" s="79"/>
      <c r="AE4281" s="123"/>
    </row>
    <row r="4282" spans="1:31" x14ac:dyDescent="0.25">
      <c r="A4282" s="17"/>
      <c r="B4282" s="17"/>
      <c r="C4282" s="17"/>
      <c r="D4282" s="86"/>
      <c r="E4282" s="86"/>
      <c r="F4282" s="86"/>
      <c r="G4282" s="87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9"/>
      <c r="AB4282" s="79"/>
      <c r="AD4282" s="79"/>
      <c r="AE4282" s="123"/>
    </row>
    <row r="4283" spans="1:31" x14ac:dyDescent="0.25">
      <c r="A4283" s="17"/>
      <c r="B4283" s="17"/>
      <c r="C4283" s="17"/>
      <c r="D4283" s="86"/>
      <c r="E4283" s="86"/>
      <c r="F4283" s="86"/>
      <c r="G4283" s="87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9"/>
      <c r="AB4283" s="79"/>
      <c r="AD4283" s="79"/>
      <c r="AE4283" s="123"/>
    </row>
    <row r="4284" spans="1:31" x14ac:dyDescent="0.25">
      <c r="A4284" s="17"/>
      <c r="B4284" s="17"/>
      <c r="C4284" s="17"/>
      <c r="D4284" s="86"/>
      <c r="E4284" s="86"/>
      <c r="F4284" s="86"/>
      <c r="G4284" s="87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9"/>
      <c r="AB4284" s="79"/>
      <c r="AD4284" s="79"/>
      <c r="AE4284" s="123"/>
    </row>
    <row r="4285" spans="1:31" x14ac:dyDescent="0.25">
      <c r="A4285" s="17"/>
      <c r="B4285" s="17"/>
      <c r="C4285" s="17"/>
      <c r="D4285" s="86"/>
      <c r="E4285" s="86"/>
      <c r="F4285" s="86"/>
      <c r="G4285" s="87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9"/>
      <c r="AB4285" s="79"/>
      <c r="AD4285" s="79"/>
      <c r="AE4285" s="123"/>
    </row>
    <row r="4286" spans="1:31" x14ac:dyDescent="0.25">
      <c r="A4286" s="17"/>
      <c r="B4286" s="17"/>
      <c r="C4286" s="17"/>
      <c r="D4286" s="86"/>
      <c r="E4286" s="86"/>
      <c r="F4286" s="86"/>
      <c r="G4286" s="87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9"/>
      <c r="AB4286" s="79"/>
      <c r="AD4286" s="79"/>
      <c r="AE4286" s="123"/>
    </row>
    <row r="4287" spans="1:31" x14ac:dyDescent="0.25">
      <c r="A4287" s="17"/>
      <c r="B4287" s="17"/>
      <c r="C4287" s="17"/>
      <c r="D4287" s="86"/>
      <c r="E4287" s="86"/>
      <c r="F4287" s="86"/>
      <c r="G4287" s="87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9"/>
      <c r="AB4287" s="79"/>
      <c r="AD4287" s="79"/>
      <c r="AE4287" s="123"/>
    </row>
    <row r="4288" spans="1:31" x14ac:dyDescent="0.25">
      <c r="A4288" s="17"/>
      <c r="B4288" s="17"/>
      <c r="C4288" s="17"/>
      <c r="D4288" s="86"/>
      <c r="E4288" s="86"/>
      <c r="F4288" s="86"/>
      <c r="G4288" s="87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9"/>
      <c r="AB4288" s="79"/>
      <c r="AD4288" s="79"/>
      <c r="AE4288" s="123"/>
    </row>
    <row r="4289" spans="1:31" x14ac:dyDescent="0.25">
      <c r="A4289" s="17"/>
      <c r="B4289" s="17"/>
      <c r="C4289" s="17"/>
      <c r="D4289" s="86"/>
      <c r="E4289" s="86"/>
      <c r="F4289" s="86"/>
      <c r="G4289" s="87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9"/>
      <c r="AB4289" s="79"/>
      <c r="AD4289" s="79"/>
      <c r="AE4289" s="123"/>
    </row>
    <row r="4290" spans="1:31" x14ac:dyDescent="0.25">
      <c r="A4290" s="17"/>
      <c r="B4290" s="17"/>
      <c r="C4290" s="17"/>
      <c r="D4290" s="86"/>
      <c r="E4290" s="86"/>
      <c r="F4290" s="86"/>
      <c r="G4290" s="87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9"/>
      <c r="AB4290" s="79"/>
      <c r="AD4290" s="79"/>
      <c r="AE4290" s="123"/>
    </row>
    <row r="4291" spans="1:31" x14ac:dyDescent="0.25">
      <c r="A4291" s="17"/>
      <c r="B4291" s="17"/>
      <c r="C4291" s="17"/>
      <c r="D4291" s="86"/>
      <c r="E4291" s="86"/>
      <c r="F4291" s="86"/>
      <c r="G4291" s="87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9"/>
      <c r="AB4291" s="79"/>
      <c r="AD4291" s="79"/>
      <c r="AE4291" s="123"/>
    </row>
    <row r="4292" spans="1:31" x14ac:dyDescent="0.25">
      <c r="A4292" s="17"/>
      <c r="B4292" s="17"/>
      <c r="C4292" s="17"/>
      <c r="D4292" s="86"/>
      <c r="E4292" s="86"/>
      <c r="F4292" s="86"/>
      <c r="G4292" s="87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9"/>
      <c r="AB4292" s="79"/>
      <c r="AD4292" s="79"/>
      <c r="AE4292" s="123"/>
    </row>
    <row r="4293" spans="1:31" x14ac:dyDescent="0.25">
      <c r="A4293" s="17"/>
      <c r="B4293" s="17"/>
      <c r="C4293" s="17"/>
      <c r="D4293" s="86"/>
      <c r="E4293" s="86"/>
      <c r="F4293" s="86"/>
      <c r="G4293" s="87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9"/>
      <c r="AB4293" s="79"/>
      <c r="AD4293" s="79"/>
      <c r="AE4293" s="123"/>
    </row>
    <row r="4294" spans="1:31" x14ac:dyDescent="0.25">
      <c r="A4294" s="17"/>
      <c r="B4294" s="17"/>
      <c r="C4294" s="17"/>
      <c r="D4294" s="86"/>
      <c r="E4294" s="86"/>
      <c r="F4294" s="86"/>
      <c r="G4294" s="87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9"/>
      <c r="AB4294" s="79"/>
      <c r="AD4294" s="79"/>
      <c r="AE4294" s="123"/>
    </row>
    <row r="4295" spans="1:31" x14ac:dyDescent="0.25">
      <c r="A4295" s="17"/>
      <c r="B4295" s="17"/>
      <c r="C4295" s="17"/>
      <c r="D4295" s="86"/>
      <c r="E4295" s="86"/>
      <c r="F4295" s="86"/>
      <c r="G4295" s="87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9"/>
      <c r="AB4295" s="79"/>
      <c r="AD4295" s="79"/>
      <c r="AE4295" s="123"/>
    </row>
    <row r="4296" spans="1:31" x14ac:dyDescent="0.25">
      <c r="A4296" s="17"/>
      <c r="B4296" s="17"/>
      <c r="C4296" s="17"/>
      <c r="D4296" s="86"/>
      <c r="E4296" s="86"/>
      <c r="F4296" s="86"/>
      <c r="G4296" s="87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9"/>
      <c r="AB4296" s="79"/>
      <c r="AD4296" s="79"/>
      <c r="AE4296" s="123"/>
    </row>
    <row r="4297" spans="1:31" x14ac:dyDescent="0.25">
      <c r="A4297" s="17"/>
      <c r="B4297" s="17"/>
      <c r="C4297" s="17"/>
      <c r="D4297" s="86"/>
      <c r="E4297" s="86"/>
      <c r="F4297" s="86"/>
      <c r="G4297" s="87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9"/>
      <c r="AB4297" s="79"/>
      <c r="AD4297" s="79"/>
      <c r="AE4297" s="123"/>
    </row>
    <row r="4298" spans="1:31" x14ac:dyDescent="0.25">
      <c r="A4298" s="17"/>
      <c r="B4298" s="17"/>
      <c r="C4298" s="17"/>
      <c r="D4298" s="86"/>
      <c r="E4298" s="86"/>
      <c r="F4298" s="86"/>
      <c r="G4298" s="87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9"/>
      <c r="AB4298" s="79"/>
      <c r="AD4298" s="79"/>
      <c r="AE4298" s="123"/>
    </row>
    <row r="4299" spans="1:31" x14ac:dyDescent="0.25">
      <c r="A4299" s="17"/>
      <c r="B4299" s="17"/>
      <c r="C4299" s="17"/>
      <c r="D4299" s="86"/>
      <c r="E4299" s="86"/>
      <c r="F4299" s="86"/>
      <c r="G4299" s="87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9"/>
      <c r="AB4299" s="79"/>
      <c r="AD4299" s="79"/>
      <c r="AE4299" s="123"/>
    </row>
    <row r="4300" spans="1:31" x14ac:dyDescent="0.25">
      <c r="A4300" s="17"/>
      <c r="B4300" s="17"/>
      <c r="C4300" s="17"/>
      <c r="D4300" s="86"/>
      <c r="E4300" s="86"/>
      <c r="F4300" s="86"/>
      <c r="G4300" s="87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9"/>
      <c r="AB4300" s="79"/>
      <c r="AD4300" s="79"/>
      <c r="AE4300" s="123"/>
    </row>
    <row r="4301" spans="1:31" x14ac:dyDescent="0.25">
      <c r="A4301" s="17"/>
      <c r="B4301" s="17"/>
      <c r="C4301" s="17"/>
      <c r="D4301" s="86"/>
      <c r="E4301" s="86"/>
      <c r="F4301" s="86"/>
      <c r="G4301" s="87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9"/>
      <c r="AB4301" s="79"/>
      <c r="AD4301" s="79"/>
      <c r="AE4301" s="123"/>
    </row>
    <row r="4302" spans="1:31" x14ac:dyDescent="0.25">
      <c r="A4302" s="17"/>
      <c r="B4302" s="17"/>
      <c r="C4302" s="17"/>
      <c r="D4302" s="86"/>
      <c r="E4302" s="86"/>
      <c r="F4302" s="86"/>
      <c r="G4302" s="87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9"/>
      <c r="AB4302" s="79"/>
      <c r="AD4302" s="79"/>
      <c r="AE4302" s="123"/>
    </row>
    <row r="4303" spans="1:31" x14ac:dyDescent="0.25">
      <c r="A4303" s="17"/>
      <c r="B4303" s="17"/>
      <c r="C4303" s="17"/>
      <c r="D4303" s="86"/>
      <c r="E4303" s="86"/>
      <c r="F4303" s="86"/>
      <c r="G4303" s="87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9"/>
      <c r="AB4303" s="79"/>
      <c r="AD4303" s="79"/>
      <c r="AE4303" s="123"/>
    </row>
    <row r="4304" spans="1:31" x14ac:dyDescent="0.25">
      <c r="A4304" s="17"/>
      <c r="B4304" s="17"/>
      <c r="C4304" s="17"/>
      <c r="D4304" s="86"/>
      <c r="E4304" s="86"/>
      <c r="F4304" s="86"/>
      <c r="G4304" s="87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9"/>
      <c r="AB4304" s="79"/>
      <c r="AD4304" s="79"/>
      <c r="AE4304" s="123"/>
    </row>
    <row r="4305" spans="1:31" x14ac:dyDescent="0.25">
      <c r="A4305" s="17"/>
      <c r="B4305" s="17"/>
      <c r="C4305" s="17"/>
      <c r="D4305" s="86"/>
      <c r="E4305" s="86"/>
      <c r="F4305" s="86"/>
      <c r="G4305" s="87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9"/>
      <c r="AB4305" s="79"/>
      <c r="AD4305" s="79"/>
      <c r="AE4305" s="123"/>
    </row>
    <row r="4306" spans="1:31" x14ac:dyDescent="0.25">
      <c r="A4306" s="17"/>
      <c r="B4306" s="17"/>
      <c r="C4306" s="17"/>
      <c r="D4306" s="86"/>
      <c r="E4306" s="86"/>
      <c r="F4306" s="86"/>
      <c r="G4306" s="87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9"/>
      <c r="AB4306" s="79"/>
      <c r="AD4306" s="79"/>
      <c r="AE4306" s="123"/>
    </row>
    <row r="4307" spans="1:31" x14ac:dyDescent="0.25">
      <c r="A4307" s="17"/>
      <c r="B4307" s="17"/>
      <c r="C4307" s="17"/>
      <c r="D4307" s="86"/>
      <c r="E4307" s="86"/>
      <c r="F4307" s="86"/>
      <c r="G4307" s="87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9"/>
      <c r="AB4307" s="79"/>
      <c r="AD4307" s="79"/>
      <c r="AE4307" s="123"/>
    </row>
    <row r="4308" spans="1:31" x14ac:dyDescent="0.25">
      <c r="A4308" s="17"/>
      <c r="B4308" s="17"/>
      <c r="C4308" s="17"/>
      <c r="D4308" s="86"/>
      <c r="E4308" s="86"/>
      <c r="F4308" s="86"/>
      <c r="G4308" s="87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9"/>
      <c r="AB4308" s="79"/>
      <c r="AD4308" s="79"/>
      <c r="AE4308" s="123"/>
    </row>
    <row r="4309" spans="1:31" x14ac:dyDescent="0.25">
      <c r="A4309" s="17"/>
      <c r="B4309" s="17"/>
      <c r="C4309" s="17"/>
      <c r="D4309" s="86"/>
      <c r="E4309" s="86"/>
      <c r="F4309" s="86"/>
      <c r="G4309" s="87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9"/>
      <c r="AB4309" s="79"/>
      <c r="AD4309" s="79"/>
      <c r="AE4309" s="123"/>
    </row>
    <row r="4310" spans="1:31" x14ac:dyDescent="0.25">
      <c r="A4310" s="17"/>
      <c r="B4310" s="17"/>
      <c r="C4310" s="17"/>
      <c r="D4310" s="86"/>
      <c r="E4310" s="86"/>
      <c r="F4310" s="86"/>
      <c r="G4310" s="87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9"/>
      <c r="AB4310" s="79"/>
      <c r="AD4310" s="79"/>
      <c r="AE4310" s="123"/>
    </row>
    <row r="4311" spans="1:31" x14ac:dyDescent="0.25">
      <c r="A4311" s="17"/>
      <c r="B4311" s="17"/>
      <c r="C4311" s="17"/>
      <c r="D4311" s="86"/>
      <c r="E4311" s="86"/>
      <c r="F4311" s="86"/>
      <c r="G4311" s="87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9"/>
      <c r="AB4311" s="79"/>
      <c r="AD4311" s="79"/>
      <c r="AE4311" s="123"/>
    </row>
    <row r="4312" spans="1:31" x14ac:dyDescent="0.25">
      <c r="A4312" s="17"/>
      <c r="B4312" s="17"/>
      <c r="C4312" s="17"/>
      <c r="D4312" s="86"/>
      <c r="E4312" s="86"/>
      <c r="F4312" s="86"/>
      <c r="G4312" s="87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9"/>
      <c r="AB4312" s="79"/>
      <c r="AD4312" s="79"/>
      <c r="AE4312" s="123"/>
    </row>
    <row r="4313" spans="1:31" x14ac:dyDescent="0.25">
      <c r="A4313" s="17"/>
      <c r="B4313" s="17"/>
      <c r="C4313" s="17"/>
      <c r="D4313" s="86"/>
      <c r="E4313" s="86"/>
      <c r="F4313" s="86"/>
      <c r="G4313" s="87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9"/>
      <c r="AB4313" s="79"/>
      <c r="AD4313" s="79"/>
      <c r="AE4313" s="123"/>
    </row>
    <row r="4314" spans="1:31" x14ac:dyDescent="0.25">
      <c r="A4314" s="17"/>
      <c r="B4314" s="17"/>
      <c r="C4314" s="17"/>
      <c r="D4314" s="86"/>
      <c r="E4314" s="86"/>
      <c r="F4314" s="86"/>
      <c r="G4314" s="87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9"/>
      <c r="AB4314" s="79"/>
      <c r="AD4314" s="79"/>
      <c r="AE4314" s="123"/>
    </row>
    <row r="4315" spans="1:31" x14ac:dyDescent="0.25">
      <c r="A4315" s="17"/>
      <c r="B4315" s="17"/>
      <c r="C4315" s="17"/>
      <c r="D4315" s="86"/>
      <c r="E4315" s="86"/>
      <c r="F4315" s="86"/>
      <c r="G4315" s="87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9"/>
      <c r="AB4315" s="79"/>
      <c r="AD4315" s="79"/>
      <c r="AE4315" s="123"/>
    </row>
    <row r="4316" spans="1:31" x14ac:dyDescent="0.25">
      <c r="A4316" s="17"/>
      <c r="B4316" s="17"/>
      <c r="C4316" s="17"/>
      <c r="D4316" s="86"/>
      <c r="E4316" s="86"/>
      <c r="F4316" s="86"/>
      <c r="G4316" s="87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9"/>
      <c r="AB4316" s="79"/>
      <c r="AD4316" s="79"/>
      <c r="AE4316" s="123"/>
    </row>
    <row r="4317" spans="1:31" x14ac:dyDescent="0.25">
      <c r="A4317" s="17"/>
      <c r="B4317" s="17"/>
      <c r="C4317" s="17"/>
      <c r="D4317" s="86"/>
      <c r="E4317" s="86"/>
      <c r="F4317" s="86"/>
      <c r="G4317" s="87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9"/>
      <c r="AB4317" s="79"/>
      <c r="AD4317" s="79"/>
      <c r="AE4317" s="123"/>
    </row>
    <row r="4318" spans="1:31" x14ac:dyDescent="0.25">
      <c r="A4318" s="17"/>
      <c r="B4318" s="17"/>
      <c r="C4318" s="17"/>
      <c r="D4318" s="86"/>
      <c r="E4318" s="86"/>
      <c r="F4318" s="86"/>
      <c r="G4318" s="87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9"/>
      <c r="AB4318" s="79"/>
      <c r="AD4318" s="79"/>
      <c r="AE4318" s="123"/>
    </row>
    <row r="4319" spans="1:31" x14ac:dyDescent="0.25">
      <c r="A4319" s="17"/>
      <c r="B4319" s="17"/>
      <c r="C4319" s="17"/>
      <c r="D4319" s="86"/>
      <c r="E4319" s="86"/>
      <c r="F4319" s="86"/>
      <c r="G4319" s="87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9"/>
      <c r="AB4319" s="79"/>
      <c r="AD4319" s="79"/>
      <c r="AE4319" s="123"/>
    </row>
    <row r="4320" spans="1:31" x14ac:dyDescent="0.25">
      <c r="A4320" s="17"/>
      <c r="B4320" s="17"/>
      <c r="C4320" s="17"/>
      <c r="D4320" s="86"/>
      <c r="E4320" s="86"/>
      <c r="F4320" s="86"/>
      <c r="G4320" s="87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9"/>
      <c r="AB4320" s="79"/>
      <c r="AD4320" s="79"/>
      <c r="AE4320" s="123"/>
    </row>
    <row r="4321" spans="1:31" x14ac:dyDescent="0.25">
      <c r="A4321" s="17"/>
      <c r="B4321" s="17"/>
      <c r="C4321" s="17"/>
      <c r="D4321" s="86"/>
      <c r="E4321" s="86"/>
      <c r="F4321" s="86"/>
      <c r="G4321" s="87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9"/>
      <c r="AB4321" s="79"/>
      <c r="AD4321" s="79"/>
      <c r="AE4321" s="123"/>
    </row>
    <row r="4322" spans="1:31" x14ac:dyDescent="0.25">
      <c r="A4322" s="17"/>
      <c r="B4322" s="17"/>
      <c r="C4322" s="17"/>
      <c r="D4322" s="86"/>
      <c r="E4322" s="86"/>
      <c r="F4322" s="86"/>
      <c r="G4322" s="87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9"/>
      <c r="AB4322" s="79"/>
      <c r="AD4322" s="79"/>
      <c r="AE4322" s="123"/>
    </row>
    <row r="4323" spans="1:31" x14ac:dyDescent="0.25">
      <c r="A4323" s="17"/>
      <c r="B4323" s="17"/>
      <c r="C4323" s="17"/>
      <c r="D4323" s="86"/>
      <c r="E4323" s="86"/>
      <c r="F4323" s="86"/>
      <c r="G4323" s="87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9"/>
      <c r="AB4323" s="79"/>
      <c r="AD4323" s="79"/>
      <c r="AE4323" s="123"/>
    </row>
    <row r="4324" spans="1:31" x14ac:dyDescent="0.25">
      <c r="A4324" s="17"/>
      <c r="B4324" s="17"/>
      <c r="C4324" s="17"/>
      <c r="D4324" s="86"/>
      <c r="E4324" s="86"/>
      <c r="F4324" s="86"/>
      <c r="G4324" s="87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9"/>
      <c r="AB4324" s="79"/>
      <c r="AD4324" s="79"/>
      <c r="AE4324" s="123"/>
    </row>
    <row r="4325" spans="1:31" x14ac:dyDescent="0.25">
      <c r="A4325" s="17"/>
      <c r="B4325" s="17"/>
      <c r="C4325" s="17"/>
      <c r="D4325" s="86"/>
      <c r="E4325" s="86"/>
      <c r="F4325" s="86"/>
      <c r="G4325" s="87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9"/>
      <c r="AB4325" s="79"/>
      <c r="AD4325" s="79"/>
      <c r="AE4325" s="123"/>
    </row>
    <row r="4326" spans="1:31" x14ac:dyDescent="0.25">
      <c r="A4326" s="17"/>
      <c r="B4326" s="17"/>
      <c r="C4326" s="17"/>
      <c r="D4326" s="86"/>
      <c r="E4326" s="86"/>
      <c r="F4326" s="86"/>
      <c r="G4326" s="87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9"/>
      <c r="AB4326" s="79"/>
      <c r="AD4326" s="79"/>
      <c r="AE4326" s="123"/>
    </row>
    <row r="4327" spans="1:31" x14ac:dyDescent="0.25">
      <c r="A4327" s="17"/>
      <c r="B4327" s="17"/>
      <c r="C4327" s="17"/>
      <c r="D4327" s="86"/>
      <c r="E4327" s="86"/>
      <c r="F4327" s="86"/>
      <c r="G4327" s="87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9"/>
      <c r="AB4327" s="79"/>
      <c r="AD4327" s="79"/>
      <c r="AE4327" s="123"/>
    </row>
    <row r="4328" spans="1:31" x14ac:dyDescent="0.25">
      <c r="A4328" s="17"/>
      <c r="B4328" s="17"/>
      <c r="C4328" s="17"/>
      <c r="D4328" s="86"/>
      <c r="E4328" s="86"/>
      <c r="F4328" s="86"/>
      <c r="G4328" s="87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9"/>
      <c r="AB4328" s="79"/>
      <c r="AD4328" s="79"/>
      <c r="AE4328" s="123"/>
    </row>
    <row r="4329" spans="1:31" x14ac:dyDescent="0.25">
      <c r="A4329" s="17"/>
      <c r="B4329" s="17"/>
      <c r="C4329" s="17"/>
      <c r="D4329" s="86"/>
      <c r="E4329" s="86"/>
      <c r="F4329" s="86"/>
      <c r="G4329" s="87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9"/>
      <c r="AB4329" s="79"/>
      <c r="AD4329" s="79"/>
      <c r="AE4329" s="123"/>
    </row>
    <row r="4330" spans="1:31" x14ac:dyDescent="0.25">
      <c r="A4330" s="17"/>
      <c r="B4330" s="17"/>
      <c r="C4330" s="17"/>
      <c r="D4330" s="86"/>
      <c r="E4330" s="86"/>
      <c r="F4330" s="86"/>
      <c r="G4330" s="87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9"/>
      <c r="AB4330" s="79"/>
      <c r="AD4330" s="79"/>
      <c r="AE4330" s="123"/>
    </row>
    <row r="4331" spans="1:31" x14ac:dyDescent="0.25">
      <c r="A4331" s="17"/>
      <c r="B4331" s="17"/>
      <c r="C4331" s="17"/>
      <c r="D4331" s="86"/>
      <c r="E4331" s="86"/>
      <c r="F4331" s="86"/>
      <c r="G4331" s="87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9"/>
      <c r="AB4331" s="79"/>
      <c r="AD4331" s="79"/>
      <c r="AE4331" s="123"/>
    </row>
    <row r="4332" spans="1:31" x14ac:dyDescent="0.25">
      <c r="A4332" s="17"/>
      <c r="B4332" s="17"/>
      <c r="C4332" s="17"/>
      <c r="D4332" s="86"/>
      <c r="E4332" s="86"/>
      <c r="F4332" s="86"/>
      <c r="G4332" s="87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9"/>
      <c r="AB4332" s="79"/>
      <c r="AD4332" s="79"/>
      <c r="AE4332" s="123"/>
    </row>
    <row r="4333" spans="1:31" x14ac:dyDescent="0.25">
      <c r="A4333" s="17"/>
      <c r="B4333" s="17"/>
      <c r="C4333" s="17"/>
      <c r="D4333" s="86"/>
      <c r="E4333" s="86"/>
      <c r="F4333" s="86"/>
      <c r="G4333" s="87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9"/>
      <c r="AB4333" s="79"/>
      <c r="AD4333" s="79"/>
      <c r="AE4333" s="123"/>
    </row>
    <row r="4334" spans="1:31" x14ac:dyDescent="0.25">
      <c r="A4334" s="17"/>
      <c r="B4334" s="17"/>
      <c r="C4334" s="17"/>
      <c r="D4334" s="86"/>
      <c r="E4334" s="86"/>
      <c r="F4334" s="86"/>
      <c r="G4334" s="87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9"/>
      <c r="AB4334" s="79"/>
      <c r="AD4334" s="79"/>
      <c r="AE4334" s="123"/>
    </row>
    <row r="4335" spans="1:31" x14ac:dyDescent="0.25">
      <c r="A4335" s="17"/>
      <c r="B4335" s="17"/>
      <c r="C4335" s="17"/>
      <c r="D4335" s="86"/>
      <c r="E4335" s="86"/>
      <c r="F4335" s="86"/>
      <c r="G4335" s="87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9"/>
      <c r="AB4335" s="79"/>
      <c r="AD4335" s="79"/>
      <c r="AE4335" s="123"/>
    </row>
    <row r="4336" spans="1:31" x14ac:dyDescent="0.25">
      <c r="A4336" s="17"/>
      <c r="B4336" s="17"/>
      <c r="C4336" s="17"/>
      <c r="D4336" s="86"/>
      <c r="E4336" s="86"/>
      <c r="F4336" s="86"/>
      <c r="G4336" s="87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9"/>
      <c r="AB4336" s="79"/>
      <c r="AD4336" s="79"/>
      <c r="AE4336" s="123"/>
    </row>
    <row r="4337" spans="1:31" x14ac:dyDescent="0.25">
      <c r="A4337" s="17"/>
      <c r="B4337" s="17"/>
      <c r="C4337" s="17"/>
      <c r="D4337" s="86"/>
      <c r="E4337" s="86"/>
      <c r="F4337" s="86"/>
      <c r="G4337" s="87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9"/>
      <c r="AB4337" s="79"/>
      <c r="AD4337" s="79"/>
      <c r="AE4337" s="123"/>
    </row>
    <row r="4338" spans="1:31" x14ac:dyDescent="0.25">
      <c r="A4338" s="17"/>
      <c r="B4338" s="17"/>
      <c r="C4338" s="17"/>
      <c r="D4338" s="86"/>
      <c r="E4338" s="86"/>
      <c r="F4338" s="86"/>
      <c r="G4338" s="87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9"/>
      <c r="AB4338" s="79"/>
      <c r="AD4338" s="79"/>
      <c r="AE4338" s="123"/>
    </row>
    <row r="4339" spans="1:31" x14ac:dyDescent="0.25">
      <c r="A4339" s="17"/>
      <c r="B4339" s="17"/>
      <c r="C4339" s="17"/>
      <c r="D4339" s="86"/>
      <c r="E4339" s="86"/>
      <c r="F4339" s="86"/>
      <c r="G4339" s="87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9"/>
      <c r="AB4339" s="79"/>
      <c r="AD4339" s="79"/>
      <c r="AE4339" s="123"/>
    </row>
    <row r="4340" spans="1:31" x14ac:dyDescent="0.25">
      <c r="A4340" s="17"/>
      <c r="B4340" s="17"/>
      <c r="C4340" s="17"/>
      <c r="D4340" s="86"/>
      <c r="E4340" s="86"/>
      <c r="F4340" s="86"/>
      <c r="G4340" s="87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9"/>
      <c r="AB4340" s="79"/>
      <c r="AD4340" s="79"/>
      <c r="AE4340" s="123"/>
    </row>
    <row r="4341" spans="1:31" x14ac:dyDescent="0.25">
      <c r="A4341" s="17"/>
      <c r="B4341" s="17"/>
      <c r="C4341" s="17"/>
      <c r="D4341" s="86"/>
      <c r="E4341" s="86"/>
      <c r="F4341" s="86"/>
      <c r="G4341" s="87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9"/>
      <c r="AB4341" s="79"/>
      <c r="AD4341" s="79"/>
      <c r="AE4341" s="123"/>
    </row>
    <row r="4342" spans="1:31" x14ac:dyDescent="0.25">
      <c r="A4342" s="17"/>
      <c r="B4342" s="17"/>
      <c r="C4342" s="17"/>
      <c r="D4342" s="86"/>
      <c r="E4342" s="86"/>
      <c r="F4342" s="86"/>
      <c r="G4342" s="87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9"/>
      <c r="AB4342" s="79"/>
      <c r="AD4342" s="79"/>
      <c r="AE4342" s="123"/>
    </row>
    <row r="4343" spans="1:31" x14ac:dyDescent="0.25">
      <c r="A4343" s="17"/>
      <c r="B4343" s="17"/>
      <c r="C4343" s="17"/>
      <c r="D4343" s="86"/>
      <c r="E4343" s="86"/>
      <c r="F4343" s="86"/>
      <c r="G4343" s="87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9"/>
      <c r="AB4343" s="79"/>
      <c r="AD4343" s="79"/>
      <c r="AE4343" s="123"/>
    </row>
    <row r="4344" spans="1:31" x14ac:dyDescent="0.25">
      <c r="A4344" s="17"/>
      <c r="B4344" s="17"/>
      <c r="C4344" s="17"/>
      <c r="D4344" s="86"/>
      <c r="E4344" s="86"/>
      <c r="F4344" s="86"/>
      <c r="G4344" s="87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9"/>
      <c r="AB4344" s="79"/>
      <c r="AD4344" s="79"/>
      <c r="AE4344" s="123"/>
    </row>
    <row r="4345" spans="1:31" x14ac:dyDescent="0.25">
      <c r="A4345" s="17"/>
      <c r="B4345" s="17"/>
      <c r="C4345" s="17"/>
      <c r="D4345" s="86"/>
      <c r="E4345" s="86"/>
      <c r="F4345" s="86"/>
      <c r="G4345" s="87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9"/>
      <c r="AB4345" s="79"/>
      <c r="AD4345" s="79"/>
      <c r="AE4345" s="123"/>
    </row>
    <row r="4346" spans="1:31" x14ac:dyDescent="0.25">
      <c r="A4346" s="17"/>
      <c r="B4346" s="17"/>
      <c r="C4346" s="17"/>
      <c r="D4346" s="86"/>
      <c r="E4346" s="86"/>
      <c r="F4346" s="86"/>
      <c r="G4346" s="87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9"/>
      <c r="AB4346" s="79"/>
      <c r="AD4346" s="79"/>
      <c r="AE4346" s="123"/>
    </row>
    <row r="4347" spans="1:31" x14ac:dyDescent="0.25">
      <c r="A4347" s="17"/>
      <c r="B4347" s="17"/>
      <c r="C4347" s="17"/>
      <c r="D4347" s="86"/>
      <c r="E4347" s="86"/>
      <c r="F4347" s="86"/>
      <c r="G4347" s="87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9"/>
      <c r="AB4347" s="79"/>
      <c r="AD4347" s="79"/>
      <c r="AE4347" s="123"/>
    </row>
    <row r="4348" spans="1:31" x14ac:dyDescent="0.25">
      <c r="A4348" s="17"/>
      <c r="B4348" s="17"/>
      <c r="C4348" s="17"/>
      <c r="D4348" s="86"/>
      <c r="E4348" s="86"/>
      <c r="F4348" s="86"/>
      <c r="G4348" s="87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9"/>
      <c r="AB4348" s="79"/>
      <c r="AD4348" s="79"/>
      <c r="AE4348" s="123"/>
    </row>
    <row r="4349" spans="1:31" x14ac:dyDescent="0.25">
      <c r="A4349" s="17"/>
      <c r="B4349" s="17"/>
      <c r="C4349" s="17"/>
      <c r="D4349" s="86"/>
      <c r="E4349" s="86"/>
      <c r="F4349" s="86"/>
      <c r="G4349" s="87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9"/>
      <c r="AB4349" s="79"/>
      <c r="AD4349" s="79"/>
      <c r="AE4349" s="123"/>
    </row>
    <row r="4350" spans="1:31" x14ac:dyDescent="0.25">
      <c r="A4350" s="17"/>
      <c r="B4350" s="17"/>
      <c r="C4350" s="17"/>
      <c r="D4350" s="86"/>
      <c r="E4350" s="86"/>
      <c r="F4350" s="86"/>
      <c r="G4350" s="87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9"/>
      <c r="AB4350" s="79"/>
      <c r="AD4350" s="79"/>
      <c r="AE4350" s="123"/>
    </row>
    <row r="4351" spans="1:31" x14ac:dyDescent="0.25">
      <c r="A4351" s="17"/>
      <c r="B4351" s="17"/>
      <c r="C4351" s="17"/>
      <c r="D4351" s="86"/>
      <c r="E4351" s="86"/>
      <c r="F4351" s="86"/>
      <c r="G4351" s="87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9"/>
      <c r="AB4351" s="79"/>
      <c r="AD4351" s="79"/>
      <c r="AE4351" s="123"/>
    </row>
    <row r="4352" spans="1:31" x14ac:dyDescent="0.25">
      <c r="A4352" s="17"/>
      <c r="B4352" s="17"/>
      <c r="C4352" s="17"/>
      <c r="D4352" s="86"/>
      <c r="E4352" s="86"/>
      <c r="F4352" s="86"/>
      <c r="G4352" s="87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9"/>
      <c r="AB4352" s="79"/>
      <c r="AD4352" s="79"/>
      <c r="AE4352" s="123"/>
    </row>
    <row r="4353" spans="1:31" x14ac:dyDescent="0.25">
      <c r="A4353" s="17"/>
      <c r="B4353" s="17"/>
      <c r="C4353" s="17"/>
      <c r="D4353" s="86"/>
      <c r="E4353" s="86"/>
      <c r="F4353" s="86"/>
      <c r="G4353" s="87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9"/>
      <c r="AB4353" s="79"/>
      <c r="AD4353" s="79"/>
      <c r="AE4353" s="123"/>
    </row>
    <row r="4354" spans="1:31" x14ac:dyDescent="0.25">
      <c r="A4354" s="17"/>
      <c r="B4354" s="17"/>
      <c r="C4354" s="17"/>
      <c r="D4354" s="86"/>
      <c r="E4354" s="86"/>
      <c r="F4354" s="86"/>
      <c r="G4354" s="87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9"/>
      <c r="AB4354" s="79"/>
      <c r="AD4354" s="79"/>
      <c r="AE4354" s="123"/>
    </row>
    <row r="4355" spans="1:31" x14ac:dyDescent="0.25">
      <c r="A4355" s="17"/>
      <c r="B4355" s="17"/>
      <c r="C4355" s="17"/>
      <c r="D4355" s="86"/>
      <c r="E4355" s="86"/>
      <c r="F4355" s="86"/>
      <c r="G4355" s="87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9"/>
      <c r="AB4355" s="79"/>
      <c r="AD4355" s="79"/>
      <c r="AE4355" s="123"/>
    </row>
    <row r="4356" spans="1:31" x14ac:dyDescent="0.25">
      <c r="A4356" s="17"/>
      <c r="B4356" s="17"/>
      <c r="C4356" s="17"/>
      <c r="D4356" s="86"/>
      <c r="E4356" s="86"/>
      <c r="F4356" s="86"/>
      <c r="G4356" s="87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9"/>
      <c r="AB4356" s="79"/>
      <c r="AD4356" s="79"/>
      <c r="AE4356" s="123"/>
    </row>
    <row r="4357" spans="1:31" x14ac:dyDescent="0.25">
      <c r="A4357" s="17"/>
      <c r="B4357" s="17"/>
      <c r="C4357" s="17"/>
      <c r="D4357" s="86"/>
      <c r="E4357" s="86"/>
      <c r="F4357" s="86"/>
      <c r="G4357" s="87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9"/>
      <c r="AB4357" s="79"/>
      <c r="AD4357" s="79"/>
      <c r="AE4357" s="123"/>
    </row>
    <row r="4358" spans="1:31" x14ac:dyDescent="0.25">
      <c r="A4358" s="17"/>
      <c r="B4358" s="17"/>
      <c r="C4358" s="17"/>
      <c r="D4358" s="86"/>
      <c r="E4358" s="86"/>
      <c r="F4358" s="86"/>
      <c r="G4358" s="87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9"/>
      <c r="AB4358" s="79"/>
      <c r="AD4358" s="79"/>
      <c r="AE4358" s="123"/>
    </row>
    <row r="4359" spans="1:31" x14ac:dyDescent="0.25">
      <c r="A4359" s="17"/>
      <c r="B4359" s="17"/>
      <c r="C4359" s="17"/>
      <c r="D4359" s="86"/>
      <c r="E4359" s="86"/>
      <c r="F4359" s="86"/>
      <c r="G4359" s="87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9"/>
      <c r="AB4359" s="79"/>
      <c r="AD4359" s="79"/>
      <c r="AE4359" s="123"/>
    </row>
    <row r="4360" spans="1:31" x14ac:dyDescent="0.25">
      <c r="A4360" s="17"/>
      <c r="B4360" s="17"/>
      <c r="C4360" s="17"/>
      <c r="D4360" s="86"/>
      <c r="E4360" s="86"/>
      <c r="F4360" s="86"/>
      <c r="G4360" s="87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9"/>
      <c r="AB4360" s="79"/>
      <c r="AD4360" s="79"/>
      <c r="AE4360" s="123"/>
    </row>
    <row r="4361" spans="1:31" x14ac:dyDescent="0.25">
      <c r="A4361" s="17"/>
      <c r="B4361" s="17"/>
      <c r="C4361" s="17"/>
      <c r="D4361" s="86"/>
      <c r="E4361" s="86"/>
      <c r="F4361" s="86"/>
      <c r="G4361" s="87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9"/>
      <c r="AB4361" s="79"/>
      <c r="AD4361" s="79"/>
      <c r="AE4361" s="123"/>
    </row>
    <row r="4362" spans="1:31" x14ac:dyDescent="0.25">
      <c r="A4362" s="17"/>
      <c r="B4362" s="17"/>
      <c r="C4362" s="17"/>
      <c r="D4362" s="86"/>
      <c r="E4362" s="86"/>
      <c r="F4362" s="86"/>
      <c r="G4362" s="87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9"/>
      <c r="AB4362" s="79"/>
      <c r="AD4362" s="79"/>
      <c r="AE4362" s="123"/>
    </row>
    <row r="4363" spans="1:31" x14ac:dyDescent="0.25">
      <c r="A4363" s="17"/>
      <c r="B4363" s="17"/>
      <c r="C4363" s="17"/>
      <c r="D4363" s="86"/>
      <c r="E4363" s="86"/>
      <c r="F4363" s="86"/>
      <c r="G4363" s="87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9"/>
      <c r="AB4363" s="79"/>
      <c r="AD4363" s="79"/>
      <c r="AE4363" s="123"/>
    </row>
    <row r="4364" spans="1:31" x14ac:dyDescent="0.25">
      <c r="A4364" s="17"/>
      <c r="B4364" s="17"/>
      <c r="C4364" s="17"/>
      <c r="D4364" s="86"/>
      <c r="E4364" s="86"/>
      <c r="F4364" s="86"/>
      <c r="G4364" s="87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9"/>
      <c r="AB4364" s="79"/>
      <c r="AD4364" s="79"/>
      <c r="AE4364" s="123"/>
    </row>
    <row r="4365" spans="1:31" x14ac:dyDescent="0.25">
      <c r="A4365" s="17"/>
      <c r="B4365" s="17"/>
      <c r="C4365" s="17"/>
      <c r="D4365" s="86"/>
      <c r="E4365" s="86"/>
      <c r="F4365" s="86"/>
      <c r="G4365" s="87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9"/>
      <c r="AB4365" s="79"/>
      <c r="AD4365" s="79"/>
      <c r="AE4365" s="123"/>
    </row>
    <row r="4366" spans="1:31" x14ac:dyDescent="0.25">
      <c r="A4366" s="17"/>
      <c r="B4366" s="17"/>
      <c r="C4366" s="17"/>
      <c r="D4366" s="86"/>
      <c r="E4366" s="86"/>
      <c r="F4366" s="86"/>
      <c r="G4366" s="87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9"/>
      <c r="AB4366" s="79"/>
      <c r="AD4366" s="79"/>
      <c r="AE4366" s="123"/>
    </row>
    <row r="4367" spans="1:31" x14ac:dyDescent="0.25">
      <c r="A4367" s="17"/>
      <c r="B4367" s="17"/>
      <c r="C4367" s="17"/>
      <c r="D4367" s="86"/>
      <c r="E4367" s="86"/>
      <c r="F4367" s="86"/>
      <c r="G4367" s="87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9"/>
      <c r="AB4367" s="79"/>
      <c r="AD4367" s="79"/>
      <c r="AE4367" s="123"/>
    </row>
    <row r="4368" spans="1:31" x14ac:dyDescent="0.25">
      <c r="A4368" s="17"/>
      <c r="B4368" s="17"/>
      <c r="C4368" s="17"/>
      <c r="D4368" s="86"/>
      <c r="E4368" s="86"/>
      <c r="F4368" s="86"/>
      <c r="G4368" s="87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9"/>
      <c r="AB4368" s="79"/>
      <c r="AD4368" s="79"/>
      <c r="AE4368" s="123"/>
    </row>
    <row r="4369" spans="1:31" x14ac:dyDescent="0.25">
      <c r="A4369" s="17"/>
      <c r="B4369" s="17"/>
      <c r="C4369" s="17"/>
      <c r="D4369" s="86"/>
      <c r="E4369" s="86"/>
      <c r="F4369" s="86"/>
      <c r="G4369" s="87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9"/>
      <c r="AB4369" s="79"/>
      <c r="AD4369" s="79"/>
      <c r="AE4369" s="123"/>
    </row>
    <row r="4370" spans="1:31" x14ac:dyDescent="0.25">
      <c r="A4370" s="17"/>
      <c r="B4370" s="17"/>
      <c r="C4370" s="17"/>
      <c r="D4370" s="86"/>
      <c r="E4370" s="86"/>
      <c r="F4370" s="86"/>
      <c r="G4370" s="87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9"/>
      <c r="AB4370" s="79"/>
      <c r="AD4370" s="79"/>
      <c r="AE4370" s="123"/>
    </row>
    <row r="4371" spans="1:31" x14ac:dyDescent="0.25">
      <c r="A4371" s="17"/>
      <c r="B4371" s="17"/>
      <c r="C4371" s="17"/>
      <c r="D4371" s="86"/>
      <c r="E4371" s="86"/>
      <c r="F4371" s="86"/>
      <c r="G4371" s="87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9"/>
      <c r="AB4371" s="79"/>
      <c r="AD4371" s="79"/>
      <c r="AE4371" s="123"/>
    </row>
    <row r="4372" spans="1:31" x14ac:dyDescent="0.25">
      <c r="A4372" s="17"/>
      <c r="B4372" s="17"/>
      <c r="C4372" s="17"/>
      <c r="D4372" s="86"/>
      <c r="E4372" s="86"/>
      <c r="F4372" s="86"/>
      <c r="G4372" s="87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9"/>
      <c r="AB4372" s="79"/>
      <c r="AD4372" s="79"/>
      <c r="AE4372" s="123"/>
    </row>
    <row r="4373" spans="1:31" x14ac:dyDescent="0.25">
      <c r="A4373" s="17"/>
      <c r="B4373" s="17"/>
      <c r="C4373" s="17"/>
      <c r="D4373" s="86"/>
      <c r="E4373" s="86"/>
      <c r="F4373" s="86"/>
      <c r="G4373" s="87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9"/>
      <c r="AB4373" s="79"/>
      <c r="AD4373" s="79"/>
      <c r="AE4373" s="123"/>
    </row>
    <row r="4374" spans="1:31" x14ac:dyDescent="0.25">
      <c r="A4374" s="17"/>
      <c r="B4374" s="17"/>
      <c r="C4374" s="17"/>
      <c r="D4374" s="86"/>
      <c r="E4374" s="86"/>
      <c r="F4374" s="86"/>
      <c r="G4374" s="87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9"/>
      <c r="AB4374" s="79"/>
      <c r="AD4374" s="79"/>
      <c r="AE4374" s="123"/>
    </row>
    <row r="4375" spans="1:31" x14ac:dyDescent="0.25">
      <c r="A4375" s="17"/>
      <c r="B4375" s="17"/>
      <c r="C4375" s="17"/>
      <c r="D4375" s="86"/>
      <c r="E4375" s="86"/>
      <c r="F4375" s="86"/>
      <c r="G4375" s="87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9"/>
      <c r="AB4375" s="79"/>
      <c r="AD4375" s="79"/>
      <c r="AE4375" s="123"/>
    </row>
    <row r="4376" spans="1:31" x14ac:dyDescent="0.25">
      <c r="A4376" s="17"/>
      <c r="B4376" s="17"/>
      <c r="C4376" s="17"/>
      <c r="D4376" s="86"/>
      <c r="E4376" s="86"/>
      <c r="F4376" s="86"/>
      <c r="G4376" s="87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9"/>
      <c r="AB4376" s="79"/>
      <c r="AD4376" s="79"/>
      <c r="AE4376" s="123"/>
    </row>
    <row r="4377" spans="1:31" x14ac:dyDescent="0.25">
      <c r="A4377" s="17"/>
      <c r="B4377" s="17"/>
      <c r="C4377" s="17"/>
      <c r="D4377" s="86"/>
      <c r="E4377" s="86"/>
      <c r="F4377" s="86"/>
      <c r="G4377" s="87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9"/>
      <c r="AB4377" s="79"/>
      <c r="AD4377" s="79"/>
      <c r="AE4377" s="123"/>
    </row>
    <row r="4378" spans="1:31" x14ac:dyDescent="0.25">
      <c r="A4378" s="17"/>
      <c r="B4378" s="17"/>
      <c r="C4378" s="17"/>
      <c r="D4378" s="86"/>
      <c r="E4378" s="86"/>
      <c r="F4378" s="86"/>
      <c r="G4378" s="87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9"/>
      <c r="AB4378" s="79"/>
      <c r="AD4378" s="79"/>
      <c r="AE4378" s="123"/>
    </row>
    <row r="4379" spans="1:31" x14ac:dyDescent="0.25">
      <c r="A4379" s="17"/>
      <c r="B4379" s="17"/>
      <c r="C4379" s="17"/>
      <c r="D4379" s="86"/>
      <c r="E4379" s="86"/>
      <c r="F4379" s="86"/>
      <c r="G4379" s="87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9"/>
      <c r="AB4379" s="79"/>
      <c r="AD4379" s="79"/>
      <c r="AE4379" s="123"/>
    </row>
    <row r="4380" spans="1:31" x14ac:dyDescent="0.25">
      <c r="A4380" s="17"/>
      <c r="B4380" s="17"/>
      <c r="C4380" s="17"/>
      <c r="D4380" s="86"/>
      <c r="E4380" s="86"/>
      <c r="F4380" s="86"/>
      <c r="G4380" s="87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9"/>
      <c r="AB4380" s="79"/>
      <c r="AD4380" s="79"/>
      <c r="AE4380" s="123"/>
    </row>
    <row r="4381" spans="1:31" x14ac:dyDescent="0.25">
      <c r="A4381" s="17"/>
      <c r="B4381" s="17"/>
      <c r="C4381" s="17"/>
      <c r="D4381" s="86"/>
      <c r="E4381" s="86"/>
      <c r="F4381" s="86"/>
      <c r="G4381" s="87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9"/>
      <c r="AB4381" s="79"/>
      <c r="AD4381" s="79"/>
      <c r="AE4381" s="123"/>
    </row>
    <row r="4382" spans="1:31" x14ac:dyDescent="0.25">
      <c r="A4382" s="17"/>
      <c r="B4382" s="17"/>
      <c r="C4382" s="17"/>
      <c r="D4382" s="86"/>
      <c r="E4382" s="86"/>
      <c r="F4382" s="86"/>
      <c r="G4382" s="87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9"/>
      <c r="AB4382" s="79"/>
      <c r="AD4382" s="79"/>
      <c r="AE4382" s="123"/>
    </row>
    <row r="4383" spans="1:31" x14ac:dyDescent="0.25">
      <c r="A4383" s="17"/>
      <c r="B4383" s="17"/>
      <c r="C4383" s="17"/>
      <c r="D4383" s="86"/>
      <c r="E4383" s="86"/>
      <c r="F4383" s="86"/>
      <c r="G4383" s="87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9"/>
      <c r="AB4383" s="79"/>
      <c r="AD4383" s="79"/>
      <c r="AE4383" s="123"/>
    </row>
    <row r="4384" spans="1:31" x14ac:dyDescent="0.25">
      <c r="A4384" s="17"/>
      <c r="B4384" s="17"/>
      <c r="C4384" s="17"/>
      <c r="D4384" s="86"/>
      <c r="E4384" s="86"/>
      <c r="F4384" s="86"/>
      <c r="G4384" s="87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9"/>
      <c r="AB4384" s="79"/>
      <c r="AD4384" s="79"/>
      <c r="AE4384" s="123"/>
    </row>
    <row r="4385" spans="1:31" x14ac:dyDescent="0.25">
      <c r="A4385" s="17"/>
      <c r="B4385" s="17"/>
      <c r="C4385" s="17"/>
      <c r="D4385" s="86"/>
      <c r="E4385" s="86"/>
      <c r="F4385" s="86"/>
      <c r="G4385" s="87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9"/>
      <c r="AB4385" s="79"/>
      <c r="AD4385" s="79"/>
      <c r="AE4385" s="123"/>
    </row>
    <row r="4386" spans="1:31" x14ac:dyDescent="0.25">
      <c r="A4386" s="17"/>
      <c r="B4386" s="17"/>
      <c r="C4386" s="17"/>
      <c r="D4386" s="86"/>
      <c r="E4386" s="86"/>
      <c r="F4386" s="86"/>
      <c r="G4386" s="87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9"/>
      <c r="AB4386" s="79"/>
      <c r="AD4386" s="79"/>
      <c r="AE4386" s="123"/>
    </row>
    <row r="4387" spans="1:31" x14ac:dyDescent="0.25">
      <c r="A4387" s="17"/>
      <c r="B4387" s="17"/>
      <c r="C4387" s="17"/>
      <c r="D4387" s="86"/>
      <c r="E4387" s="86"/>
      <c r="F4387" s="86"/>
      <c r="G4387" s="87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9"/>
      <c r="AB4387" s="79"/>
      <c r="AD4387" s="79"/>
      <c r="AE4387" s="123"/>
    </row>
    <row r="4388" spans="1:31" x14ac:dyDescent="0.25">
      <c r="A4388" s="17"/>
      <c r="B4388" s="17"/>
      <c r="C4388" s="17"/>
      <c r="D4388" s="86"/>
      <c r="E4388" s="86"/>
      <c r="F4388" s="86"/>
      <c r="G4388" s="87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9"/>
      <c r="AB4388" s="79"/>
      <c r="AD4388" s="79"/>
      <c r="AE4388" s="123"/>
    </row>
    <row r="4389" spans="1:31" x14ac:dyDescent="0.25">
      <c r="A4389" s="17"/>
      <c r="B4389" s="17"/>
      <c r="C4389" s="17"/>
      <c r="D4389" s="86"/>
      <c r="E4389" s="86"/>
      <c r="F4389" s="86"/>
      <c r="G4389" s="87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9"/>
      <c r="AB4389" s="79"/>
      <c r="AD4389" s="79"/>
      <c r="AE4389" s="123"/>
    </row>
    <row r="4390" spans="1:31" x14ac:dyDescent="0.25">
      <c r="A4390" s="17"/>
      <c r="B4390" s="17"/>
      <c r="C4390" s="17"/>
      <c r="D4390" s="86"/>
      <c r="E4390" s="86"/>
      <c r="F4390" s="86"/>
      <c r="G4390" s="87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9"/>
      <c r="AB4390" s="79"/>
      <c r="AD4390" s="79"/>
      <c r="AE4390" s="123"/>
    </row>
    <row r="4391" spans="1:31" x14ac:dyDescent="0.25">
      <c r="A4391" s="17"/>
      <c r="B4391" s="17"/>
      <c r="C4391" s="17"/>
      <c r="D4391" s="86"/>
      <c r="E4391" s="86"/>
      <c r="F4391" s="86"/>
      <c r="G4391" s="87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9"/>
      <c r="AB4391" s="79"/>
      <c r="AD4391" s="79"/>
      <c r="AE4391" s="123"/>
    </row>
    <row r="4392" spans="1:31" x14ac:dyDescent="0.25">
      <c r="A4392" s="17"/>
      <c r="B4392" s="17"/>
      <c r="C4392" s="17"/>
      <c r="D4392" s="86"/>
      <c r="E4392" s="86"/>
      <c r="F4392" s="86"/>
      <c r="G4392" s="87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9"/>
      <c r="AB4392" s="79"/>
      <c r="AD4392" s="79"/>
      <c r="AE4392" s="123"/>
    </row>
    <row r="4393" spans="1:31" x14ac:dyDescent="0.25">
      <c r="A4393" s="17"/>
      <c r="B4393" s="17"/>
      <c r="C4393" s="17"/>
      <c r="D4393" s="86"/>
      <c r="E4393" s="86"/>
      <c r="F4393" s="86"/>
      <c r="G4393" s="87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9"/>
      <c r="AB4393" s="79"/>
      <c r="AD4393" s="79"/>
      <c r="AE4393" s="123"/>
    </row>
    <row r="4394" spans="1:31" x14ac:dyDescent="0.25">
      <c r="A4394" s="17"/>
      <c r="B4394" s="17"/>
      <c r="C4394" s="17"/>
      <c r="D4394" s="86"/>
      <c r="E4394" s="86"/>
      <c r="F4394" s="86"/>
      <c r="G4394" s="87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9"/>
      <c r="AB4394" s="79"/>
      <c r="AD4394" s="79"/>
      <c r="AE4394" s="123"/>
    </row>
    <row r="4395" spans="1:31" x14ac:dyDescent="0.25">
      <c r="A4395" s="17"/>
      <c r="B4395" s="17"/>
      <c r="C4395" s="17"/>
      <c r="D4395" s="86"/>
      <c r="E4395" s="86"/>
      <c r="F4395" s="86"/>
      <c r="G4395" s="87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9"/>
      <c r="AB4395" s="79"/>
      <c r="AD4395" s="79"/>
      <c r="AE4395" s="123"/>
    </row>
    <row r="4396" spans="1:31" x14ac:dyDescent="0.25">
      <c r="A4396" s="17"/>
      <c r="B4396" s="17"/>
      <c r="C4396" s="17"/>
      <c r="D4396" s="86"/>
      <c r="E4396" s="86"/>
      <c r="F4396" s="86"/>
      <c r="G4396" s="87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9"/>
      <c r="AB4396" s="79"/>
      <c r="AD4396" s="79"/>
      <c r="AE4396" s="123"/>
    </row>
    <row r="4397" spans="1:31" x14ac:dyDescent="0.25">
      <c r="A4397" s="17"/>
      <c r="B4397" s="17"/>
      <c r="C4397" s="17"/>
      <c r="D4397" s="86"/>
      <c r="E4397" s="86"/>
      <c r="F4397" s="86"/>
      <c r="G4397" s="87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9"/>
      <c r="AB4397" s="79"/>
      <c r="AD4397" s="79"/>
      <c r="AE4397" s="123"/>
    </row>
    <row r="4398" spans="1:31" x14ac:dyDescent="0.25">
      <c r="A4398" s="17"/>
      <c r="B4398" s="17"/>
      <c r="C4398" s="17"/>
      <c r="D4398" s="86"/>
      <c r="E4398" s="86"/>
      <c r="F4398" s="86"/>
      <c r="G4398" s="87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9"/>
      <c r="AB4398" s="79"/>
      <c r="AD4398" s="79"/>
      <c r="AE4398" s="123"/>
    </row>
    <row r="4399" spans="1:31" x14ac:dyDescent="0.25">
      <c r="A4399" s="17"/>
      <c r="B4399" s="17"/>
      <c r="C4399" s="17"/>
      <c r="D4399" s="86"/>
      <c r="E4399" s="86"/>
      <c r="F4399" s="86"/>
      <c r="G4399" s="87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9"/>
      <c r="AB4399" s="79"/>
      <c r="AD4399" s="79"/>
      <c r="AE4399" s="123"/>
    </row>
    <row r="4400" spans="1:31" x14ac:dyDescent="0.25">
      <c r="A4400" s="17"/>
      <c r="B4400" s="17"/>
      <c r="C4400" s="17"/>
      <c r="D4400" s="86"/>
      <c r="E4400" s="86"/>
      <c r="F4400" s="86"/>
      <c r="G4400" s="87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9"/>
      <c r="AB4400" s="79"/>
      <c r="AD4400" s="79"/>
      <c r="AE4400" s="123"/>
    </row>
    <row r="4401" spans="1:31" x14ac:dyDescent="0.25">
      <c r="A4401" s="17"/>
      <c r="B4401" s="17"/>
      <c r="C4401" s="17"/>
      <c r="D4401" s="86"/>
      <c r="E4401" s="86"/>
      <c r="F4401" s="86"/>
      <c r="G4401" s="87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9"/>
      <c r="AB4401" s="79"/>
      <c r="AD4401" s="79"/>
      <c r="AE4401" s="123"/>
    </row>
    <row r="4402" spans="1:31" x14ac:dyDescent="0.25">
      <c r="A4402" s="17"/>
      <c r="B4402" s="17"/>
      <c r="C4402" s="17"/>
      <c r="D4402" s="86"/>
      <c r="E4402" s="86"/>
      <c r="F4402" s="86"/>
      <c r="G4402" s="87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9"/>
      <c r="AB4402" s="79"/>
      <c r="AD4402" s="79"/>
      <c r="AE4402" s="123"/>
    </row>
    <row r="4403" spans="1:31" x14ac:dyDescent="0.25">
      <c r="A4403" s="17"/>
      <c r="B4403" s="17"/>
      <c r="C4403" s="17"/>
      <c r="D4403" s="86"/>
      <c r="E4403" s="86"/>
      <c r="F4403" s="86"/>
      <c r="G4403" s="87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9"/>
      <c r="AB4403" s="79"/>
      <c r="AD4403" s="79"/>
      <c r="AE4403" s="123"/>
    </row>
    <row r="4404" spans="1:31" x14ac:dyDescent="0.25">
      <c r="A4404" s="17"/>
      <c r="B4404" s="17"/>
      <c r="C4404" s="17"/>
      <c r="D4404" s="86"/>
      <c r="E4404" s="86"/>
      <c r="F4404" s="86"/>
      <c r="G4404" s="87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9"/>
      <c r="AB4404" s="79"/>
      <c r="AD4404" s="79"/>
      <c r="AE4404" s="123"/>
    </row>
    <row r="4405" spans="1:31" x14ac:dyDescent="0.25">
      <c r="A4405" s="17"/>
      <c r="B4405" s="17"/>
      <c r="C4405" s="17"/>
      <c r="D4405" s="86"/>
      <c r="E4405" s="86"/>
      <c r="F4405" s="86"/>
      <c r="G4405" s="87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9"/>
      <c r="AB4405" s="79"/>
      <c r="AD4405" s="79"/>
      <c r="AE4405" s="123"/>
    </row>
    <row r="4406" spans="1:31" x14ac:dyDescent="0.25">
      <c r="A4406" s="17"/>
      <c r="B4406" s="17"/>
      <c r="C4406" s="17"/>
      <c r="D4406" s="86"/>
      <c r="E4406" s="86"/>
      <c r="F4406" s="86"/>
      <c r="G4406" s="87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9"/>
      <c r="AB4406" s="79"/>
      <c r="AD4406" s="79"/>
      <c r="AE4406" s="123"/>
    </row>
    <row r="4407" spans="1:31" x14ac:dyDescent="0.25">
      <c r="A4407" s="17"/>
      <c r="B4407" s="17"/>
      <c r="C4407" s="17"/>
      <c r="D4407" s="86"/>
      <c r="E4407" s="86"/>
      <c r="F4407" s="86"/>
      <c r="G4407" s="87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9"/>
      <c r="AB4407" s="79"/>
      <c r="AD4407" s="79"/>
      <c r="AE4407" s="123"/>
    </row>
    <row r="4408" spans="1:31" x14ac:dyDescent="0.25">
      <c r="A4408" s="17"/>
      <c r="B4408" s="17"/>
      <c r="C4408" s="17"/>
      <c r="D4408" s="86"/>
      <c r="E4408" s="86"/>
      <c r="F4408" s="86"/>
      <c r="G4408" s="87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9"/>
      <c r="AB4408" s="79"/>
      <c r="AD4408" s="79"/>
      <c r="AE4408" s="123"/>
    </row>
    <row r="4409" spans="1:31" x14ac:dyDescent="0.25">
      <c r="A4409" s="17"/>
      <c r="B4409" s="17"/>
      <c r="C4409" s="17"/>
      <c r="D4409" s="86"/>
      <c r="E4409" s="86"/>
      <c r="F4409" s="86"/>
      <c r="G4409" s="87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9"/>
      <c r="AB4409" s="79"/>
      <c r="AD4409" s="79"/>
      <c r="AE4409" s="123"/>
    </row>
    <row r="4410" spans="1:31" x14ac:dyDescent="0.25">
      <c r="A4410" s="17"/>
      <c r="B4410" s="17"/>
      <c r="C4410" s="17"/>
      <c r="D4410" s="86"/>
      <c r="E4410" s="86"/>
      <c r="F4410" s="86"/>
      <c r="G4410" s="87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9"/>
      <c r="AB4410" s="79"/>
      <c r="AD4410" s="79"/>
      <c r="AE4410" s="123"/>
    </row>
    <row r="4411" spans="1:31" x14ac:dyDescent="0.25">
      <c r="A4411" s="17"/>
      <c r="B4411" s="17"/>
      <c r="C4411" s="17"/>
      <c r="D4411" s="86"/>
      <c r="E4411" s="86"/>
      <c r="F4411" s="86"/>
      <c r="G4411" s="87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9"/>
      <c r="AB4411" s="79"/>
      <c r="AD4411" s="79"/>
      <c r="AE4411" s="123"/>
    </row>
    <row r="4412" spans="1:31" x14ac:dyDescent="0.25">
      <c r="A4412" s="17"/>
      <c r="B4412" s="17"/>
      <c r="C4412" s="17"/>
      <c r="D4412" s="86"/>
      <c r="E4412" s="86"/>
      <c r="F4412" s="86"/>
      <c r="G4412" s="87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9"/>
      <c r="AB4412" s="79"/>
      <c r="AD4412" s="79"/>
      <c r="AE4412" s="123"/>
    </row>
    <row r="4413" spans="1:31" x14ac:dyDescent="0.25">
      <c r="A4413" s="17"/>
      <c r="B4413" s="17"/>
      <c r="C4413" s="17"/>
      <c r="D4413" s="86"/>
      <c r="E4413" s="86"/>
      <c r="F4413" s="86"/>
      <c r="G4413" s="87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9"/>
      <c r="AB4413" s="79"/>
      <c r="AD4413" s="79"/>
      <c r="AE4413" s="123"/>
    </row>
    <row r="4414" spans="1:31" x14ac:dyDescent="0.25">
      <c r="A4414" s="17"/>
      <c r="B4414" s="17"/>
      <c r="C4414" s="17"/>
      <c r="D4414" s="86"/>
      <c r="E4414" s="86"/>
      <c r="F4414" s="86"/>
      <c r="G4414" s="87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9"/>
      <c r="AB4414" s="79"/>
      <c r="AD4414" s="79"/>
      <c r="AE4414" s="123"/>
    </row>
    <row r="4415" spans="1:31" x14ac:dyDescent="0.25">
      <c r="A4415" s="17"/>
      <c r="B4415" s="17"/>
      <c r="C4415" s="17"/>
      <c r="D4415" s="86"/>
      <c r="E4415" s="86"/>
      <c r="F4415" s="86"/>
      <c r="G4415" s="87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9"/>
      <c r="AB4415" s="79"/>
      <c r="AD4415" s="79"/>
      <c r="AE4415" s="123"/>
    </row>
    <row r="4416" spans="1:31" x14ac:dyDescent="0.25">
      <c r="A4416" s="17"/>
      <c r="B4416" s="17"/>
      <c r="C4416" s="17"/>
      <c r="D4416" s="86"/>
      <c r="E4416" s="86"/>
      <c r="F4416" s="86"/>
      <c r="G4416" s="87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9"/>
      <c r="AB4416" s="79"/>
      <c r="AD4416" s="79"/>
      <c r="AE4416" s="123"/>
    </row>
    <row r="4417" spans="1:31" x14ac:dyDescent="0.25">
      <c r="A4417" s="17"/>
      <c r="B4417" s="17"/>
      <c r="C4417" s="17"/>
      <c r="D4417" s="86"/>
      <c r="E4417" s="86"/>
      <c r="F4417" s="86"/>
      <c r="G4417" s="87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9"/>
      <c r="AB4417" s="79"/>
      <c r="AD4417" s="79"/>
      <c r="AE4417" s="123"/>
    </row>
    <row r="4418" spans="1:31" x14ac:dyDescent="0.25">
      <c r="A4418" s="17"/>
      <c r="B4418" s="17"/>
      <c r="C4418" s="17"/>
      <c r="D4418" s="86"/>
      <c r="E4418" s="86"/>
      <c r="F4418" s="86"/>
      <c r="G4418" s="87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9"/>
      <c r="AB4418" s="79"/>
      <c r="AD4418" s="79"/>
      <c r="AE4418" s="123"/>
    </row>
    <row r="4419" spans="1:31" x14ac:dyDescent="0.25">
      <c r="A4419" s="17"/>
      <c r="B4419" s="17"/>
      <c r="C4419" s="17"/>
      <c r="D4419" s="86"/>
      <c r="E4419" s="86"/>
      <c r="F4419" s="86"/>
      <c r="G4419" s="87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9"/>
      <c r="AB4419" s="79"/>
      <c r="AD4419" s="79"/>
      <c r="AE4419" s="123"/>
    </row>
    <row r="4420" spans="1:31" x14ac:dyDescent="0.25">
      <c r="A4420" s="17"/>
      <c r="B4420" s="17"/>
      <c r="C4420" s="17"/>
      <c r="D4420" s="86"/>
      <c r="E4420" s="86"/>
      <c r="F4420" s="86"/>
      <c r="G4420" s="87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9"/>
      <c r="AB4420" s="79"/>
      <c r="AD4420" s="79"/>
      <c r="AE4420" s="123"/>
    </row>
    <row r="4421" spans="1:31" x14ac:dyDescent="0.25">
      <c r="A4421" s="17"/>
      <c r="B4421" s="17"/>
      <c r="C4421" s="17"/>
      <c r="D4421" s="86"/>
      <c r="E4421" s="86"/>
      <c r="F4421" s="86"/>
      <c r="G4421" s="87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9"/>
      <c r="AB4421" s="79"/>
      <c r="AD4421" s="79"/>
      <c r="AE4421" s="123"/>
    </row>
    <row r="4422" spans="1:31" x14ac:dyDescent="0.25">
      <c r="A4422" s="17"/>
      <c r="B4422" s="17"/>
      <c r="C4422" s="17"/>
      <c r="D4422" s="86"/>
      <c r="E4422" s="86"/>
      <c r="F4422" s="86"/>
      <c r="G4422" s="87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9"/>
      <c r="AB4422" s="79"/>
      <c r="AD4422" s="79"/>
      <c r="AE4422" s="123"/>
    </row>
    <row r="4423" spans="1:31" x14ac:dyDescent="0.25">
      <c r="A4423" s="17"/>
      <c r="B4423" s="17"/>
      <c r="C4423" s="17"/>
      <c r="D4423" s="86"/>
      <c r="E4423" s="86"/>
      <c r="F4423" s="86"/>
      <c r="G4423" s="87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9"/>
      <c r="AB4423" s="79"/>
      <c r="AD4423" s="79"/>
      <c r="AE4423" s="123"/>
    </row>
    <row r="4424" spans="1:31" x14ac:dyDescent="0.25">
      <c r="A4424" s="17"/>
      <c r="B4424" s="17"/>
      <c r="C4424" s="17"/>
      <c r="D4424" s="86"/>
      <c r="E4424" s="86"/>
      <c r="F4424" s="86"/>
      <c r="G4424" s="87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9"/>
      <c r="AB4424" s="79"/>
      <c r="AD4424" s="79"/>
      <c r="AE4424" s="123"/>
    </row>
    <row r="4425" spans="1:31" x14ac:dyDescent="0.25">
      <c r="A4425" s="17"/>
      <c r="B4425" s="17"/>
      <c r="C4425" s="17"/>
      <c r="D4425" s="86"/>
      <c r="E4425" s="86"/>
      <c r="F4425" s="86"/>
      <c r="G4425" s="87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9"/>
      <c r="AB4425" s="79"/>
      <c r="AC4425" s="19"/>
      <c r="AD4425" s="79"/>
      <c r="AE4425" s="123"/>
    </row>
    <row r="4426" spans="1:31" x14ac:dyDescent="0.25">
      <c r="A4426" s="17"/>
      <c r="B4426" s="17"/>
      <c r="C4426" s="17"/>
      <c r="D4426" s="86"/>
      <c r="E4426" s="86"/>
      <c r="F4426" s="86"/>
      <c r="G4426" s="87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9"/>
      <c r="AB4426" s="79"/>
      <c r="AC4426" s="19"/>
      <c r="AD4426" s="79"/>
      <c r="AE4426" s="123"/>
    </row>
    <row r="4427" spans="1:31" x14ac:dyDescent="0.25">
      <c r="A4427" s="17"/>
      <c r="B4427" s="17"/>
      <c r="C4427" s="17"/>
      <c r="D4427" s="86"/>
      <c r="E4427" s="86"/>
      <c r="F4427" s="86"/>
      <c r="G4427" s="87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9"/>
      <c r="AB4427" s="79"/>
      <c r="AC4427" s="19"/>
      <c r="AD4427" s="79"/>
      <c r="AE4427" s="123"/>
    </row>
    <row r="4428" spans="1:31" x14ac:dyDescent="0.25">
      <c r="A4428" s="17"/>
      <c r="B4428" s="17"/>
      <c r="C4428" s="17"/>
      <c r="D4428" s="86"/>
      <c r="E4428" s="86"/>
      <c r="F4428" s="86"/>
      <c r="G4428" s="87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9"/>
      <c r="AB4428" s="79"/>
      <c r="AC4428" s="19"/>
      <c r="AD4428" s="79"/>
      <c r="AE4428" s="123"/>
    </row>
    <row r="4429" spans="1:31" x14ac:dyDescent="0.25">
      <c r="A4429" s="17"/>
      <c r="B4429" s="17"/>
      <c r="C4429" s="17"/>
      <c r="D4429" s="86"/>
      <c r="E4429" s="86"/>
      <c r="F4429" s="86"/>
      <c r="G4429" s="87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9"/>
      <c r="AB4429" s="79"/>
      <c r="AC4429" s="19"/>
      <c r="AD4429" s="79"/>
      <c r="AE4429" s="123"/>
    </row>
    <row r="4430" spans="1:31" x14ac:dyDescent="0.25">
      <c r="A4430" s="17"/>
      <c r="B4430" s="17"/>
      <c r="C4430" s="17"/>
      <c r="D4430" s="86"/>
      <c r="E4430" s="86"/>
      <c r="F4430" s="86"/>
      <c r="G4430" s="87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9"/>
      <c r="AB4430" s="79"/>
      <c r="AC4430" s="19"/>
      <c r="AD4430" s="79"/>
      <c r="AE4430" s="123"/>
    </row>
    <row r="4431" spans="1:31" x14ac:dyDescent="0.25">
      <c r="A4431" s="17"/>
      <c r="B4431" s="17"/>
      <c r="C4431" s="17"/>
      <c r="D4431" s="86"/>
      <c r="E4431" s="86"/>
      <c r="F4431" s="86"/>
      <c r="G4431" s="87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9"/>
      <c r="AB4431" s="79"/>
      <c r="AC4431" s="19"/>
      <c r="AD4431" s="79"/>
      <c r="AE4431" s="123"/>
    </row>
    <row r="4432" spans="1:31" x14ac:dyDescent="0.25">
      <c r="A4432" s="17"/>
      <c r="B4432" s="17"/>
      <c r="C4432" s="17"/>
      <c r="D4432" s="86"/>
      <c r="E4432" s="86"/>
      <c r="F4432" s="86"/>
      <c r="G4432" s="87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9"/>
      <c r="AB4432" s="79"/>
      <c r="AC4432" s="19"/>
      <c r="AD4432" s="79"/>
      <c r="AE4432" s="123"/>
    </row>
    <row r="4433" spans="1:31" x14ac:dyDescent="0.25">
      <c r="A4433" s="17"/>
      <c r="B4433" s="17"/>
      <c r="C4433" s="17"/>
      <c r="D4433" s="86"/>
      <c r="E4433" s="86"/>
      <c r="F4433" s="86"/>
      <c r="G4433" s="87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9"/>
      <c r="AB4433" s="79"/>
      <c r="AC4433" s="19"/>
      <c r="AD4433" s="79"/>
      <c r="AE4433" s="123"/>
    </row>
    <row r="4434" spans="1:31" x14ac:dyDescent="0.25">
      <c r="A4434" s="17"/>
      <c r="B4434" s="17"/>
      <c r="C4434" s="17"/>
      <c r="D4434" s="86"/>
      <c r="E4434" s="86"/>
      <c r="F4434" s="86"/>
      <c r="G4434" s="87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9"/>
      <c r="AB4434" s="79"/>
      <c r="AC4434" s="19"/>
      <c r="AD4434" s="79"/>
      <c r="AE4434" s="123"/>
    </row>
    <row r="4435" spans="1:31" x14ac:dyDescent="0.25">
      <c r="A4435" s="17"/>
      <c r="B4435" s="17"/>
      <c r="C4435" s="17"/>
      <c r="D4435" s="86"/>
      <c r="E4435" s="86"/>
      <c r="F4435" s="86"/>
      <c r="G4435" s="87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9"/>
      <c r="AB4435" s="79"/>
      <c r="AC4435" s="19"/>
      <c r="AD4435" s="79"/>
      <c r="AE4435" s="123"/>
    </row>
    <row r="4436" spans="1:31" x14ac:dyDescent="0.25">
      <c r="A4436" s="17"/>
      <c r="B4436" s="17"/>
      <c r="C4436" s="17"/>
      <c r="D4436" s="86"/>
      <c r="E4436" s="86"/>
      <c r="F4436" s="86"/>
      <c r="G4436" s="87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9"/>
      <c r="AB4436" s="79"/>
      <c r="AC4436" s="19"/>
      <c r="AD4436" s="79"/>
      <c r="AE4436" s="123"/>
    </row>
    <row r="4437" spans="1:31" x14ac:dyDescent="0.25">
      <c r="A4437" s="17"/>
      <c r="B4437" s="17"/>
      <c r="C4437" s="17"/>
      <c r="D4437" s="86"/>
      <c r="E4437" s="86"/>
      <c r="F4437" s="86"/>
      <c r="G4437" s="87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9"/>
      <c r="AB4437" s="79"/>
      <c r="AC4437" s="19"/>
      <c r="AD4437" s="79"/>
      <c r="AE4437" s="123"/>
    </row>
    <row r="4438" spans="1:31" x14ac:dyDescent="0.25">
      <c r="A4438" s="17"/>
      <c r="B4438" s="17"/>
      <c r="C4438" s="17"/>
      <c r="D4438" s="86"/>
      <c r="E4438" s="86"/>
      <c r="F4438" s="86"/>
      <c r="G4438" s="87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9"/>
      <c r="AB4438" s="79"/>
      <c r="AC4438" s="19"/>
      <c r="AD4438" s="79"/>
      <c r="AE4438" s="123"/>
    </row>
    <row r="4439" spans="1:31" x14ac:dyDescent="0.25">
      <c r="A4439" s="17"/>
      <c r="B4439" s="17"/>
      <c r="C4439" s="17"/>
      <c r="D4439" s="86"/>
      <c r="E4439" s="86"/>
      <c r="F4439" s="86"/>
      <c r="G4439" s="87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9"/>
      <c r="AB4439" s="79"/>
      <c r="AC4439" s="19"/>
      <c r="AD4439" s="79"/>
      <c r="AE4439" s="123"/>
    </row>
    <row r="4440" spans="1:31" x14ac:dyDescent="0.25">
      <c r="A4440" s="17"/>
      <c r="B4440" s="17"/>
      <c r="C4440" s="17"/>
      <c r="D4440" s="86"/>
      <c r="E4440" s="86"/>
      <c r="F4440" s="86"/>
      <c r="G4440" s="87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9"/>
      <c r="AB4440" s="79"/>
      <c r="AC4440" s="19"/>
      <c r="AD4440" s="79"/>
      <c r="AE4440" s="123"/>
    </row>
    <row r="4441" spans="1:31" x14ac:dyDescent="0.25">
      <c r="A4441" s="17"/>
      <c r="B4441" s="17"/>
      <c r="C4441" s="17"/>
      <c r="D4441" s="86"/>
      <c r="E4441" s="86"/>
      <c r="F4441" s="86"/>
      <c r="G4441" s="87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9"/>
      <c r="AB4441" s="79"/>
      <c r="AC4441" s="19"/>
      <c r="AD4441" s="79"/>
      <c r="AE4441" s="123"/>
    </row>
    <row r="4442" spans="1:31" x14ac:dyDescent="0.25">
      <c r="A4442" s="17"/>
      <c r="B4442" s="17"/>
      <c r="C4442" s="17"/>
      <c r="D4442" s="86"/>
      <c r="E4442" s="86"/>
      <c r="F4442" s="86"/>
      <c r="G4442" s="87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9"/>
      <c r="AB4442" s="79"/>
      <c r="AC4442" s="19"/>
      <c r="AD4442" s="79"/>
      <c r="AE4442" s="123"/>
    </row>
    <row r="4443" spans="1:31" x14ac:dyDescent="0.25">
      <c r="A4443" s="17"/>
      <c r="B4443" s="17"/>
      <c r="C4443" s="17"/>
      <c r="D4443" s="86"/>
      <c r="E4443" s="86"/>
      <c r="F4443" s="86"/>
      <c r="G4443" s="87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9"/>
      <c r="AB4443" s="79"/>
      <c r="AC4443" s="19"/>
      <c r="AD4443" s="79"/>
      <c r="AE4443" s="123"/>
    </row>
    <row r="4444" spans="1:31" x14ac:dyDescent="0.25">
      <c r="A4444" s="17"/>
      <c r="B4444" s="17"/>
      <c r="C4444" s="17"/>
      <c r="D4444" s="86"/>
      <c r="E4444" s="86"/>
      <c r="F4444" s="86"/>
      <c r="G4444" s="87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9"/>
      <c r="AB4444" s="79"/>
      <c r="AC4444" s="19"/>
      <c r="AD4444" s="79"/>
      <c r="AE4444" s="123"/>
    </row>
    <row r="4445" spans="1:31" x14ac:dyDescent="0.25">
      <c r="A4445" s="17"/>
      <c r="B4445" s="17"/>
      <c r="C4445" s="17"/>
      <c r="D4445" s="86"/>
      <c r="E4445" s="86"/>
      <c r="F4445" s="86"/>
      <c r="G4445" s="87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9"/>
      <c r="AB4445" s="79"/>
      <c r="AC4445" s="19"/>
      <c r="AD4445" s="79"/>
      <c r="AE4445" s="123"/>
    </row>
    <row r="4446" spans="1:31" x14ac:dyDescent="0.25">
      <c r="A4446" s="17"/>
      <c r="B4446" s="17"/>
      <c r="C4446" s="17"/>
      <c r="D4446" s="86"/>
      <c r="E4446" s="86"/>
      <c r="F4446" s="86"/>
      <c r="G4446" s="87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9"/>
      <c r="AB4446" s="79"/>
      <c r="AC4446" s="19"/>
      <c r="AD4446" s="79"/>
      <c r="AE4446" s="123"/>
    </row>
    <row r="4447" spans="1:31" x14ac:dyDescent="0.25">
      <c r="A4447" s="17"/>
      <c r="B4447" s="17"/>
      <c r="C4447" s="17"/>
      <c r="D4447" s="86"/>
      <c r="E4447" s="86"/>
      <c r="F4447" s="86"/>
      <c r="G4447" s="87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9"/>
      <c r="AB4447" s="79"/>
      <c r="AC4447" s="19"/>
      <c r="AD4447" s="79"/>
      <c r="AE4447" s="123"/>
    </row>
    <row r="4448" spans="1:31" x14ac:dyDescent="0.25">
      <c r="A4448" s="17"/>
      <c r="B4448" s="17"/>
      <c r="C4448" s="17"/>
      <c r="D4448" s="86"/>
      <c r="E4448" s="86"/>
      <c r="F4448" s="86"/>
      <c r="G4448" s="87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9"/>
      <c r="AB4448" s="79"/>
      <c r="AC4448" s="19"/>
      <c r="AD4448" s="79"/>
      <c r="AE4448" s="123"/>
    </row>
    <row r="4449" spans="1:31" x14ac:dyDescent="0.25">
      <c r="A4449" s="17"/>
      <c r="B4449" s="17"/>
      <c r="C4449" s="17"/>
      <c r="D4449" s="86"/>
      <c r="E4449" s="86"/>
      <c r="F4449" s="86"/>
      <c r="G4449" s="87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9"/>
      <c r="AB4449" s="79"/>
      <c r="AC4449" s="19"/>
      <c r="AD4449" s="79"/>
      <c r="AE4449" s="123"/>
    </row>
    <row r="4450" spans="1:31" x14ac:dyDescent="0.25">
      <c r="A4450" s="17"/>
      <c r="B4450" s="17"/>
      <c r="C4450" s="17"/>
      <c r="D4450" s="86"/>
      <c r="E4450" s="86"/>
      <c r="F4450" s="86"/>
      <c r="G4450" s="87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9"/>
      <c r="AB4450" s="79"/>
      <c r="AC4450" s="19"/>
      <c r="AD4450" s="79"/>
      <c r="AE4450" s="123"/>
    </row>
    <row r="4451" spans="1:31" x14ac:dyDescent="0.25">
      <c r="A4451" s="17"/>
      <c r="B4451" s="17"/>
      <c r="C4451" s="17"/>
      <c r="D4451" s="86"/>
      <c r="E4451" s="86"/>
      <c r="F4451" s="86"/>
      <c r="G4451" s="87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9"/>
      <c r="AB4451" s="79"/>
      <c r="AC4451" s="19"/>
      <c r="AD4451" s="79"/>
      <c r="AE4451" s="123"/>
    </row>
    <row r="4452" spans="1:31" x14ac:dyDescent="0.25">
      <c r="A4452" s="17"/>
      <c r="B4452" s="17"/>
      <c r="C4452" s="17"/>
      <c r="D4452" s="86"/>
      <c r="E4452" s="86"/>
      <c r="F4452" s="86"/>
      <c r="G4452" s="87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9"/>
      <c r="AB4452" s="79"/>
      <c r="AC4452" s="19"/>
      <c r="AD4452" s="79"/>
      <c r="AE4452" s="123"/>
    </row>
    <row r="4453" spans="1:31" x14ac:dyDescent="0.25">
      <c r="A4453" s="17"/>
      <c r="B4453" s="17"/>
      <c r="C4453" s="17"/>
      <c r="D4453" s="86"/>
      <c r="E4453" s="86"/>
      <c r="F4453" s="86"/>
      <c r="G4453" s="87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9"/>
      <c r="AB4453" s="79"/>
      <c r="AC4453" s="19"/>
      <c r="AD4453" s="79"/>
      <c r="AE4453" s="123"/>
    </row>
    <row r="4454" spans="1:31" x14ac:dyDescent="0.25">
      <c r="A4454" s="17"/>
      <c r="B4454" s="17"/>
      <c r="C4454" s="17"/>
      <c r="D4454" s="86"/>
      <c r="E4454" s="86"/>
      <c r="F4454" s="86"/>
      <c r="G4454" s="87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9"/>
      <c r="AB4454" s="79"/>
      <c r="AC4454" s="19"/>
      <c r="AD4454" s="79"/>
      <c r="AE4454" s="123"/>
    </row>
    <row r="4455" spans="1:31" x14ac:dyDescent="0.25">
      <c r="A4455" s="17"/>
      <c r="B4455" s="17"/>
      <c r="C4455" s="17"/>
      <c r="D4455" s="86"/>
      <c r="E4455" s="86"/>
      <c r="F4455" s="86"/>
      <c r="G4455" s="87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9"/>
      <c r="AB4455" s="79"/>
      <c r="AC4455" s="19"/>
      <c r="AD4455" s="79"/>
      <c r="AE4455" s="123"/>
    </row>
    <row r="4456" spans="1:31" x14ac:dyDescent="0.25">
      <c r="A4456" s="17"/>
      <c r="B4456" s="17"/>
      <c r="C4456" s="17"/>
      <c r="D4456" s="86"/>
      <c r="E4456" s="86"/>
      <c r="F4456" s="86"/>
      <c r="G4456" s="87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9"/>
      <c r="AB4456" s="79"/>
      <c r="AC4456" s="19"/>
      <c r="AD4456" s="79"/>
      <c r="AE4456" s="123"/>
    </row>
    <row r="4457" spans="1:31" x14ac:dyDescent="0.25">
      <c r="A4457" s="17"/>
      <c r="B4457" s="17"/>
      <c r="C4457" s="17"/>
      <c r="D4457" s="86"/>
      <c r="E4457" s="86"/>
      <c r="F4457" s="86"/>
      <c r="G4457" s="87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9"/>
      <c r="AB4457" s="79"/>
      <c r="AC4457" s="19"/>
      <c r="AD4457" s="79"/>
      <c r="AE4457" s="123"/>
    </row>
    <row r="4458" spans="1:31" x14ac:dyDescent="0.25">
      <c r="A4458" s="17"/>
      <c r="B4458" s="17"/>
      <c r="C4458" s="17"/>
      <c r="D4458" s="86"/>
      <c r="E4458" s="86"/>
      <c r="F4458" s="86"/>
      <c r="G4458" s="87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9"/>
      <c r="AB4458" s="79"/>
      <c r="AC4458" s="19"/>
      <c r="AD4458" s="79"/>
      <c r="AE4458" s="123"/>
    </row>
    <row r="4459" spans="1:31" x14ac:dyDescent="0.25">
      <c r="A4459" s="17"/>
      <c r="B4459" s="17"/>
      <c r="C4459" s="17"/>
      <c r="D4459" s="86"/>
      <c r="E4459" s="86"/>
      <c r="F4459" s="86"/>
      <c r="G4459" s="87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9"/>
      <c r="AB4459" s="79"/>
      <c r="AC4459" s="19"/>
      <c r="AD4459" s="79"/>
      <c r="AE4459" s="123"/>
    </row>
    <row r="4460" spans="1:31" x14ac:dyDescent="0.25">
      <c r="A4460" s="17"/>
      <c r="B4460" s="17"/>
      <c r="C4460" s="17"/>
      <c r="D4460" s="86"/>
      <c r="E4460" s="86"/>
      <c r="F4460" s="86"/>
      <c r="G4460" s="87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9"/>
      <c r="AB4460" s="79"/>
      <c r="AC4460" s="19"/>
      <c r="AD4460" s="79"/>
      <c r="AE4460" s="123"/>
    </row>
    <row r="4461" spans="1:31" x14ac:dyDescent="0.25">
      <c r="A4461" s="17"/>
      <c r="B4461" s="17"/>
      <c r="C4461" s="17"/>
      <c r="D4461" s="86"/>
      <c r="E4461" s="86"/>
      <c r="F4461" s="86"/>
      <c r="G4461" s="87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9"/>
      <c r="AB4461" s="79"/>
      <c r="AD4461" s="79"/>
      <c r="AE4461" s="123"/>
    </row>
    <row r="4462" spans="1:31" x14ac:dyDescent="0.25">
      <c r="A4462" s="17"/>
      <c r="B4462" s="17"/>
      <c r="C4462" s="17"/>
      <c r="D4462" s="86"/>
      <c r="E4462" s="86"/>
      <c r="F4462" s="86"/>
      <c r="G4462" s="87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9"/>
      <c r="AB4462" s="79"/>
      <c r="AD4462" s="79"/>
      <c r="AE4462" s="123"/>
    </row>
    <row r="4463" spans="1:31" x14ac:dyDescent="0.25">
      <c r="A4463" s="17"/>
      <c r="B4463" s="17"/>
      <c r="C4463" s="17"/>
      <c r="D4463" s="86"/>
      <c r="E4463" s="86"/>
      <c r="F4463" s="86"/>
      <c r="G4463" s="87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9"/>
      <c r="AB4463" s="79"/>
      <c r="AD4463" s="79"/>
      <c r="AE4463" s="123"/>
    </row>
    <row r="4464" spans="1:31" x14ac:dyDescent="0.25">
      <c r="A4464" s="17"/>
      <c r="B4464" s="17"/>
      <c r="C4464" s="17"/>
      <c r="D4464" s="86"/>
      <c r="E4464" s="86"/>
      <c r="F4464" s="86"/>
      <c r="G4464" s="87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9"/>
      <c r="AB4464" s="79"/>
      <c r="AD4464" s="79"/>
      <c r="AE4464" s="123"/>
    </row>
    <row r="4465" spans="1:31" x14ac:dyDescent="0.25">
      <c r="A4465" s="17"/>
      <c r="B4465" s="17"/>
      <c r="C4465" s="17"/>
      <c r="D4465" s="86"/>
      <c r="E4465" s="86"/>
      <c r="F4465" s="86"/>
      <c r="G4465" s="87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9"/>
      <c r="AB4465" s="79"/>
      <c r="AD4465" s="79"/>
      <c r="AE4465" s="123"/>
    </row>
    <row r="4466" spans="1:31" x14ac:dyDescent="0.25">
      <c r="A4466" s="17"/>
      <c r="B4466" s="17"/>
      <c r="C4466" s="17"/>
      <c r="D4466" s="86"/>
      <c r="E4466" s="86"/>
      <c r="F4466" s="86"/>
      <c r="G4466" s="87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9"/>
      <c r="AB4466" s="79"/>
      <c r="AD4466" s="79"/>
      <c r="AE4466" s="123"/>
    </row>
    <row r="4467" spans="1:31" x14ac:dyDescent="0.25">
      <c r="A4467" s="17"/>
      <c r="B4467" s="17"/>
      <c r="C4467" s="17"/>
      <c r="D4467" s="86"/>
      <c r="E4467" s="86"/>
      <c r="F4467" s="86"/>
      <c r="G4467" s="87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9"/>
      <c r="AB4467" s="79"/>
      <c r="AD4467" s="79"/>
      <c r="AE4467" s="123"/>
    </row>
    <row r="4468" spans="1:31" x14ac:dyDescent="0.25">
      <c r="A4468" s="17"/>
      <c r="B4468" s="17"/>
      <c r="C4468" s="17"/>
      <c r="D4468" s="86"/>
      <c r="E4468" s="86"/>
      <c r="F4468" s="86"/>
      <c r="G4468" s="87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9"/>
      <c r="AB4468" s="79"/>
      <c r="AD4468" s="79"/>
      <c r="AE4468" s="123"/>
    </row>
    <row r="4469" spans="1:31" x14ac:dyDescent="0.25">
      <c r="A4469" s="17"/>
      <c r="B4469" s="17"/>
      <c r="C4469" s="17"/>
      <c r="D4469" s="86"/>
      <c r="E4469" s="86"/>
      <c r="F4469" s="86"/>
      <c r="G4469" s="87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9"/>
      <c r="AB4469" s="79"/>
      <c r="AD4469" s="79"/>
      <c r="AE4469" s="123"/>
    </row>
    <row r="4470" spans="1:31" x14ac:dyDescent="0.25">
      <c r="A4470" s="17"/>
      <c r="B4470" s="17"/>
      <c r="C4470" s="17"/>
      <c r="D4470" s="86"/>
      <c r="E4470" s="86"/>
      <c r="F4470" s="86"/>
      <c r="G4470" s="87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9"/>
      <c r="AB4470" s="79"/>
      <c r="AD4470" s="79"/>
      <c r="AE4470" s="123"/>
    </row>
    <row r="4471" spans="1:31" x14ac:dyDescent="0.25">
      <c r="A4471" s="17"/>
      <c r="B4471" s="17"/>
      <c r="C4471" s="17"/>
      <c r="D4471" s="86"/>
      <c r="E4471" s="86"/>
      <c r="F4471" s="86"/>
      <c r="G4471" s="87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9"/>
      <c r="AB4471" s="79"/>
      <c r="AD4471" s="79"/>
      <c r="AE4471" s="123"/>
    </row>
    <row r="4472" spans="1:31" x14ac:dyDescent="0.25">
      <c r="A4472" s="17"/>
      <c r="B4472" s="17"/>
      <c r="C4472" s="17"/>
      <c r="D4472" s="86"/>
      <c r="E4472" s="86"/>
      <c r="F4472" s="86"/>
      <c r="G4472" s="87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9"/>
      <c r="AB4472" s="79"/>
      <c r="AD4472" s="79"/>
      <c r="AE4472" s="123"/>
    </row>
    <row r="4473" spans="1:31" x14ac:dyDescent="0.25">
      <c r="A4473" s="17"/>
      <c r="B4473" s="17"/>
      <c r="C4473" s="17"/>
      <c r="D4473" s="86"/>
      <c r="E4473" s="86"/>
      <c r="F4473" s="86"/>
      <c r="G4473" s="87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9"/>
      <c r="AB4473" s="79"/>
      <c r="AD4473" s="79"/>
      <c r="AE4473" s="123"/>
    </row>
    <row r="4474" spans="1:31" x14ac:dyDescent="0.25">
      <c r="A4474" s="17"/>
      <c r="B4474" s="17"/>
      <c r="C4474" s="17"/>
      <c r="D4474" s="86"/>
      <c r="E4474" s="86"/>
      <c r="F4474" s="86"/>
      <c r="G4474" s="87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9"/>
      <c r="AB4474" s="79"/>
      <c r="AD4474" s="79"/>
      <c r="AE4474" s="123"/>
    </row>
    <row r="4475" spans="1:31" x14ac:dyDescent="0.25">
      <c r="A4475" s="17"/>
      <c r="B4475" s="17"/>
      <c r="C4475" s="17"/>
      <c r="D4475" s="86"/>
      <c r="E4475" s="86"/>
      <c r="F4475" s="86"/>
      <c r="G4475" s="87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9"/>
      <c r="AB4475" s="79"/>
      <c r="AD4475" s="79"/>
      <c r="AE4475" s="123"/>
    </row>
    <row r="4476" spans="1:31" x14ac:dyDescent="0.25">
      <c r="A4476" s="17"/>
      <c r="B4476" s="17"/>
      <c r="C4476" s="17"/>
      <c r="D4476" s="86"/>
      <c r="E4476" s="86"/>
      <c r="F4476" s="86"/>
      <c r="G4476" s="87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9"/>
      <c r="AB4476" s="79"/>
      <c r="AD4476" s="79"/>
      <c r="AE4476" s="123"/>
    </row>
    <row r="4477" spans="1:31" x14ac:dyDescent="0.25">
      <c r="A4477" s="17"/>
      <c r="B4477" s="17"/>
      <c r="C4477" s="17"/>
      <c r="D4477" s="86"/>
      <c r="E4477" s="86"/>
      <c r="F4477" s="86"/>
      <c r="G4477" s="87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9"/>
      <c r="AB4477" s="79"/>
      <c r="AD4477" s="79"/>
      <c r="AE4477" s="123"/>
    </row>
    <row r="4478" spans="1:31" x14ac:dyDescent="0.25">
      <c r="A4478" s="17"/>
      <c r="B4478" s="17"/>
      <c r="C4478" s="17"/>
      <c r="D4478" s="86"/>
      <c r="E4478" s="86"/>
      <c r="F4478" s="86"/>
      <c r="G4478" s="87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9"/>
      <c r="AB4478" s="79"/>
      <c r="AD4478" s="79"/>
      <c r="AE4478" s="123"/>
    </row>
    <row r="4479" spans="1:31" x14ac:dyDescent="0.25">
      <c r="A4479" s="17"/>
      <c r="B4479" s="17"/>
      <c r="C4479" s="17"/>
      <c r="D4479" s="86"/>
      <c r="E4479" s="86"/>
      <c r="F4479" s="86"/>
      <c r="G4479" s="87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9"/>
      <c r="AB4479" s="79"/>
      <c r="AD4479" s="79"/>
      <c r="AE4479" s="123"/>
    </row>
    <row r="4480" spans="1:31" x14ac:dyDescent="0.25">
      <c r="A4480" s="17"/>
      <c r="B4480" s="17"/>
      <c r="C4480" s="17"/>
      <c r="D4480" s="86"/>
      <c r="E4480" s="86"/>
      <c r="F4480" s="86"/>
      <c r="G4480" s="87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9"/>
      <c r="AB4480" s="79"/>
      <c r="AD4480" s="79"/>
      <c r="AE4480" s="123"/>
    </row>
    <row r="4481" spans="1:31" x14ac:dyDescent="0.25">
      <c r="A4481" s="17"/>
      <c r="B4481" s="17"/>
      <c r="C4481" s="17"/>
      <c r="D4481" s="86"/>
      <c r="E4481" s="86"/>
      <c r="F4481" s="86"/>
      <c r="G4481" s="87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9"/>
      <c r="AB4481" s="79"/>
      <c r="AD4481" s="79"/>
      <c r="AE4481" s="123"/>
    </row>
    <row r="4482" spans="1:31" x14ac:dyDescent="0.25">
      <c r="A4482" s="17"/>
      <c r="B4482" s="17"/>
      <c r="C4482" s="17"/>
      <c r="D4482" s="86"/>
      <c r="E4482" s="86"/>
      <c r="F4482" s="86"/>
      <c r="G4482" s="87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9"/>
      <c r="AB4482" s="79"/>
      <c r="AD4482" s="79"/>
      <c r="AE4482" s="123"/>
    </row>
    <row r="4483" spans="1:31" x14ac:dyDescent="0.25">
      <c r="A4483" s="17"/>
      <c r="B4483" s="17"/>
      <c r="C4483" s="17"/>
      <c r="D4483" s="86"/>
      <c r="E4483" s="86"/>
      <c r="F4483" s="86"/>
      <c r="G4483" s="87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9"/>
      <c r="AB4483" s="79"/>
      <c r="AD4483" s="79"/>
      <c r="AE4483" s="123"/>
    </row>
    <row r="4484" spans="1:31" x14ac:dyDescent="0.25">
      <c r="A4484" s="17"/>
      <c r="B4484" s="17"/>
      <c r="C4484" s="17"/>
      <c r="D4484" s="86"/>
      <c r="E4484" s="86"/>
      <c r="F4484" s="86"/>
      <c r="G4484" s="87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9"/>
      <c r="AB4484" s="79"/>
      <c r="AD4484" s="79"/>
      <c r="AE4484" s="123"/>
    </row>
    <row r="4485" spans="1:31" x14ac:dyDescent="0.25">
      <c r="A4485" s="17"/>
      <c r="B4485" s="17"/>
      <c r="C4485" s="17"/>
      <c r="D4485" s="86"/>
      <c r="E4485" s="86"/>
      <c r="F4485" s="86"/>
      <c r="G4485" s="87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9"/>
      <c r="AB4485" s="79"/>
      <c r="AD4485" s="79"/>
      <c r="AE4485" s="123"/>
    </row>
    <row r="4486" spans="1:31" x14ac:dyDescent="0.25">
      <c r="A4486" s="17"/>
      <c r="B4486" s="17"/>
      <c r="C4486" s="17"/>
      <c r="D4486" s="86"/>
      <c r="E4486" s="86"/>
      <c r="F4486" s="86"/>
      <c r="G4486" s="87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9"/>
      <c r="AB4486" s="79"/>
      <c r="AD4486" s="79"/>
      <c r="AE4486" s="123"/>
    </row>
    <row r="4487" spans="1:31" x14ac:dyDescent="0.25">
      <c r="A4487" s="17"/>
      <c r="B4487" s="17"/>
      <c r="C4487" s="17"/>
      <c r="D4487" s="86"/>
      <c r="E4487" s="86"/>
      <c r="F4487" s="86"/>
      <c r="G4487" s="87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9"/>
      <c r="AB4487" s="79"/>
      <c r="AD4487" s="79"/>
      <c r="AE4487" s="123"/>
    </row>
    <row r="4488" spans="1:31" x14ac:dyDescent="0.25">
      <c r="A4488" s="17"/>
      <c r="B4488" s="17"/>
      <c r="C4488" s="17"/>
      <c r="D4488" s="86"/>
      <c r="E4488" s="86"/>
      <c r="F4488" s="86"/>
      <c r="G4488" s="87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9"/>
      <c r="AB4488" s="79"/>
      <c r="AD4488" s="79"/>
      <c r="AE4488" s="123"/>
    </row>
    <row r="4489" spans="1:31" x14ac:dyDescent="0.25">
      <c r="A4489" s="17"/>
      <c r="B4489" s="17"/>
      <c r="C4489" s="17"/>
      <c r="D4489" s="86"/>
      <c r="E4489" s="86"/>
      <c r="F4489" s="86"/>
      <c r="G4489" s="87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9"/>
      <c r="AB4489" s="79"/>
      <c r="AD4489" s="79"/>
      <c r="AE4489" s="123"/>
    </row>
    <row r="4490" spans="1:31" x14ac:dyDescent="0.25">
      <c r="A4490" s="17"/>
      <c r="B4490" s="17"/>
      <c r="C4490" s="17"/>
      <c r="D4490" s="86"/>
      <c r="E4490" s="86"/>
      <c r="F4490" s="86"/>
      <c r="G4490" s="87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9"/>
      <c r="AB4490" s="79"/>
      <c r="AD4490" s="79"/>
      <c r="AE4490" s="123"/>
    </row>
    <row r="4491" spans="1:31" x14ac:dyDescent="0.25">
      <c r="A4491" s="17"/>
      <c r="B4491" s="17"/>
      <c r="C4491" s="17"/>
      <c r="D4491" s="86"/>
      <c r="E4491" s="86"/>
      <c r="F4491" s="86"/>
      <c r="G4491" s="87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9"/>
      <c r="AB4491" s="79"/>
      <c r="AD4491" s="79"/>
      <c r="AE4491" s="123"/>
    </row>
    <row r="4492" spans="1:31" x14ac:dyDescent="0.25">
      <c r="A4492" s="17"/>
      <c r="B4492" s="17"/>
      <c r="C4492" s="17"/>
      <c r="D4492" s="86"/>
      <c r="E4492" s="86"/>
      <c r="F4492" s="86"/>
      <c r="G4492" s="87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9"/>
      <c r="AB4492" s="79"/>
      <c r="AD4492" s="79"/>
      <c r="AE4492" s="123"/>
    </row>
    <row r="4493" spans="1:31" x14ac:dyDescent="0.25">
      <c r="A4493" s="17"/>
      <c r="B4493" s="17"/>
      <c r="C4493" s="17"/>
      <c r="D4493" s="86"/>
      <c r="E4493" s="86"/>
      <c r="F4493" s="86"/>
      <c r="G4493" s="87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9"/>
      <c r="AB4493" s="79"/>
      <c r="AD4493" s="79"/>
      <c r="AE4493" s="123"/>
    </row>
    <row r="4494" spans="1:31" x14ac:dyDescent="0.25">
      <c r="A4494" s="17"/>
      <c r="B4494" s="17"/>
      <c r="C4494" s="17"/>
      <c r="D4494" s="86"/>
      <c r="E4494" s="86"/>
      <c r="F4494" s="86"/>
      <c r="G4494" s="87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9"/>
      <c r="AB4494" s="79"/>
      <c r="AD4494" s="79"/>
      <c r="AE4494" s="123"/>
    </row>
    <row r="4495" spans="1:31" x14ac:dyDescent="0.25">
      <c r="A4495" s="17"/>
      <c r="B4495" s="17"/>
      <c r="C4495" s="17"/>
      <c r="D4495" s="86"/>
      <c r="E4495" s="86"/>
      <c r="F4495" s="86"/>
      <c r="G4495" s="87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9"/>
      <c r="AB4495" s="79"/>
      <c r="AD4495" s="79"/>
      <c r="AE4495" s="123"/>
    </row>
    <row r="4496" spans="1:31" x14ac:dyDescent="0.25">
      <c r="A4496" s="17"/>
      <c r="B4496" s="17"/>
      <c r="C4496" s="17"/>
      <c r="D4496" s="86"/>
      <c r="E4496" s="86"/>
      <c r="F4496" s="86"/>
      <c r="G4496" s="87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9"/>
      <c r="AB4496" s="79"/>
      <c r="AD4496" s="79"/>
      <c r="AE4496" s="123"/>
    </row>
    <row r="4497" spans="1:31" x14ac:dyDescent="0.25">
      <c r="A4497" s="17"/>
      <c r="B4497" s="17"/>
      <c r="C4497" s="17"/>
      <c r="D4497" s="86"/>
      <c r="E4497" s="86"/>
      <c r="F4497" s="86"/>
      <c r="G4497" s="87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9"/>
      <c r="AB4497" s="79"/>
      <c r="AD4497" s="79"/>
      <c r="AE4497" s="123"/>
    </row>
    <row r="4498" spans="1:31" x14ac:dyDescent="0.25">
      <c r="A4498" s="17"/>
      <c r="B4498" s="17"/>
      <c r="C4498" s="17"/>
      <c r="D4498" s="86"/>
      <c r="E4498" s="86"/>
      <c r="F4498" s="86"/>
      <c r="G4498" s="87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9"/>
      <c r="AB4498" s="79"/>
      <c r="AD4498" s="79"/>
      <c r="AE4498" s="123"/>
    </row>
    <row r="4499" spans="1:31" x14ac:dyDescent="0.25">
      <c r="A4499" s="17"/>
      <c r="B4499" s="17"/>
      <c r="C4499" s="17"/>
      <c r="D4499" s="86"/>
      <c r="E4499" s="86"/>
      <c r="F4499" s="86"/>
      <c r="G4499" s="87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9"/>
      <c r="AB4499" s="79"/>
      <c r="AD4499" s="79"/>
      <c r="AE4499" s="123"/>
    </row>
    <row r="4500" spans="1:31" x14ac:dyDescent="0.25">
      <c r="A4500" s="17"/>
      <c r="B4500" s="17"/>
      <c r="C4500" s="17"/>
      <c r="D4500" s="86"/>
      <c r="E4500" s="86"/>
      <c r="F4500" s="86"/>
      <c r="G4500" s="87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9"/>
      <c r="AB4500" s="79"/>
      <c r="AD4500" s="79"/>
      <c r="AE4500" s="123"/>
    </row>
    <row r="4501" spans="1:31" x14ac:dyDescent="0.25">
      <c r="A4501" s="17"/>
      <c r="B4501" s="17"/>
      <c r="C4501" s="17"/>
      <c r="D4501" s="86"/>
      <c r="E4501" s="86"/>
      <c r="F4501" s="86"/>
      <c r="G4501" s="87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9"/>
      <c r="AB4501" s="79"/>
      <c r="AD4501" s="79"/>
      <c r="AE4501" s="123"/>
    </row>
    <row r="4502" spans="1:31" x14ac:dyDescent="0.25">
      <c r="A4502" s="17"/>
      <c r="B4502" s="17"/>
      <c r="C4502" s="17"/>
      <c r="D4502" s="86"/>
      <c r="E4502" s="86"/>
      <c r="F4502" s="86"/>
      <c r="G4502" s="87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9"/>
      <c r="AB4502" s="79"/>
      <c r="AD4502" s="79"/>
      <c r="AE4502" s="123"/>
    </row>
    <row r="4503" spans="1:31" x14ac:dyDescent="0.25">
      <c r="A4503" s="17"/>
      <c r="B4503" s="17"/>
      <c r="C4503" s="17"/>
      <c r="D4503" s="86"/>
      <c r="E4503" s="86"/>
      <c r="F4503" s="86"/>
      <c r="G4503" s="87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9"/>
      <c r="AB4503" s="79"/>
      <c r="AD4503" s="79"/>
      <c r="AE4503" s="123"/>
    </row>
    <row r="4504" spans="1:31" x14ac:dyDescent="0.25">
      <c r="A4504" s="17"/>
      <c r="B4504" s="17"/>
      <c r="C4504" s="17"/>
      <c r="D4504" s="86"/>
      <c r="E4504" s="86"/>
      <c r="F4504" s="86"/>
      <c r="G4504" s="87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9"/>
      <c r="AB4504" s="79"/>
      <c r="AD4504" s="79"/>
      <c r="AE4504" s="123"/>
    </row>
    <row r="4505" spans="1:31" x14ac:dyDescent="0.25">
      <c r="A4505" s="17"/>
      <c r="B4505" s="17"/>
      <c r="C4505" s="17"/>
      <c r="D4505" s="86"/>
      <c r="E4505" s="86"/>
      <c r="F4505" s="86"/>
      <c r="G4505" s="87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9"/>
      <c r="AB4505" s="79"/>
      <c r="AD4505" s="79"/>
      <c r="AE4505" s="123"/>
    </row>
    <row r="4506" spans="1:31" x14ac:dyDescent="0.25">
      <c r="A4506" s="17"/>
      <c r="B4506" s="17"/>
      <c r="C4506" s="17"/>
      <c r="D4506" s="86"/>
      <c r="E4506" s="86"/>
      <c r="F4506" s="86"/>
      <c r="G4506" s="87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9"/>
      <c r="AB4506" s="79"/>
      <c r="AD4506" s="79"/>
      <c r="AE4506" s="123"/>
    </row>
    <row r="4507" spans="1:31" x14ac:dyDescent="0.25">
      <c r="A4507" s="17"/>
      <c r="B4507" s="17"/>
      <c r="C4507" s="17"/>
      <c r="D4507" s="86"/>
      <c r="E4507" s="86"/>
      <c r="F4507" s="86"/>
      <c r="G4507" s="87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9"/>
      <c r="AB4507" s="79"/>
      <c r="AD4507" s="79"/>
      <c r="AE4507" s="123"/>
    </row>
    <row r="4508" spans="1:31" x14ac:dyDescent="0.25">
      <c r="A4508" s="17"/>
      <c r="B4508" s="17"/>
      <c r="C4508" s="17"/>
      <c r="D4508" s="86"/>
      <c r="E4508" s="86"/>
      <c r="F4508" s="86"/>
      <c r="G4508" s="87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9"/>
      <c r="AB4508" s="79"/>
      <c r="AD4508" s="79"/>
      <c r="AE4508" s="123"/>
    </row>
    <row r="4509" spans="1:31" x14ac:dyDescent="0.25">
      <c r="A4509" s="17"/>
      <c r="B4509" s="17"/>
      <c r="C4509" s="17"/>
      <c r="D4509" s="86"/>
      <c r="E4509" s="86"/>
      <c r="F4509" s="86"/>
      <c r="G4509" s="87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9"/>
      <c r="AB4509" s="79"/>
      <c r="AD4509" s="79"/>
      <c r="AE4509" s="123"/>
    </row>
    <row r="4510" spans="1:31" x14ac:dyDescent="0.25">
      <c r="A4510" s="17"/>
      <c r="B4510" s="17"/>
      <c r="C4510" s="17"/>
      <c r="D4510" s="86"/>
      <c r="E4510" s="86"/>
      <c r="F4510" s="86"/>
      <c r="G4510" s="87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9"/>
      <c r="AB4510" s="79"/>
      <c r="AD4510" s="79"/>
      <c r="AE4510" s="123"/>
    </row>
    <row r="4511" spans="1:31" x14ac:dyDescent="0.25">
      <c r="A4511" s="17"/>
      <c r="B4511" s="17"/>
      <c r="C4511" s="17"/>
      <c r="D4511" s="86"/>
      <c r="E4511" s="86"/>
      <c r="F4511" s="86"/>
      <c r="G4511" s="87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9"/>
      <c r="AB4511" s="79"/>
      <c r="AD4511" s="79"/>
      <c r="AE4511" s="123"/>
    </row>
    <row r="4512" spans="1:31" x14ac:dyDescent="0.25">
      <c r="A4512" s="17"/>
      <c r="B4512" s="17"/>
      <c r="C4512" s="17"/>
      <c r="D4512" s="86"/>
      <c r="E4512" s="86"/>
      <c r="F4512" s="86"/>
      <c r="G4512" s="87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9"/>
      <c r="AB4512" s="79"/>
      <c r="AD4512" s="79"/>
      <c r="AE4512" s="123"/>
    </row>
    <row r="4513" spans="1:31" x14ac:dyDescent="0.25">
      <c r="A4513" s="17"/>
      <c r="B4513" s="17"/>
      <c r="C4513" s="17"/>
      <c r="D4513" s="86"/>
      <c r="E4513" s="86"/>
      <c r="F4513" s="86"/>
      <c r="G4513" s="87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9"/>
      <c r="AB4513" s="79"/>
      <c r="AD4513" s="79"/>
      <c r="AE4513" s="123"/>
    </row>
    <row r="4514" spans="1:31" x14ac:dyDescent="0.25">
      <c r="A4514" s="17"/>
      <c r="B4514" s="17"/>
      <c r="C4514" s="17"/>
      <c r="D4514" s="86"/>
      <c r="E4514" s="86"/>
      <c r="F4514" s="86"/>
      <c r="G4514" s="87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9"/>
      <c r="AB4514" s="79"/>
      <c r="AD4514" s="79"/>
      <c r="AE4514" s="123"/>
    </row>
    <row r="4515" spans="1:31" x14ac:dyDescent="0.25">
      <c r="A4515" s="17"/>
      <c r="B4515" s="17"/>
      <c r="C4515" s="17"/>
      <c r="D4515" s="86"/>
      <c r="E4515" s="86"/>
      <c r="F4515" s="86"/>
      <c r="G4515" s="87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9"/>
      <c r="AB4515" s="79"/>
      <c r="AD4515" s="79"/>
      <c r="AE4515" s="123"/>
    </row>
    <row r="4516" spans="1:31" x14ac:dyDescent="0.25">
      <c r="A4516" s="17"/>
      <c r="B4516" s="17"/>
      <c r="C4516" s="17"/>
      <c r="D4516" s="86"/>
      <c r="E4516" s="86"/>
      <c r="F4516" s="86"/>
      <c r="G4516" s="87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9"/>
      <c r="AB4516" s="79"/>
      <c r="AD4516" s="79"/>
      <c r="AE4516" s="123"/>
    </row>
    <row r="4517" spans="1:31" x14ac:dyDescent="0.25">
      <c r="A4517" s="17"/>
      <c r="B4517" s="17"/>
      <c r="C4517" s="17"/>
      <c r="D4517" s="86"/>
      <c r="E4517" s="86"/>
      <c r="F4517" s="86"/>
      <c r="G4517" s="87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9"/>
      <c r="AB4517" s="79"/>
      <c r="AD4517" s="79"/>
      <c r="AE4517" s="123"/>
    </row>
    <row r="4518" spans="1:31" x14ac:dyDescent="0.25">
      <c r="A4518" s="17"/>
      <c r="B4518" s="17"/>
      <c r="C4518" s="17"/>
      <c r="D4518" s="86"/>
      <c r="E4518" s="86"/>
      <c r="F4518" s="86"/>
      <c r="G4518" s="87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9"/>
      <c r="AB4518" s="79"/>
      <c r="AD4518" s="79"/>
      <c r="AE4518" s="123"/>
    </row>
    <row r="4519" spans="1:31" x14ac:dyDescent="0.25">
      <c r="A4519" s="17"/>
      <c r="B4519" s="17"/>
      <c r="C4519" s="17"/>
      <c r="D4519" s="86"/>
      <c r="E4519" s="86"/>
      <c r="F4519" s="86"/>
      <c r="G4519" s="87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9"/>
      <c r="AB4519" s="79"/>
      <c r="AD4519" s="79"/>
      <c r="AE4519" s="123"/>
    </row>
    <row r="4520" spans="1:31" x14ac:dyDescent="0.25">
      <c r="A4520" s="17"/>
      <c r="B4520" s="17"/>
      <c r="C4520" s="17"/>
      <c r="D4520" s="86"/>
      <c r="E4520" s="86"/>
      <c r="F4520" s="86"/>
      <c r="G4520" s="87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9"/>
      <c r="AB4520" s="79"/>
      <c r="AD4520" s="79"/>
      <c r="AE4520" s="123"/>
    </row>
    <row r="4521" spans="1:31" x14ac:dyDescent="0.25">
      <c r="A4521" s="17"/>
      <c r="B4521" s="17"/>
      <c r="C4521" s="17"/>
      <c r="D4521" s="86"/>
      <c r="E4521" s="86"/>
      <c r="F4521" s="86"/>
      <c r="G4521" s="87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9"/>
      <c r="AB4521" s="79"/>
      <c r="AD4521" s="79"/>
      <c r="AE4521" s="123"/>
    </row>
    <row r="4522" spans="1:31" x14ac:dyDescent="0.25">
      <c r="A4522" s="17"/>
      <c r="B4522" s="17"/>
      <c r="C4522" s="17"/>
      <c r="D4522" s="86"/>
      <c r="E4522" s="86"/>
      <c r="F4522" s="86"/>
      <c r="G4522" s="87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9"/>
      <c r="AB4522" s="79"/>
      <c r="AD4522" s="79"/>
      <c r="AE4522" s="123"/>
    </row>
    <row r="4523" spans="1:31" x14ac:dyDescent="0.25">
      <c r="A4523" s="17"/>
      <c r="B4523" s="17"/>
      <c r="C4523" s="17"/>
      <c r="D4523" s="86"/>
      <c r="E4523" s="86"/>
      <c r="F4523" s="86"/>
      <c r="G4523" s="87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9"/>
      <c r="AB4523" s="79"/>
      <c r="AD4523" s="79"/>
      <c r="AE4523" s="123"/>
    </row>
    <row r="4524" spans="1:31" x14ac:dyDescent="0.25">
      <c r="A4524" s="17"/>
      <c r="B4524" s="17"/>
      <c r="C4524" s="17"/>
      <c r="D4524" s="86"/>
      <c r="E4524" s="86"/>
      <c r="F4524" s="86"/>
      <c r="G4524" s="87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9"/>
      <c r="AB4524" s="79"/>
      <c r="AD4524" s="79"/>
      <c r="AE4524" s="123"/>
    </row>
    <row r="4525" spans="1:31" x14ac:dyDescent="0.25">
      <c r="A4525" s="17"/>
      <c r="B4525" s="17"/>
      <c r="C4525" s="17"/>
      <c r="D4525" s="86"/>
      <c r="E4525" s="86"/>
      <c r="F4525" s="86"/>
      <c r="G4525" s="87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9"/>
      <c r="AB4525" s="79"/>
      <c r="AD4525" s="79"/>
      <c r="AE4525" s="123"/>
    </row>
    <row r="4526" spans="1:31" x14ac:dyDescent="0.25">
      <c r="A4526" s="17"/>
      <c r="B4526" s="17"/>
      <c r="C4526" s="17"/>
      <c r="D4526" s="86"/>
      <c r="E4526" s="86"/>
      <c r="F4526" s="86"/>
      <c r="G4526" s="87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9"/>
      <c r="AB4526" s="79"/>
      <c r="AD4526" s="79"/>
      <c r="AE4526" s="123"/>
    </row>
    <row r="4527" spans="1:31" x14ac:dyDescent="0.25">
      <c r="A4527" s="17"/>
      <c r="B4527" s="17"/>
      <c r="C4527" s="17"/>
      <c r="D4527" s="86"/>
      <c r="E4527" s="86"/>
      <c r="F4527" s="86"/>
      <c r="G4527" s="87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9"/>
      <c r="AB4527" s="79"/>
      <c r="AD4527" s="79"/>
      <c r="AE4527" s="123"/>
    </row>
    <row r="4528" spans="1:31" x14ac:dyDescent="0.25">
      <c r="A4528" s="17"/>
      <c r="B4528" s="17"/>
      <c r="C4528" s="17"/>
      <c r="D4528" s="86"/>
      <c r="E4528" s="86"/>
      <c r="F4528" s="86"/>
      <c r="G4528" s="87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9"/>
      <c r="AB4528" s="79"/>
      <c r="AD4528" s="79"/>
      <c r="AE4528" s="123"/>
    </row>
    <row r="4529" spans="1:31" x14ac:dyDescent="0.25">
      <c r="A4529" s="17"/>
      <c r="B4529" s="17"/>
      <c r="C4529" s="17"/>
      <c r="D4529" s="86"/>
      <c r="E4529" s="86"/>
      <c r="F4529" s="86"/>
      <c r="G4529" s="87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9"/>
      <c r="AB4529" s="79"/>
      <c r="AD4529" s="79"/>
      <c r="AE4529" s="123"/>
    </row>
    <row r="4530" spans="1:31" x14ac:dyDescent="0.25">
      <c r="A4530" s="17"/>
      <c r="B4530" s="17"/>
      <c r="C4530" s="17"/>
      <c r="D4530" s="86"/>
      <c r="E4530" s="86"/>
      <c r="F4530" s="86"/>
      <c r="G4530" s="87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9"/>
      <c r="AB4530" s="79"/>
      <c r="AD4530" s="79"/>
      <c r="AE4530" s="123"/>
    </row>
    <row r="4531" spans="1:31" x14ac:dyDescent="0.25">
      <c r="A4531" s="17"/>
      <c r="B4531" s="17"/>
      <c r="C4531" s="17"/>
      <c r="D4531" s="86"/>
      <c r="E4531" s="86"/>
      <c r="F4531" s="86"/>
      <c r="G4531" s="87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9"/>
      <c r="AB4531" s="79"/>
      <c r="AD4531" s="79"/>
      <c r="AE4531" s="123"/>
    </row>
    <row r="4532" spans="1:31" x14ac:dyDescent="0.25">
      <c r="A4532" s="17"/>
      <c r="B4532" s="17"/>
      <c r="C4532" s="17"/>
      <c r="D4532" s="86"/>
      <c r="E4532" s="86"/>
      <c r="F4532" s="86"/>
      <c r="G4532" s="87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9"/>
      <c r="AB4532" s="79"/>
      <c r="AD4532" s="79"/>
      <c r="AE4532" s="123"/>
    </row>
    <row r="4533" spans="1:31" x14ac:dyDescent="0.25">
      <c r="A4533" s="17"/>
      <c r="B4533" s="17"/>
      <c r="C4533" s="17"/>
      <c r="D4533" s="86"/>
      <c r="E4533" s="86"/>
      <c r="F4533" s="86"/>
      <c r="G4533" s="87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9"/>
      <c r="AB4533" s="79"/>
      <c r="AD4533" s="79"/>
      <c r="AE4533" s="123"/>
    </row>
    <row r="4534" spans="1:31" x14ac:dyDescent="0.25">
      <c r="A4534" s="17"/>
      <c r="B4534" s="17"/>
      <c r="C4534" s="17"/>
      <c r="D4534" s="86"/>
      <c r="E4534" s="86"/>
      <c r="F4534" s="86"/>
      <c r="G4534" s="87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9"/>
      <c r="AB4534" s="79"/>
      <c r="AD4534" s="79"/>
      <c r="AE4534" s="123"/>
    </row>
    <row r="4535" spans="1:31" x14ac:dyDescent="0.25">
      <c r="A4535" s="17"/>
      <c r="B4535" s="17"/>
      <c r="C4535" s="17"/>
      <c r="D4535" s="86"/>
      <c r="E4535" s="86"/>
      <c r="F4535" s="86"/>
      <c r="G4535" s="87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9"/>
      <c r="AB4535" s="79"/>
      <c r="AD4535" s="79"/>
      <c r="AE4535" s="123"/>
    </row>
    <row r="4536" spans="1:31" x14ac:dyDescent="0.25">
      <c r="A4536" s="17"/>
      <c r="B4536" s="17"/>
      <c r="C4536" s="17"/>
      <c r="D4536" s="86"/>
      <c r="E4536" s="86"/>
      <c r="F4536" s="86"/>
      <c r="G4536" s="87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9"/>
      <c r="AB4536" s="79"/>
      <c r="AD4536" s="79"/>
      <c r="AE4536" s="123"/>
    </row>
    <row r="4537" spans="1:31" x14ac:dyDescent="0.25">
      <c r="A4537" s="17"/>
      <c r="B4537" s="17"/>
      <c r="C4537" s="17"/>
      <c r="D4537" s="86"/>
      <c r="E4537" s="86"/>
      <c r="F4537" s="86"/>
      <c r="G4537" s="87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9"/>
      <c r="AB4537" s="79"/>
      <c r="AD4537" s="79"/>
      <c r="AE4537" s="123"/>
    </row>
    <row r="4538" spans="1:31" x14ac:dyDescent="0.25">
      <c r="A4538" s="17"/>
      <c r="B4538" s="17"/>
      <c r="C4538" s="17"/>
      <c r="D4538" s="86"/>
      <c r="E4538" s="86"/>
      <c r="F4538" s="86"/>
      <c r="G4538" s="87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9"/>
      <c r="AB4538" s="79"/>
      <c r="AD4538" s="79"/>
      <c r="AE4538" s="123"/>
    </row>
    <row r="4539" spans="1:31" x14ac:dyDescent="0.25">
      <c r="A4539" s="17"/>
      <c r="B4539" s="17"/>
      <c r="C4539" s="17"/>
      <c r="D4539" s="86"/>
      <c r="E4539" s="86"/>
      <c r="F4539" s="86"/>
      <c r="G4539" s="87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9"/>
      <c r="AB4539" s="79"/>
      <c r="AD4539" s="79"/>
      <c r="AE4539" s="123"/>
    </row>
    <row r="4540" spans="1:31" x14ac:dyDescent="0.25">
      <c r="A4540" s="17"/>
      <c r="B4540" s="17"/>
      <c r="C4540" s="17"/>
      <c r="D4540" s="86"/>
      <c r="E4540" s="86"/>
      <c r="F4540" s="86"/>
      <c r="G4540" s="87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9"/>
      <c r="AB4540" s="79"/>
      <c r="AD4540" s="79"/>
      <c r="AE4540" s="123"/>
    </row>
    <row r="4541" spans="1:31" x14ac:dyDescent="0.25">
      <c r="A4541" s="17"/>
      <c r="B4541" s="17"/>
      <c r="C4541" s="17"/>
      <c r="D4541" s="86"/>
      <c r="E4541" s="86"/>
      <c r="F4541" s="86"/>
      <c r="G4541" s="87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9"/>
      <c r="AB4541" s="79"/>
      <c r="AD4541" s="79"/>
      <c r="AE4541" s="124"/>
    </row>
    <row r="4542" spans="1:31" x14ac:dyDescent="0.25">
      <c r="A4542" s="17"/>
      <c r="B4542" s="17"/>
      <c r="C4542" s="17"/>
      <c r="D4542" s="86"/>
      <c r="E4542" s="86"/>
      <c r="F4542" s="86"/>
      <c r="G4542" s="87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9"/>
      <c r="AB4542" s="79"/>
      <c r="AD4542" s="79"/>
      <c r="AE4542" s="124"/>
    </row>
    <row r="4543" spans="1:31" x14ac:dyDescent="0.25">
      <c r="A4543" s="17"/>
      <c r="B4543" s="17"/>
      <c r="C4543" s="17"/>
      <c r="D4543" s="86"/>
      <c r="E4543" s="86"/>
      <c r="F4543" s="86"/>
      <c r="G4543" s="87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9"/>
      <c r="AB4543" s="79"/>
      <c r="AD4543" s="79"/>
      <c r="AE4543" s="124"/>
    </row>
    <row r="4544" spans="1:31" x14ac:dyDescent="0.25">
      <c r="A4544" s="17"/>
      <c r="B4544" s="17"/>
      <c r="C4544" s="17"/>
      <c r="D4544" s="86"/>
      <c r="E4544" s="86"/>
      <c r="F4544" s="86"/>
      <c r="G4544" s="87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9"/>
      <c r="AB4544" s="79"/>
      <c r="AD4544" s="79"/>
      <c r="AE4544" s="124"/>
    </row>
    <row r="4545" spans="1:31" x14ac:dyDescent="0.25">
      <c r="A4545" s="17"/>
      <c r="B4545" s="17"/>
      <c r="C4545" s="17"/>
      <c r="D4545" s="86"/>
      <c r="E4545" s="86"/>
      <c r="F4545" s="86"/>
      <c r="G4545" s="87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9"/>
      <c r="AB4545" s="79"/>
      <c r="AD4545" s="79"/>
      <c r="AE4545" s="124"/>
    </row>
    <row r="4546" spans="1:31" x14ac:dyDescent="0.25">
      <c r="A4546" s="17"/>
      <c r="B4546" s="17"/>
      <c r="C4546" s="17"/>
      <c r="D4546" s="86"/>
      <c r="E4546" s="86"/>
      <c r="F4546" s="86"/>
      <c r="G4546" s="87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9"/>
      <c r="AB4546" s="79"/>
      <c r="AD4546" s="79"/>
      <c r="AE4546" s="124"/>
    </row>
    <row r="4547" spans="1:31" x14ac:dyDescent="0.25">
      <c r="A4547" s="17"/>
      <c r="B4547" s="17"/>
      <c r="C4547" s="17"/>
      <c r="D4547" s="86"/>
      <c r="E4547" s="86"/>
      <c r="F4547" s="86"/>
      <c r="G4547" s="87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9"/>
      <c r="AB4547" s="79"/>
      <c r="AD4547" s="79"/>
      <c r="AE4547" s="124"/>
    </row>
    <row r="4548" spans="1:31" x14ac:dyDescent="0.25">
      <c r="A4548" s="17"/>
      <c r="B4548" s="17"/>
      <c r="C4548" s="17"/>
      <c r="D4548" s="86"/>
      <c r="E4548" s="86"/>
      <c r="F4548" s="86"/>
      <c r="G4548" s="87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9"/>
      <c r="AB4548" s="79"/>
      <c r="AD4548" s="79"/>
      <c r="AE4548" s="124"/>
    </row>
    <row r="4549" spans="1:31" x14ac:dyDescent="0.25">
      <c r="A4549" s="17"/>
      <c r="B4549" s="17"/>
      <c r="C4549" s="17"/>
      <c r="D4549" s="86"/>
      <c r="E4549" s="86"/>
      <c r="F4549" s="86"/>
      <c r="G4549" s="87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9"/>
      <c r="AB4549" s="79"/>
      <c r="AD4549" s="79"/>
      <c r="AE4549" s="124"/>
    </row>
    <row r="4550" spans="1:31" x14ac:dyDescent="0.25">
      <c r="A4550" s="17"/>
      <c r="B4550" s="17"/>
      <c r="C4550" s="17"/>
      <c r="D4550" s="86"/>
      <c r="E4550" s="86"/>
      <c r="F4550" s="86"/>
      <c r="G4550" s="87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9"/>
      <c r="AB4550" s="79"/>
      <c r="AD4550" s="79"/>
      <c r="AE4550" s="124"/>
    </row>
    <row r="4551" spans="1:31" x14ac:dyDescent="0.25">
      <c r="A4551" s="17"/>
      <c r="B4551" s="17"/>
      <c r="C4551" s="17"/>
      <c r="D4551" s="86"/>
      <c r="E4551" s="86"/>
      <c r="F4551" s="86"/>
      <c r="G4551" s="87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9"/>
      <c r="AB4551" s="79"/>
      <c r="AD4551" s="79"/>
      <c r="AE4551" s="124"/>
    </row>
    <row r="4552" spans="1:31" x14ac:dyDescent="0.25">
      <c r="A4552" s="17"/>
      <c r="B4552" s="17"/>
      <c r="C4552" s="17"/>
      <c r="D4552" s="86"/>
      <c r="E4552" s="86"/>
      <c r="F4552" s="86"/>
      <c r="G4552" s="87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9"/>
      <c r="AB4552" s="79"/>
      <c r="AD4552" s="79"/>
      <c r="AE4552" s="124"/>
    </row>
    <row r="4553" spans="1:31" x14ac:dyDescent="0.25">
      <c r="A4553" s="17"/>
      <c r="B4553" s="17"/>
      <c r="C4553" s="17"/>
      <c r="D4553" s="86"/>
      <c r="E4553" s="86"/>
      <c r="F4553" s="86"/>
      <c r="G4553" s="87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9"/>
      <c r="AB4553" s="79"/>
      <c r="AD4553" s="79"/>
      <c r="AE4553" s="124"/>
    </row>
    <row r="4554" spans="1:31" x14ac:dyDescent="0.25">
      <c r="A4554" s="17"/>
      <c r="B4554" s="17"/>
      <c r="C4554" s="17"/>
      <c r="D4554" s="86"/>
      <c r="E4554" s="86"/>
      <c r="F4554" s="86"/>
      <c r="G4554" s="87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9"/>
      <c r="AB4554" s="79"/>
      <c r="AD4554" s="79"/>
      <c r="AE4554" s="124"/>
    </row>
    <row r="4555" spans="1:31" x14ac:dyDescent="0.25">
      <c r="A4555" s="17"/>
      <c r="B4555" s="17"/>
      <c r="C4555" s="17"/>
      <c r="D4555" s="86"/>
      <c r="E4555" s="86"/>
      <c r="F4555" s="86"/>
      <c r="G4555" s="87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9"/>
      <c r="AB4555" s="79"/>
      <c r="AD4555" s="79"/>
      <c r="AE4555" s="124"/>
    </row>
    <row r="4556" spans="1:31" x14ac:dyDescent="0.25">
      <c r="A4556" s="17"/>
      <c r="B4556" s="17"/>
      <c r="C4556" s="17"/>
      <c r="D4556" s="86"/>
      <c r="E4556" s="86"/>
      <c r="F4556" s="86"/>
      <c r="G4556" s="87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9"/>
      <c r="AB4556" s="79"/>
      <c r="AD4556" s="79"/>
      <c r="AE4556" s="124"/>
    </row>
    <row r="4557" spans="1:31" x14ac:dyDescent="0.25">
      <c r="A4557" s="17"/>
      <c r="B4557" s="17"/>
      <c r="C4557" s="17"/>
      <c r="D4557" s="86"/>
      <c r="E4557" s="86"/>
      <c r="F4557" s="86"/>
      <c r="G4557" s="87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9"/>
      <c r="AB4557" s="79"/>
      <c r="AD4557" s="79"/>
      <c r="AE4557" s="124"/>
    </row>
    <row r="4558" spans="1:31" x14ac:dyDescent="0.25">
      <c r="A4558" s="17"/>
      <c r="B4558" s="17"/>
      <c r="C4558" s="17"/>
      <c r="D4558" s="86"/>
      <c r="E4558" s="86"/>
      <c r="F4558" s="86"/>
      <c r="G4558" s="87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9"/>
      <c r="AB4558" s="79"/>
      <c r="AD4558" s="79"/>
      <c r="AE4558" s="124"/>
    </row>
    <row r="4559" spans="1:31" x14ac:dyDescent="0.25">
      <c r="A4559" s="17"/>
      <c r="B4559" s="17"/>
      <c r="C4559" s="17"/>
      <c r="D4559" s="86"/>
      <c r="E4559" s="86"/>
      <c r="F4559" s="86"/>
      <c r="G4559" s="87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9"/>
      <c r="AB4559" s="79"/>
      <c r="AD4559" s="79"/>
      <c r="AE4559" s="124"/>
    </row>
    <row r="4560" spans="1:31" x14ac:dyDescent="0.25">
      <c r="A4560" s="17"/>
      <c r="B4560" s="17"/>
      <c r="C4560" s="17"/>
      <c r="D4560" s="86"/>
      <c r="E4560" s="86"/>
      <c r="F4560" s="86"/>
      <c r="G4560" s="87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9"/>
      <c r="AB4560" s="79"/>
      <c r="AD4560" s="79"/>
      <c r="AE4560" s="124"/>
    </row>
    <row r="4561" spans="1:31" x14ac:dyDescent="0.25">
      <c r="A4561" s="17"/>
      <c r="B4561" s="17"/>
      <c r="C4561" s="17"/>
      <c r="D4561" s="86"/>
      <c r="E4561" s="86"/>
      <c r="F4561" s="86"/>
      <c r="G4561" s="87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9"/>
      <c r="AB4561" s="79"/>
      <c r="AD4561" s="79"/>
      <c r="AE4561" s="124"/>
    </row>
    <row r="4562" spans="1:31" x14ac:dyDescent="0.25">
      <c r="A4562" s="17"/>
      <c r="B4562" s="17"/>
      <c r="C4562" s="17"/>
      <c r="D4562" s="86"/>
      <c r="E4562" s="86"/>
      <c r="F4562" s="86"/>
      <c r="G4562" s="87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9"/>
      <c r="AB4562" s="79"/>
      <c r="AD4562" s="79"/>
      <c r="AE4562" s="12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9" customWidth="1"/>
    <col min="2" max="2" width="11.5703125" style="79" customWidth="1"/>
  </cols>
  <sheetData>
    <row r="1" spans="1:2" s="2" customFormat="1" x14ac:dyDescent="0.25">
      <c r="A1" s="83" t="s">
        <v>148</v>
      </c>
      <c r="B1" s="83" t="s">
        <v>474</v>
      </c>
    </row>
    <row r="2" spans="1:2" x14ac:dyDescent="0.25">
      <c r="A2" s="79" t="s">
        <v>154</v>
      </c>
      <c r="B2" s="79" t="s">
        <v>160</v>
      </c>
    </row>
    <row r="3" spans="1:2" x14ac:dyDescent="0.25">
      <c r="A3" s="79" t="s">
        <v>170</v>
      </c>
      <c r="B3" s="79" t="s">
        <v>160</v>
      </c>
    </row>
    <row r="4" spans="1:2" x14ac:dyDescent="0.25">
      <c r="A4" s="79" t="s">
        <v>162</v>
      </c>
      <c r="B4" s="79" t="s">
        <v>160</v>
      </c>
    </row>
    <row r="5" spans="1:2" x14ac:dyDescent="0.25">
      <c r="A5" s="79" t="s">
        <v>176</v>
      </c>
      <c r="B5" s="79" t="s">
        <v>160</v>
      </c>
    </row>
    <row r="6" spans="1:2" x14ac:dyDescent="0.25">
      <c r="A6" s="79" t="s">
        <v>165</v>
      </c>
      <c r="B6" s="79" t="s">
        <v>160</v>
      </c>
    </row>
    <row r="7" spans="1:2" x14ac:dyDescent="0.25">
      <c r="A7" s="79" t="s">
        <v>168</v>
      </c>
      <c r="B7" s="79" t="s">
        <v>160</v>
      </c>
    </row>
    <row r="8" spans="1:2" x14ac:dyDescent="0.25">
      <c r="A8" s="79" t="s">
        <v>164</v>
      </c>
      <c r="B8" s="79" t="s">
        <v>160</v>
      </c>
    </row>
    <row r="9" spans="1:2" x14ac:dyDescent="0.25">
      <c r="A9" s="79" t="s">
        <v>175</v>
      </c>
      <c r="B9" s="79" t="s">
        <v>160</v>
      </c>
    </row>
    <row r="10" spans="1:2" x14ac:dyDescent="0.25">
      <c r="A10" s="79" t="s">
        <v>447</v>
      </c>
      <c r="B10" s="79" t="s">
        <v>160</v>
      </c>
    </row>
    <row r="11" spans="1:2" x14ac:dyDescent="0.25">
      <c r="A11" s="79" t="s">
        <v>391</v>
      </c>
      <c r="B11" s="79" t="s">
        <v>160</v>
      </c>
    </row>
    <row r="12" spans="1:2" x14ac:dyDescent="0.25">
      <c r="A12" s="79" t="s">
        <v>359</v>
      </c>
      <c r="B12" s="79" t="s">
        <v>160</v>
      </c>
    </row>
    <row r="13" spans="1:2" x14ac:dyDescent="0.25">
      <c r="A13" s="79" t="s">
        <v>226</v>
      </c>
      <c r="B13" s="79" t="s">
        <v>160</v>
      </c>
    </row>
    <row r="14" spans="1:2" x14ac:dyDescent="0.25">
      <c r="A14" s="79" t="s">
        <v>360</v>
      </c>
      <c r="B14" s="79" t="s">
        <v>160</v>
      </c>
    </row>
    <row r="15" spans="1:2" x14ac:dyDescent="0.25">
      <c r="A15" s="79" t="s">
        <v>475</v>
      </c>
      <c r="B15" s="79" t="s">
        <v>160</v>
      </c>
    </row>
    <row r="16" spans="1:2" x14ac:dyDescent="0.25">
      <c r="A16" s="79" t="s">
        <v>476</v>
      </c>
      <c r="B16" s="79" t="s">
        <v>160</v>
      </c>
    </row>
    <row r="17" spans="1:2" x14ac:dyDescent="0.25">
      <c r="A17" s="79" t="s">
        <v>392</v>
      </c>
      <c r="B17" s="79" t="s">
        <v>160</v>
      </c>
    </row>
    <row r="18" spans="1:2" x14ac:dyDescent="0.25">
      <c r="A18" s="79" t="s">
        <v>446</v>
      </c>
      <c r="B18" s="79" t="s">
        <v>160</v>
      </c>
    </row>
    <row r="19" spans="1:2" x14ac:dyDescent="0.25">
      <c r="A19" s="79" t="s">
        <v>375</v>
      </c>
      <c r="B19" s="79" t="s">
        <v>160</v>
      </c>
    </row>
    <row r="20" spans="1:2" x14ac:dyDescent="0.25">
      <c r="A20" s="79" t="s">
        <v>477</v>
      </c>
      <c r="B20" s="79" t="s">
        <v>160</v>
      </c>
    </row>
    <row r="21" spans="1:2" x14ac:dyDescent="0.25">
      <c r="A21" s="79" t="s">
        <v>478</v>
      </c>
      <c r="B21" s="79" t="s">
        <v>160</v>
      </c>
    </row>
    <row r="22" spans="1:2" x14ac:dyDescent="0.25">
      <c r="A22" s="79" t="s">
        <v>479</v>
      </c>
      <c r="B22" s="79" t="s">
        <v>160</v>
      </c>
    </row>
    <row r="23" spans="1:2" x14ac:dyDescent="0.25">
      <c r="A23" s="79" t="s">
        <v>509</v>
      </c>
      <c r="B23" s="79" t="s">
        <v>160</v>
      </c>
    </row>
    <row r="24" spans="1:2" x14ac:dyDescent="0.25">
      <c r="A24" s="79" t="s">
        <v>468</v>
      </c>
      <c r="B24" s="79" t="s">
        <v>160</v>
      </c>
    </row>
    <row r="25" spans="1:2" x14ac:dyDescent="0.25">
      <c r="A25" s="79" t="s">
        <v>470</v>
      </c>
      <c r="B25" s="79" t="s">
        <v>160</v>
      </c>
    </row>
    <row r="26" spans="1:2" x14ac:dyDescent="0.25">
      <c r="A26" s="79" t="s">
        <v>149</v>
      </c>
      <c r="B26" s="79" t="s">
        <v>166</v>
      </c>
    </row>
    <row r="27" spans="1:2" x14ac:dyDescent="0.25">
      <c r="A27" s="79" t="s">
        <v>151</v>
      </c>
      <c r="B27" s="79" t="s">
        <v>166</v>
      </c>
    </row>
    <row r="28" spans="1:2" x14ac:dyDescent="0.25">
      <c r="A28" s="79" t="s">
        <v>150</v>
      </c>
      <c r="B28" s="79" t="s">
        <v>166</v>
      </c>
    </row>
    <row r="29" spans="1:2" x14ac:dyDescent="0.25">
      <c r="A29" s="79" t="s">
        <v>169</v>
      </c>
      <c r="B29" s="79" t="s">
        <v>166</v>
      </c>
    </row>
    <row r="30" spans="1:2" x14ac:dyDescent="0.25">
      <c r="A30" s="79" t="s">
        <v>433</v>
      </c>
      <c r="B30" s="79" t="s">
        <v>166</v>
      </c>
    </row>
    <row r="31" spans="1:2" x14ac:dyDescent="0.25">
      <c r="A31" s="79" t="s">
        <v>480</v>
      </c>
      <c r="B31" s="79" t="s">
        <v>166</v>
      </c>
    </row>
    <row r="32" spans="1:2" x14ac:dyDescent="0.25">
      <c r="A32" s="79" t="s">
        <v>152</v>
      </c>
      <c r="B32" s="79" t="s">
        <v>161</v>
      </c>
    </row>
    <row r="33" spans="1:2" x14ac:dyDescent="0.25">
      <c r="A33" s="79" t="s">
        <v>153</v>
      </c>
      <c r="B33" s="79" t="s">
        <v>161</v>
      </c>
    </row>
    <row r="34" spans="1:2" x14ac:dyDescent="0.25">
      <c r="A34" s="79" t="s">
        <v>155</v>
      </c>
      <c r="B34" s="79" t="s">
        <v>161</v>
      </c>
    </row>
    <row r="35" spans="1:2" x14ac:dyDescent="0.25">
      <c r="A35" s="79" t="s">
        <v>163</v>
      </c>
      <c r="B35" s="79" t="s">
        <v>161</v>
      </c>
    </row>
    <row r="36" spans="1:2" x14ac:dyDescent="0.25">
      <c r="A36" s="79" t="s">
        <v>178</v>
      </c>
      <c r="B36" s="79" t="s">
        <v>161</v>
      </c>
    </row>
    <row r="37" spans="1:2" x14ac:dyDescent="0.25">
      <c r="A37" s="79" t="s">
        <v>172</v>
      </c>
      <c r="B37" s="79" t="s">
        <v>161</v>
      </c>
    </row>
    <row r="38" spans="1:2" x14ac:dyDescent="0.25">
      <c r="A38" s="79" t="s">
        <v>179</v>
      </c>
      <c r="B38" s="79" t="s">
        <v>161</v>
      </c>
    </row>
    <row r="39" spans="1:2" x14ac:dyDescent="0.25">
      <c r="A39" s="79" t="s">
        <v>167</v>
      </c>
      <c r="B39" s="79" t="s">
        <v>161</v>
      </c>
    </row>
    <row r="40" spans="1:2" x14ac:dyDescent="0.25">
      <c r="A40" s="79" t="s">
        <v>275</v>
      </c>
      <c r="B40" s="79" t="s">
        <v>161</v>
      </c>
    </row>
    <row r="41" spans="1:2" x14ac:dyDescent="0.25">
      <c r="A41" s="79" t="s">
        <v>450</v>
      </c>
      <c r="B41" s="79" t="s">
        <v>161</v>
      </c>
    </row>
    <row r="42" spans="1:2" x14ac:dyDescent="0.25">
      <c r="A42" s="79" t="s">
        <v>451</v>
      </c>
      <c r="B42" s="79" t="s">
        <v>161</v>
      </c>
    </row>
    <row r="43" spans="1:2" x14ac:dyDescent="0.25">
      <c r="A43" s="79" t="s">
        <v>329</v>
      </c>
      <c r="B43" s="79" t="s">
        <v>161</v>
      </c>
    </row>
    <row r="44" spans="1:2" x14ac:dyDescent="0.25">
      <c r="A44" s="79" t="s">
        <v>263</v>
      </c>
      <c r="B44" s="79" t="s">
        <v>161</v>
      </c>
    </row>
    <row r="45" spans="1:2" x14ac:dyDescent="0.25">
      <c r="A45" s="79" t="s">
        <v>441</v>
      </c>
      <c r="B45" s="79" t="s">
        <v>161</v>
      </c>
    </row>
    <row r="46" spans="1:2" x14ac:dyDescent="0.25">
      <c r="A46" s="79" t="s">
        <v>481</v>
      </c>
      <c r="B46" s="79" t="s">
        <v>161</v>
      </c>
    </row>
    <row r="47" spans="1:2" x14ac:dyDescent="0.25">
      <c r="A47" s="79" t="s">
        <v>482</v>
      </c>
      <c r="B47" s="79" t="s">
        <v>161</v>
      </c>
    </row>
    <row r="48" spans="1:2" x14ac:dyDescent="0.25">
      <c r="A48" s="79" t="s">
        <v>483</v>
      </c>
      <c r="B48" s="79" t="s">
        <v>161</v>
      </c>
    </row>
    <row r="49" spans="1:2" x14ac:dyDescent="0.25">
      <c r="A49" s="79" t="s">
        <v>484</v>
      </c>
      <c r="B49" s="79" t="s">
        <v>161</v>
      </c>
    </row>
    <row r="50" spans="1:2" x14ac:dyDescent="0.25">
      <c r="A50" s="79" t="s">
        <v>485</v>
      </c>
      <c r="B50" s="79" t="s">
        <v>161</v>
      </c>
    </row>
    <row r="51" spans="1:2" x14ac:dyDescent="0.25">
      <c r="A51" s="79" t="s">
        <v>486</v>
      </c>
      <c r="B51" s="79" t="s">
        <v>161</v>
      </c>
    </row>
    <row r="52" spans="1:2" x14ac:dyDescent="0.25">
      <c r="A52" s="79" t="s">
        <v>512</v>
      </c>
      <c r="B52" s="79" t="s">
        <v>161</v>
      </c>
    </row>
    <row r="53" spans="1:2" x14ac:dyDescent="0.25">
      <c r="A53" s="79" t="s">
        <v>513</v>
      </c>
      <c r="B53" s="79" t="s">
        <v>161</v>
      </c>
    </row>
    <row r="54" spans="1:2" x14ac:dyDescent="0.25">
      <c r="A54" s="79" t="s">
        <v>487</v>
      </c>
      <c r="B54" s="79" t="s">
        <v>161</v>
      </c>
    </row>
    <row r="55" spans="1:2" x14ac:dyDescent="0.25">
      <c r="A55" s="79" t="s">
        <v>171</v>
      </c>
      <c r="B55" s="79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XFD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4" t="s">
        <v>455</v>
      </c>
      <c r="C1" s="144"/>
      <c r="D1" s="144"/>
      <c r="E1" s="144"/>
      <c r="F1" s="144"/>
      <c r="G1" s="144" t="s">
        <v>453</v>
      </c>
      <c r="H1" s="144"/>
      <c r="I1" s="144" t="s">
        <v>454</v>
      </c>
      <c r="J1" s="144"/>
      <c r="K1" s="144" t="s">
        <v>456</v>
      </c>
      <c r="L1" s="144"/>
      <c r="M1" s="144"/>
      <c r="N1" s="144"/>
      <c r="O1" s="144"/>
      <c r="P1" s="144" t="s">
        <v>453</v>
      </c>
      <c r="Q1" s="144"/>
      <c r="R1" s="144" t="s">
        <v>454</v>
      </c>
      <c r="S1" s="144"/>
      <c r="T1" s="144" t="s">
        <v>464</v>
      </c>
      <c r="U1" s="144"/>
      <c r="V1" s="144"/>
      <c r="W1" s="144"/>
      <c r="X1" s="144" t="s">
        <v>466</v>
      </c>
      <c r="Y1" s="144"/>
      <c r="Z1" s="144"/>
      <c r="AA1" s="144"/>
      <c r="AB1" s="144" t="s">
        <v>508</v>
      </c>
      <c r="AC1" s="144"/>
      <c r="AD1" s="144"/>
      <c r="AE1" s="144"/>
      <c r="AF1" s="144" t="s">
        <v>510</v>
      </c>
      <c r="AG1" s="144"/>
      <c r="AH1" s="144"/>
      <c r="AI1" s="144"/>
    </row>
    <row r="2" spans="1:35" s="2" customFormat="1" x14ac:dyDescent="0.25">
      <c r="B2" s="144" t="s">
        <v>453</v>
      </c>
      <c r="C2" s="144"/>
      <c r="D2" s="144" t="s">
        <v>454</v>
      </c>
      <c r="E2" s="144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4" t="s">
        <v>453</v>
      </c>
      <c r="L2" s="144"/>
      <c r="M2" s="144" t="s">
        <v>454</v>
      </c>
      <c r="N2" s="144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4" t="s">
        <v>455</v>
      </c>
      <c r="U2" s="144"/>
      <c r="V2" s="144" t="s">
        <v>465</v>
      </c>
      <c r="W2" s="144"/>
      <c r="X2" s="144" t="s">
        <v>455</v>
      </c>
      <c r="Y2" s="144"/>
      <c r="Z2" s="144" t="s">
        <v>465</v>
      </c>
      <c r="AA2" s="144"/>
      <c r="AB2" s="144" t="s">
        <v>455</v>
      </c>
      <c r="AC2" s="144"/>
      <c r="AD2" s="144" t="s">
        <v>465</v>
      </c>
      <c r="AE2" s="144"/>
      <c r="AF2" s="144" t="s">
        <v>455</v>
      </c>
      <c r="AG2" s="144"/>
      <c r="AH2" s="144" t="s">
        <v>465</v>
      </c>
      <c r="AI2" s="144"/>
    </row>
    <row r="3" spans="1:35" s="75" customFormat="1" x14ac:dyDescent="0.25">
      <c r="B3" s="75" t="s">
        <v>457</v>
      </c>
      <c r="C3" s="75" t="s">
        <v>458</v>
      </c>
      <c r="D3" s="75" t="s">
        <v>457</v>
      </c>
      <c r="E3" s="75" t="s">
        <v>458</v>
      </c>
      <c r="K3" s="75" t="s">
        <v>457</v>
      </c>
      <c r="L3" s="75" t="s">
        <v>458</v>
      </c>
      <c r="M3" s="75" t="s">
        <v>457</v>
      </c>
      <c r="N3" s="75" t="s">
        <v>458</v>
      </c>
      <c r="AB3" s="75" t="s">
        <v>453</v>
      </c>
      <c r="AC3" s="75" t="s">
        <v>454</v>
      </c>
      <c r="AD3" s="75" t="s">
        <v>453</v>
      </c>
      <c r="AE3" s="75" t="s">
        <v>454</v>
      </c>
      <c r="AF3" s="75" t="s">
        <v>453</v>
      </c>
      <c r="AG3" s="75" t="s">
        <v>454</v>
      </c>
      <c r="AH3" s="75" t="s">
        <v>453</v>
      </c>
      <c r="AI3" s="75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16</v>
      </c>
      <c r="C4">
        <f>COUNTIFS('2way'!$A$3:$A$7690,"&gt;  50% ",'2way'!$Y$3:$Y$7690,"N",'2way'!$S$3:$S$7690,"B1")</f>
        <v>10</v>
      </c>
      <c r="D4">
        <f>COUNTIFS('2way'!$B$3:$B$7690,"&gt;  50% ",'2way'!$Y$3:$Y$7690,"N",'2way'!$S$3:$S$7690,"B1")</f>
        <v>5</v>
      </c>
      <c r="E4">
        <f>COUNTIFS('2way'!$B$3:$B$7690,"&gt;  50% ",'2way'!$Y$3:$Y$7690,"Y",'2way'!$S$3:$S$7690,"B1")</f>
        <v>6</v>
      </c>
      <c r="F4">
        <f>COUNTIF('2way'!S3:S7690,"B1")</f>
        <v>52</v>
      </c>
      <c r="G4" s="6">
        <f t="shared" ref="G4:G26" si="0">B4/F4</f>
        <v>0.30769230769230771</v>
      </c>
      <c r="H4" s="6">
        <f t="shared" ref="H4:H26" si="1">C4/F4</f>
        <v>0.19230769230769232</v>
      </c>
      <c r="I4" s="6">
        <f t="shared" ref="I4:I26" si="2">D4/F4</f>
        <v>9.6153846153846159E-2</v>
      </c>
      <c r="J4" s="6">
        <f t="shared" ref="J4:J26" si="3">E4/F4</f>
        <v>0.11538461538461539</v>
      </c>
      <c r="K4">
        <f>COUNTIFS('2way'!M3:M7690,"&gt;  50% ",'2way'!Y3:Y7690,"Y",'2way'!S3:S7690,"B1")</f>
        <v>30</v>
      </c>
      <c r="L4">
        <f>COUNTIFS('2way'!M3:M7690,"&gt;  50% ",'2way'!Y3:Y7690,"N",'2way'!S3:S7690,"B1")</f>
        <v>18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52</v>
      </c>
      <c r="P4" s="6">
        <f t="shared" ref="P4:P26" si="4">K4/O4</f>
        <v>0.57692307692307687</v>
      </c>
      <c r="Q4" s="6">
        <f t="shared" ref="Q4:Q26" si="5">L4/O4</f>
        <v>0.34615384615384615</v>
      </c>
      <c r="R4" s="6">
        <f t="shared" ref="R4:R26" si="6">M4/O4</f>
        <v>3.8461538461538464E-2</v>
      </c>
      <c r="S4" s="6">
        <f t="shared" ref="S4:S26" si="7">N4/O4</f>
        <v>1.9230769230769232E-2</v>
      </c>
      <c r="T4">
        <f t="shared" ref="T4:T26" si="8">B4+D4</f>
        <v>21</v>
      </c>
      <c r="U4" s="6">
        <f t="shared" ref="U4:U26" si="9">T4/F4</f>
        <v>0.40384615384615385</v>
      </c>
      <c r="V4">
        <f t="shared" ref="V4:V26" si="10">K4+M4</f>
        <v>32</v>
      </c>
      <c r="W4" s="6">
        <f t="shared" ref="W4:W26" si="11">V4/O4</f>
        <v>0.61538461538461542</v>
      </c>
      <c r="X4">
        <f t="shared" ref="X4:X26" si="12">C4+E4</f>
        <v>16</v>
      </c>
      <c r="Y4" s="6">
        <f t="shared" ref="Y4:Y25" si="13">X4/F4</f>
        <v>0.30769230769230771</v>
      </c>
      <c r="Z4">
        <f t="shared" ref="Z4:Z26" si="14">L4+N4</f>
        <v>19</v>
      </c>
      <c r="AA4" s="6">
        <f t="shared" ref="AA4:AA26" si="15">Z4/O4</f>
        <v>0.36538461538461536</v>
      </c>
      <c r="AB4" s="6">
        <f>(B4/SUM(B4,E4))</f>
        <v>0.72727272727272729</v>
      </c>
      <c r="AC4" s="6">
        <f>(D4/SUM(D4,C4))</f>
        <v>0.33333333333333331</v>
      </c>
      <c r="AD4" s="6">
        <f>(K4/SUM(N4,K4))</f>
        <v>0.967741935483871</v>
      </c>
      <c r="AE4" s="6">
        <f>(M4/SUM(M4,L4))</f>
        <v>0.1</v>
      </c>
      <c r="AF4" s="6">
        <f>AB4-AD4</f>
        <v>-0.2404692082111437</v>
      </c>
      <c r="AG4" s="6">
        <f>AC4-AE4</f>
        <v>0.23333333333333331</v>
      </c>
      <c r="AH4" s="6">
        <f>AD4-AB4</f>
        <v>0.2404692082111437</v>
      </c>
      <c r="AI4" s="6">
        <f>AE4-AC4</f>
        <v>-0.23333333333333331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10</v>
      </c>
      <c r="C5">
        <f>COUNTIFS('2way'!$A$3:$A$7690,"&gt;  50% ",'2way'!$Y$3:$Y$7690,"N",'2way'!$S$3:$S$7690,"=" &amp; A5)</f>
        <v>3</v>
      </c>
      <c r="D5">
        <f>COUNTIFS('2way'!$B$3:$B$7690,"&gt;  50% ",'2way'!$Y$3:$Y$7690,"N",'2way'!$S$3:$S$7690,"=" &amp;A5)</f>
        <v>7</v>
      </c>
      <c r="E5">
        <f>COUNTIFS('2way'!$B$3:$B$7690,"&gt;  50% ",'2way'!$Y$3:$Y$7690,"Y",'2way'!$S$3:$S$7690,"=" &amp;A5)</f>
        <v>7</v>
      </c>
      <c r="F5">
        <f>COUNTIF('2way'!S3:S7690,"=" &amp;A5)</f>
        <v>27</v>
      </c>
      <c r="G5" s="6">
        <f t="shared" si="0"/>
        <v>0.37037037037037035</v>
      </c>
      <c r="H5" s="6">
        <f t="shared" si="1"/>
        <v>0.1111111111111111</v>
      </c>
      <c r="I5" s="6">
        <f t="shared" si="2"/>
        <v>0.25925925925925924</v>
      </c>
      <c r="J5" s="6">
        <f t="shared" si="3"/>
        <v>0.25925925925925924</v>
      </c>
      <c r="K5">
        <f>COUNTIFS('2way'!$M$3:$M$7690,"&gt;  50% ",'2way'!$Y$3:$Y$7690,"Y",'2way'!$S$3:$S$7690,"=" &amp;A5)</f>
        <v>16</v>
      </c>
      <c r="L5">
        <f>COUNTIFS('2way'!$M$3:$M$7690,"&gt;  50% ",'2way'!$Y$3:$Y$7690,"N",'2way'!$S$3:$S$7690,"=" &amp;A5)</f>
        <v>8</v>
      </c>
      <c r="M5">
        <f>COUNTIFS('2way'!$N$3:$N$7690,"&gt;  50% ",'2way'!$Y$3:$Y$7690,"N",'2way'!$S$3:$S$7690,"=" &amp;A5)</f>
        <v>2</v>
      </c>
      <c r="N5">
        <f>COUNTIFS('2way'!$N$3:$N$7690,"&gt;  50% ",'2way'!$Y$3:$Y$7690,"Y",'2way'!$S$3:$S$7690,"=" &amp;A5)</f>
        <v>1</v>
      </c>
      <c r="O5">
        <f>COUNTIF('2way'!S3:S7690,"=" &amp;A5)</f>
        <v>27</v>
      </c>
      <c r="P5" s="6">
        <f t="shared" si="4"/>
        <v>0.59259259259259256</v>
      </c>
      <c r="Q5" s="6">
        <f t="shared" si="5"/>
        <v>0.29629629629629628</v>
      </c>
      <c r="R5" s="6">
        <f t="shared" si="6"/>
        <v>7.407407407407407E-2</v>
      </c>
      <c r="S5" s="6">
        <f t="shared" si="7"/>
        <v>3.7037037037037035E-2</v>
      </c>
      <c r="T5">
        <f t="shared" si="8"/>
        <v>17</v>
      </c>
      <c r="U5" s="6">
        <f t="shared" si="9"/>
        <v>0.62962962962962965</v>
      </c>
      <c r="V5">
        <f t="shared" si="10"/>
        <v>18</v>
      </c>
      <c r="W5" s="6">
        <f t="shared" si="11"/>
        <v>0.66666666666666663</v>
      </c>
      <c r="X5">
        <f t="shared" si="12"/>
        <v>10</v>
      </c>
      <c r="Y5" s="6">
        <f t="shared" si="13"/>
        <v>0.37037037037037035</v>
      </c>
      <c r="Z5">
        <f t="shared" si="14"/>
        <v>9</v>
      </c>
      <c r="AA5" s="6">
        <f t="shared" si="15"/>
        <v>0.33333333333333331</v>
      </c>
      <c r="AB5" s="6">
        <f t="shared" ref="AB5:AB25" si="16">(B5/SUM(B5,E5))</f>
        <v>0.58823529411764708</v>
      </c>
      <c r="AC5" s="6">
        <f t="shared" ref="AC5:AC25" si="17">(D5/SUM(D5,C5))</f>
        <v>0.7</v>
      </c>
      <c r="AD5" s="6">
        <f t="shared" ref="AD5:AD25" si="18">(K5/SUM(N5,K5))</f>
        <v>0.94117647058823528</v>
      </c>
      <c r="AE5" s="6">
        <f t="shared" ref="AE5:AE25" si="19">(M5/SUM(M5,L5))</f>
        <v>0.2</v>
      </c>
      <c r="AF5" s="6">
        <f t="shared" ref="AF5:AF25" si="20">AB5-AD5</f>
        <v>-0.3529411764705882</v>
      </c>
      <c r="AG5" s="6">
        <f t="shared" ref="AG5:AG25" si="21">AC5-AE5</f>
        <v>0.49999999999999994</v>
      </c>
      <c r="AH5" s="6">
        <f t="shared" ref="AH5:AH25" si="22">AD5-AB5</f>
        <v>0.3529411764705882</v>
      </c>
      <c r="AI5" s="6">
        <f t="shared" ref="AI5:AI25" si="23">AE5-AC5</f>
        <v>-0.49999999999999994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11</v>
      </c>
      <c r="C6">
        <f>COUNTIFS('2way'!$A$3:$A$7690,"&gt;  50% ",'2way'!$Y$3:$Y$7690,"N",'2way'!$S$3:$S$7690,"=" &amp; A6)</f>
        <v>4</v>
      </c>
      <c r="D6">
        <f>COUNTIFS('2way'!$B$3:$B$7690,"&gt;  50% ",'2way'!$Y$3:$Y$7690,"N",'2way'!$S$3:$S$7690,"=" &amp;A6)</f>
        <v>7</v>
      </c>
      <c r="E6">
        <f>COUNTIFS('2way'!$B$3:$B$7690,"&gt;  50% ",'2way'!$Y$3:$Y$7690,"Y",'2way'!$S$3:$S$7690,"=" &amp;A6)</f>
        <v>7</v>
      </c>
      <c r="F6">
        <f>COUNTIF('2way'!S4:S7691,"=" &amp;A6)</f>
        <v>45</v>
      </c>
      <c r="G6" s="6">
        <f t="shared" si="0"/>
        <v>0.24444444444444444</v>
      </c>
      <c r="H6" s="6">
        <f t="shared" si="1"/>
        <v>8.8888888888888892E-2</v>
      </c>
      <c r="I6" s="6">
        <f t="shared" si="2"/>
        <v>0.15555555555555556</v>
      </c>
      <c r="J6" s="6">
        <f t="shared" si="3"/>
        <v>0.15555555555555556</v>
      </c>
      <c r="K6">
        <f>COUNTIFS('2way'!$M$3:$M$7690,"&gt;  50% ",'2way'!$Y$3:$Y$7690,"Y",'2way'!$S$3:$S$7690,"=" &amp;A6)</f>
        <v>23</v>
      </c>
      <c r="L6">
        <f>COUNTIFS('2way'!$M$3:$M$7690,"&gt;  50% ",'2way'!$Y$3:$Y$7690,"N",'2way'!$S$3:$S$7690,"=" &amp;A6)</f>
        <v>16</v>
      </c>
      <c r="M6">
        <f>COUNTIFS('2way'!$N$3:$N$7690,"&gt;  50% ",'2way'!$Y$3:$Y$7690,"N",'2way'!$S$3:$S$7690,"=" &amp;A6)</f>
        <v>1</v>
      </c>
      <c r="N6">
        <f>COUNTIFS('2way'!$N$3:$N$7690,"&gt;  50% ",'2way'!$Y$3:$Y$7690,"Y",'2way'!$S$3:$S$7690,"=" &amp;A6)</f>
        <v>5</v>
      </c>
      <c r="O6">
        <f>COUNTIF('2way'!S4:S7691,"=" &amp;A6)</f>
        <v>45</v>
      </c>
      <c r="P6" s="6">
        <f t="shared" si="4"/>
        <v>0.51111111111111107</v>
      </c>
      <c r="Q6" s="6">
        <f t="shared" si="5"/>
        <v>0.35555555555555557</v>
      </c>
      <c r="R6" s="6">
        <f t="shared" si="6"/>
        <v>2.2222222222222223E-2</v>
      </c>
      <c r="S6" s="6">
        <f t="shared" si="7"/>
        <v>0.1111111111111111</v>
      </c>
      <c r="T6">
        <f t="shared" si="8"/>
        <v>18</v>
      </c>
      <c r="U6" s="6">
        <f t="shared" si="9"/>
        <v>0.4</v>
      </c>
      <c r="V6">
        <f t="shared" si="10"/>
        <v>24</v>
      </c>
      <c r="W6" s="6">
        <f t="shared" si="11"/>
        <v>0.53333333333333333</v>
      </c>
      <c r="X6">
        <f t="shared" si="12"/>
        <v>11</v>
      </c>
      <c r="Y6" s="6">
        <f t="shared" si="13"/>
        <v>0.24444444444444444</v>
      </c>
      <c r="Z6">
        <f t="shared" si="14"/>
        <v>21</v>
      </c>
      <c r="AA6" s="6">
        <f t="shared" si="15"/>
        <v>0.46666666666666667</v>
      </c>
      <c r="AB6" s="6">
        <f t="shared" si="16"/>
        <v>0.61111111111111116</v>
      </c>
      <c r="AC6" s="6">
        <f t="shared" si="17"/>
        <v>0.63636363636363635</v>
      </c>
      <c r="AD6" s="6">
        <f t="shared" si="18"/>
        <v>0.8214285714285714</v>
      </c>
      <c r="AE6" s="6">
        <f t="shared" si="19"/>
        <v>5.8823529411764705E-2</v>
      </c>
      <c r="AF6" s="6">
        <f t="shared" si="20"/>
        <v>-0.21031746031746024</v>
      </c>
      <c r="AG6" s="6">
        <f t="shared" si="21"/>
        <v>0.57754010695187163</v>
      </c>
      <c r="AH6" s="6">
        <f t="shared" si="22"/>
        <v>0.21031746031746024</v>
      </c>
      <c r="AI6" s="6">
        <f t="shared" si="23"/>
        <v>-0.57754010695187163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10</v>
      </c>
      <c r="C7">
        <f>COUNTIFS('2way'!$A$3:$A$7690,"&gt;  50% ",'2way'!$Y$3:$Y$7690,"N",'2way'!$S$3:$S$7690,"=" &amp; A7)</f>
        <v>7</v>
      </c>
      <c r="D7">
        <f>COUNTIFS('2way'!$B$3:$B$7690,"&gt;  50% ",'2way'!$Y$3:$Y$7690,"N",'2way'!$S$3:$S$7690,"=" &amp;A7)</f>
        <v>8</v>
      </c>
      <c r="E7">
        <f>COUNTIFS('2way'!$B$3:$B$7690,"&gt;  50% ",'2way'!$Y$3:$Y$7690,"Y",'2way'!$S$3:$S$7690,"=" &amp;A7)</f>
        <v>5</v>
      </c>
      <c r="F7">
        <f>COUNTIF('2way'!S5:S7692,"=" &amp;A7)</f>
        <v>30</v>
      </c>
      <c r="G7" s="6">
        <f t="shared" si="0"/>
        <v>0.33333333333333331</v>
      </c>
      <c r="H7" s="6">
        <f t="shared" si="1"/>
        <v>0.23333333333333334</v>
      </c>
      <c r="I7" s="6">
        <f t="shared" si="2"/>
        <v>0.26666666666666666</v>
      </c>
      <c r="J7" s="6">
        <f t="shared" si="3"/>
        <v>0.16666666666666666</v>
      </c>
      <c r="K7">
        <f>COUNTIFS('2way'!$M$3:$M$7690,"&gt;  50% ",'2way'!$Y$3:$Y$7690,"Y",'2way'!$S$3:$S$7690,"=" &amp;A7)</f>
        <v>10</v>
      </c>
      <c r="L7">
        <f>COUNTIFS('2way'!$M$3:$M$7690,"&gt;  50% ",'2way'!$Y$3:$Y$7690,"N",'2way'!$S$3:$S$7690,"=" &amp;A7)</f>
        <v>6</v>
      </c>
      <c r="M7">
        <f>COUNTIFS('2way'!$N$3:$N$7690,"&gt;  50% ",'2way'!$Y$3:$Y$7690,"N",'2way'!$S$3:$S$7690,"=" &amp;A7)</f>
        <v>9</v>
      </c>
      <c r="N7">
        <f>COUNTIFS('2way'!$N$3:$N$7690,"&gt;  50% ",'2way'!$Y$3:$Y$7690,"Y",'2way'!$S$3:$S$7690,"=" &amp;A7)</f>
        <v>5</v>
      </c>
      <c r="O7">
        <f>COUNTIF('2way'!S5:S7692,"=" &amp;A7)</f>
        <v>30</v>
      </c>
      <c r="P7" s="6">
        <f t="shared" si="4"/>
        <v>0.33333333333333331</v>
      </c>
      <c r="Q7" s="6">
        <f t="shared" si="5"/>
        <v>0.2</v>
      </c>
      <c r="R7" s="6">
        <f t="shared" si="6"/>
        <v>0.3</v>
      </c>
      <c r="S7" s="6">
        <f t="shared" si="7"/>
        <v>0.16666666666666666</v>
      </c>
      <c r="T7">
        <f t="shared" si="8"/>
        <v>18</v>
      </c>
      <c r="U7" s="6">
        <f t="shared" si="9"/>
        <v>0.6</v>
      </c>
      <c r="V7">
        <f t="shared" si="10"/>
        <v>19</v>
      </c>
      <c r="W7" s="6">
        <f t="shared" si="11"/>
        <v>0.6333333333333333</v>
      </c>
      <c r="X7">
        <f t="shared" si="12"/>
        <v>12</v>
      </c>
      <c r="Y7" s="6">
        <f t="shared" si="13"/>
        <v>0.4</v>
      </c>
      <c r="Z7">
        <f t="shared" si="14"/>
        <v>11</v>
      </c>
      <c r="AA7" s="6">
        <f t="shared" si="15"/>
        <v>0.36666666666666664</v>
      </c>
      <c r="AB7" s="6">
        <f t="shared" si="16"/>
        <v>0.66666666666666663</v>
      </c>
      <c r="AC7" s="6">
        <f t="shared" si="17"/>
        <v>0.53333333333333333</v>
      </c>
      <c r="AD7" s="6">
        <f t="shared" si="18"/>
        <v>0.66666666666666663</v>
      </c>
      <c r="AE7" s="6">
        <f t="shared" si="19"/>
        <v>0.6</v>
      </c>
      <c r="AF7" s="6">
        <f t="shared" si="20"/>
        <v>0</v>
      </c>
      <c r="AG7" s="6">
        <f t="shared" si="21"/>
        <v>-6.6666666666666652E-2</v>
      </c>
      <c r="AH7" s="6">
        <f t="shared" si="22"/>
        <v>0</v>
      </c>
      <c r="AI7" s="6">
        <f t="shared" si="23"/>
        <v>6.6666666666666652E-2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9</v>
      </c>
      <c r="C8">
        <f>COUNTIFS('2way'!$A$3:$A$7690,"&gt;  50% ",'2way'!$Y$3:$Y$7690,"N",'2way'!$S$3:$S$7690,"=" &amp; A8)</f>
        <v>4</v>
      </c>
      <c r="D8">
        <f>COUNTIFS('2way'!$B$3:$B$7690,"&gt;  50% ",'2way'!$Y$3:$Y$7690,"N",'2way'!$S$3:$S$7690,"=" &amp;A8)</f>
        <v>23</v>
      </c>
      <c r="E8">
        <f>COUNTIFS('2way'!$B$3:$B$7690,"&gt;  50% ",'2way'!$Y$3:$Y$7690,"Y",'2way'!$S$3:$S$7690,"=" &amp;A8)</f>
        <v>24</v>
      </c>
      <c r="F8">
        <f>COUNTIF('2way'!S6:S7693,"=" &amp;A8)</f>
        <v>60</v>
      </c>
      <c r="G8" s="6">
        <f t="shared" si="0"/>
        <v>0.15</v>
      </c>
      <c r="H8" s="6">
        <f t="shared" si="1"/>
        <v>6.6666666666666666E-2</v>
      </c>
      <c r="I8" s="6">
        <f t="shared" si="2"/>
        <v>0.38333333333333336</v>
      </c>
      <c r="J8" s="6">
        <f t="shared" si="3"/>
        <v>0.4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2</v>
      </c>
      <c r="M8">
        <f>COUNTIFS('2way'!$N$3:$N$7690,"&gt;  50% ",'2way'!$Y$3:$Y$7690,"N",'2way'!$S$3:$S$7690,"=" &amp;A8)</f>
        <v>25</v>
      </c>
      <c r="N8">
        <f>COUNTIFS('2way'!$N$3:$N$7690,"&gt;  50% ",'2way'!$Y$3:$Y$7690,"Y",'2way'!$S$3:$S$7690,"=" &amp;A8)</f>
        <v>33</v>
      </c>
      <c r="O8">
        <f>COUNTIF('2way'!S6:S7693,"=" &amp;A8)</f>
        <v>60</v>
      </c>
      <c r="P8" s="6">
        <f t="shared" si="4"/>
        <v>0</v>
      </c>
      <c r="Q8" s="6">
        <f t="shared" si="5"/>
        <v>3.3333333333333333E-2</v>
      </c>
      <c r="R8" s="6">
        <f t="shared" si="6"/>
        <v>0.41666666666666669</v>
      </c>
      <c r="S8" s="6">
        <f t="shared" si="7"/>
        <v>0.55000000000000004</v>
      </c>
      <c r="T8">
        <f t="shared" si="8"/>
        <v>32</v>
      </c>
      <c r="U8" s="6">
        <f t="shared" si="9"/>
        <v>0.53333333333333333</v>
      </c>
      <c r="V8">
        <f t="shared" si="10"/>
        <v>25</v>
      </c>
      <c r="W8" s="6">
        <f t="shared" si="11"/>
        <v>0.41666666666666669</v>
      </c>
      <c r="X8">
        <f t="shared" si="12"/>
        <v>28</v>
      </c>
      <c r="Y8" s="6">
        <f t="shared" si="13"/>
        <v>0.46666666666666667</v>
      </c>
      <c r="Z8">
        <f t="shared" si="14"/>
        <v>35</v>
      </c>
      <c r="AA8" s="6">
        <f t="shared" si="15"/>
        <v>0.58333333333333337</v>
      </c>
      <c r="AB8" s="6">
        <f t="shared" si="16"/>
        <v>0.27272727272727271</v>
      </c>
      <c r="AC8" s="6">
        <f t="shared" si="17"/>
        <v>0.85185185185185186</v>
      </c>
      <c r="AD8" s="6">
        <f t="shared" si="18"/>
        <v>0</v>
      </c>
      <c r="AE8" s="6">
        <f t="shared" si="19"/>
        <v>0.92592592592592593</v>
      </c>
      <c r="AF8" s="6">
        <f t="shared" si="20"/>
        <v>0.27272727272727271</v>
      </c>
      <c r="AG8" s="6">
        <f t="shared" si="21"/>
        <v>-7.407407407407407E-2</v>
      </c>
      <c r="AH8" s="6">
        <f t="shared" si="22"/>
        <v>-0.27272727272727271</v>
      </c>
      <c r="AI8" s="6">
        <f t="shared" si="23"/>
        <v>7.407407407407407E-2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11</v>
      </c>
      <c r="C9">
        <f>COUNTIFS('2way'!$A$3:$A$7690,"&gt;  50% ",'2way'!$Y$3:$Y$7690,"N",'2way'!$S$3:$S$7690,"=" &amp; A9)</f>
        <v>15</v>
      </c>
      <c r="D9">
        <f>COUNTIFS('2way'!$B$3:$B$7690,"&gt;  50% ",'2way'!$Y$3:$Y$7690,"N",'2way'!$S$3:$S$7690,"=" &amp;A9)</f>
        <v>20</v>
      </c>
      <c r="E9">
        <f>COUNTIFS('2way'!$B$3:$B$7690,"&gt;  50% ",'2way'!$Y$3:$Y$7690,"Y",'2way'!$S$3:$S$7690,"=" &amp;A9)</f>
        <v>18</v>
      </c>
      <c r="F9">
        <f>COUNTIF('2way'!S7:S7694,"=" &amp;A9)</f>
        <v>64</v>
      </c>
      <c r="G9" s="6">
        <f t="shared" si="0"/>
        <v>0.171875</v>
      </c>
      <c r="H9" s="6">
        <f t="shared" si="1"/>
        <v>0.234375</v>
      </c>
      <c r="I9" s="6">
        <f t="shared" si="2"/>
        <v>0.3125</v>
      </c>
      <c r="J9" s="6">
        <f t="shared" si="3"/>
        <v>0.28125</v>
      </c>
      <c r="K9">
        <f>COUNTIFS('2way'!$M$3:$M$7690,"&gt;  50% ",'2way'!$Y$3:$Y$7690,"Y",'2way'!$S$3:$S$7690,"=" &amp;A9)</f>
        <v>4</v>
      </c>
      <c r="L9">
        <f>COUNTIFS('2way'!$M$3:$M$7690,"&gt;  50% ",'2way'!$Y$3:$Y$7690,"N",'2way'!$S$3:$S$7690,"=" &amp;A9)</f>
        <v>7</v>
      </c>
      <c r="M9">
        <f>COUNTIFS('2way'!$N$3:$N$7690,"&gt;  50% ",'2way'!$Y$3:$Y$7690,"N",'2way'!$S$3:$S$7690,"=" &amp;A9)</f>
        <v>28</v>
      </c>
      <c r="N9">
        <f>COUNTIFS('2way'!$N$3:$N$7690,"&gt;  50% ",'2way'!$Y$3:$Y$7690,"Y",'2way'!$S$3:$S$7690,"=" &amp;A9)</f>
        <v>24</v>
      </c>
      <c r="O9">
        <f>COUNTIF('2way'!S7:S7694,"=" &amp;A9)</f>
        <v>64</v>
      </c>
      <c r="P9" s="6">
        <f t="shared" si="4"/>
        <v>6.25E-2</v>
      </c>
      <c r="Q9" s="6">
        <f t="shared" si="5"/>
        <v>0.109375</v>
      </c>
      <c r="R9" s="6">
        <f t="shared" si="6"/>
        <v>0.4375</v>
      </c>
      <c r="S9" s="6">
        <f t="shared" si="7"/>
        <v>0.375</v>
      </c>
      <c r="T9">
        <f t="shared" si="8"/>
        <v>31</v>
      </c>
      <c r="U9" s="6">
        <f t="shared" si="9"/>
        <v>0.484375</v>
      </c>
      <c r="V9">
        <f t="shared" si="10"/>
        <v>32</v>
      </c>
      <c r="W9" s="6">
        <f t="shared" si="11"/>
        <v>0.5</v>
      </c>
      <c r="X9">
        <f t="shared" si="12"/>
        <v>33</v>
      </c>
      <c r="Y9" s="6">
        <f t="shared" si="13"/>
        <v>0.515625</v>
      </c>
      <c r="Z9">
        <f t="shared" si="14"/>
        <v>31</v>
      </c>
      <c r="AA9" s="6">
        <f t="shared" si="15"/>
        <v>0.484375</v>
      </c>
      <c r="AB9" s="6">
        <f t="shared" si="16"/>
        <v>0.37931034482758619</v>
      </c>
      <c r="AC9" s="6">
        <f t="shared" si="17"/>
        <v>0.5714285714285714</v>
      </c>
      <c r="AD9" s="6">
        <f t="shared" si="18"/>
        <v>0.14285714285714285</v>
      </c>
      <c r="AE9" s="6">
        <f t="shared" si="19"/>
        <v>0.8</v>
      </c>
      <c r="AF9" s="6">
        <f t="shared" si="20"/>
        <v>0.23645320197044334</v>
      </c>
      <c r="AG9" s="6">
        <f t="shared" si="21"/>
        <v>-0.22857142857142865</v>
      </c>
      <c r="AH9" s="6">
        <f t="shared" si="22"/>
        <v>-0.23645320197044334</v>
      </c>
      <c r="AI9" s="6">
        <f t="shared" si="23"/>
        <v>0.22857142857142865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8</v>
      </c>
      <c r="C10">
        <f>COUNTIFS('2way'!$A$3:$A$7690,"&gt;  50% ",'2way'!$Y$3:$Y$7690,"N",'2way'!$S$3:$S$7690,"=" &amp; A10)</f>
        <v>9</v>
      </c>
      <c r="D10">
        <f>COUNTIFS('2way'!$B$3:$B$7690,"&gt;  50% ",'2way'!$Y$3:$Y$7690,"N",'2way'!$S$3:$S$7690,"=" &amp;A10)</f>
        <v>31</v>
      </c>
      <c r="E10">
        <f>COUNTIFS('2way'!$B$3:$B$7690,"&gt;  50% ",'2way'!$Y$3:$Y$7690,"Y",'2way'!$S$3:$S$7690,"=" &amp;A10)</f>
        <v>18</v>
      </c>
      <c r="F10">
        <f>COUNTIF('2way'!S8:S7695,"=" &amp;A10)</f>
        <v>68</v>
      </c>
      <c r="G10" s="6">
        <f t="shared" si="0"/>
        <v>0.11764705882352941</v>
      </c>
      <c r="H10" s="6">
        <f t="shared" si="1"/>
        <v>0.13235294117647059</v>
      </c>
      <c r="I10" s="6">
        <f t="shared" si="2"/>
        <v>0.45588235294117646</v>
      </c>
      <c r="J10" s="6">
        <f t="shared" si="3"/>
        <v>0.26470588235294118</v>
      </c>
      <c r="K10">
        <f>COUNTIFS('2way'!$M$3:$M$7690,"&gt;  50% ",'2way'!$Y$3:$Y$7690,"Y",'2way'!$S$3:$S$7690,"=" &amp;A10)</f>
        <v>3</v>
      </c>
      <c r="L10">
        <f>COUNTIFS('2way'!$M$3:$M$7690,"&gt;  50% ",'2way'!$Y$3:$Y$7690,"N",'2way'!$S$3:$S$7690,"=" &amp;A10)</f>
        <v>1</v>
      </c>
      <c r="M10">
        <f>COUNTIFS('2way'!$N$3:$N$7690,"&gt;  50% ",'2way'!$Y$3:$Y$7690,"N",'2way'!$S$3:$S$7690,"=" &amp;A10)</f>
        <v>39</v>
      </c>
      <c r="N10">
        <f>COUNTIFS('2way'!$N$3:$N$7690,"&gt;  50% ",'2way'!$Y$3:$Y$7690,"Y",'2way'!$S$3:$S$7690,"=" &amp;A10)</f>
        <v>23</v>
      </c>
      <c r="O10">
        <f>COUNTIF('2way'!S8:S7695,"=" &amp;A10)</f>
        <v>68</v>
      </c>
      <c r="P10" s="6">
        <f t="shared" si="4"/>
        <v>4.4117647058823532E-2</v>
      </c>
      <c r="Q10" s="6">
        <f t="shared" si="5"/>
        <v>1.4705882352941176E-2</v>
      </c>
      <c r="R10" s="6">
        <f t="shared" si="6"/>
        <v>0.57352941176470584</v>
      </c>
      <c r="S10" s="6">
        <f t="shared" si="7"/>
        <v>0.33823529411764708</v>
      </c>
      <c r="T10">
        <f t="shared" si="8"/>
        <v>39</v>
      </c>
      <c r="U10" s="6">
        <f t="shared" si="9"/>
        <v>0.57352941176470584</v>
      </c>
      <c r="V10">
        <f t="shared" si="10"/>
        <v>42</v>
      </c>
      <c r="W10" s="6">
        <f t="shared" si="11"/>
        <v>0.61764705882352944</v>
      </c>
      <c r="X10">
        <f t="shared" si="12"/>
        <v>27</v>
      </c>
      <c r="Y10" s="6">
        <f t="shared" si="13"/>
        <v>0.39705882352941174</v>
      </c>
      <c r="Z10">
        <f t="shared" si="14"/>
        <v>24</v>
      </c>
      <c r="AA10" s="6">
        <f t="shared" si="15"/>
        <v>0.35294117647058826</v>
      </c>
      <c r="AB10" s="6">
        <f t="shared" si="16"/>
        <v>0.30769230769230771</v>
      </c>
      <c r="AC10" s="6">
        <f t="shared" si="17"/>
        <v>0.77500000000000002</v>
      </c>
      <c r="AD10" s="6">
        <f t="shared" si="18"/>
        <v>0.11538461538461539</v>
      </c>
      <c r="AE10" s="6">
        <f t="shared" si="19"/>
        <v>0.97499999999999998</v>
      </c>
      <c r="AF10" s="6">
        <f t="shared" si="20"/>
        <v>0.19230769230769232</v>
      </c>
      <c r="AG10" s="6">
        <f t="shared" si="21"/>
        <v>-0.19999999999999996</v>
      </c>
      <c r="AH10" s="6">
        <f t="shared" si="22"/>
        <v>-0.19230769230769232</v>
      </c>
      <c r="AI10" s="6">
        <f t="shared" si="23"/>
        <v>0.19999999999999996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10</v>
      </c>
      <c r="C11">
        <f>COUNTIFS('2way'!$A$3:$A$7690,"&gt;  50% ",'2way'!$Y$3:$Y$7690,"N",'2way'!$S$3:$S$7690,"=" &amp; A11)</f>
        <v>7</v>
      </c>
      <c r="D11">
        <f>COUNTIFS('2way'!$B$3:$B$7690,"&gt;  50% ",'2way'!$Y$3:$Y$7690,"N",'2way'!$S$3:$S$7690,"=" &amp;A11)</f>
        <v>11</v>
      </c>
      <c r="E11">
        <f>COUNTIFS('2way'!$B$3:$B$7690,"&gt;  50% ",'2way'!$Y$3:$Y$7690,"Y",'2way'!$S$3:$S$7690,"=" &amp;A11)</f>
        <v>12</v>
      </c>
      <c r="F11">
        <f>COUNTIF('2way'!S9:S7696,"=" &amp;A11)</f>
        <v>41</v>
      </c>
      <c r="G11" s="6">
        <f t="shared" si="0"/>
        <v>0.24390243902439024</v>
      </c>
      <c r="H11" s="6">
        <f t="shared" si="1"/>
        <v>0.17073170731707318</v>
      </c>
      <c r="I11" s="6">
        <f t="shared" si="2"/>
        <v>0.26829268292682928</v>
      </c>
      <c r="J11" s="6">
        <f t="shared" si="3"/>
        <v>0.29268292682926828</v>
      </c>
      <c r="K11">
        <f>COUNTIFS('2way'!$M$3:$M$7690,"&gt;  50% ",'2way'!$Y$3:$Y$7690,"Y",'2way'!$S$3:$S$7690,"=" &amp;A11)</f>
        <v>19</v>
      </c>
      <c r="L11">
        <f>COUNTIFS('2way'!$M$3:$M$7690,"&gt;  50% ",'2way'!$Y$3:$Y$7690,"N",'2way'!$S$3:$S$7690,"=" &amp;A11)</f>
        <v>11</v>
      </c>
      <c r="M11">
        <f>COUNTIFS('2way'!$N$3:$N$7690,"&gt;  50% ",'2way'!$Y$3:$Y$7690,"N",'2way'!$S$3:$S$7690,"=" &amp;A11)</f>
        <v>7</v>
      </c>
      <c r="N11">
        <f>COUNTIFS('2way'!$N$3:$N$7690,"&gt;  50% ",'2way'!$Y$3:$Y$7690,"Y",'2way'!$S$3:$S$7690,"=" &amp;A11)</f>
        <v>4</v>
      </c>
      <c r="O11">
        <f>COUNTIF('2way'!S9:S7696,"=" &amp;A11)</f>
        <v>41</v>
      </c>
      <c r="P11" s="6">
        <f t="shared" si="4"/>
        <v>0.46341463414634149</v>
      </c>
      <c r="Q11" s="6">
        <f t="shared" si="5"/>
        <v>0.26829268292682928</v>
      </c>
      <c r="R11" s="6">
        <f t="shared" si="6"/>
        <v>0.17073170731707318</v>
      </c>
      <c r="S11" s="6">
        <f t="shared" si="7"/>
        <v>9.7560975609756101E-2</v>
      </c>
      <c r="T11">
        <f t="shared" si="8"/>
        <v>21</v>
      </c>
      <c r="U11" s="6">
        <f t="shared" si="9"/>
        <v>0.51219512195121952</v>
      </c>
      <c r="V11">
        <f t="shared" si="10"/>
        <v>26</v>
      </c>
      <c r="W11" s="6">
        <f t="shared" si="11"/>
        <v>0.63414634146341464</v>
      </c>
      <c r="X11">
        <f t="shared" si="12"/>
        <v>19</v>
      </c>
      <c r="Y11" s="6">
        <f t="shared" si="13"/>
        <v>0.46341463414634149</v>
      </c>
      <c r="Z11">
        <f t="shared" si="14"/>
        <v>15</v>
      </c>
      <c r="AA11" s="6">
        <f t="shared" si="15"/>
        <v>0.36585365853658536</v>
      </c>
      <c r="AB11" s="6">
        <f t="shared" si="16"/>
        <v>0.45454545454545453</v>
      </c>
      <c r="AC11" s="6">
        <f t="shared" si="17"/>
        <v>0.61111111111111116</v>
      </c>
      <c r="AD11" s="6">
        <f t="shared" si="18"/>
        <v>0.82608695652173914</v>
      </c>
      <c r="AE11" s="6">
        <f t="shared" si="19"/>
        <v>0.3888888888888889</v>
      </c>
      <c r="AF11" s="6">
        <f t="shared" si="20"/>
        <v>-0.3715415019762846</v>
      </c>
      <c r="AG11" s="6">
        <f t="shared" si="21"/>
        <v>0.22222222222222227</v>
      </c>
      <c r="AH11" s="6">
        <f t="shared" si="22"/>
        <v>0.3715415019762846</v>
      </c>
      <c r="AI11" s="6">
        <f t="shared" si="23"/>
        <v>-0.22222222222222227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10</v>
      </c>
      <c r="C12">
        <f>COUNTIFS('2way'!$A$3:$A$7690,"&gt;  50% ",'2way'!$Y$3:$Y$7690,"N",'2way'!$S$3:$S$7690,"=" &amp; A12)</f>
        <v>8</v>
      </c>
      <c r="D12">
        <f>COUNTIFS('2way'!$B$3:$B$7690,"&gt;  50% ",'2way'!$Y$3:$Y$7690,"N",'2way'!$S$3:$S$7690,"=" &amp;A12)</f>
        <v>12</v>
      </c>
      <c r="E12">
        <f>COUNTIFS('2way'!$B$3:$B$7690,"&gt;  50% ",'2way'!$Y$3:$Y$7690,"Y",'2way'!$S$3:$S$7690,"=" &amp;A12)</f>
        <v>9</v>
      </c>
      <c r="F12">
        <f>COUNTIF('2way'!S10:S7697,"=" &amp;A12)</f>
        <v>40</v>
      </c>
      <c r="G12" s="6">
        <f t="shared" si="0"/>
        <v>0.25</v>
      </c>
      <c r="H12" s="6">
        <f t="shared" si="1"/>
        <v>0.2</v>
      </c>
      <c r="I12" s="6">
        <f t="shared" si="2"/>
        <v>0.3</v>
      </c>
      <c r="J12" s="6">
        <f t="shared" si="3"/>
        <v>0.22500000000000001</v>
      </c>
      <c r="K12">
        <f>COUNTIFS('2way'!$M$3:$M$7690,"&gt;  50% ",'2way'!$Y$3:$Y$7690,"Y",'2way'!$S$3:$S$7690,"=" &amp;A12)</f>
        <v>14</v>
      </c>
      <c r="L12">
        <f>COUNTIFS('2way'!$M$3:$M$7690,"&gt;  50% ",'2way'!$Y$3:$Y$7690,"N",'2way'!$S$3:$S$7690,"=" &amp;A12)</f>
        <v>7</v>
      </c>
      <c r="M12">
        <f>COUNTIFS('2way'!$N$3:$N$7690,"&gt;  50% ",'2way'!$Y$3:$Y$7690,"N",'2way'!$S$3:$S$7690,"=" &amp;A12)</f>
        <v>13</v>
      </c>
      <c r="N12">
        <f>COUNTIFS('2way'!$N$3:$N$7690,"&gt;  50% ",'2way'!$Y$3:$Y$7690,"Y",'2way'!$S$3:$S$7690,"=" &amp;A12)</f>
        <v>5</v>
      </c>
      <c r="O12">
        <f>COUNTIF('2way'!S10:S7697,"=" &amp;A12)</f>
        <v>40</v>
      </c>
      <c r="P12" s="6">
        <f t="shared" si="4"/>
        <v>0.35</v>
      </c>
      <c r="Q12" s="6">
        <f t="shared" si="5"/>
        <v>0.17499999999999999</v>
      </c>
      <c r="R12" s="6">
        <f t="shared" si="6"/>
        <v>0.32500000000000001</v>
      </c>
      <c r="S12" s="6">
        <f t="shared" si="7"/>
        <v>0.125</v>
      </c>
      <c r="T12">
        <f t="shared" si="8"/>
        <v>22</v>
      </c>
      <c r="U12" s="6">
        <f t="shared" si="9"/>
        <v>0.55000000000000004</v>
      </c>
      <c r="V12">
        <f t="shared" si="10"/>
        <v>27</v>
      </c>
      <c r="W12" s="6">
        <f t="shared" si="11"/>
        <v>0.67500000000000004</v>
      </c>
      <c r="X12">
        <f t="shared" si="12"/>
        <v>17</v>
      </c>
      <c r="Y12" s="6">
        <f t="shared" si="13"/>
        <v>0.42499999999999999</v>
      </c>
      <c r="Z12">
        <f t="shared" si="14"/>
        <v>12</v>
      </c>
      <c r="AA12" s="6">
        <f t="shared" si="15"/>
        <v>0.3</v>
      </c>
      <c r="AB12" s="6">
        <f t="shared" si="16"/>
        <v>0.52631578947368418</v>
      </c>
      <c r="AC12" s="6">
        <f t="shared" si="17"/>
        <v>0.6</v>
      </c>
      <c r="AD12" s="6">
        <f t="shared" si="18"/>
        <v>0.73684210526315785</v>
      </c>
      <c r="AE12" s="6">
        <f t="shared" si="19"/>
        <v>0.65</v>
      </c>
      <c r="AF12" s="6">
        <f t="shared" si="20"/>
        <v>-0.21052631578947367</v>
      </c>
      <c r="AG12" s="6">
        <f t="shared" si="21"/>
        <v>-5.0000000000000044E-2</v>
      </c>
      <c r="AH12" s="6">
        <f t="shared" si="22"/>
        <v>0.21052631578947367</v>
      </c>
      <c r="AI12" s="6">
        <f t="shared" si="23"/>
        <v>5.0000000000000044E-2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4</v>
      </c>
      <c r="C13">
        <f>COUNTIFS('2way'!$A$3:$A$7690,"&gt;  50% ",'2way'!$Y$3:$Y$7690,"N",'2way'!$S$3:$S$7690,"=" &amp; A13)</f>
        <v>5</v>
      </c>
      <c r="D13">
        <f>COUNTIFS('2way'!$B$3:$B$7690,"&gt;  50% ",'2way'!$Y$3:$Y$7690,"N",'2way'!$S$3:$S$7690,"=" &amp;A13)</f>
        <v>20</v>
      </c>
      <c r="E13">
        <f>COUNTIFS('2way'!$B$3:$B$7690,"&gt;  50% ",'2way'!$Y$3:$Y$7690,"Y",'2way'!$S$3:$S$7690,"=" &amp;A13)</f>
        <v>19</v>
      </c>
      <c r="F13">
        <f>COUNTIF('2way'!S11:S7698,"=" &amp;A13)</f>
        <v>59</v>
      </c>
      <c r="G13" s="6">
        <f t="shared" si="0"/>
        <v>6.7796610169491525E-2</v>
      </c>
      <c r="H13" s="6">
        <f t="shared" si="1"/>
        <v>8.4745762711864403E-2</v>
      </c>
      <c r="I13" s="6">
        <f t="shared" si="2"/>
        <v>0.33898305084745761</v>
      </c>
      <c r="J13" s="6">
        <f t="shared" si="3"/>
        <v>0.32203389830508472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1</v>
      </c>
      <c r="M13">
        <f>COUNTIFS('2way'!$N$3:$N$7690,"&gt;  50% ",'2way'!$Y$3:$Y$7690,"N",'2way'!$S$3:$S$7690,"=" &amp;A13)</f>
        <v>32</v>
      </c>
      <c r="N13">
        <f>COUNTIFS('2way'!$N$3:$N$7690,"&gt;  50% ",'2way'!$Y$3:$Y$7690,"Y",'2way'!$S$3:$S$7690,"=" &amp;A13)</f>
        <v>26</v>
      </c>
      <c r="O13">
        <f>COUNTIF('2way'!S11:S7698,"=" &amp;A13)</f>
        <v>59</v>
      </c>
      <c r="P13" s="6">
        <f t="shared" si="4"/>
        <v>0</v>
      </c>
      <c r="Q13" s="6">
        <f t="shared" si="5"/>
        <v>1.6949152542372881E-2</v>
      </c>
      <c r="R13" s="6">
        <f t="shared" si="6"/>
        <v>0.5423728813559322</v>
      </c>
      <c r="S13" s="6">
        <f t="shared" si="7"/>
        <v>0.44067796610169491</v>
      </c>
      <c r="T13">
        <f t="shared" si="8"/>
        <v>24</v>
      </c>
      <c r="U13" s="6">
        <f t="shared" si="9"/>
        <v>0.40677966101694918</v>
      </c>
      <c r="V13">
        <f t="shared" si="10"/>
        <v>32</v>
      </c>
      <c r="W13" s="6">
        <f t="shared" si="11"/>
        <v>0.5423728813559322</v>
      </c>
      <c r="X13">
        <f t="shared" si="12"/>
        <v>24</v>
      </c>
      <c r="Y13" s="6">
        <f t="shared" si="13"/>
        <v>0.40677966101694918</v>
      </c>
      <c r="Z13">
        <f t="shared" si="14"/>
        <v>27</v>
      </c>
      <c r="AA13" s="6">
        <f t="shared" si="15"/>
        <v>0.4576271186440678</v>
      </c>
      <c r="AB13" s="6">
        <f t="shared" si="16"/>
        <v>0.17391304347826086</v>
      </c>
      <c r="AC13" s="6">
        <f t="shared" si="17"/>
        <v>0.8</v>
      </c>
      <c r="AD13" s="6">
        <f t="shared" si="18"/>
        <v>0</v>
      </c>
      <c r="AE13" s="6">
        <f t="shared" si="19"/>
        <v>0.96969696969696972</v>
      </c>
      <c r="AF13" s="6">
        <f t="shared" si="20"/>
        <v>0.17391304347826086</v>
      </c>
      <c r="AG13" s="6">
        <f t="shared" si="21"/>
        <v>-0.16969696969696968</v>
      </c>
      <c r="AH13" s="6">
        <f t="shared" si="22"/>
        <v>-0.17391304347826086</v>
      </c>
      <c r="AI13" s="6">
        <f t="shared" si="23"/>
        <v>0.16969696969696968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0</v>
      </c>
      <c r="C14">
        <f>COUNTIFS('2way'!$A$3:$A$7690,"&gt;  50% ",'2way'!$Y$3:$Y$7690,"N",'2way'!$S$3:$S$7690,"=" &amp; A14)</f>
        <v>0</v>
      </c>
      <c r="D14">
        <f>COUNTIFS('2way'!$B$3:$B$7690,"&gt;  50% ",'2way'!$Y$3:$Y$7690,"N",'2way'!$S$3:$S$7690,"=" &amp;A14)</f>
        <v>0</v>
      </c>
      <c r="E14">
        <f>COUNTIFS('2way'!$B$3:$B$7690,"&gt;  50% ",'2way'!$Y$3:$Y$7690,"Y",'2way'!$S$3:$S$7690,"=" &amp;A14)</f>
        <v>0</v>
      </c>
      <c r="F14">
        <f>COUNTIF('2way'!S12:S7699,"=" &amp;A14)</f>
        <v>0</v>
      </c>
      <c r="G14" s="6" t="e">
        <f t="shared" si="0"/>
        <v>#DIV/0!</v>
      </c>
      <c r="H14" s="6" t="e">
        <f t="shared" si="1"/>
        <v>#DIV/0!</v>
      </c>
      <c r="I14" s="6" t="e">
        <f t="shared" si="2"/>
        <v>#DIV/0!</v>
      </c>
      <c r="J14" s="6" t="e">
        <f t="shared" si="3"/>
        <v>#DIV/0!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0</v>
      </c>
      <c r="P14" s="6" t="e">
        <f t="shared" si="4"/>
        <v>#DIV/0!</v>
      </c>
      <c r="Q14" s="6" t="e">
        <f t="shared" si="5"/>
        <v>#DIV/0!</v>
      </c>
      <c r="R14" s="6" t="e">
        <f t="shared" si="6"/>
        <v>#DIV/0!</v>
      </c>
      <c r="S14" s="6" t="e">
        <f t="shared" si="7"/>
        <v>#DIV/0!</v>
      </c>
      <c r="T14">
        <f t="shared" si="8"/>
        <v>0</v>
      </c>
      <c r="U14" s="6" t="e">
        <f t="shared" si="9"/>
        <v>#DIV/0!</v>
      </c>
      <c r="V14">
        <f t="shared" si="10"/>
        <v>0</v>
      </c>
      <c r="W14" s="6" t="e">
        <f t="shared" si="11"/>
        <v>#DIV/0!</v>
      </c>
      <c r="X14">
        <f t="shared" si="12"/>
        <v>0</v>
      </c>
      <c r="Y14" s="6" t="e">
        <f t="shared" si="13"/>
        <v>#DIV/0!</v>
      </c>
      <c r="Z14">
        <f t="shared" si="14"/>
        <v>0</v>
      </c>
      <c r="AA14" s="6" t="e">
        <f t="shared" si="15"/>
        <v>#DIV/0!</v>
      </c>
      <c r="AB14" s="6" t="e">
        <f t="shared" si="16"/>
        <v>#DIV/0!</v>
      </c>
      <c r="AC14" s="6" t="e">
        <f t="shared" si="17"/>
        <v>#DIV/0!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9</v>
      </c>
      <c r="C15">
        <f>COUNTIFS('2way'!$A$3:$A$7690,"&gt;  50% ",'2way'!$Y$3:$Y$7690,"N",'2way'!$S$3:$S$7690,"=" &amp; A15)</f>
        <v>4</v>
      </c>
      <c r="D15">
        <f>COUNTIFS('2way'!$B$3:$B$7690,"&gt;  50% ",'2way'!$Y$3:$Y$7690,"N",'2way'!$S$3:$S$7690,"=" &amp;A15)</f>
        <v>1</v>
      </c>
      <c r="E15">
        <f>COUNTIFS('2way'!$B$3:$B$7690,"&gt;  50% ",'2way'!$Y$3:$Y$7690,"Y",'2way'!$S$3:$S$7690,"=" &amp;A15)</f>
        <v>6</v>
      </c>
      <c r="F15">
        <f>COUNTIF('2way'!S13:S7700,"=" &amp;A15)</f>
        <v>20</v>
      </c>
      <c r="G15" s="6">
        <f t="shared" si="0"/>
        <v>0.45</v>
      </c>
      <c r="H15" s="6">
        <f t="shared" si="1"/>
        <v>0.2</v>
      </c>
      <c r="I15" s="6">
        <f t="shared" si="2"/>
        <v>0.05</v>
      </c>
      <c r="J15" s="6">
        <f t="shared" si="3"/>
        <v>0.3</v>
      </c>
      <c r="K15">
        <f>COUNTIFS('2way'!$M$3:$M$7690,"&gt;  50% ",'2way'!$Y$3:$Y$7690,"Y",'2way'!$S$3:$S$7690,"=" &amp;A15)</f>
        <v>14</v>
      </c>
      <c r="L15">
        <f>COUNTIFS('2way'!$M$3:$M$7690,"&gt;  50% ",'2way'!$Y$3:$Y$7690,"N",'2way'!$S$3:$S$7690,"=" &amp;A15)</f>
        <v>5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1</v>
      </c>
      <c r="O15">
        <f>COUNTIF('2way'!S13:S7700,"=" &amp;A15)</f>
        <v>20</v>
      </c>
      <c r="P15" s="6">
        <f t="shared" si="4"/>
        <v>0.7</v>
      </c>
      <c r="Q15" s="6">
        <f t="shared" si="5"/>
        <v>0.25</v>
      </c>
      <c r="R15" s="6">
        <f t="shared" si="6"/>
        <v>0</v>
      </c>
      <c r="S15" s="6">
        <f t="shared" si="7"/>
        <v>0.05</v>
      </c>
      <c r="T15">
        <f t="shared" si="8"/>
        <v>10</v>
      </c>
      <c r="U15" s="6">
        <f t="shared" si="9"/>
        <v>0.5</v>
      </c>
      <c r="V15">
        <f t="shared" si="10"/>
        <v>14</v>
      </c>
      <c r="W15" s="6">
        <f t="shared" si="11"/>
        <v>0.7</v>
      </c>
      <c r="X15">
        <f t="shared" si="12"/>
        <v>10</v>
      </c>
      <c r="Y15" s="6">
        <f t="shared" si="13"/>
        <v>0.5</v>
      </c>
      <c r="Z15">
        <f t="shared" si="14"/>
        <v>6</v>
      </c>
      <c r="AA15" s="6">
        <f t="shared" si="15"/>
        <v>0.3</v>
      </c>
      <c r="AB15" s="6">
        <f t="shared" si="16"/>
        <v>0.6</v>
      </c>
      <c r="AC15" s="6">
        <f t="shared" si="17"/>
        <v>0.2</v>
      </c>
      <c r="AD15" s="6">
        <f t="shared" si="18"/>
        <v>0.93333333333333335</v>
      </c>
      <c r="AE15" s="6">
        <f t="shared" si="19"/>
        <v>0</v>
      </c>
      <c r="AF15" s="6">
        <f t="shared" si="20"/>
        <v>-0.33333333333333337</v>
      </c>
      <c r="AG15" s="6">
        <f t="shared" si="21"/>
        <v>0.2</v>
      </c>
      <c r="AH15" s="6">
        <f t="shared" si="22"/>
        <v>0.33333333333333337</v>
      </c>
      <c r="AI15" s="6">
        <f t="shared" si="23"/>
        <v>-0.2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0</v>
      </c>
      <c r="D16">
        <f>COUNTIFS('2way'!$B$3:$B$7690,"&gt;  50% ",'2way'!$Y$3:$Y$7690,"N",'2way'!$S$3:$S$7690,"=" &amp;A16)</f>
        <v>7</v>
      </c>
      <c r="E16">
        <f>COUNTIFS('2way'!$B$3:$B$7690,"&gt;  50% ",'2way'!$Y$3:$Y$7690,"Y",'2way'!$S$3:$S$7690,"=" &amp;A16)</f>
        <v>2</v>
      </c>
      <c r="F16">
        <f>COUNTIF('2way'!S14:S7701,"=" &amp;A16)</f>
        <v>20</v>
      </c>
      <c r="G16" s="6">
        <f t="shared" si="0"/>
        <v>0.15</v>
      </c>
      <c r="H16" s="6">
        <f t="shared" si="1"/>
        <v>0</v>
      </c>
      <c r="I16" s="6">
        <f t="shared" si="2"/>
        <v>0.35</v>
      </c>
      <c r="J16" s="6">
        <f t="shared" si="3"/>
        <v>0.1</v>
      </c>
      <c r="K16">
        <f>COUNTIFS('2way'!$M$3:$M$7690,"&gt;  50% ",'2way'!$Y$3:$Y$7690,"Y",'2way'!$S$3:$S$7690,"=" &amp;A16)</f>
        <v>1</v>
      </c>
      <c r="L16">
        <f>COUNTIFS('2way'!$M$3:$M$7690,"&gt;  50% ",'2way'!$Y$3:$Y$7690,"N",'2way'!$S$3:$S$7690,"=" &amp;A16)</f>
        <v>2</v>
      </c>
      <c r="M16">
        <f>COUNTIFS('2way'!$N$3:$N$7690,"&gt;  50% ",'2way'!$Y$3:$Y$7690,"N",'2way'!$S$3:$S$7690,"=" &amp;A16)</f>
        <v>9</v>
      </c>
      <c r="N16">
        <f>COUNTIFS('2way'!$N$3:$N$7690,"&gt;  50% ",'2way'!$Y$3:$Y$7690,"Y",'2way'!$S$3:$S$7690,"=" &amp;A16)</f>
        <v>8</v>
      </c>
      <c r="O16">
        <f>COUNTIF('2way'!S14:S7701,"=" &amp;A16)</f>
        <v>20</v>
      </c>
      <c r="P16" s="6">
        <f t="shared" si="4"/>
        <v>0.05</v>
      </c>
      <c r="Q16" s="6">
        <f t="shared" si="5"/>
        <v>0.1</v>
      </c>
      <c r="R16" s="6">
        <f t="shared" si="6"/>
        <v>0.45</v>
      </c>
      <c r="S16" s="6">
        <f t="shared" si="7"/>
        <v>0.4</v>
      </c>
      <c r="T16">
        <f t="shared" si="8"/>
        <v>10</v>
      </c>
      <c r="U16" s="6">
        <f t="shared" si="9"/>
        <v>0.5</v>
      </c>
      <c r="V16">
        <f t="shared" si="10"/>
        <v>10</v>
      </c>
      <c r="W16" s="6">
        <f t="shared" si="11"/>
        <v>0.5</v>
      </c>
      <c r="X16">
        <f t="shared" si="12"/>
        <v>2</v>
      </c>
      <c r="Y16" s="6">
        <f t="shared" si="13"/>
        <v>0.1</v>
      </c>
      <c r="Z16">
        <f t="shared" si="14"/>
        <v>10</v>
      </c>
      <c r="AA16" s="6">
        <f t="shared" si="15"/>
        <v>0.5</v>
      </c>
      <c r="AB16" s="6">
        <f t="shared" si="16"/>
        <v>0.6</v>
      </c>
      <c r="AC16" s="6">
        <f t="shared" si="17"/>
        <v>1</v>
      </c>
      <c r="AD16" s="6">
        <f t="shared" si="18"/>
        <v>0.1111111111111111</v>
      </c>
      <c r="AE16" s="6">
        <f t="shared" si="19"/>
        <v>0.81818181818181823</v>
      </c>
      <c r="AF16" s="6">
        <f t="shared" si="20"/>
        <v>0.48888888888888887</v>
      </c>
      <c r="AG16" s="6">
        <f t="shared" si="21"/>
        <v>0.18181818181818177</v>
      </c>
      <c r="AH16" s="6">
        <f t="shared" si="22"/>
        <v>-0.48888888888888887</v>
      </c>
      <c r="AI16" s="6">
        <f t="shared" si="23"/>
        <v>-0.18181818181818177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7</v>
      </c>
      <c r="C17">
        <f>COUNTIFS('2way'!$A$3:$A$7690,"&gt;  50% ",'2way'!$Y$3:$Y$7690,"N",'2way'!$S$3:$S$7690,"=" &amp; A17)</f>
        <v>6</v>
      </c>
      <c r="D17">
        <f>COUNTIFS('2way'!$B$3:$B$7690,"&gt;  50% ",'2way'!$Y$3:$Y$7690,"N",'2way'!$S$3:$S$7690,"=" &amp;A17)</f>
        <v>1</v>
      </c>
      <c r="E17">
        <f>COUNTIFS('2way'!$B$3:$B$7690,"&gt;  50% ",'2way'!$Y$3:$Y$7690,"Y",'2way'!$S$3:$S$7690,"=" &amp;A17)</f>
        <v>3</v>
      </c>
      <c r="F17">
        <f>COUNTIF('2way'!S15:S7702,"=" &amp;A17)</f>
        <v>26</v>
      </c>
      <c r="G17" s="6">
        <f t="shared" si="0"/>
        <v>0.26923076923076922</v>
      </c>
      <c r="H17" s="6">
        <f t="shared" si="1"/>
        <v>0.23076923076923078</v>
      </c>
      <c r="I17" s="6">
        <f t="shared" si="2"/>
        <v>3.8461538461538464E-2</v>
      </c>
      <c r="J17" s="6">
        <f t="shared" si="3"/>
        <v>0.11538461538461539</v>
      </c>
      <c r="K17">
        <f>COUNTIFS('2way'!$M$3:$M$7690,"&gt;  50% ",'2way'!$Y$3:$Y$7690,"Y",'2way'!$S$3:$S$7690,"=" &amp;A17)</f>
        <v>14</v>
      </c>
      <c r="L17">
        <f>COUNTIFS('2way'!$M$3:$M$7690,"&gt;  50% ",'2way'!$Y$3:$Y$7690,"N",'2way'!$S$3:$S$7690,"=" &amp;A17)</f>
        <v>10</v>
      </c>
      <c r="M17">
        <f>COUNTIFS('2way'!$N$3:$N$7690,"&gt;  50% ",'2way'!$Y$3:$Y$7690,"N",'2way'!$S$3:$S$7690,"=" &amp;A17)</f>
        <v>2</v>
      </c>
      <c r="N17">
        <f>COUNTIFS('2way'!$N$3:$N$7690,"&gt;  50% ",'2way'!$Y$3:$Y$7690,"Y",'2way'!$S$3:$S$7690,"=" &amp;A17)</f>
        <v>0</v>
      </c>
      <c r="O17">
        <f>COUNTIF('2way'!S15:S7702,"=" &amp;A17)</f>
        <v>26</v>
      </c>
      <c r="P17" s="6">
        <f t="shared" si="4"/>
        <v>0.53846153846153844</v>
      </c>
      <c r="Q17" s="6">
        <f t="shared" si="5"/>
        <v>0.38461538461538464</v>
      </c>
      <c r="R17" s="6">
        <f t="shared" si="6"/>
        <v>7.6923076923076927E-2</v>
      </c>
      <c r="S17" s="6">
        <f t="shared" si="7"/>
        <v>0</v>
      </c>
      <c r="T17">
        <f t="shared" si="8"/>
        <v>8</v>
      </c>
      <c r="U17" s="6">
        <f t="shared" si="9"/>
        <v>0.30769230769230771</v>
      </c>
      <c r="V17">
        <f t="shared" si="10"/>
        <v>16</v>
      </c>
      <c r="W17" s="6">
        <f t="shared" si="11"/>
        <v>0.61538461538461542</v>
      </c>
      <c r="X17">
        <f t="shared" si="12"/>
        <v>9</v>
      </c>
      <c r="Y17" s="6">
        <f t="shared" si="13"/>
        <v>0.34615384615384615</v>
      </c>
      <c r="Z17">
        <f t="shared" si="14"/>
        <v>10</v>
      </c>
      <c r="AA17" s="6">
        <f t="shared" si="15"/>
        <v>0.38461538461538464</v>
      </c>
      <c r="AB17" s="6">
        <f t="shared" si="16"/>
        <v>0.7</v>
      </c>
      <c r="AC17" s="6">
        <f t="shared" si="17"/>
        <v>0.14285714285714285</v>
      </c>
      <c r="AD17" s="6">
        <f t="shared" si="18"/>
        <v>1</v>
      </c>
      <c r="AE17" s="6">
        <f t="shared" si="19"/>
        <v>0.16666666666666666</v>
      </c>
      <c r="AF17" s="6">
        <f t="shared" si="20"/>
        <v>-0.30000000000000004</v>
      </c>
      <c r="AG17" s="6">
        <f t="shared" si="21"/>
        <v>-2.3809523809523808E-2</v>
      </c>
      <c r="AH17" s="6">
        <f t="shared" si="22"/>
        <v>0.30000000000000004</v>
      </c>
      <c r="AI17" s="6">
        <f t="shared" si="23"/>
        <v>2.3809523809523808E-2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4</v>
      </c>
      <c r="C18">
        <f>COUNTIFS('2way'!$A$3:$A$7690,"&gt;  50% ",'2way'!$Y$3:$Y$7690,"N",'2way'!$S$3:$S$7690,"=" &amp; A18)</f>
        <v>3</v>
      </c>
      <c r="D18">
        <f>COUNTIFS('2way'!$B$3:$B$7690,"&gt;  50% ",'2way'!$Y$3:$Y$7690,"N",'2way'!$S$3:$S$7690,"=" &amp;A18)</f>
        <v>11</v>
      </c>
      <c r="E18">
        <f>COUNTIFS('2way'!$B$3:$B$7690,"&gt;  50% ",'2way'!$Y$3:$Y$7690,"Y",'2way'!$S$3:$S$7690,"=" &amp;A18)</f>
        <v>7</v>
      </c>
      <c r="F18">
        <f>COUNTIF('2way'!S16:S7703,"=" &amp;A18)</f>
        <v>36</v>
      </c>
      <c r="G18" s="6">
        <f t="shared" si="0"/>
        <v>0.1111111111111111</v>
      </c>
      <c r="H18" s="6">
        <f t="shared" si="1"/>
        <v>8.3333333333333329E-2</v>
      </c>
      <c r="I18" s="6">
        <f t="shared" si="2"/>
        <v>0.30555555555555558</v>
      </c>
      <c r="J18" s="6">
        <f t="shared" si="3"/>
        <v>0.19444444444444445</v>
      </c>
      <c r="K18">
        <f>COUNTIFS('2way'!$M$3:$M$7690,"&gt;  50% ",'2way'!$Y$3:$Y$7690,"Y",'2way'!$S$3:$S$7690,"=" &amp;A18)</f>
        <v>5</v>
      </c>
      <c r="L18">
        <f>COUNTIFS('2way'!$M$3:$M$7690,"&gt;  50% ",'2way'!$Y$3:$Y$7690,"N",'2way'!$S$3:$S$7690,"=" &amp;A18)</f>
        <v>8</v>
      </c>
      <c r="M18">
        <f>COUNTIFS('2way'!$N$3:$N$7690,"&gt;  50% ",'2way'!$Y$3:$Y$7690,"N",'2way'!$S$3:$S$7690,"=" &amp;A18)</f>
        <v>10</v>
      </c>
      <c r="N18">
        <f>COUNTIFS('2way'!$N$3:$N$7690,"&gt;  50% ",'2way'!$Y$3:$Y$7690,"Y",'2way'!$S$3:$S$7690,"=" &amp;A18)</f>
        <v>13</v>
      </c>
      <c r="O18">
        <f>COUNTIF('2way'!S16:S7703,"=" &amp;A18)</f>
        <v>36</v>
      </c>
      <c r="P18" s="6">
        <f t="shared" si="4"/>
        <v>0.1388888888888889</v>
      </c>
      <c r="Q18" s="6">
        <f t="shared" si="5"/>
        <v>0.22222222222222221</v>
      </c>
      <c r="R18" s="6">
        <f t="shared" si="6"/>
        <v>0.27777777777777779</v>
      </c>
      <c r="S18" s="6">
        <f t="shared" si="7"/>
        <v>0.3611111111111111</v>
      </c>
      <c r="T18">
        <f t="shared" si="8"/>
        <v>15</v>
      </c>
      <c r="U18" s="6">
        <f t="shared" si="9"/>
        <v>0.41666666666666669</v>
      </c>
      <c r="V18">
        <f t="shared" si="10"/>
        <v>15</v>
      </c>
      <c r="W18" s="6">
        <f t="shared" si="11"/>
        <v>0.41666666666666669</v>
      </c>
      <c r="X18">
        <f t="shared" si="12"/>
        <v>10</v>
      </c>
      <c r="Y18" s="6">
        <f t="shared" si="13"/>
        <v>0.27777777777777779</v>
      </c>
      <c r="Z18">
        <f t="shared" si="14"/>
        <v>21</v>
      </c>
      <c r="AA18" s="6">
        <f t="shared" si="15"/>
        <v>0.58333333333333337</v>
      </c>
      <c r="AB18" s="6">
        <f t="shared" si="16"/>
        <v>0.36363636363636365</v>
      </c>
      <c r="AC18" s="6">
        <f t="shared" si="17"/>
        <v>0.7857142857142857</v>
      </c>
      <c r="AD18" s="6">
        <f t="shared" si="18"/>
        <v>0.27777777777777779</v>
      </c>
      <c r="AE18" s="6">
        <f t="shared" si="19"/>
        <v>0.55555555555555558</v>
      </c>
      <c r="AF18" s="6">
        <f t="shared" si="20"/>
        <v>8.5858585858585856E-2</v>
      </c>
      <c r="AG18" s="6">
        <f t="shared" si="21"/>
        <v>0.23015873015873012</v>
      </c>
      <c r="AH18" s="6">
        <f t="shared" si="22"/>
        <v>-8.5858585858585856E-2</v>
      </c>
      <c r="AI18" s="6">
        <f t="shared" si="23"/>
        <v>-0.23015873015873012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5</v>
      </c>
      <c r="C19">
        <f>COUNTIFS('2way'!$A$3:$A$7690,"&gt;  50% ",'2way'!$Y$3:$Y$7690,"N",'2way'!$S$3:$S$7690,"=" &amp; A19)</f>
        <v>2</v>
      </c>
      <c r="D19">
        <f>COUNTIFS('2way'!$B$3:$B$7690,"&gt;  50% ",'2way'!$Y$3:$Y$7690,"N",'2way'!$S$3:$S$7690,"=" &amp;A19)</f>
        <v>9</v>
      </c>
      <c r="E19">
        <f>COUNTIFS('2way'!$B$3:$B$7690,"&gt;  50% ",'2way'!$Y$3:$Y$7690,"Y",'2way'!$S$3:$S$7690,"=" &amp;A19)</f>
        <v>8</v>
      </c>
      <c r="F19">
        <f>COUNTIF('2way'!S17:S7704,"=" &amp;A19)</f>
        <v>24</v>
      </c>
      <c r="G19" s="6">
        <f t="shared" si="0"/>
        <v>0.20833333333333334</v>
      </c>
      <c r="H19" s="6">
        <f t="shared" si="1"/>
        <v>8.3333333333333329E-2</v>
      </c>
      <c r="I19" s="6">
        <f t="shared" si="2"/>
        <v>0.375</v>
      </c>
      <c r="J19" s="6">
        <f t="shared" si="3"/>
        <v>0.33333333333333331</v>
      </c>
      <c r="K19">
        <f>COUNTIFS('2way'!$M$3:$M$7690,"&gt;  50% ",'2way'!$Y$3:$Y$7690,"Y",'2way'!$S$3:$S$7690,"=" &amp;A19)</f>
        <v>7</v>
      </c>
      <c r="L19">
        <f>COUNTIFS('2way'!$M$3:$M$7690,"&gt;  50% ",'2way'!$Y$3:$Y$7690,"N",'2way'!$S$3:$S$7690,"=" &amp;A19)</f>
        <v>2</v>
      </c>
      <c r="M19">
        <f>COUNTIFS('2way'!$N$3:$N$7690,"&gt;  50% ",'2way'!$Y$3:$Y$7690,"N",'2way'!$S$3:$S$7690,"=" &amp;A19)</f>
        <v>9</v>
      </c>
      <c r="N19">
        <f>COUNTIFS('2way'!$N$3:$N$7690,"&gt;  50% ",'2way'!$Y$3:$Y$7690,"Y",'2way'!$S$3:$S$7690,"=" &amp;A19)</f>
        <v>6</v>
      </c>
      <c r="O19">
        <f>COUNTIF('2way'!S17:S7704,"=" &amp;A19)</f>
        <v>24</v>
      </c>
      <c r="P19" s="6">
        <f t="shared" si="4"/>
        <v>0.29166666666666669</v>
      </c>
      <c r="Q19" s="6">
        <f t="shared" si="5"/>
        <v>8.3333333333333329E-2</v>
      </c>
      <c r="R19" s="6">
        <f t="shared" si="6"/>
        <v>0.375</v>
      </c>
      <c r="S19" s="6">
        <f t="shared" si="7"/>
        <v>0.25</v>
      </c>
      <c r="T19">
        <f t="shared" si="8"/>
        <v>14</v>
      </c>
      <c r="U19" s="6">
        <f t="shared" si="9"/>
        <v>0.58333333333333337</v>
      </c>
      <c r="V19">
        <f t="shared" si="10"/>
        <v>16</v>
      </c>
      <c r="W19" s="6">
        <f t="shared" si="11"/>
        <v>0.66666666666666663</v>
      </c>
      <c r="X19">
        <f t="shared" si="12"/>
        <v>10</v>
      </c>
      <c r="Y19" s="6">
        <f t="shared" si="13"/>
        <v>0.41666666666666669</v>
      </c>
      <c r="Z19">
        <f t="shared" si="14"/>
        <v>8</v>
      </c>
      <c r="AA19" s="6">
        <f t="shared" si="15"/>
        <v>0.33333333333333331</v>
      </c>
      <c r="AB19" s="6">
        <f t="shared" si="16"/>
        <v>0.38461538461538464</v>
      </c>
      <c r="AC19" s="6">
        <f t="shared" si="17"/>
        <v>0.81818181818181823</v>
      </c>
      <c r="AD19" s="6">
        <f t="shared" si="18"/>
        <v>0.53846153846153844</v>
      </c>
      <c r="AE19" s="6">
        <f t="shared" si="19"/>
        <v>0.81818181818181823</v>
      </c>
      <c r="AF19" s="6">
        <f t="shared" si="20"/>
        <v>-0.1538461538461538</v>
      </c>
      <c r="AG19" s="6">
        <f t="shared" si="21"/>
        <v>0</v>
      </c>
      <c r="AH19" s="6">
        <f t="shared" si="22"/>
        <v>0.1538461538461538</v>
      </c>
      <c r="AI19" s="6">
        <f t="shared" si="23"/>
        <v>0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4</v>
      </c>
      <c r="C20">
        <f>COUNTIFS('2way'!$A$3:$A$7690,"&gt;  50% ",'2way'!$Y$3:$Y$7690,"N",'2way'!$S$3:$S$7690,"=" &amp; A20)</f>
        <v>2</v>
      </c>
      <c r="D20">
        <f>COUNTIFS('2way'!$B$3:$B$7690,"&gt;  50% ",'2way'!$Y$3:$Y$7690,"N",'2way'!$S$3:$S$7690,"=" &amp;A20)</f>
        <v>6</v>
      </c>
      <c r="E20">
        <f>COUNTIFS('2way'!$B$3:$B$7690,"&gt;  50% ",'2way'!$Y$3:$Y$7690,"Y",'2way'!$S$3:$S$7690,"=" &amp;A20)</f>
        <v>6</v>
      </c>
      <c r="F20">
        <f>COUNTIF('2way'!S18:S7705,"=" &amp;A20)</f>
        <v>19</v>
      </c>
      <c r="G20" s="6">
        <f t="shared" si="0"/>
        <v>0.21052631578947367</v>
      </c>
      <c r="H20" s="6">
        <f t="shared" si="1"/>
        <v>0.10526315789473684</v>
      </c>
      <c r="I20" s="6">
        <f t="shared" si="2"/>
        <v>0.31578947368421051</v>
      </c>
      <c r="J20" s="6">
        <f t="shared" si="3"/>
        <v>0.31578947368421051</v>
      </c>
      <c r="K20">
        <f>COUNTIFS('2way'!$M$3:$M$7690,"&gt;  50% ",'2way'!$Y$3:$Y$7690,"Y",'2way'!$S$3:$S$7690,"=" &amp;A20)</f>
        <v>4</v>
      </c>
      <c r="L20">
        <f>COUNTIFS('2way'!$M$3:$M$7690,"&gt;  50% ",'2way'!$Y$3:$Y$7690,"N",'2way'!$S$3:$S$7690,"=" &amp;A20)</f>
        <v>4</v>
      </c>
      <c r="M20">
        <f>COUNTIFS('2way'!$N$3:$N$7690,"&gt;  50% ",'2way'!$Y$3:$Y$7690,"N",'2way'!$S$3:$S$7690,"=" &amp;A20)</f>
        <v>4</v>
      </c>
      <c r="N20">
        <f>COUNTIFS('2way'!$N$3:$N$7690,"&gt;  50% ",'2way'!$Y$3:$Y$7690,"Y",'2way'!$S$3:$S$7690,"=" &amp;A20)</f>
        <v>6</v>
      </c>
      <c r="O20">
        <f>COUNTIF('2way'!S18:S7705,"=" &amp;A20)</f>
        <v>19</v>
      </c>
      <c r="P20" s="6">
        <f t="shared" si="4"/>
        <v>0.21052631578947367</v>
      </c>
      <c r="Q20" s="6">
        <f t="shared" si="5"/>
        <v>0.21052631578947367</v>
      </c>
      <c r="R20" s="6">
        <f t="shared" si="6"/>
        <v>0.21052631578947367</v>
      </c>
      <c r="S20" s="6">
        <f t="shared" si="7"/>
        <v>0.31578947368421051</v>
      </c>
      <c r="T20">
        <f t="shared" si="8"/>
        <v>10</v>
      </c>
      <c r="U20" s="6">
        <f t="shared" si="9"/>
        <v>0.52631578947368418</v>
      </c>
      <c r="V20">
        <f t="shared" si="10"/>
        <v>8</v>
      </c>
      <c r="W20" s="6">
        <f t="shared" si="11"/>
        <v>0.42105263157894735</v>
      </c>
      <c r="X20">
        <f t="shared" si="12"/>
        <v>8</v>
      </c>
      <c r="Y20" s="6">
        <f t="shared" si="13"/>
        <v>0.42105263157894735</v>
      </c>
      <c r="Z20">
        <f t="shared" si="14"/>
        <v>10</v>
      </c>
      <c r="AA20" s="6">
        <f t="shared" si="15"/>
        <v>0.52631578947368418</v>
      </c>
      <c r="AB20" s="6">
        <f t="shared" si="16"/>
        <v>0.4</v>
      </c>
      <c r="AC20" s="6">
        <f t="shared" si="17"/>
        <v>0.75</v>
      </c>
      <c r="AD20" s="6">
        <f t="shared" si="18"/>
        <v>0.4</v>
      </c>
      <c r="AE20" s="6">
        <f t="shared" si="19"/>
        <v>0.5</v>
      </c>
      <c r="AF20" s="6">
        <f t="shared" si="20"/>
        <v>0</v>
      </c>
      <c r="AG20" s="6">
        <f t="shared" si="21"/>
        <v>0.25</v>
      </c>
      <c r="AH20" s="6">
        <f t="shared" si="22"/>
        <v>0</v>
      </c>
      <c r="AI20" s="6">
        <f t="shared" si="23"/>
        <v>-0.25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9</v>
      </c>
      <c r="C21">
        <f>COUNTIFS('2way'!$A$3:$A$7690,"&gt;  50% ",'2way'!$Y$3:$Y$7690,"N",'2way'!$S$3:$S$7690,"=" &amp; A21)</f>
        <v>2</v>
      </c>
      <c r="D21">
        <f>COUNTIFS('2way'!$B$3:$B$7690,"&gt;  50% ",'2way'!$Y$3:$Y$7690,"N",'2way'!$S$3:$S$7690,"=" &amp;A21)</f>
        <v>4</v>
      </c>
      <c r="E21">
        <f>COUNTIFS('2way'!$B$3:$B$7690,"&gt;  50% ",'2way'!$Y$3:$Y$7690,"Y",'2way'!$S$3:$S$7690,"=" &amp;A21)</f>
        <v>9</v>
      </c>
      <c r="F21">
        <f>COUNTIF('2way'!S19:S7706,"=" &amp;A21)</f>
        <v>24</v>
      </c>
      <c r="G21" s="6">
        <f t="shared" si="0"/>
        <v>0.375</v>
      </c>
      <c r="H21" s="6">
        <f t="shared" si="1"/>
        <v>8.3333333333333329E-2</v>
      </c>
      <c r="I21" s="6">
        <f t="shared" si="2"/>
        <v>0.16666666666666666</v>
      </c>
      <c r="J21" s="6">
        <f t="shared" si="3"/>
        <v>0.375</v>
      </c>
      <c r="K21">
        <f>COUNTIFS('2way'!$M$3:$M$7690,"&gt;  50% ",'2way'!$Y$3:$Y$7690,"Y",'2way'!$S$3:$S$7690,"=" &amp;A21)</f>
        <v>14</v>
      </c>
      <c r="L21">
        <f>COUNTIFS('2way'!$M$3:$M$7690,"&gt;  50% ",'2way'!$Y$3:$Y$7690,"N",'2way'!$S$3:$S$7690,"=" &amp;A21)</f>
        <v>1</v>
      </c>
      <c r="M21">
        <f>COUNTIFS('2way'!$N$3:$N$7690,"&gt;  50% ",'2way'!$Y$3:$Y$7690,"N",'2way'!$S$3:$S$7690,"=" &amp;A21)</f>
        <v>4</v>
      </c>
      <c r="N21">
        <f>COUNTIFS('2way'!$N$3:$N$7690,"&gt;  50% ",'2way'!$Y$3:$Y$7690,"Y",'2way'!$S$3:$S$7690,"=" &amp;A21)</f>
        <v>4</v>
      </c>
      <c r="O21">
        <f>COUNTIF('2way'!S19:S7706,"=" &amp;A21)</f>
        <v>24</v>
      </c>
      <c r="P21" s="6">
        <f t="shared" si="4"/>
        <v>0.58333333333333337</v>
      </c>
      <c r="Q21" s="6">
        <f t="shared" si="5"/>
        <v>4.1666666666666664E-2</v>
      </c>
      <c r="R21" s="6">
        <f t="shared" si="6"/>
        <v>0.16666666666666666</v>
      </c>
      <c r="S21" s="6">
        <f t="shared" si="7"/>
        <v>0.16666666666666666</v>
      </c>
      <c r="T21">
        <f t="shared" si="8"/>
        <v>13</v>
      </c>
      <c r="U21" s="6">
        <f t="shared" si="9"/>
        <v>0.54166666666666663</v>
      </c>
      <c r="V21">
        <f t="shared" si="10"/>
        <v>18</v>
      </c>
      <c r="W21" s="6">
        <f t="shared" si="11"/>
        <v>0.75</v>
      </c>
      <c r="X21">
        <f t="shared" si="12"/>
        <v>11</v>
      </c>
      <c r="Y21" s="6">
        <f t="shared" si="13"/>
        <v>0.45833333333333331</v>
      </c>
      <c r="Z21">
        <f t="shared" si="14"/>
        <v>5</v>
      </c>
      <c r="AA21" s="6">
        <f t="shared" si="15"/>
        <v>0.20833333333333334</v>
      </c>
      <c r="AB21" s="6">
        <f t="shared" si="16"/>
        <v>0.5</v>
      </c>
      <c r="AC21" s="6">
        <f t="shared" si="17"/>
        <v>0.66666666666666663</v>
      </c>
      <c r="AD21" s="6">
        <f t="shared" si="18"/>
        <v>0.77777777777777779</v>
      </c>
      <c r="AE21" s="6">
        <f t="shared" si="19"/>
        <v>0.8</v>
      </c>
      <c r="AF21" s="6">
        <f t="shared" si="20"/>
        <v>-0.27777777777777779</v>
      </c>
      <c r="AG21" s="6">
        <f t="shared" si="21"/>
        <v>-0.13333333333333341</v>
      </c>
      <c r="AH21" s="6">
        <f t="shared" si="22"/>
        <v>0.27777777777777779</v>
      </c>
      <c r="AI21" s="6">
        <f t="shared" si="23"/>
        <v>0.13333333333333341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4</v>
      </c>
      <c r="C22">
        <f>COUNTIFS('2way'!$A$3:$A$7690,"&gt;  50% ",'2way'!$Y$3:$Y$7690,"N",'2way'!$S$3:$S$7690,"=" &amp; A22)</f>
        <v>7</v>
      </c>
      <c r="D22">
        <f>COUNTIFS('2way'!$B$3:$B$7690,"&gt;  50% ",'2way'!$Y$3:$Y$7690,"N",'2way'!$S$3:$S$7690,"=" &amp;A22)</f>
        <v>2</v>
      </c>
      <c r="E22">
        <f>COUNTIFS('2way'!$B$3:$B$7690,"&gt;  50% ",'2way'!$Y$3:$Y$7690,"Y",'2way'!$S$3:$S$7690,"=" &amp;A22)</f>
        <v>7</v>
      </c>
      <c r="F22">
        <f>COUNTIF('2way'!S20:S7707,"=" &amp;A22)</f>
        <v>25</v>
      </c>
      <c r="G22" s="6">
        <f t="shared" si="0"/>
        <v>0.16</v>
      </c>
      <c r="H22" s="6">
        <f t="shared" si="1"/>
        <v>0.28000000000000003</v>
      </c>
      <c r="I22" s="6">
        <f t="shared" si="2"/>
        <v>0.08</v>
      </c>
      <c r="J22" s="6">
        <f t="shared" si="3"/>
        <v>0.28000000000000003</v>
      </c>
      <c r="K22">
        <f>COUNTIFS('2way'!$M$3:$M$7690,"&gt;  50% ",'2way'!$Y$3:$Y$7690,"Y",'2way'!$S$3:$S$7690,"=" &amp;A22)</f>
        <v>13</v>
      </c>
      <c r="L22">
        <f>COUNTIFS('2way'!$M$3:$M$7690,"&gt;  50% ",'2way'!$Y$3:$Y$7690,"N",'2way'!$S$3:$S$7690,"=" &amp;A22)</f>
        <v>10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2</v>
      </c>
      <c r="O22">
        <f>COUNTIF('2way'!S20:S7707,"=" &amp;A22)</f>
        <v>25</v>
      </c>
      <c r="P22" s="6">
        <f t="shared" si="4"/>
        <v>0.52</v>
      </c>
      <c r="Q22" s="6">
        <f t="shared" si="5"/>
        <v>0.4</v>
      </c>
      <c r="R22" s="6">
        <f t="shared" si="6"/>
        <v>0</v>
      </c>
      <c r="S22" s="6">
        <f t="shared" si="7"/>
        <v>0.08</v>
      </c>
      <c r="T22">
        <f t="shared" si="8"/>
        <v>6</v>
      </c>
      <c r="U22" s="6">
        <f t="shared" si="9"/>
        <v>0.24</v>
      </c>
      <c r="V22">
        <f t="shared" si="10"/>
        <v>13</v>
      </c>
      <c r="W22" s="6">
        <f t="shared" si="11"/>
        <v>0.52</v>
      </c>
      <c r="X22">
        <f t="shared" si="12"/>
        <v>14</v>
      </c>
      <c r="Y22" s="6">
        <f t="shared" si="13"/>
        <v>0.56000000000000005</v>
      </c>
      <c r="Z22">
        <f t="shared" si="14"/>
        <v>12</v>
      </c>
      <c r="AA22" s="6">
        <f t="shared" si="15"/>
        <v>0.48</v>
      </c>
      <c r="AB22" s="6">
        <f t="shared" si="16"/>
        <v>0.36363636363636365</v>
      </c>
      <c r="AC22" s="6">
        <f t="shared" si="17"/>
        <v>0.22222222222222221</v>
      </c>
      <c r="AD22" s="6">
        <f t="shared" si="18"/>
        <v>0.8666666666666667</v>
      </c>
      <c r="AE22" s="6">
        <f t="shared" si="19"/>
        <v>0</v>
      </c>
      <c r="AF22" s="6">
        <f t="shared" si="20"/>
        <v>-0.50303030303030305</v>
      </c>
      <c r="AG22" s="6">
        <f t="shared" si="21"/>
        <v>0.22222222222222221</v>
      </c>
      <c r="AH22" s="6">
        <f t="shared" si="22"/>
        <v>0.50303030303030305</v>
      </c>
      <c r="AI22" s="6">
        <f t="shared" si="23"/>
        <v>-0.22222222222222221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8</v>
      </c>
      <c r="C23">
        <f>COUNTIFS('2way'!$A$3:$A$7690,"&gt;  50% ",'2way'!$Y$3:$Y$7690,"N",'2way'!$S$3:$S$7690,"=" &amp; A23)</f>
        <v>8</v>
      </c>
      <c r="D23">
        <f>COUNTIFS('2way'!$B$3:$B$7690,"&gt;  50% ",'2way'!$Y$3:$Y$7690,"N",'2way'!$S$3:$S$7690,"=" &amp;A23)</f>
        <v>10</v>
      </c>
      <c r="E23">
        <f>COUNTIFS('2way'!$B$3:$B$7690,"&gt;  50% ",'2way'!$Y$3:$Y$7690,"Y",'2way'!$S$3:$S$7690,"=" &amp;A23)</f>
        <v>4</v>
      </c>
      <c r="F23">
        <f>COUNTIF('2way'!S21:S7708,"=" &amp;A23)</f>
        <v>30</v>
      </c>
      <c r="G23" s="6">
        <f t="shared" si="0"/>
        <v>0.26666666666666666</v>
      </c>
      <c r="H23" s="6">
        <f t="shared" si="1"/>
        <v>0.26666666666666666</v>
      </c>
      <c r="I23" s="6">
        <f t="shared" si="2"/>
        <v>0.33333333333333331</v>
      </c>
      <c r="J23" s="6">
        <f t="shared" si="3"/>
        <v>0.13333333333333333</v>
      </c>
      <c r="K23">
        <f>COUNTIFS('2way'!$M$3:$M$7690,"&gt;  50% ",'2way'!$Y$3:$Y$7690,"Y",'2way'!$S$3:$S$7690,"=" &amp;A23)</f>
        <v>5</v>
      </c>
      <c r="L23">
        <f>COUNTIFS('2way'!$M$3:$M$7690,"&gt;  50% ",'2way'!$Y$3:$Y$7690,"N",'2way'!$S$3:$S$7690,"=" &amp;A23)</f>
        <v>5</v>
      </c>
      <c r="M23">
        <f>COUNTIFS('2way'!$N$3:$N$7690,"&gt;  50% ",'2way'!$Y$3:$Y$7690,"N",'2way'!$S$3:$S$7690,"=" &amp;A23)</f>
        <v>12</v>
      </c>
      <c r="N23">
        <f>COUNTIFS('2way'!$N$3:$N$7690,"&gt;  50% ",'2way'!$Y$3:$Y$7690,"Y",'2way'!$S$3:$S$7690,"=" &amp;A23)</f>
        <v>7</v>
      </c>
      <c r="O23">
        <f>COUNTIF('2way'!S21:S7708,"=" &amp;A23)</f>
        <v>30</v>
      </c>
      <c r="P23" s="6">
        <f t="shared" si="4"/>
        <v>0.16666666666666666</v>
      </c>
      <c r="Q23" s="6">
        <f t="shared" si="5"/>
        <v>0.16666666666666666</v>
      </c>
      <c r="R23" s="6">
        <f t="shared" si="6"/>
        <v>0.4</v>
      </c>
      <c r="S23" s="6">
        <f t="shared" si="7"/>
        <v>0.23333333333333334</v>
      </c>
      <c r="T23">
        <f t="shared" si="8"/>
        <v>18</v>
      </c>
      <c r="U23" s="6">
        <f t="shared" si="9"/>
        <v>0.6</v>
      </c>
      <c r="V23">
        <f t="shared" si="10"/>
        <v>17</v>
      </c>
      <c r="W23" s="6">
        <f t="shared" si="11"/>
        <v>0.56666666666666665</v>
      </c>
      <c r="X23">
        <f t="shared" si="12"/>
        <v>12</v>
      </c>
      <c r="Y23" s="6">
        <f t="shared" si="13"/>
        <v>0.4</v>
      </c>
      <c r="Z23">
        <f t="shared" si="14"/>
        <v>12</v>
      </c>
      <c r="AA23" s="6">
        <f t="shared" si="15"/>
        <v>0.4</v>
      </c>
      <c r="AB23" s="6">
        <f t="shared" si="16"/>
        <v>0.66666666666666663</v>
      </c>
      <c r="AC23" s="6">
        <f t="shared" si="17"/>
        <v>0.55555555555555558</v>
      </c>
      <c r="AD23" s="6">
        <f t="shared" si="18"/>
        <v>0.41666666666666669</v>
      </c>
      <c r="AE23" s="6">
        <f t="shared" si="19"/>
        <v>0.70588235294117652</v>
      </c>
      <c r="AF23" s="6">
        <f t="shared" si="20"/>
        <v>0.24999999999999994</v>
      </c>
      <c r="AG23" s="6">
        <f t="shared" si="21"/>
        <v>-0.15032679738562094</v>
      </c>
      <c r="AH23" s="6">
        <f t="shared" si="22"/>
        <v>-0.24999999999999994</v>
      </c>
      <c r="AI23" s="6">
        <f t="shared" si="23"/>
        <v>0.15032679738562094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4</v>
      </c>
      <c r="C24">
        <f>COUNTIFS('2way'!$A$3:$A$7690,"&gt;  50% ",'2way'!$Y$3:$Y$7690,"N",'2way'!$S$3:$S$7690,"=" &amp; A24)</f>
        <v>0</v>
      </c>
      <c r="D24">
        <f>COUNTIFS('2way'!$B$3:$B$7690,"&gt;  50% ",'2way'!$Y$3:$Y$7690,"N",'2way'!$S$3:$S$7690,"=" &amp;A24)</f>
        <v>18</v>
      </c>
      <c r="E24">
        <f>COUNTIFS('2way'!$B$3:$B$7690,"&gt;  50% ",'2way'!$Y$3:$Y$7690,"Y",'2way'!$S$3:$S$7690,"=" &amp;A24)</f>
        <v>8</v>
      </c>
      <c r="F24">
        <f>COUNTIF('2way'!S22:S7709,"=" &amp;A24)</f>
        <v>45</v>
      </c>
      <c r="G24" s="6">
        <f t="shared" si="0"/>
        <v>8.8888888888888892E-2</v>
      </c>
      <c r="H24" s="6">
        <f t="shared" si="1"/>
        <v>0</v>
      </c>
      <c r="I24" s="6">
        <f t="shared" si="2"/>
        <v>0.4</v>
      </c>
      <c r="J24" s="6">
        <f t="shared" si="3"/>
        <v>0.17777777777777778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28</v>
      </c>
      <c r="N24">
        <f>COUNTIFS('2way'!$N$3:$N$7690,"&gt;  50% ",'2way'!$Y$3:$Y$7690,"Y",'2way'!$S$3:$S$7690,"=" &amp;A24)</f>
        <v>17</v>
      </c>
      <c r="O24">
        <f>COUNTIF('2way'!S22:S7709,"=" &amp;A24)</f>
        <v>45</v>
      </c>
      <c r="P24" s="6">
        <f t="shared" si="4"/>
        <v>0</v>
      </c>
      <c r="Q24" s="6">
        <f t="shared" si="5"/>
        <v>0</v>
      </c>
      <c r="R24" s="6">
        <f t="shared" si="6"/>
        <v>0.62222222222222223</v>
      </c>
      <c r="S24" s="6">
        <f t="shared" si="7"/>
        <v>0.37777777777777777</v>
      </c>
      <c r="T24">
        <f t="shared" si="8"/>
        <v>22</v>
      </c>
      <c r="U24" s="6">
        <f t="shared" si="9"/>
        <v>0.48888888888888887</v>
      </c>
      <c r="V24">
        <f t="shared" si="10"/>
        <v>28</v>
      </c>
      <c r="W24" s="6">
        <f t="shared" si="11"/>
        <v>0.62222222222222223</v>
      </c>
      <c r="X24">
        <f t="shared" si="12"/>
        <v>8</v>
      </c>
      <c r="Y24" s="6">
        <f t="shared" si="13"/>
        <v>0.17777777777777778</v>
      </c>
      <c r="Z24">
        <f t="shared" si="14"/>
        <v>17</v>
      </c>
      <c r="AA24" s="6">
        <f t="shared" si="15"/>
        <v>0.37777777777777777</v>
      </c>
      <c r="AB24" s="6">
        <f t="shared" si="16"/>
        <v>0.33333333333333331</v>
      </c>
      <c r="AC24" s="6">
        <f t="shared" si="17"/>
        <v>1</v>
      </c>
      <c r="AD24" s="6">
        <f t="shared" si="18"/>
        <v>0</v>
      </c>
      <c r="AE24" s="6">
        <f t="shared" si="19"/>
        <v>1</v>
      </c>
      <c r="AF24" s="6">
        <f t="shared" si="20"/>
        <v>0.33333333333333331</v>
      </c>
      <c r="AG24" s="6">
        <f t="shared" si="21"/>
        <v>0</v>
      </c>
      <c r="AH24" s="6">
        <f t="shared" si="22"/>
        <v>-0.33333333333333331</v>
      </c>
      <c r="AI24" s="6">
        <f t="shared" si="23"/>
        <v>0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7</v>
      </c>
      <c r="C25">
        <f>COUNTIFS('2way'!$A$3:$A$7690,"&gt;  50% ",'2way'!$Y$3:$Y$7690,"N",'2way'!$S$3:$S$7690,"=" &amp; A25)</f>
        <v>3</v>
      </c>
      <c r="D25">
        <f>COUNTIFS('2way'!$B$3:$B$7690,"&gt;  50% ",'2way'!$Y$3:$Y$7690,"N",'2way'!$S$3:$S$7690,"=" &amp;A25)</f>
        <v>5</v>
      </c>
      <c r="E25">
        <f>COUNTIFS('2way'!$B$3:$B$7690,"&gt;  50% ",'2way'!$Y$3:$Y$7690,"Y",'2way'!$S$3:$S$7690,"=" &amp;A25)</f>
        <v>5</v>
      </c>
      <c r="F25">
        <f>COUNTIF('2way'!S23:S7710,"=" &amp;A25)</f>
        <v>30</v>
      </c>
      <c r="G25" s="6">
        <f t="shared" si="0"/>
        <v>0.23333333333333334</v>
      </c>
      <c r="H25" s="6">
        <f t="shared" si="1"/>
        <v>0.1</v>
      </c>
      <c r="I25" s="6">
        <f t="shared" si="2"/>
        <v>0.16666666666666666</v>
      </c>
      <c r="J25" s="6">
        <f t="shared" si="3"/>
        <v>0.16666666666666666</v>
      </c>
      <c r="K25">
        <f>COUNTIFS('2way'!$M$3:$M$7690,"&gt;  50% ",'2way'!$Y$3:$Y$7690,"Y",'2way'!$S$3:$S$7690,"=" &amp;A25)</f>
        <v>9</v>
      </c>
      <c r="L25">
        <f>COUNTIFS('2way'!$M$3:$M$7690,"&gt;  50% ",'2way'!$Y$3:$Y$7690,"N",'2way'!$S$3:$S$7690,"=" &amp;A25)</f>
        <v>9</v>
      </c>
      <c r="M25">
        <f>COUNTIFS('2way'!$N$3:$N$7690,"&gt;  50% ",'2way'!$Y$3:$Y$7690,"N",'2way'!$S$3:$S$7690,"=" &amp;A25)</f>
        <v>6</v>
      </c>
      <c r="N25">
        <f>COUNTIFS('2way'!$N$3:$N$7690,"&gt;  50% ",'2way'!$Y$3:$Y$7690,"Y",'2way'!$S$3:$S$7690,"=" &amp;A25)</f>
        <v>6</v>
      </c>
      <c r="O25">
        <f>COUNTIF('2way'!S23:S7710,"=" &amp;A25)</f>
        <v>30</v>
      </c>
      <c r="P25" s="6">
        <f t="shared" si="4"/>
        <v>0.3</v>
      </c>
      <c r="Q25" s="6">
        <f t="shared" si="5"/>
        <v>0.3</v>
      </c>
      <c r="R25" s="6">
        <f t="shared" si="6"/>
        <v>0.2</v>
      </c>
      <c r="S25" s="6">
        <f t="shared" si="7"/>
        <v>0.2</v>
      </c>
      <c r="T25">
        <f t="shared" si="8"/>
        <v>12</v>
      </c>
      <c r="U25" s="6">
        <f t="shared" si="9"/>
        <v>0.4</v>
      </c>
      <c r="V25">
        <f t="shared" si="10"/>
        <v>15</v>
      </c>
      <c r="W25" s="6">
        <f t="shared" si="11"/>
        <v>0.5</v>
      </c>
      <c r="X25">
        <f t="shared" si="12"/>
        <v>8</v>
      </c>
      <c r="Y25" s="6">
        <f t="shared" si="13"/>
        <v>0.26666666666666666</v>
      </c>
      <c r="Z25">
        <f t="shared" si="14"/>
        <v>15</v>
      </c>
      <c r="AA25" s="6">
        <f t="shared" si="15"/>
        <v>0.5</v>
      </c>
      <c r="AB25" s="6">
        <f t="shared" si="16"/>
        <v>0.58333333333333337</v>
      </c>
      <c r="AC25" s="6">
        <f t="shared" si="17"/>
        <v>0.625</v>
      </c>
      <c r="AD25" s="6">
        <f t="shared" si="18"/>
        <v>0.6</v>
      </c>
      <c r="AE25" s="6">
        <f t="shared" si="19"/>
        <v>0.4</v>
      </c>
      <c r="AF25" s="6">
        <f t="shared" si="20"/>
        <v>-1.6666666666666607E-2</v>
      </c>
      <c r="AG25" s="6">
        <f t="shared" si="21"/>
        <v>0.22499999999999998</v>
      </c>
      <c r="AH25" s="6">
        <f t="shared" si="22"/>
        <v>1.6666666666666607E-2</v>
      </c>
      <c r="AI25" s="6">
        <f t="shared" si="23"/>
        <v>-0.22499999999999998</v>
      </c>
    </row>
    <row r="26" spans="1:35" s="2" customFormat="1" x14ac:dyDescent="0.25">
      <c r="A26" s="71" t="s">
        <v>469</v>
      </c>
      <c r="B26" s="2">
        <f>SUM(B4:B25)</f>
        <v>163</v>
      </c>
      <c r="C26" s="2">
        <f>SUM(C4:C25)</f>
        <v>109</v>
      </c>
      <c r="D26" s="2">
        <f>SUM(D4:D25)</f>
        <v>218</v>
      </c>
      <c r="E26" s="2">
        <f>SUM(E4:E25)</f>
        <v>190</v>
      </c>
      <c r="F26" s="2">
        <f>SUM(F4:F25)</f>
        <v>785</v>
      </c>
      <c r="G26" s="72">
        <f t="shared" si="0"/>
        <v>0.20764331210191084</v>
      </c>
      <c r="H26" s="72">
        <f t="shared" si="1"/>
        <v>0.13885350318471337</v>
      </c>
      <c r="I26" s="72">
        <f t="shared" si="2"/>
        <v>0.27770700636942675</v>
      </c>
      <c r="J26" s="72">
        <f t="shared" si="3"/>
        <v>0.24203821656050956</v>
      </c>
      <c r="K26" s="73">
        <f>SUM(K4:K25)</f>
        <v>205</v>
      </c>
      <c r="L26" s="73">
        <f>SUM(L4:L25)</f>
        <v>133</v>
      </c>
      <c r="M26" s="73">
        <f>SUM(M4:M25)</f>
        <v>242</v>
      </c>
      <c r="N26" s="73">
        <f>SUM(N4:N25)</f>
        <v>197</v>
      </c>
      <c r="O26" s="73">
        <f>SUM(O4:O25)</f>
        <v>785</v>
      </c>
      <c r="P26" s="72">
        <f t="shared" si="4"/>
        <v>0.26114649681528662</v>
      </c>
      <c r="Q26" s="72">
        <f t="shared" si="5"/>
        <v>0.16942675159235668</v>
      </c>
      <c r="R26" s="72">
        <f t="shared" si="6"/>
        <v>0.30828025477707005</v>
      </c>
      <c r="S26" s="72">
        <f t="shared" si="7"/>
        <v>0.25095541401273885</v>
      </c>
      <c r="T26" s="74">
        <f t="shared" si="8"/>
        <v>381</v>
      </c>
      <c r="U26" s="72">
        <f t="shared" si="9"/>
        <v>0.48535031847133758</v>
      </c>
      <c r="V26" s="2">
        <f t="shared" si="10"/>
        <v>447</v>
      </c>
      <c r="W26" s="72">
        <f t="shared" si="11"/>
        <v>0.56942675159235667</v>
      </c>
      <c r="X26" s="2">
        <f t="shared" si="12"/>
        <v>299</v>
      </c>
      <c r="Y26" s="72">
        <f>X26/O26</f>
        <v>0.38089171974522296</v>
      </c>
      <c r="Z26" s="2">
        <f t="shared" si="14"/>
        <v>330</v>
      </c>
      <c r="AA26" s="72">
        <f t="shared" si="15"/>
        <v>0.42038216560509556</v>
      </c>
      <c r="AB26" s="72">
        <f>(B26/SUM(B26,E26))</f>
        <v>0.46175637393767704</v>
      </c>
      <c r="AC26" s="72">
        <f>(D26/SUM(D26,C26))</f>
        <v>0.66666666666666663</v>
      </c>
      <c r="AD26" s="72">
        <f>(K26/SUM(K26,N26))</f>
        <v>0.50995024875621886</v>
      </c>
      <c r="AE26" s="72">
        <f>(M26/SUM(M26,L26))</f>
        <v>0.64533333333333331</v>
      </c>
      <c r="AF26" s="72"/>
      <c r="AG26" s="72"/>
      <c r="AH26" s="72"/>
      <c r="AI26" s="72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tabSelected="1"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P13" sqref="P13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5" t="s">
        <v>134</v>
      </c>
      <c r="B1" s="75" t="s">
        <v>495</v>
      </c>
      <c r="C1" s="144" t="s">
        <v>455</v>
      </c>
      <c r="D1" s="144"/>
      <c r="E1" s="144"/>
      <c r="F1" s="144"/>
      <c r="G1" s="144"/>
      <c r="H1" s="144" t="s">
        <v>453</v>
      </c>
      <c r="I1" s="144"/>
      <c r="J1" s="144" t="s">
        <v>454</v>
      </c>
      <c r="K1" s="144"/>
      <c r="L1" s="144" t="s">
        <v>456</v>
      </c>
      <c r="M1" s="144"/>
      <c r="N1" s="144"/>
      <c r="O1" s="144"/>
      <c r="P1" s="144"/>
      <c r="Q1" s="144" t="s">
        <v>453</v>
      </c>
      <c r="R1" s="144"/>
      <c r="S1" s="144" t="s">
        <v>454</v>
      </c>
      <c r="T1" s="144"/>
      <c r="U1" s="144" t="s">
        <v>464</v>
      </c>
      <c r="V1" s="144"/>
      <c r="W1" s="144"/>
      <c r="X1" s="144"/>
      <c r="Y1" s="144" t="s">
        <v>466</v>
      </c>
      <c r="Z1" s="144"/>
      <c r="AA1" s="144"/>
      <c r="AB1" s="144"/>
    </row>
    <row r="2" spans="1:28" s="2" customFormat="1" x14ac:dyDescent="0.25">
      <c r="C2" s="144" t="s">
        <v>453</v>
      </c>
      <c r="D2" s="144"/>
      <c r="E2" s="144" t="s">
        <v>454</v>
      </c>
      <c r="F2" s="144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4" t="s">
        <v>453</v>
      </c>
      <c r="M2" s="144"/>
      <c r="N2" s="144" t="s">
        <v>454</v>
      </c>
      <c r="O2" s="144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4" t="s">
        <v>455</v>
      </c>
      <c r="V2" s="144"/>
      <c r="W2" s="144" t="s">
        <v>465</v>
      </c>
      <c r="X2" s="144"/>
      <c r="Y2" s="144" t="s">
        <v>455</v>
      </c>
      <c r="Z2" s="144"/>
      <c r="AA2" s="144" t="s">
        <v>465</v>
      </c>
      <c r="AB2" s="144"/>
    </row>
    <row r="3" spans="1:28" s="75" customFormat="1" x14ac:dyDescent="0.25">
      <c r="C3" s="75" t="s">
        <v>457</v>
      </c>
      <c r="D3" s="75" t="s">
        <v>458</v>
      </c>
      <c r="E3" s="75" t="s">
        <v>457</v>
      </c>
      <c r="F3" s="75" t="s">
        <v>458</v>
      </c>
      <c r="L3" s="75" t="s">
        <v>457</v>
      </c>
      <c r="M3" s="75" t="s">
        <v>458</v>
      </c>
      <c r="N3" s="75" t="s">
        <v>457</v>
      </c>
      <c r="O3" s="75" t="s">
        <v>458</v>
      </c>
    </row>
    <row r="4" spans="1:28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0</v>
      </c>
      <c r="D4" s="69">
        <f>COUNTIFS('2way'!$A$3:$A$7690,"&gt;50%",'2way'!$Y$3:$Y$7690,"N",'2way'!$Q$3:$Q$7690,"=" &amp;B4) +  COUNTIFS('2way'!$A$3:$A$7690,"&gt;50%",'2way'!$Y$3:$Y$7690,"N",'2way'!$R$3:$R$7690,"=" &amp;B4)</f>
        <v>2</v>
      </c>
      <c r="E4" s="69">
        <f>COUNTIFS('2way'!$B$3:$B$7690,"&gt;50%",'2way'!$Y$3:$Y$7690,"N",'2way'!$Q$3:$Q$7690,"=" &amp;B4) +  COUNTIFS('2way'!$B$3:$B$7690,"&gt;50%",'2way'!$Y$3:$Y$7690,"N",'2way'!$R$3:$R$7690,"=" &amp;B4)</f>
        <v>1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3</v>
      </c>
      <c r="H4" s="6">
        <f t="shared" ref="H4:H9" si="0">C4/G4</f>
        <v>0</v>
      </c>
      <c r="I4" s="6">
        <f>D4/G4</f>
        <v>0.66666666666666663</v>
      </c>
      <c r="J4" s="6">
        <f>E4/G4</f>
        <v>0.33333333333333331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0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3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3</v>
      </c>
      <c r="Q4" s="6">
        <f>L4/P4</f>
        <v>0</v>
      </c>
      <c r="R4" s="6">
        <f>M4/P4</f>
        <v>0</v>
      </c>
      <c r="S4" s="6">
        <f>N4/P4</f>
        <v>1</v>
      </c>
      <c r="T4" s="6">
        <f>O4/P4</f>
        <v>0</v>
      </c>
      <c r="U4">
        <f>C4+E4</f>
        <v>1</v>
      </c>
      <c r="V4" s="6">
        <f>U4/G4</f>
        <v>0.33333333333333331</v>
      </c>
      <c r="W4">
        <f>L4+N4</f>
        <v>3</v>
      </c>
      <c r="X4" s="6">
        <f>W4/P4</f>
        <v>1</v>
      </c>
      <c r="Y4">
        <f>D4+F4</f>
        <v>2</v>
      </c>
      <c r="Z4" s="6">
        <f>Y4/G4</f>
        <v>0.66666666666666663</v>
      </c>
      <c r="AA4">
        <f>M4+O4</f>
        <v>0</v>
      </c>
      <c r="AB4" s="6">
        <f>AA4/P4</f>
        <v>0</v>
      </c>
    </row>
    <row r="5" spans="1:28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1</v>
      </c>
      <c r="D5" s="69">
        <f>COUNTIFS('2way'!$A$3:$A$7690,"&gt;50%",'2way'!$Y$3:$Y$7690,"N",'2way'!$Q$3:$Q$7690,"=" &amp;B5) +  COUNTIFS('2way'!$A$3:$A$7690,"&gt;50%",'2way'!$Y$3:$Y$7690,"N",'2way'!$R$3:$R$7690,"=" &amp;B5)</f>
        <v>1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0</v>
      </c>
      <c r="G5">
        <f>COUNTIF('2way'!$Q$3:$Q$7690,"=" &amp;B5) + COUNTIF('2way'!$R$3:$R$7690,"=" &amp;B5)</f>
        <v>3</v>
      </c>
      <c r="H5" s="6">
        <f t="shared" si="0"/>
        <v>0.33333333333333331</v>
      </c>
      <c r="I5" s="6">
        <f t="shared" ref="I5:I68" si="1">D5/G5</f>
        <v>0.33333333333333331</v>
      </c>
      <c r="J5" s="6">
        <f t="shared" ref="J5:J68" si="2">E5/G5</f>
        <v>0.33333333333333331</v>
      </c>
      <c r="K5" s="6">
        <f t="shared" ref="K5:K68" si="3">F5/G5</f>
        <v>0</v>
      </c>
      <c r="L5" s="69">
        <f>COUNTIFS('2way'!$M$3:$M$7690,"&gt;50%",'2way'!$Y$3:$Y$7690,"Y",'2way'!$Q$3:$Q$7690,"=" &amp;B5) +  COUNTIFS('2way'!$M$3:$M$7690,"&gt;50%",'2way'!$Y$3:$Y$7690,"Y",'2way'!$R$3:$R$7690,"=" &amp;B5)</f>
        <v>1</v>
      </c>
      <c r="M5" s="69">
        <f>COUNTIFS('2way'!$M$3:$M$7690,"&gt;50%",'2way'!$Y$3:$Y$7690,"N",'2way'!$Q$3:$Q$7690,"=" &amp;B5) +  COUNTIFS('2way'!$M$3:$M$7690,"&gt;50%",'2way'!$Y$3:$Y$7690,"N",'2way'!$R$3:$R$7690,"=" &amp;B5)</f>
        <v>1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3</v>
      </c>
      <c r="Q5" s="6">
        <f t="shared" ref="Q5:Q68" si="4">L5/P5</f>
        <v>0.33333333333333331</v>
      </c>
      <c r="R5" s="6">
        <f t="shared" ref="R5:R68" si="5">M5/P5</f>
        <v>0.33333333333333331</v>
      </c>
      <c r="S5" s="6">
        <f t="shared" ref="S5:S68" si="6">N5/P5</f>
        <v>0.33333333333333331</v>
      </c>
      <c r="T5" s="6">
        <f t="shared" ref="T5:T68" si="7">O5/P5</f>
        <v>0</v>
      </c>
      <c r="U5">
        <f t="shared" ref="U5:U68" si="8">C5+E5</f>
        <v>2</v>
      </c>
      <c r="V5" s="6">
        <f t="shared" ref="V5:V68" si="9">U5/G5</f>
        <v>0.66666666666666663</v>
      </c>
      <c r="W5">
        <f t="shared" ref="W5:W68" si="10">L5+N5</f>
        <v>2</v>
      </c>
      <c r="X5" s="6">
        <f t="shared" ref="X5:X68" si="11">W5/P5</f>
        <v>0.66666666666666663</v>
      </c>
      <c r="Y5">
        <f t="shared" ref="Y5:Y68" si="12">D5+F5</f>
        <v>1</v>
      </c>
      <c r="Z5" s="6">
        <f t="shared" ref="Z5:Z68" si="13">Y5/G5</f>
        <v>0.33333333333333331</v>
      </c>
      <c r="AA5">
        <f t="shared" ref="AA5:AA68" si="14">M5+O5</f>
        <v>1</v>
      </c>
      <c r="AB5" s="6">
        <f t="shared" ref="AB5:AB68" si="15">AA5/P5</f>
        <v>0.33333333333333331</v>
      </c>
    </row>
    <row r="6" spans="1:28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0</v>
      </c>
      <c r="D6" s="69">
        <f>COUNTIFS('2way'!$A$3:$A$7690,"&gt;50%",'2way'!$Y$3:$Y$7690,"N",'2way'!$Q$3:$Q$7690,"=" &amp;B6) +  COUNTIFS('2way'!$A$3:$A$7690,"&gt;50%",'2way'!$Y$3:$Y$7690,"N",'2way'!$R$3:$R$7690,"=" &amp;B6)</f>
        <v>1</v>
      </c>
      <c r="E6" s="69">
        <f>COUNTIFS('2way'!$B$3:$B$7690,"&gt;50%",'2way'!$Y$3:$Y$7690,"N",'2way'!$Q$3:$Q$7690,"=" &amp;B6) +  COUNTIFS('2way'!$B$3:$B$7690,"&gt;50%",'2way'!$Y$3:$Y$7690,"N",'2way'!$R$3:$R$7690,"=" &amp;B6)</f>
        <v>1</v>
      </c>
      <c r="F6" s="69">
        <f>COUNTIFS('2way'!$B$3:$B$7690,"&gt;50%",'2way'!$Y$3:$Y$7690,"Y",'2way'!$Q$3:$Q$7690,"=" &amp;B6) +  COUNTIFS('2way'!$B$3:$B$7690,"&gt;50%",'2way'!$Y$3:$Y$7690,"Y",'2way'!$R$3:$R$7690,"=" &amp;B6)</f>
        <v>1</v>
      </c>
      <c r="G6">
        <f>COUNTIF('2way'!$Q$3:$Q$7690,"=" &amp;B6) + COUNTIF('2way'!$R$3:$R$7690,"=" &amp;B6)</f>
        <v>3</v>
      </c>
      <c r="H6" s="6">
        <f t="shared" si="0"/>
        <v>0</v>
      </c>
      <c r="I6" s="6">
        <f t="shared" si="1"/>
        <v>0.33333333333333331</v>
      </c>
      <c r="J6" s="6">
        <f t="shared" si="2"/>
        <v>0.33333333333333331</v>
      </c>
      <c r="K6" s="6">
        <f t="shared" si="3"/>
        <v>0.33333333333333331</v>
      </c>
      <c r="L6" s="69">
        <f>COUNTIFS('2way'!$M$3:$M$7690,"&gt;50%",'2way'!$Y$3:$Y$7690,"Y",'2way'!$Q$3:$Q$7690,"=" &amp;B6) +  COUNTIFS('2way'!$M$3:$M$7690,"&gt;50%",'2way'!$Y$3:$Y$7690,"Y",'2way'!$R$3:$R$7690,"=" &amp;B6)</f>
        <v>0</v>
      </c>
      <c r="M6" s="69">
        <f>COUNTIFS('2way'!$M$3:$M$7690,"&gt;50%",'2way'!$Y$3:$Y$7690,"N",'2way'!$Q$3:$Q$7690,"=" &amp;B6) +  COUNTIFS('2way'!$M$3:$M$7690,"&gt;50%",'2way'!$Y$3:$Y$7690,"N",'2way'!$R$3:$R$7690,"=" &amp;B6)</f>
        <v>2</v>
      </c>
      <c r="N6" s="69">
        <f>COUNTIFS('2way'!$N$3:$N$7690,"&gt;50%",'2way'!$Y$3:$Y$7690,"N",'2way'!$Q$3:$Q$7690,"=" &amp;B6) +  COUNTIFS('2way'!$N$3:$N$7690,"&gt;50%",'2way'!$Y$3:$Y$7690,"N",'2way'!$R$3:$R$7690,"=" &amp;B6)</f>
        <v>0</v>
      </c>
      <c r="O6" s="69">
        <f>COUNTIFS('2way'!$N$3:$N$7690,"&gt;50%",'2way'!$Y$3:$Y$7690,"Y",'2way'!$Q$3:$Q$7690,"=" &amp;B6) +  COUNTIFS('2way'!$N$3:$N$7690,"&gt;50%",'2way'!$Y$3:$Y$7690,"Y",'2way'!$R$3:$R$7690,"=" &amp;B6)</f>
        <v>1</v>
      </c>
      <c r="P6">
        <f>COUNTIF('2way'!$Q$3:$Q$7690,"=" &amp;B6) + COUNTIF('2way'!$R$3:$R$7690,"=" &amp;B6)</f>
        <v>3</v>
      </c>
      <c r="Q6" s="6">
        <f t="shared" si="4"/>
        <v>0</v>
      </c>
      <c r="R6" s="6">
        <f t="shared" si="5"/>
        <v>0.66666666666666663</v>
      </c>
      <c r="S6" s="6">
        <f t="shared" si="6"/>
        <v>0</v>
      </c>
      <c r="T6" s="6">
        <f t="shared" si="7"/>
        <v>0.33333333333333331</v>
      </c>
      <c r="U6">
        <f t="shared" si="8"/>
        <v>1</v>
      </c>
      <c r="V6" s="6">
        <f t="shared" si="9"/>
        <v>0.33333333333333331</v>
      </c>
      <c r="W6">
        <f t="shared" si="10"/>
        <v>0</v>
      </c>
      <c r="X6" s="6">
        <f t="shared" si="11"/>
        <v>0</v>
      </c>
      <c r="Y6">
        <f t="shared" si="12"/>
        <v>2</v>
      </c>
      <c r="Z6" s="6">
        <f t="shared" si="13"/>
        <v>0.66666666666666663</v>
      </c>
      <c r="AA6">
        <f t="shared" si="14"/>
        <v>3</v>
      </c>
      <c r="AB6" s="6">
        <f t="shared" si="15"/>
        <v>1</v>
      </c>
    </row>
    <row r="7" spans="1:28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1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2</v>
      </c>
      <c r="F7" s="69">
        <f>COUNTIFS('2way'!$B$3:$B$7690,"&gt;50%",'2way'!$Y$3:$Y$7690,"Y",'2way'!$Q$3:$Q$7690,"=" &amp;B7) +  COUNTIFS('2way'!$B$3:$B$7690,"&gt;50%",'2way'!$Y$3:$Y$7690,"Y",'2way'!$R$3:$R$7690,"=" &amp;B7)</f>
        <v>0</v>
      </c>
      <c r="G7">
        <f>COUNTIF('2way'!$Q$3:$Q$7690,"=" &amp;B7) + COUNTIF('2way'!$R$3:$R$7690,"=" &amp;B7)</f>
        <v>3</v>
      </c>
      <c r="H7" s="6">
        <f t="shared" si="0"/>
        <v>0.33333333333333331</v>
      </c>
      <c r="I7" s="6">
        <f t="shared" si="1"/>
        <v>0</v>
      </c>
      <c r="J7" s="6">
        <f t="shared" si="2"/>
        <v>0.66666666666666663</v>
      </c>
      <c r="K7" s="6">
        <f t="shared" si="3"/>
        <v>0</v>
      </c>
      <c r="L7" s="69">
        <f>COUNTIFS('2way'!$M$3:$M$7690,"&gt;50%",'2way'!$Y$3:$Y$7690,"Y",'2way'!$Q$3:$Q$7690,"=" &amp;B7) +  COUNTIFS('2way'!$M$3:$M$7690,"&gt;50%",'2way'!$Y$3:$Y$7690,"Y",'2way'!$R$3:$R$7690,"=" &amp;B7)</f>
        <v>1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2</v>
      </c>
      <c r="O7" s="69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3</v>
      </c>
      <c r="Q7" s="6">
        <f t="shared" si="4"/>
        <v>0.33333333333333331</v>
      </c>
      <c r="R7" s="6">
        <f t="shared" si="5"/>
        <v>0</v>
      </c>
      <c r="S7" s="6">
        <f t="shared" si="6"/>
        <v>0.66666666666666663</v>
      </c>
      <c r="T7" s="6">
        <f t="shared" si="7"/>
        <v>0</v>
      </c>
      <c r="U7">
        <f t="shared" si="8"/>
        <v>3</v>
      </c>
      <c r="V7" s="6">
        <f t="shared" si="9"/>
        <v>1</v>
      </c>
      <c r="W7">
        <f t="shared" si="10"/>
        <v>3</v>
      </c>
      <c r="X7" s="6">
        <f t="shared" si="11"/>
        <v>1</v>
      </c>
      <c r="Y7">
        <f t="shared" si="12"/>
        <v>0</v>
      </c>
      <c r="Z7" s="6">
        <f t="shared" si="13"/>
        <v>0</v>
      </c>
      <c r="AA7">
        <f t="shared" si="14"/>
        <v>0</v>
      </c>
      <c r="AB7" s="6">
        <f t="shared" si="15"/>
        <v>0</v>
      </c>
    </row>
    <row r="8" spans="1:28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0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1</v>
      </c>
      <c r="G8">
        <f>COUNTIF('2way'!$Q$3:$Q$7690,"=" &amp;B8) + COUNTIF('2way'!$R$3:$R$7690,"=" &amp;B8)</f>
        <v>3</v>
      </c>
      <c r="H8" s="6">
        <f t="shared" si="0"/>
        <v>0.33333333333333331</v>
      </c>
      <c r="I8" s="6">
        <f t="shared" si="1"/>
        <v>0</v>
      </c>
      <c r="J8" s="6">
        <f t="shared" si="2"/>
        <v>0.33333333333333331</v>
      </c>
      <c r="K8" s="6">
        <f t="shared" si="3"/>
        <v>0.33333333333333331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0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1</v>
      </c>
      <c r="P8">
        <f>COUNTIF('2way'!$Q$3:$Q$7690,"=" &amp;B8) + COUNTIF('2way'!$R$3:$R$7690,"=" &amp;B8)</f>
        <v>3</v>
      </c>
      <c r="Q8" s="6">
        <f t="shared" si="4"/>
        <v>0.33333333333333331</v>
      </c>
      <c r="R8" s="6">
        <f t="shared" si="5"/>
        <v>0</v>
      </c>
      <c r="S8" s="6">
        <f t="shared" si="6"/>
        <v>0.33333333333333331</v>
      </c>
      <c r="T8" s="6">
        <f t="shared" si="7"/>
        <v>0.33333333333333331</v>
      </c>
      <c r="U8">
        <f t="shared" si="8"/>
        <v>2</v>
      </c>
      <c r="V8" s="6">
        <f t="shared" si="9"/>
        <v>0.66666666666666663</v>
      </c>
      <c r="W8">
        <f t="shared" si="10"/>
        <v>2</v>
      </c>
      <c r="X8" s="6">
        <f t="shared" si="11"/>
        <v>0.66666666666666663</v>
      </c>
      <c r="Y8">
        <f t="shared" si="12"/>
        <v>1</v>
      </c>
      <c r="Z8" s="6">
        <f t="shared" si="13"/>
        <v>0.33333333333333331</v>
      </c>
      <c r="AA8">
        <f t="shared" si="14"/>
        <v>1</v>
      </c>
      <c r="AB8" s="6">
        <f t="shared" si="15"/>
        <v>0.33333333333333331</v>
      </c>
    </row>
    <row r="9" spans="1:28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1</v>
      </c>
      <c r="D9" s="69">
        <f>COUNTIFS('2way'!$A$3:$A$7690,"&gt;50%",'2way'!$Y$3:$Y$7690,"N",'2way'!$Q$3:$Q$7690,"=" &amp;B9) +  COUNTIFS('2way'!$A$3:$A$7690,"&gt;50%",'2way'!$Y$3:$Y$7690,"N",'2way'!$R$3:$R$7690,"=" &amp;B9)</f>
        <v>1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1</v>
      </c>
      <c r="G9">
        <f>COUNTIF('2way'!$Q$3:$Q$7690,"=" &amp;B9) + COUNTIF('2way'!$R$3:$R$7690,"=" &amp;B9)</f>
        <v>3</v>
      </c>
      <c r="H9" s="6">
        <f t="shared" si="0"/>
        <v>0.33333333333333331</v>
      </c>
      <c r="I9" s="6">
        <f t="shared" si="1"/>
        <v>0.33333333333333331</v>
      </c>
      <c r="J9" s="6">
        <f t="shared" si="2"/>
        <v>0</v>
      </c>
      <c r="K9" s="6">
        <f t="shared" si="3"/>
        <v>0.33333333333333331</v>
      </c>
      <c r="L9" s="69">
        <f>COUNTIFS('2way'!$M$3:$M$7690,"&gt;50%",'2way'!$Y$3:$Y$7690,"Y",'2way'!$Q$3:$Q$7690,"=" &amp;B9) +  COUNTIFS('2way'!$M$3:$M$7690,"&gt;50%",'2way'!$Y$3:$Y$7690,"Y",'2way'!$R$3:$R$7690,"=" &amp;B9)</f>
        <v>2</v>
      </c>
      <c r="M9" s="69">
        <f>COUNTIFS('2way'!$M$3:$M$7690,"&gt;50%",'2way'!$Y$3:$Y$7690,"N",'2way'!$Q$3:$Q$7690,"=" &amp;B9) +  COUNTIFS('2way'!$M$3:$M$7690,"&gt;50%",'2way'!$Y$3:$Y$7690,"N",'2way'!$R$3:$R$7690,"=" &amp;B9)</f>
        <v>0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3</v>
      </c>
      <c r="Q9" s="6">
        <f t="shared" si="4"/>
        <v>0.66666666666666663</v>
      </c>
      <c r="R9" s="6">
        <f t="shared" si="5"/>
        <v>0</v>
      </c>
      <c r="S9" s="6">
        <f t="shared" si="6"/>
        <v>0.33333333333333331</v>
      </c>
      <c r="T9" s="6">
        <f t="shared" si="7"/>
        <v>0</v>
      </c>
      <c r="U9">
        <f t="shared" si="8"/>
        <v>1</v>
      </c>
      <c r="V9" s="6">
        <f t="shared" si="9"/>
        <v>0.33333333333333331</v>
      </c>
      <c r="W9">
        <f t="shared" si="10"/>
        <v>3</v>
      </c>
      <c r="X9" s="6">
        <f t="shared" si="11"/>
        <v>1</v>
      </c>
      <c r="Y9">
        <f t="shared" si="12"/>
        <v>2</v>
      </c>
      <c r="Z9" s="6">
        <f t="shared" si="13"/>
        <v>0.66666666666666663</v>
      </c>
      <c r="AA9">
        <f t="shared" si="14"/>
        <v>0</v>
      </c>
      <c r="AB9" s="6">
        <f t="shared" si="15"/>
        <v>0</v>
      </c>
    </row>
    <row r="10" spans="1:28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0</v>
      </c>
      <c r="D10" s="69">
        <f>COUNTIFS('2way'!$A$3:$A$7690,"&gt;50%",'2way'!$Y$3:$Y$7690,"N",'2way'!$Q$3:$Q$7690,"=" &amp;B10) +  COUNTIFS('2way'!$A$3:$A$7690,"&gt;50%",'2way'!$Y$3:$Y$7690,"N",'2way'!$R$3:$R$7690,"=" &amp;B10)</f>
        <v>0</v>
      </c>
      <c r="E10" s="69">
        <f>COUNTIFS('2way'!$B$3:$B$7690,"&gt;50%",'2way'!$Y$3:$Y$7690,"N",'2way'!$Q$3:$Q$7690,"=" &amp;B10) +  COUNTIFS('2way'!$B$3:$B$7690,"&gt;50%",'2way'!$Y$3:$Y$7690,"N",'2way'!$R$3:$R$7690,"=" &amp;B10)</f>
        <v>2</v>
      </c>
      <c r="F10" s="69">
        <f>COUNTIFS('2way'!$B$3:$B$7690,"&gt;50%",'2way'!$Y$3:$Y$7690,"Y",'2way'!$Q$3:$Q$7690,"=" &amp;B10) +  COUNTIFS('2way'!$B$3:$B$7690,"&gt;50%",'2way'!$Y$3:$Y$7690,"Y",'2way'!$R$3:$R$7690,"=" &amp;B10)</f>
        <v>1</v>
      </c>
      <c r="G10">
        <f>COUNTIF('2way'!$Q$3:$Q$7690,"=" &amp;B10) + COUNTIF('2way'!$R$3:$R$7690,"=" &amp;B10)</f>
        <v>3</v>
      </c>
      <c r="H10" s="6">
        <f t="shared" ref="H10:H24" si="16">C10/G10</f>
        <v>0</v>
      </c>
      <c r="I10" s="6">
        <f t="shared" si="1"/>
        <v>0</v>
      </c>
      <c r="J10" s="6">
        <f t="shared" si="2"/>
        <v>0.66666666666666663</v>
      </c>
      <c r="K10" s="6">
        <f t="shared" si="3"/>
        <v>0.33333333333333331</v>
      </c>
      <c r="L10" s="69">
        <f>COUNTIFS('2way'!$M$3:$M$7690,"&gt;50%",'2way'!$Y$3:$Y$7690,"Y",'2way'!$Q$3:$Q$7690,"=" &amp;B10) +  COUNTIFS('2way'!$M$3:$M$7690,"&gt;50%",'2way'!$Y$3:$Y$7690,"Y",'2way'!$R$3:$R$7690,"=" &amp;B10)</f>
        <v>0</v>
      </c>
      <c r="M10" s="69">
        <f>COUNTIFS('2way'!$M$3:$M$7690,"&gt;50%",'2way'!$Y$3:$Y$7690,"N",'2way'!$Q$3:$Q$7690,"=" &amp;B10) +  COUNTIFS('2way'!$M$3:$M$7690,"&gt;50%",'2way'!$Y$3:$Y$7690,"N",'2way'!$R$3:$R$7690,"=" &amp;B10)</f>
        <v>1</v>
      </c>
      <c r="N10" s="69">
        <f>COUNTIFS('2way'!$N$3:$N$7690,"&gt;50%",'2way'!$Y$3:$Y$7690,"N",'2way'!$Q$3:$Q$7690,"=" &amp;B10) +  COUNTIFS('2way'!$N$3:$N$7690,"&gt;50%",'2way'!$Y$3:$Y$7690,"N",'2way'!$R$3:$R$7690,"=" &amp;B10)</f>
        <v>1</v>
      </c>
      <c r="O10" s="69">
        <f>COUNTIFS('2way'!$N$3:$N$7690,"&gt;50%",'2way'!$Y$3:$Y$7690,"Y",'2way'!$Q$3:$Q$7690,"=" &amp;B10) +  COUNTIFS('2way'!$N$3:$N$7690,"&gt;50%",'2way'!$Y$3:$Y$7690,"Y",'2way'!$R$3:$R$7690,"=" &amp;B10)</f>
        <v>1</v>
      </c>
      <c r="P10">
        <f>COUNTIF('2way'!$Q$3:$Q$7690,"=" &amp;B10) + COUNTIF('2way'!$R$3:$R$7690,"=" &amp;B10)</f>
        <v>3</v>
      </c>
      <c r="Q10" s="6">
        <f t="shared" si="4"/>
        <v>0</v>
      </c>
      <c r="R10" s="6">
        <f t="shared" si="5"/>
        <v>0.33333333333333331</v>
      </c>
      <c r="S10" s="6">
        <f t="shared" si="6"/>
        <v>0.33333333333333331</v>
      </c>
      <c r="T10" s="6">
        <f t="shared" si="7"/>
        <v>0.33333333333333331</v>
      </c>
      <c r="U10">
        <f t="shared" si="8"/>
        <v>2</v>
      </c>
      <c r="V10" s="6">
        <f t="shared" si="9"/>
        <v>0.66666666666666663</v>
      </c>
      <c r="W10">
        <f t="shared" si="10"/>
        <v>1</v>
      </c>
      <c r="X10" s="6">
        <f t="shared" si="11"/>
        <v>0.33333333333333331</v>
      </c>
      <c r="Y10">
        <f t="shared" si="12"/>
        <v>1</v>
      </c>
      <c r="Z10" s="6">
        <f t="shared" si="13"/>
        <v>0.33333333333333331</v>
      </c>
      <c r="AA10">
        <f t="shared" si="14"/>
        <v>2</v>
      </c>
      <c r="AB10" s="6">
        <f t="shared" si="15"/>
        <v>0.66666666666666663</v>
      </c>
    </row>
    <row r="11" spans="1:28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0</v>
      </c>
      <c r="E11" s="69">
        <f>COUNTIFS('2way'!$B$3:$B$7690,"&gt;50%",'2way'!$Y$3:$Y$7690,"N",'2way'!$Q$3:$Q$7690,"=" &amp;B11) +  COUNTIFS('2way'!$B$3:$B$7690,"&gt;50%",'2way'!$Y$3:$Y$7690,"N",'2way'!$R$3:$R$7690,"=" &amp;B11)</f>
        <v>0</v>
      </c>
      <c r="F11" s="69">
        <f>COUNTIFS('2way'!$B$3:$B$7690,"&gt;50%",'2way'!$Y$3:$Y$7690,"Y",'2way'!$Q$3:$Q$7690,"=" &amp;B11) +  COUNTIFS('2way'!$B$3:$B$7690,"&gt;50%",'2way'!$Y$3:$Y$7690,"Y",'2way'!$R$3:$R$7690,"=" &amp;B11)</f>
        <v>1</v>
      </c>
      <c r="G11">
        <f>COUNTIF('2way'!$Q$3:$Q$7690,"=" &amp;B11) + COUNTIF('2way'!$R$3:$R$7690,"=" &amp;B11)</f>
        <v>3</v>
      </c>
      <c r="H11" s="6">
        <f t="shared" si="16"/>
        <v>0.66666666666666663</v>
      </c>
      <c r="I11" s="6">
        <f t="shared" si="1"/>
        <v>0</v>
      </c>
      <c r="J11" s="6">
        <f t="shared" si="2"/>
        <v>0</v>
      </c>
      <c r="K11" s="6">
        <f t="shared" si="3"/>
        <v>0.33333333333333331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0</v>
      </c>
      <c r="N11" s="69">
        <f>COUNTIFS('2way'!$N$3:$N$7690,"&gt;50%",'2way'!$Y$3:$Y$7690,"N",'2way'!$Q$3:$Q$7690,"=" &amp;B11) +  COUNTIFS('2way'!$N$3:$N$7690,"&gt;50%",'2way'!$Y$3:$Y$7690,"N",'2way'!$R$3:$R$7690,"=" &amp;B11)</f>
        <v>0</v>
      </c>
      <c r="O11" s="69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3</v>
      </c>
      <c r="Q11" s="6">
        <f t="shared" si="4"/>
        <v>1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2</v>
      </c>
      <c r="V11" s="6">
        <f t="shared" si="9"/>
        <v>0.66666666666666663</v>
      </c>
      <c r="W11">
        <f t="shared" si="10"/>
        <v>3</v>
      </c>
      <c r="X11" s="6">
        <f t="shared" si="11"/>
        <v>1</v>
      </c>
      <c r="Y11">
        <f t="shared" si="12"/>
        <v>1</v>
      </c>
      <c r="Z11" s="6">
        <f t="shared" si="13"/>
        <v>0.33333333333333331</v>
      </c>
      <c r="AA11">
        <f t="shared" si="14"/>
        <v>0</v>
      </c>
      <c r="AB11" s="6">
        <f t="shared" si="15"/>
        <v>0</v>
      </c>
    </row>
    <row r="12" spans="1:28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2</v>
      </c>
      <c r="D12" s="69">
        <f>COUNTIFS('2way'!$A$3:$A$7690,"&gt;50%",'2way'!$Y$3:$Y$7690,"N",'2way'!$Q$3:$Q$7690,"=" &amp;B12) +  COUNTIFS('2way'!$A$3:$A$7690,"&gt;50%",'2way'!$Y$3:$Y$7690,"N",'2way'!$R$3:$R$7690,"=" &amp;B12)</f>
        <v>1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3</v>
      </c>
      <c r="H12" s="6">
        <f t="shared" si="16"/>
        <v>0.66666666666666663</v>
      </c>
      <c r="I12" s="6">
        <f t="shared" si="1"/>
        <v>0.33333333333333331</v>
      </c>
      <c r="J12" s="6">
        <f t="shared" si="2"/>
        <v>0</v>
      </c>
      <c r="K12" s="6">
        <f t="shared" si="3"/>
        <v>0</v>
      </c>
      <c r="L12" s="69">
        <f>COUNTIFS('2way'!$M$3:$M$7690,"&gt;50%",'2way'!$Y$3:$Y$7690,"Y",'2way'!$Q$3:$Q$7690,"=" &amp;B12) +  COUNTIFS('2way'!$M$3:$M$7690,"&gt;50%",'2way'!$Y$3:$Y$7690,"Y",'2way'!$R$3:$R$7690,"=" &amp;B12)</f>
        <v>1</v>
      </c>
      <c r="M12" s="69">
        <f>COUNTIFS('2way'!$M$3:$M$7690,"&gt;50%",'2way'!$Y$3:$Y$7690,"N",'2way'!$Q$3:$Q$7690,"=" &amp;B12) +  COUNTIFS('2way'!$M$3:$M$7690,"&gt;50%",'2way'!$Y$3:$Y$7690,"N",'2way'!$R$3:$R$7690,"=" &amp;B12)</f>
        <v>1</v>
      </c>
      <c r="N12" s="69">
        <f>COUNTIFS('2way'!$N$3:$N$7690,"&gt;50%",'2way'!$Y$3:$Y$7690,"N",'2way'!$Q$3:$Q$7690,"=" &amp;B12) +  COUNTIFS('2way'!$N$3:$N$7690,"&gt;50%",'2way'!$Y$3:$Y$7690,"N",'2way'!$R$3:$R$7690,"=" &amp;B12)</f>
        <v>0</v>
      </c>
      <c r="O12" s="69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3</v>
      </c>
      <c r="Q12" s="6">
        <f t="shared" si="4"/>
        <v>0.33333333333333331</v>
      </c>
      <c r="R12" s="6">
        <f t="shared" si="5"/>
        <v>0.33333333333333331</v>
      </c>
      <c r="S12" s="6">
        <f t="shared" si="6"/>
        <v>0</v>
      </c>
      <c r="T12" s="6">
        <f t="shared" si="7"/>
        <v>0.33333333333333331</v>
      </c>
      <c r="U12">
        <f t="shared" si="8"/>
        <v>2</v>
      </c>
      <c r="V12" s="6">
        <f t="shared" si="9"/>
        <v>0.66666666666666663</v>
      </c>
      <c r="W12">
        <f t="shared" si="10"/>
        <v>1</v>
      </c>
      <c r="X12" s="6">
        <f t="shared" si="11"/>
        <v>0.33333333333333331</v>
      </c>
      <c r="Y12">
        <f t="shared" si="12"/>
        <v>1</v>
      </c>
      <c r="Z12" s="6">
        <f t="shared" si="13"/>
        <v>0.33333333333333331</v>
      </c>
      <c r="AA12">
        <f t="shared" si="14"/>
        <v>2</v>
      </c>
      <c r="AB12" s="6">
        <f t="shared" si="15"/>
        <v>0.66666666666666663</v>
      </c>
    </row>
    <row r="13" spans="1:28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1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0</v>
      </c>
      <c r="G13">
        <f>COUNTIF('2way'!$Q$3:$Q$7690,"=" &amp;B13) + COUNTIF('2way'!$R$3:$R$7690,"=" &amp;B13)</f>
        <v>3</v>
      </c>
      <c r="H13" s="6">
        <f t="shared" si="16"/>
        <v>0.33333333333333331</v>
      </c>
      <c r="I13" s="6">
        <f t="shared" si="1"/>
        <v>0.33333333333333331</v>
      </c>
      <c r="J13" s="6">
        <f t="shared" si="2"/>
        <v>0.33333333333333331</v>
      </c>
      <c r="K13" s="6">
        <f t="shared" si="3"/>
        <v>0</v>
      </c>
      <c r="L13" s="69">
        <f>COUNTIFS('2way'!$M$3:$M$7690,"&gt;50%",'2way'!$Y$3:$Y$7690,"Y",'2way'!$Q$3:$Q$7690,"=" &amp;B13) +  COUNTIFS('2way'!$M$3:$M$7690,"&gt;50%",'2way'!$Y$3:$Y$7690,"Y",'2way'!$R$3:$R$7690,"=" &amp;B13)</f>
        <v>0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1</v>
      </c>
      <c r="P13">
        <f>COUNTIF('2way'!$Q$3:$Q$7690,"=" &amp;B13) + COUNTIF('2way'!$R$3:$R$7690,"=" &amp;B13)</f>
        <v>3</v>
      </c>
      <c r="Q13" s="6">
        <f t="shared" si="4"/>
        <v>0</v>
      </c>
      <c r="R13" s="6">
        <f t="shared" si="5"/>
        <v>0.66666666666666663</v>
      </c>
      <c r="S13" s="6">
        <f t="shared" si="6"/>
        <v>0</v>
      </c>
      <c r="T13" s="6">
        <f t="shared" si="7"/>
        <v>0.33333333333333331</v>
      </c>
      <c r="U13">
        <f t="shared" si="8"/>
        <v>2</v>
      </c>
      <c r="V13" s="6">
        <f t="shared" si="9"/>
        <v>0.66666666666666663</v>
      </c>
      <c r="W13">
        <f t="shared" si="10"/>
        <v>0</v>
      </c>
      <c r="X13" s="6">
        <f t="shared" si="11"/>
        <v>0</v>
      </c>
      <c r="Y13">
        <f t="shared" si="12"/>
        <v>1</v>
      </c>
      <c r="Z13" s="6">
        <f t="shared" si="13"/>
        <v>0.33333333333333331</v>
      </c>
      <c r="AA13">
        <f t="shared" si="14"/>
        <v>3</v>
      </c>
      <c r="AB13" s="6">
        <f t="shared" si="15"/>
        <v>1</v>
      </c>
    </row>
    <row r="14" spans="1:28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1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0</v>
      </c>
      <c r="G14">
        <f>COUNTIF('2way'!$Q$3:$Q$7690,"=" &amp;B14) + COUNTIF('2way'!$R$3:$R$7690,"=" &amp;B14)</f>
        <v>3</v>
      </c>
      <c r="H14" s="6">
        <f t="shared" si="16"/>
        <v>0.33333333333333331</v>
      </c>
      <c r="I14" s="6">
        <f t="shared" si="1"/>
        <v>0</v>
      </c>
      <c r="J14" s="6">
        <f t="shared" si="2"/>
        <v>0.66666666666666663</v>
      </c>
      <c r="K14" s="6">
        <f t="shared" si="3"/>
        <v>0</v>
      </c>
      <c r="L14" s="69">
        <f>COUNTIFS('2way'!$M$3:$M$7690,"&gt;50%",'2way'!$Y$3:$Y$7690,"Y",'2way'!$Q$3:$Q$7690,"=" &amp;B14) +  COUNTIFS('2way'!$M$3:$M$7690,"&gt;50%",'2way'!$Y$3:$Y$7690,"Y",'2way'!$R$3:$R$7690,"=" &amp;B14)</f>
        <v>1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3</v>
      </c>
      <c r="Q14" s="6">
        <f t="shared" si="4"/>
        <v>0.33333333333333331</v>
      </c>
      <c r="R14" s="6">
        <f t="shared" si="5"/>
        <v>0.33333333333333331</v>
      </c>
      <c r="S14" s="6">
        <f t="shared" si="6"/>
        <v>0.33333333333333331</v>
      </c>
      <c r="T14" s="6">
        <f t="shared" si="7"/>
        <v>0</v>
      </c>
      <c r="U14">
        <f t="shared" si="8"/>
        <v>3</v>
      </c>
      <c r="V14" s="6">
        <f t="shared" si="9"/>
        <v>1</v>
      </c>
      <c r="W14">
        <f t="shared" si="10"/>
        <v>2</v>
      </c>
      <c r="X14" s="6">
        <f t="shared" si="11"/>
        <v>0.66666666666666663</v>
      </c>
      <c r="Y14">
        <f t="shared" si="12"/>
        <v>0</v>
      </c>
      <c r="Z14" s="6">
        <f t="shared" si="13"/>
        <v>0</v>
      </c>
      <c r="AA14">
        <f t="shared" si="14"/>
        <v>1</v>
      </c>
      <c r="AB14" s="6">
        <f t="shared" si="15"/>
        <v>0.33333333333333331</v>
      </c>
    </row>
    <row r="15" spans="1:28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2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1</v>
      </c>
      <c r="G15">
        <f>COUNTIF('2way'!$Q$3:$Q$7690,"=" &amp;B15) + COUNTIF('2way'!$R$3:$R$7690,"=" &amp;B15)</f>
        <v>3</v>
      </c>
      <c r="H15" s="6">
        <f t="shared" si="16"/>
        <v>0</v>
      </c>
      <c r="I15" s="6">
        <f t="shared" si="1"/>
        <v>0.66666666666666663</v>
      </c>
      <c r="J15" s="6">
        <f t="shared" si="2"/>
        <v>0</v>
      </c>
      <c r="K15" s="6">
        <f t="shared" si="3"/>
        <v>0.33333333333333331</v>
      </c>
      <c r="L15" s="69">
        <f>COUNTIFS('2way'!$M$3:$M$7690,"&gt;50%",'2way'!$Y$3:$Y$7690,"Y",'2way'!$Q$3:$Q$7690,"=" &amp;B15) +  COUNTIFS('2way'!$M$3:$M$7690,"&gt;50%",'2way'!$Y$3:$Y$7690,"Y",'2way'!$R$3:$R$7690,"=" &amp;B15)</f>
        <v>0</v>
      </c>
      <c r="M15" s="69">
        <f>COUNTIFS('2way'!$M$3:$M$7690,"&gt;50%",'2way'!$Y$3:$Y$7690,"N",'2way'!$Q$3:$Q$7690,"=" &amp;B15) +  COUNTIFS('2way'!$M$3:$M$7690,"&gt;50%",'2way'!$Y$3:$Y$7690,"N",'2way'!$R$3:$R$7690,"=" &amp;B15)</f>
        <v>1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1</v>
      </c>
      <c r="P15">
        <f>COUNTIF('2way'!$Q$3:$Q$7690,"=" &amp;B15) + COUNTIF('2way'!$R$3:$R$7690,"=" &amp;B15)</f>
        <v>3</v>
      </c>
      <c r="Q15" s="6">
        <f t="shared" si="4"/>
        <v>0</v>
      </c>
      <c r="R15" s="6">
        <f t="shared" si="5"/>
        <v>0.33333333333333331</v>
      </c>
      <c r="S15" s="6">
        <f t="shared" si="6"/>
        <v>0.33333333333333331</v>
      </c>
      <c r="T15" s="6">
        <f t="shared" si="7"/>
        <v>0.33333333333333331</v>
      </c>
      <c r="U15">
        <f t="shared" si="8"/>
        <v>0</v>
      </c>
      <c r="V15" s="6">
        <f t="shared" si="9"/>
        <v>0</v>
      </c>
      <c r="W15">
        <f t="shared" si="10"/>
        <v>1</v>
      </c>
      <c r="X15" s="6">
        <f t="shared" si="11"/>
        <v>0.33333333333333331</v>
      </c>
      <c r="Y15">
        <f t="shared" si="12"/>
        <v>3</v>
      </c>
      <c r="Z15" s="6">
        <f t="shared" si="13"/>
        <v>1</v>
      </c>
      <c r="AA15">
        <f t="shared" si="14"/>
        <v>2</v>
      </c>
      <c r="AB15" s="6">
        <f t="shared" si="15"/>
        <v>0.66666666666666663</v>
      </c>
    </row>
    <row r="16" spans="1:28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2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0</v>
      </c>
      <c r="F16" s="69">
        <f>COUNTIFS('2way'!$B$3:$B$7690,"&gt;50%",'2way'!$Y$3:$Y$7690,"Y",'2way'!$Q$3:$Q$7690,"=" &amp;B16) +  COUNTIFS('2way'!$B$3:$B$7690,"&gt;50%",'2way'!$Y$3:$Y$7690,"Y",'2way'!$R$3:$R$7690,"=" &amp;B16)</f>
        <v>0</v>
      </c>
      <c r="G16">
        <f>COUNTIF('2way'!$Q$3:$Q$7690,"=" &amp;B16) + COUNTIF('2way'!$R$3:$R$7690,"=" &amp;B16)</f>
        <v>3</v>
      </c>
      <c r="H16" s="6">
        <f t="shared" si="16"/>
        <v>0.66666666666666663</v>
      </c>
      <c r="I16" s="6">
        <f t="shared" si="1"/>
        <v>0.33333333333333331</v>
      </c>
      <c r="J16" s="6">
        <f t="shared" si="2"/>
        <v>0</v>
      </c>
      <c r="K16" s="6">
        <f t="shared" si="3"/>
        <v>0</v>
      </c>
      <c r="L16" s="69">
        <f>COUNTIFS('2way'!$M$3:$M$7690,"&gt;50%",'2way'!$Y$3:$Y$7690,"Y",'2way'!$Q$3:$Q$7690,"=" &amp;B16) +  COUNTIFS('2way'!$M$3:$M$7690,"&gt;50%",'2way'!$Y$3:$Y$7690,"Y",'2way'!$R$3:$R$7690,"=" &amp;B16)</f>
        <v>2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1</v>
      </c>
      <c r="O16" s="69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3</v>
      </c>
      <c r="Q16" s="6">
        <f t="shared" si="4"/>
        <v>0.66666666666666663</v>
      </c>
      <c r="R16" s="6">
        <f t="shared" si="5"/>
        <v>0</v>
      </c>
      <c r="S16" s="6">
        <f t="shared" si="6"/>
        <v>0.33333333333333331</v>
      </c>
      <c r="T16" s="6">
        <f>O16/P16</f>
        <v>0</v>
      </c>
      <c r="U16">
        <f t="shared" si="8"/>
        <v>2</v>
      </c>
      <c r="V16" s="6">
        <f t="shared" si="9"/>
        <v>0.66666666666666663</v>
      </c>
      <c r="W16">
        <f t="shared" si="10"/>
        <v>3</v>
      </c>
      <c r="X16" s="6">
        <f t="shared" si="11"/>
        <v>1</v>
      </c>
      <c r="Y16">
        <f t="shared" si="12"/>
        <v>1</v>
      </c>
      <c r="Z16" s="6">
        <f t="shared" si="13"/>
        <v>0.33333333333333331</v>
      </c>
      <c r="AA16">
        <f t="shared" si="14"/>
        <v>0</v>
      </c>
      <c r="AB16" s="6">
        <f t="shared" si="15"/>
        <v>0</v>
      </c>
    </row>
    <row r="17" spans="1:28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1</v>
      </c>
      <c r="D17" s="69">
        <f>COUNTIFS('2way'!$A$3:$A$7690,"&gt;50%",'2way'!$Y$3:$Y$7690,"N",'2way'!$Q$3:$Q$7690,"=" &amp;B17) +  COUNTIFS('2way'!$A$3:$A$7690,"&gt;50%",'2way'!$Y$3:$Y$7690,"N",'2way'!$R$3:$R$7690,"=" &amp;B17)</f>
        <v>1</v>
      </c>
      <c r="E17" s="69">
        <f>COUNTIFS('2way'!$B$3:$B$7690,"&gt;50%",'2way'!$Y$3:$Y$7690,"N",'2way'!$Q$3:$Q$7690,"=" &amp;B17) +  COUNTIFS('2way'!$B$3:$B$7690,"&gt;50%",'2way'!$Y$3:$Y$7690,"N",'2way'!$R$3:$R$7690,"=" &amp;B17)</f>
        <v>0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3</v>
      </c>
      <c r="H17" s="6">
        <f t="shared" si="16"/>
        <v>0.33333333333333331</v>
      </c>
      <c r="I17" s="6">
        <f t="shared" si="1"/>
        <v>0.33333333333333331</v>
      </c>
      <c r="J17" s="6">
        <f t="shared" si="2"/>
        <v>0</v>
      </c>
      <c r="K17" s="6">
        <f t="shared" si="3"/>
        <v>0.33333333333333331</v>
      </c>
      <c r="L17" s="69">
        <f>COUNTIFS('2way'!$M$3:$M$7690,"&gt;50%",'2way'!$Y$3:$Y$7690,"Y",'2way'!$Q$3:$Q$7690,"=" &amp;B17) +  COUNTIFS('2way'!$M$3:$M$7690,"&gt;50%",'2way'!$Y$3:$Y$7690,"Y",'2way'!$R$3:$R$7690,"=" &amp;B17)</f>
        <v>2</v>
      </c>
      <c r="M17" s="69">
        <f>COUNTIFS('2way'!$M$3:$M$7690,"&gt;50%",'2way'!$Y$3:$Y$7690,"N",'2way'!$Q$3:$Q$7690,"=" &amp;B17) +  COUNTIFS('2way'!$M$3:$M$7690,"&gt;50%",'2way'!$Y$3:$Y$7690,"N",'2way'!$R$3:$R$7690,"=" &amp;B17)</f>
        <v>1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3</v>
      </c>
      <c r="Q17" s="6">
        <f t="shared" si="4"/>
        <v>0.66666666666666663</v>
      </c>
      <c r="R17" s="6">
        <f t="shared" si="5"/>
        <v>0.33333333333333331</v>
      </c>
      <c r="S17" s="6">
        <f>N17/P17</f>
        <v>0</v>
      </c>
      <c r="T17" s="6">
        <f t="shared" si="7"/>
        <v>0</v>
      </c>
      <c r="U17">
        <f t="shared" si="8"/>
        <v>1</v>
      </c>
      <c r="V17" s="6">
        <f t="shared" si="9"/>
        <v>0.33333333333333331</v>
      </c>
      <c r="W17">
        <f t="shared" si="10"/>
        <v>2</v>
      </c>
      <c r="X17" s="6">
        <f t="shared" si="11"/>
        <v>0.66666666666666663</v>
      </c>
      <c r="Y17">
        <f t="shared" si="12"/>
        <v>2</v>
      </c>
      <c r="Z17" s="6">
        <f t="shared" si="13"/>
        <v>0.66666666666666663</v>
      </c>
      <c r="AA17">
        <f t="shared" si="14"/>
        <v>1</v>
      </c>
      <c r="AB17" s="6">
        <f t="shared" si="15"/>
        <v>0.33333333333333331</v>
      </c>
    </row>
    <row r="18" spans="1:28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1</v>
      </c>
      <c r="E18" s="69">
        <f>COUNTIFS('2way'!$B$3:$B$7690,"&gt;50%",'2way'!$Y$3:$Y$7690,"N",'2way'!$Q$3:$Q$7690,"=" &amp;B18) +  COUNTIFS('2way'!$B$3:$B$7690,"&gt;50%",'2way'!$Y$3:$Y$7690,"N",'2way'!$R$3:$R$7690,"=" &amp;B18)</f>
        <v>0</v>
      </c>
      <c r="F18" s="69">
        <f>COUNTIFS('2way'!$B$3:$B$7690,"&gt;50%",'2way'!$Y$3:$Y$7690,"Y",'2way'!$Q$3:$Q$7690,"=" &amp;B18) +  COUNTIFS('2way'!$B$3:$B$7690,"&gt;50%",'2way'!$Y$3:$Y$7690,"Y",'2way'!$R$3:$R$7690,"=" &amp;B18)</f>
        <v>1</v>
      </c>
      <c r="G18">
        <f>COUNTIF('2way'!$Q$3:$Q$7690,"=" &amp;B18) + COUNTIF('2way'!$R$3:$R$7690,"=" &amp;B18)</f>
        <v>3</v>
      </c>
      <c r="H18" s="6">
        <f t="shared" si="16"/>
        <v>0.33333333333333331</v>
      </c>
      <c r="I18" s="6">
        <f t="shared" si="1"/>
        <v>0.33333333333333331</v>
      </c>
      <c r="J18" s="6">
        <f t="shared" si="2"/>
        <v>0</v>
      </c>
      <c r="K18" s="6">
        <f t="shared" si="3"/>
        <v>0.33333333333333331</v>
      </c>
      <c r="L18" s="69">
        <f>COUNTIFS('2way'!$M$3:$M$7690,"&gt;50%",'2way'!$Y$3:$Y$7690,"Y",'2way'!$Q$3:$Q$7690,"=" &amp;B18) +  COUNTIFS('2way'!$M$3:$M$7690,"&gt;50%",'2way'!$Y$3:$Y$7690,"Y",'2way'!$R$3:$R$7690,"=" &amp;B18)</f>
        <v>2</v>
      </c>
      <c r="M18" s="69">
        <f>COUNTIFS('2way'!$M$3:$M$7690,"&gt;50%",'2way'!$Y$3:$Y$7690,"N",'2way'!$Q$3:$Q$7690,"=" &amp;B18) +  COUNTIFS('2way'!$M$3:$M$7690,"&gt;50%",'2way'!$Y$3:$Y$7690,"N",'2way'!$R$3:$R$7690,"=" &amp;B18)</f>
        <v>1</v>
      </c>
      <c r="N18" s="69">
        <f>COUNTIFS('2way'!$N$3:$N$7690,"&gt;50%",'2way'!$Y$3:$Y$7690,"N",'2way'!$Q$3:$Q$7690,"=" &amp;B18) +  COUNTIFS('2way'!$N$3:$N$7690,"&gt;50%",'2way'!$Y$3:$Y$7690,"N",'2way'!$R$3:$R$7690,"=" &amp;B18)</f>
        <v>0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3</v>
      </c>
      <c r="Q18" s="6">
        <f t="shared" si="4"/>
        <v>0.66666666666666663</v>
      </c>
      <c r="R18" s="6">
        <f t="shared" si="5"/>
        <v>0.33333333333333331</v>
      </c>
      <c r="S18" s="6">
        <f t="shared" si="6"/>
        <v>0</v>
      </c>
      <c r="T18" s="6">
        <f t="shared" si="7"/>
        <v>0</v>
      </c>
      <c r="U18">
        <f t="shared" si="8"/>
        <v>1</v>
      </c>
      <c r="V18" s="6">
        <f t="shared" si="9"/>
        <v>0.33333333333333331</v>
      </c>
      <c r="W18">
        <f t="shared" si="10"/>
        <v>2</v>
      </c>
      <c r="X18" s="6">
        <f t="shared" si="11"/>
        <v>0.66666666666666663</v>
      </c>
      <c r="Y18">
        <f t="shared" si="12"/>
        <v>2</v>
      </c>
      <c r="Z18" s="6">
        <f t="shared" si="13"/>
        <v>0.66666666666666663</v>
      </c>
      <c r="AA18">
        <f t="shared" si="14"/>
        <v>1</v>
      </c>
      <c r="AB18" s="6">
        <f t="shared" si="15"/>
        <v>0.33333333333333331</v>
      </c>
    </row>
    <row r="19" spans="1:28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2</v>
      </c>
      <c r="F19" s="69">
        <f>COUNTIFS('2way'!$B$3:$B$7690,"&gt;50%",'2way'!$Y$3:$Y$7690,"Y",'2way'!$Q$3:$Q$7690,"=" &amp;B19) +  COUNTIFS('2way'!$B$3:$B$7690,"&gt;50%",'2way'!$Y$3:$Y$7690,"Y",'2way'!$R$3:$R$7690,"=" &amp;B19)</f>
        <v>1</v>
      </c>
      <c r="G19">
        <f>COUNTIF('2way'!$Q$3:$Q$7690,"=" &amp;B19) + COUNTIF('2way'!$R$3:$R$7690,"=" &amp;B19)</f>
        <v>3</v>
      </c>
      <c r="H19" s="6">
        <f t="shared" si="16"/>
        <v>0</v>
      </c>
      <c r="I19" s="6">
        <f t="shared" si="1"/>
        <v>0</v>
      </c>
      <c r="J19" s="6">
        <f t="shared" si="2"/>
        <v>0.66666666666666663</v>
      </c>
      <c r="K19" s="6">
        <f t="shared" si="3"/>
        <v>0.33333333333333331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2</v>
      </c>
      <c r="O19" s="69">
        <f>COUNTIFS('2way'!$N$3:$N$7690,"&gt;50%",'2way'!$Y$3:$Y$7690,"Y",'2way'!$Q$3:$Q$7690,"=" &amp;B19) +  COUNTIFS('2way'!$N$3:$N$7690,"&gt;50%",'2way'!$Y$3:$Y$7690,"Y",'2way'!$R$3:$R$7690,"=" &amp;B19)</f>
        <v>1</v>
      </c>
      <c r="P19">
        <f>COUNTIF('2way'!$Q$3:$Q$7690,"=" &amp;B19) + COUNTIF('2way'!$R$3:$R$7690,"=" &amp;B19)</f>
        <v>3</v>
      </c>
      <c r="Q19" s="6">
        <f t="shared" si="4"/>
        <v>0</v>
      </c>
      <c r="R19" s="6">
        <f t="shared" si="5"/>
        <v>0</v>
      </c>
      <c r="S19" s="6">
        <f t="shared" si="6"/>
        <v>0.66666666666666663</v>
      </c>
      <c r="T19" s="6">
        <f t="shared" si="7"/>
        <v>0.33333333333333331</v>
      </c>
      <c r="U19">
        <f t="shared" si="8"/>
        <v>2</v>
      </c>
      <c r="V19" s="6">
        <f>U19/G19</f>
        <v>0.66666666666666663</v>
      </c>
      <c r="W19">
        <f t="shared" si="10"/>
        <v>2</v>
      </c>
      <c r="X19" s="6">
        <f t="shared" si="11"/>
        <v>0.66666666666666663</v>
      </c>
      <c r="Y19">
        <f t="shared" si="12"/>
        <v>1</v>
      </c>
      <c r="Z19" s="6">
        <f t="shared" si="13"/>
        <v>0.33333333333333331</v>
      </c>
      <c r="AA19">
        <f t="shared" si="14"/>
        <v>1</v>
      </c>
      <c r="AB19" s="6">
        <f t="shared" si="15"/>
        <v>0.33333333333333331</v>
      </c>
    </row>
    <row r="20" spans="1:28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2</v>
      </c>
      <c r="D20" s="69">
        <f>COUNTIFS('2way'!$A$3:$A$7690,"&gt;50%",'2way'!$Y$3:$Y$7690,"N",'2way'!$Q$3:$Q$7690,"=" &amp;B20) +  COUNTIFS('2way'!$A$3:$A$7690,"&gt;50%",'2way'!$Y$3:$Y$7690,"N",'2way'!$R$3:$R$7690,"=" &amp;B20)</f>
        <v>1</v>
      </c>
      <c r="E20" s="69">
        <f>COUNTIFS('2way'!$B$3:$B$7690,"&gt;50%",'2way'!$Y$3:$Y$7690,"N",'2way'!$Q$3:$Q$7690,"=" &amp;B20) +  COUNTIFS('2way'!$B$3:$B$7690,"&gt;50%",'2way'!$Y$3:$Y$7690,"N",'2way'!$R$3:$R$7690,"=" &amp;B20)</f>
        <v>0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3</v>
      </c>
      <c r="H20" s="6">
        <f t="shared" si="16"/>
        <v>0.66666666666666663</v>
      </c>
      <c r="I20" s="6">
        <f t="shared" si="1"/>
        <v>0.33333333333333331</v>
      </c>
      <c r="J20" s="6">
        <f t="shared" si="2"/>
        <v>0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1</v>
      </c>
      <c r="M20" s="69">
        <f>COUNTIFS('2way'!$M$3:$M$7690,"&gt;50%",'2way'!$Y$3:$Y$7690,"N",'2way'!$Q$3:$Q$7690,"=" &amp;B20) +  COUNTIFS('2way'!$M$3:$M$7690,"&gt;50%",'2way'!$Y$3:$Y$7690,"N",'2way'!$R$3:$R$7690,"=" &amp;B20)</f>
        <v>1</v>
      </c>
      <c r="N20" s="69">
        <f>COUNTIFS('2way'!$N$3:$N$7690,"&gt;50%",'2way'!$Y$3:$Y$7690,"N",'2way'!$Q$3:$Q$7690,"=" &amp;B20) +  COUNTIFS('2way'!$N$3:$N$7690,"&gt;50%",'2way'!$Y$3:$Y$7690,"N",'2way'!$R$3:$R$7690,"=" &amp;B20)</f>
        <v>0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3</v>
      </c>
      <c r="Q20" s="6">
        <f t="shared" si="4"/>
        <v>0.33333333333333331</v>
      </c>
      <c r="R20" s="6">
        <f t="shared" si="5"/>
        <v>0.33333333333333331</v>
      </c>
      <c r="S20" s="6">
        <f t="shared" si="6"/>
        <v>0</v>
      </c>
      <c r="T20" s="6">
        <f t="shared" si="7"/>
        <v>0.33333333333333331</v>
      </c>
      <c r="U20">
        <f t="shared" si="8"/>
        <v>2</v>
      </c>
      <c r="V20" s="6">
        <f t="shared" si="9"/>
        <v>0.66666666666666663</v>
      </c>
      <c r="W20">
        <f t="shared" si="10"/>
        <v>1</v>
      </c>
      <c r="X20" s="6">
        <f t="shared" si="11"/>
        <v>0.33333333333333331</v>
      </c>
      <c r="Y20">
        <f t="shared" si="12"/>
        <v>1</v>
      </c>
      <c r="Z20" s="6">
        <f t="shared" si="13"/>
        <v>0.33333333333333331</v>
      </c>
      <c r="AA20">
        <f t="shared" si="14"/>
        <v>2</v>
      </c>
      <c r="AB20" s="6">
        <f t="shared" si="15"/>
        <v>0.66666666666666663</v>
      </c>
    </row>
    <row r="21" spans="1:28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1</v>
      </c>
      <c r="E21" s="69">
        <f>COUNTIFS('2way'!$B$3:$B$7690,"&gt;50%",'2way'!$Y$3:$Y$7690,"N",'2way'!$Q$3:$Q$7690,"=" &amp;B21) +  COUNTIFS('2way'!$B$3:$B$7690,"&gt;50%",'2way'!$Y$3:$Y$7690,"N",'2way'!$R$3:$R$7690,"=" &amp;B21)</f>
        <v>1</v>
      </c>
      <c r="F21" s="69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3</v>
      </c>
      <c r="H21" s="6">
        <f t="shared" si="16"/>
        <v>0.33333333333333331</v>
      </c>
      <c r="I21" s="6">
        <f t="shared" si="1"/>
        <v>0.33333333333333331</v>
      </c>
      <c r="J21" s="6">
        <f t="shared" si="2"/>
        <v>0.33333333333333331</v>
      </c>
      <c r="K21" s="6">
        <f t="shared" si="3"/>
        <v>0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2</v>
      </c>
      <c r="O21" s="69">
        <f>COUNTIFS('2way'!$N$3:$N$7690,"&gt;50%",'2way'!$Y$3:$Y$7690,"Y",'2way'!$Q$3:$Q$7690,"=" &amp;B21) +  COUNTIFS('2way'!$N$3:$N$7690,"&gt;50%",'2way'!$Y$3:$Y$7690,"Y",'2way'!$R$3:$R$7690,"=" &amp;B21)</f>
        <v>1</v>
      </c>
      <c r="P21">
        <f>COUNTIF('2way'!$Q$3:$Q$7690,"=" &amp;B21) + COUNTIF('2way'!$R$3:$R$7690,"=" &amp;B21)</f>
        <v>3</v>
      </c>
      <c r="Q21" s="6">
        <f t="shared" si="4"/>
        <v>0</v>
      </c>
      <c r="R21" s="6">
        <f t="shared" si="5"/>
        <v>0</v>
      </c>
      <c r="S21" s="6">
        <f t="shared" si="6"/>
        <v>0.66666666666666663</v>
      </c>
      <c r="T21" s="6">
        <f t="shared" si="7"/>
        <v>0.33333333333333331</v>
      </c>
      <c r="U21">
        <f t="shared" si="8"/>
        <v>2</v>
      </c>
      <c r="V21" s="6">
        <f t="shared" si="9"/>
        <v>0.66666666666666663</v>
      </c>
      <c r="W21">
        <f t="shared" si="10"/>
        <v>2</v>
      </c>
      <c r="X21" s="6">
        <f t="shared" si="11"/>
        <v>0.66666666666666663</v>
      </c>
      <c r="Y21">
        <f t="shared" si="12"/>
        <v>1</v>
      </c>
      <c r="Z21" s="6">
        <f t="shared" si="13"/>
        <v>0.33333333333333331</v>
      </c>
      <c r="AA21">
        <f t="shared" si="14"/>
        <v>1</v>
      </c>
      <c r="AB21" s="6">
        <f>AA21/P21</f>
        <v>0.33333333333333331</v>
      </c>
    </row>
    <row r="22" spans="1:28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2</v>
      </c>
      <c r="F22" s="69">
        <f>COUNTIFS('2way'!$B$3:$B$7690,"&gt;50%",'2way'!$Y$3:$Y$7690,"Y",'2way'!$Q$3:$Q$7690,"=" &amp;B22) +  COUNTIFS('2way'!$B$3:$B$7690,"&gt;50%",'2way'!$Y$3:$Y$7690,"Y",'2way'!$R$3:$R$7690,"=" &amp;B22)</f>
        <v>1</v>
      </c>
      <c r="G22">
        <f>COUNTIF('2way'!$Q$3:$Q$7690,"=" &amp;B22) + COUNTIF('2way'!$R$3:$R$7690,"=" &amp;B22)</f>
        <v>3</v>
      </c>
      <c r="H22" s="6">
        <f t="shared" si="16"/>
        <v>0</v>
      </c>
      <c r="I22" s="6">
        <f t="shared" si="1"/>
        <v>0</v>
      </c>
      <c r="J22" s="6">
        <f t="shared" si="2"/>
        <v>0.66666666666666663</v>
      </c>
      <c r="K22" s="6">
        <f t="shared" si="3"/>
        <v>0.33333333333333331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0</v>
      </c>
      <c r="N22" s="69">
        <f>COUNTIFS('2way'!$N$3:$N$7690,"&gt;50%",'2way'!$Y$3:$Y$7690,"N",'2way'!$Q$3:$Q$7690,"=" &amp;B22) +  COUNTIFS('2way'!$N$3:$N$7690,"&gt;50%",'2way'!$Y$3:$Y$7690,"N",'2way'!$R$3:$R$7690,"=" &amp;B22)</f>
        <v>2</v>
      </c>
      <c r="O22" s="6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3</v>
      </c>
      <c r="Q22" s="6">
        <f t="shared" si="4"/>
        <v>0.33333333333333331</v>
      </c>
      <c r="R22" s="6">
        <f t="shared" si="5"/>
        <v>0</v>
      </c>
      <c r="S22" s="6">
        <f t="shared" si="6"/>
        <v>0.66666666666666663</v>
      </c>
      <c r="T22" s="6">
        <f t="shared" si="7"/>
        <v>0</v>
      </c>
      <c r="U22">
        <f t="shared" si="8"/>
        <v>2</v>
      </c>
      <c r="V22" s="6">
        <f t="shared" si="9"/>
        <v>0.66666666666666663</v>
      </c>
      <c r="W22">
        <f t="shared" si="10"/>
        <v>3</v>
      </c>
      <c r="X22" s="6">
        <f t="shared" si="11"/>
        <v>1</v>
      </c>
      <c r="Y22">
        <f t="shared" si="12"/>
        <v>1</v>
      </c>
      <c r="Z22" s="6">
        <f t="shared" si="13"/>
        <v>0.33333333333333331</v>
      </c>
      <c r="AA22">
        <f t="shared" si="14"/>
        <v>0</v>
      </c>
      <c r="AB22" s="6">
        <f t="shared" si="15"/>
        <v>0</v>
      </c>
    </row>
    <row r="23" spans="1:28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3</v>
      </c>
      <c r="D23" s="69">
        <f>COUNTIFS('2way'!$A$3:$A$7690,"&gt;50%",'2way'!$Y$3:$Y$7690,"N",'2way'!$Q$3:$Q$7690,"=" &amp;B23) +  COUNTIFS('2way'!$A$3:$A$7690,"&gt;50%",'2way'!$Y$3:$Y$7690,"N",'2way'!$R$3:$R$7690,"=" &amp;B23)</f>
        <v>0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0</v>
      </c>
      <c r="G23">
        <f>COUNTIF('2way'!$Q$3:$Q$7690,"=" &amp;B23) + COUNTIF('2way'!$R$3:$R$7690,"=" &amp;B23)</f>
        <v>3</v>
      </c>
      <c r="H23" s="6">
        <f t="shared" si="16"/>
        <v>1</v>
      </c>
      <c r="I23" s="6">
        <f t="shared" si="1"/>
        <v>0</v>
      </c>
      <c r="J23" s="6">
        <f t="shared" si="2"/>
        <v>0</v>
      </c>
      <c r="K23" s="6">
        <f t="shared" si="3"/>
        <v>0</v>
      </c>
      <c r="L23" s="69">
        <f>COUNTIFS('2way'!$M$3:$M$7690,"&gt;50%",'2way'!$Y$3:$Y$7690,"Y",'2way'!$Q$3:$Q$7690,"=" &amp;B23) +  COUNTIFS('2way'!$M$3:$M$7690,"&gt;50%",'2way'!$Y$3:$Y$7690,"Y",'2way'!$R$3:$R$7690,"=" &amp;B23)</f>
        <v>2</v>
      </c>
      <c r="M23" s="69">
        <f>COUNTIFS('2way'!$M$3:$M$7690,"&gt;50%",'2way'!$Y$3:$Y$7690,"N",'2way'!$Q$3:$Q$7690,"=" &amp;B23) +  COUNTIFS('2way'!$M$3:$M$7690,"&gt;50%",'2way'!$Y$3:$Y$7690,"N",'2way'!$R$3:$R$7690,"=" &amp;B23)</f>
        <v>0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3</v>
      </c>
      <c r="Q23" s="6">
        <f t="shared" si="4"/>
        <v>0.66666666666666663</v>
      </c>
      <c r="R23" s="6">
        <f t="shared" si="5"/>
        <v>0</v>
      </c>
      <c r="S23" s="6">
        <f t="shared" si="6"/>
        <v>0</v>
      </c>
      <c r="T23" s="6">
        <f t="shared" si="7"/>
        <v>0.33333333333333331</v>
      </c>
      <c r="U23">
        <f t="shared" si="8"/>
        <v>3</v>
      </c>
      <c r="V23" s="6">
        <f t="shared" si="9"/>
        <v>1</v>
      </c>
      <c r="W23">
        <f t="shared" si="10"/>
        <v>2</v>
      </c>
      <c r="X23" s="6">
        <f t="shared" si="11"/>
        <v>0.66666666666666663</v>
      </c>
      <c r="Y23">
        <f t="shared" si="12"/>
        <v>0</v>
      </c>
      <c r="Z23" s="6">
        <f t="shared" si="13"/>
        <v>0</v>
      </c>
      <c r="AA23">
        <f t="shared" si="14"/>
        <v>1</v>
      </c>
      <c r="AB23" s="6">
        <f t="shared" si="15"/>
        <v>0.33333333333333331</v>
      </c>
    </row>
    <row r="24" spans="1:28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1</v>
      </c>
      <c r="D24" s="69">
        <f>COUNTIFS('2way'!$A$3:$A$7690,"&gt;50%",'2way'!$Y$3:$Y$7690,"N",'2way'!$Q$3:$Q$7690,"=" &amp;B24) +  COUNTIFS('2way'!$A$3:$A$7690,"&gt;50%",'2way'!$Y$3:$Y$7690,"N",'2way'!$R$3:$R$7690,"=" &amp;B24)</f>
        <v>1</v>
      </c>
      <c r="E24" s="69">
        <f>COUNTIFS('2way'!$B$3:$B$7690,"&gt;50%",'2way'!$Y$3:$Y$7690,"N",'2way'!$Q$3:$Q$7690,"=" &amp;B24) +  COUNTIFS('2way'!$B$3:$B$7690,"&gt;50%",'2way'!$Y$3:$Y$7690,"N",'2way'!$R$3:$R$7690,"=" &amp;B24)</f>
        <v>1</v>
      </c>
      <c r="F24" s="69">
        <f>COUNTIFS('2way'!$B$3:$B$7690,"&gt;50%",'2way'!$Y$3:$Y$7690,"Y",'2way'!$Q$3:$Q$7690,"=" &amp;B24) +  COUNTIFS('2way'!$B$3:$B$7690,"&gt;50%",'2way'!$Y$3:$Y$7690,"Y",'2way'!$R$3:$R$7690,"=" &amp;B24)</f>
        <v>2</v>
      </c>
      <c r="G24">
        <f>COUNTIF('2way'!$Q$3:$Q$7690,"=" &amp;B24) + COUNTIF('2way'!$R$3:$R$7690,"=" &amp;B24)</f>
        <v>5</v>
      </c>
      <c r="H24" s="6">
        <f t="shared" si="16"/>
        <v>0.2</v>
      </c>
      <c r="I24" s="6">
        <f t="shared" si="1"/>
        <v>0.2</v>
      </c>
      <c r="J24" s="6">
        <f t="shared" si="2"/>
        <v>0.2</v>
      </c>
      <c r="K24" s="6">
        <f t="shared" si="3"/>
        <v>0.4</v>
      </c>
      <c r="L24" s="69">
        <f>COUNTIFS('2way'!$M$3:$M$7690,"&gt;50%",'2way'!$Y$3:$Y$7690,"Y",'2way'!$Q$3:$Q$7690,"=" &amp;B24) +  COUNTIFS('2way'!$M$3:$M$7690,"&gt;50%",'2way'!$Y$3:$Y$7690,"Y",'2way'!$R$3:$R$7690,"=" &amp;B24)</f>
        <v>0</v>
      </c>
      <c r="M24" s="69">
        <f>COUNTIFS('2way'!$M$3:$M$7690,"&gt;50%",'2way'!$Y$3:$Y$7690,"N",'2way'!$Q$3:$Q$7690,"=" &amp;B24) +  COUNTIFS('2way'!$M$3:$M$7690,"&gt;50%",'2way'!$Y$3:$Y$7690,"N",'2way'!$R$3:$R$7690,"=" &amp;B24)</f>
        <v>0</v>
      </c>
      <c r="N24" s="69">
        <f>COUNTIFS('2way'!$N$3:$N$7690,"&gt;50%",'2way'!$Y$3:$Y$7690,"N",'2way'!$Q$3:$Q$7690,"=" &amp;B24) +  COUNTIFS('2way'!$N$3:$N$7690,"&gt;50%",'2way'!$Y$3:$Y$7690,"N",'2way'!$R$3:$R$7690,"=" &amp;B24)</f>
        <v>2</v>
      </c>
      <c r="O24" s="69">
        <f>COUNTIFS('2way'!$N$3:$N$7690,"&gt;50%",'2way'!$Y$3:$Y$7690,"Y",'2way'!$Q$3:$Q$7690,"=" &amp;B24) +  COUNTIFS('2way'!$N$3:$N$7690,"&gt;50%",'2way'!$Y$3:$Y$7690,"Y",'2way'!$R$3:$R$7690,"=" &amp;B24)</f>
        <v>3</v>
      </c>
      <c r="P24">
        <f>COUNTIF('2way'!$Q$3:$Q$7690,"=" &amp;B24) + COUNTIF('2way'!$R$3:$R$7690,"=" &amp;B24)</f>
        <v>5</v>
      </c>
      <c r="Q24" s="6">
        <f t="shared" si="4"/>
        <v>0</v>
      </c>
      <c r="R24" s="6">
        <f t="shared" si="5"/>
        <v>0</v>
      </c>
      <c r="S24" s="6">
        <f t="shared" si="6"/>
        <v>0.4</v>
      </c>
      <c r="T24" s="6">
        <f t="shared" si="7"/>
        <v>0.6</v>
      </c>
      <c r="U24">
        <f t="shared" si="8"/>
        <v>2</v>
      </c>
      <c r="V24" s="6">
        <f t="shared" si="9"/>
        <v>0.4</v>
      </c>
      <c r="W24">
        <f t="shared" si="10"/>
        <v>2</v>
      </c>
      <c r="X24" s="6">
        <f t="shared" si="11"/>
        <v>0.4</v>
      </c>
      <c r="Y24">
        <f t="shared" si="12"/>
        <v>3</v>
      </c>
      <c r="Z24" s="6">
        <f t="shared" si="13"/>
        <v>0.6</v>
      </c>
      <c r="AA24">
        <f t="shared" si="14"/>
        <v>3</v>
      </c>
      <c r="AB24" s="6">
        <f t="shared" si="15"/>
        <v>0.6</v>
      </c>
    </row>
    <row r="25" spans="1:28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2</v>
      </c>
      <c r="D25" s="69">
        <f>COUNTIFS('2way'!$A$3:$A$7690,"&gt;50%",'2way'!$Y$3:$Y$7690,"N",'2way'!$Q$3:$Q$7690,"=" &amp;B25) +  COUNTIFS('2way'!$A$3:$A$7690,"&gt;50%",'2way'!$Y$3:$Y$7690,"N",'2way'!$R$3:$R$7690,"=" &amp;B25)</f>
        <v>0</v>
      </c>
      <c r="E25" s="69">
        <f>COUNTIFS('2way'!$B$3:$B$7690,"&gt;50%",'2way'!$Y$3:$Y$7690,"N",'2way'!$Q$3:$Q$7690,"=" &amp;B25) +  COUNTIFS('2way'!$B$3:$B$7690,"&gt;50%",'2way'!$Y$3:$Y$7690,"N",'2way'!$R$3:$R$7690,"=" &amp;B25)</f>
        <v>2</v>
      </c>
      <c r="F25" s="69">
        <f>COUNTIFS('2way'!$B$3:$B$7690,"&gt;50%",'2way'!$Y$3:$Y$7690,"Y",'2way'!$Q$3:$Q$7690,"=" &amp;B25) +  COUNTIFS('2way'!$B$3:$B$7690,"&gt;50%",'2way'!$Y$3:$Y$7690,"Y",'2way'!$R$3:$R$7690,"=" &amp;B25)</f>
        <v>1</v>
      </c>
      <c r="G25">
        <f>COUNTIF('2way'!$Q$3:$Q$7690,"=" &amp;B25) + COUNTIF('2way'!$R$3:$R$7690,"=" &amp;B25)</f>
        <v>5</v>
      </c>
      <c r="H25" s="6">
        <f t="shared" ref="H25:H67" si="17">C25/G25</f>
        <v>0.4</v>
      </c>
      <c r="I25" s="6">
        <f t="shared" si="1"/>
        <v>0</v>
      </c>
      <c r="J25" s="6">
        <f t="shared" si="2"/>
        <v>0.4</v>
      </c>
      <c r="K25" s="6">
        <f t="shared" si="3"/>
        <v>0.2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0</v>
      </c>
      <c r="N25" s="69">
        <f>COUNTIFS('2way'!$N$3:$N$7690,"&gt;50%",'2way'!$Y$3:$Y$7690,"N",'2way'!$Q$3:$Q$7690,"=" &amp;B25) +  COUNTIFS('2way'!$N$3:$N$7690,"&gt;50%",'2way'!$Y$3:$Y$7690,"N",'2way'!$R$3:$R$7690,"=" &amp;B25)</f>
        <v>2</v>
      </c>
      <c r="O25" s="69">
        <f>COUNTIFS('2way'!$N$3:$N$7690,"&gt;50%",'2way'!$Y$3:$Y$7690,"Y",'2way'!$Q$3:$Q$7690,"=" &amp;B25) +  COUNTIFS('2way'!$N$3:$N$7690,"&gt;50%",'2way'!$Y$3:$Y$7690,"Y",'2way'!$R$3:$R$7690,"=" &amp;B25)</f>
        <v>3</v>
      </c>
      <c r="P25">
        <f>COUNTIF('2way'!$Q$3:$Q$7690,"=" &amp;B25) + COUNTIF('2way'!$R$3:$R$7690,"=" &amp;B25)</f>
        <v>5</v>
      </c>
      <c r="Q25" s="6">
        <f t="shared" si="4"/>
        <v>0</v>
      </c>
      <c r="R25" s="6">
        <f t="shared" si="5"/>
        <v>0</v>
      </c>
      <c r="S25" s="6">
        <f t="shared" si="6"/>
        <v>0.4</v>
      </c>
      <c r="T25" s="6">
        <f t="shared" si="7"/>
        <v>0.6</v>
      </c>
      <c r="U25">
        <f t="shared" si="8"/>
        <v>4</v>
      </c>
      <c r="V25" s="6">
        <f t="shared" si="9"/>
        <v>0.8</v>
      </c>
      <c r="W25">
        <f t="shared" si="10"/>
        <v>2</v>
      </c>
      <c r="X25" s="6">
        <f t="shared" si="11"/>
        <v>0.4</v>
      </c>
      <c r="Y25">
        <f t="shared" si="12"/>
        <v>1</v>
      </c>
      <c r="Z25" s="6">
        <f t="shared" si="13"/>
        <v>0.2</v>
      </c>
      <c r="AA25">
        <f t="shared" si="14"/>
        <v>3</v>
      </c>
      <c r="AB25" s="6">
        <f t="shared" si="15"/>
        <v>0.6</v>
      </c>
    </row>
    <row r="26" spans="1:28" s="2" customFormat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3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2</v>
      </c>
      <c r="F26" s="69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5</v>
      </c>
      <c r="H26" s="6">
        <f t="shared" si="17"/>
        <v>0.6</v>
      </c>
      <c r="I26" s="6">
        <f>D26/G26</f>
        <v>0</v>
      </c>
      <c r="J26" s="6">
        <f t="shared" si="2"/>
        <v>0.4</v>
      </c>
      <c r="K26" s="6">
        <f t="shared" si="3"/>
        <v>0</v>
      </c>
      <c r="L26" s="69">
        <f>COUNTIFS('2way'!$M$3:$M$7690,"&gt;50%",'2way'!$Y$3:$Y$7690,"Y",'2way'!$Q$3:$Q$7690,"=" &amp;B26) +  COUNTIFS('2way'!$M$3:$M$7690,"&gt;50%",'2way'!$Y$3:$Y$7690,"Y",'2way'!$R$3:$R$7690,"=" &amp;B26)</f>
        <v>0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2</v>
      </c>
      <c r="O26" s="69">
        <f>COUNTIFS('2way'!$N$3:$N$7690,"&gt;50%",'2way'!$Y$3:$Y$7690,"Y",'2way'!$Q$3:$Q$7690,"=" &amp;B26) +  COUNTIFS('2way'!$N$3:$N$7690,"&gt;50%",'2way'!$Y$3:$Y$7690,"Y",'2way'!$R$3:$R$7690,"=" &amp;B26)</f>
        <v>3</v>
      </c>
      <c r="P26">
        <f>COUNTIF('2way'!$Q$3:$Q$7690,"=" &amp;B26) + COUNTIF('2way'!$R$3:$R$7690,"=" &amp;B26)</f>
        <v>5</v>
      </c>
      <c r="Q26" s="6">
        <f t="shared" si="4"/>
        <v>0</v>
      </c>
      <c r="R26" s="6">
        <f t="shared" si="5"/>
        <v>0</v>
      </c>
      <c r="S26" s="6">
        <f t="shared" si="6"/>
        <v>0.4</v>
      </c>
      <c r="T26" s="6">
        <f t="shared" si="7"/>
        <v>0.6</v>
      </c>
      <c r="U26">
        <f t="shared" si="8"/>
        <v>5</v>
      </c>
      <c r="V26" s="6">
        <f t="shared" si="9"/>
        <v>1</v>
      </c>
      <c r="W26">
        <f t="shared" si="10"/>
        <v>2</v>
      </c>
      <c r="X26" s="6">
        <f t="shared" si="11"/>
        <v>0.4</v>
      </c>
      <c r="Y26">
        <f t="shared" si="12"/>
        <v>0</v>
      </c>
      <c r="Z26" s="6">
        <f>Y26/G26</f>
        <v>0</v>
      </c>
      <c r="AA26">
        <f t="shared" si="14"/>
        <v>3</v>
      </c>
      <c r="AB26" s="6">
        <f t="shared" si="15"/>
        <v>0.6</v>
      </c>
    </row>
    <row r="27" spans="1:28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1</v>
      </c>
      <c r="D27" s="69">
        <f>COUNTIFS('2way'!$A$3:$A$7690,"&gt;50%",'2way'!$Y$3:$Y$7690,"N",'2way'!$Q$3:$Q$7690,"=" &amp;B27) +  COUNTIFS('2way'!$A$3:$A$7690,"&gt;50%",'2way'!$Y$3:$Y$7690,"N",'2way'!$R$3:$R$7690,"=" &amp;B27)</f>
        <v>1</v>
      </c>
      <c r="E27" s="69">
        <f>COUNTIFS('2way'!$B$3:$B$7690,"&gt;50%",'2way'!$Y$3:$Y$7690,"N",'2way'!$Q$3:$Q$7690,"=" &amp;B27) +  COUNTIFS('2way'!$B$3:$B$7690,"&gt;50%",'2way'!$Y$3:$Y$7690,"N",'2way'!$R$3:$R$7690,"=" &amp;B27)</f>
        <v>1</v>
      </c>
      <c r="F27" s="69">
        <f>COUNTIFS('2way'!$B$3:$B$7690,"&gt;50%",'2way'!$Y$3:$Y$7690,"Y",'2way'!$Q$3:$Q$7690,"=" &amp;B27) +  COUNTIFS('2way'!$B$3:$B$7690,"&gt;50%",'2way'!$Y$3:$Y$7690,"Y",'2way'!$R$3:$R$7690,"=" &amp;B27)</f>
        <v>2</v>
      </c>
      <c r="G27">
        <f>COUNTIF('2way'!$Q$3:$Q$7690,"=" &amp;B27) + COUNTIF('2way'!$R$3:$R$7690,"=" &amp;B27)</f>
        <v>5</v>
      </c>
      <c r="H27" s="6">
        <f t="shared" si="17"/>
        <v>0.2</v>
      </c>
      <c r="I27" s="6">
        <f t="shared" si="1"/>
        <v>0.2</v>
      </c>
      <c r="J27" s="6">
        <f t="shared" si="2"/>
        <v>0.2</v>
      </c>
      <c r="K27" s="6">
        <f t="shared" si="3"/>
        <v>0.4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0</v>
      </c>
      <c r="N27" s="69">
        <f>COUNTIFS('2way'!$N$3:$N$7690,"&gt;50%",'2way'!$Y$3:$Y$7690,"N",'2way'!$Q$3:$Q$7690,"=" &amp;B27) +  COUNTIFS('2way'!$N$3:$N$7690,"&gt;50%",'2way'!$Y$3:$Y$7690,"N",'2way'!$R$3:$R$7690,"=" &amp;B27)</f>
        <v>2</v>
      </c>
      <c r="O27" s="69">
        <f>COUNTIFS('2way'!$N$3:$N$7690,"&gt;50%",'2way'!$Y$3:$Y$7690,"Y",'2way'!$Q$3:$Q$7690,"=" &amp;B27) +  COUNTIFS('2way'!$N$3:$N$7690,"&gt;50%",'2way'!$Y$3:$Y$7690,"Y",'2way'!$R$3:$R$7690,"=" &amp;B27)</f>
        <v>3</v>
      </c>
      <c r="P27">
        <f>COUNTIF('2way'!$Q$3:$Q$7690,"=" &amp;B27) + COUNTIF('2way'!$R$3:$R$7690,"=" &amp;B27)</f>
        <v>5</v>
      </c>
      <c r="Q27" s="6">
        <f>L27/P27</f>
        <v>0</v>
      </c>
      <c r="R27" s="6">
        <f t="shared" si="5"/>
        <v>0</v>
      </c>
      <c r="S27" s="6">
        <f t="shared" si="6"/>
        <v>0.4</v>
      </c>
      <c r="T27" s="6">
        <f t="shared" si="7"/>
        <v>0.6</v>
      </c>
      <c r="U27">
        <f t="shared" si="8"/>
        <v>2</v>
      </c>
      <c r="V27" s="6">
        <f t="shared" si="9"/>
        <v>0.4</v>
      </c>
      <c r="W27">
        <f t="shared" si="10"/>
        <v>2</v>
      </c>
      <c r="X27" s="6">
        <f t="shared" si="11"/>
        <v>0.4</v>
      </c>
      <c r="Y27">
        <f t="shared" si="12"/>
        <v>3</v>
      </c>
      <c r="Z27" s="6">
        <f t="shared" si="13"/>
        <v>0.6</v>
      </c>
      <c r="AA27">
        <f t="shared" si="14"/>
        <v>3</v>
      </c>
      <c r="AB27" s="6">
        <f t="shared" si="15"/>
        <v>0.6</v>
      </c>
    </row>
    <row r="28" spans="1:28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3</v>
      </c>
      <c r="F28" s="69">
        <f>COUNTIFS('2way'!$B$3:$B$7690,"&gt;50%",'2way'!$Y$3:$Y$7690,"Y",'2way'!$Q$3:$Q$7690,"=" &amp;B28) +  COUNTIFS('2way'!$B$3:$B$7690,"&gt;50%",'2way'!$Y$3:$Y$7690,"Y",'2way'!$R$3:$R$7690,"=" &amp;B28)</f>
        <v>1</v>
      </c>
      <c r="G28">
        <f>COUNTIF('2way'!$Q$3:$Q$7690,"=" &amp;B28) + COUNTIF('2way'!$R$3:$R$7690,"=" &amp;B28)</f>
        <v>5</v>
      </c>
      <c r="H28" s="6">
        <f t="shared" si="17"/>
        <v>0.2</v>
      </c>
      <c r="I28" s="6">
        <f t="shared" si="1"/>
        <v>0</v>
      </c>
      <c r="J28" s="6">
        <f t="shared" si="2"/>
        <v>0.6</v>
      </c>
      <c r="K28" s="6">
        <f t="shared" si="3"/>
        <v>0.2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0</v>
      </c>
      <c r="N28" s="69">
        <f>COUNTIFS('2way'!$N$3:$N$7690,"&gt;50%",'2way'!$Y$3:$Y$7690,"N",'2way'!$Q$3:$Q$7690,"=" &amp;B28) +  COUNTIFS('2way'!$N$3:$N$7690,"&gt;50%",'2way'!$Y$3:$Y$7690,"N",'2way'!$R$3:$R$7690,"=" &amp;B28)</f>
        <v>3</v>
      </c>
      <c r="O28" s="69">
        <f>COUNTIFS('2way'!$N$3:$N$7690,"&gt;50%",'2way'!$Y$3:$Y$7690,"Y",'2way'!$Q$3:$Q$7690,"=" &amp;B28) +  COUNTIFS('2way'!$N$3:$N$7690,"&gt;50%",'2way'!$Y$3:$Y$7690,"Y",'2way'!$R$3:$R$7690,"=" &amp;B28)</f>
        <v>2</v>
      </c>
      <c r="P28">
        <f>COUNTIF('2way'!$Q$3:$Q$7690,"=" &amp;B28) + COUNTIF('2way'!$R$3:$R$7690,"=" &amp;B28)</f>
        <v>5</v>
      </c>
      <c r="Q28" s="6">
        <f t="shared" si="4"/>
        <v>0</v>
      </c>
      <c r="R28" s="6">
        <f t="shared" si="5"/>
        <v>0</v>
      </c>
      <c r="S28" s="6">
        <f t="shared" si="6"/>
        <v>0.6</v>
      </c>
      <c r="T28" s="6">
        <f t="shared" si="7"/>
        <v>0.4</v>
      </c>
      <c r="U28">
        <f t="shared" si="8"/>
        <v>4</v>
      </c>
      <c r="V28" s="6">
        <f t="shared" si="9"/>
        <v>0.8</v>
      </c>
      <c r="W28">
        <f t="shared" si="10"/>
        <v>3</v>
      </c>
      <c r="X28" s="6">
        <f t="shared" si="11"/>
        <v>0.6</v>
      </c>
      <c r="Y28">
        <f t="shared" si="12"/>
        <v>1</v>
      </c>
      <c r="Z28" s="6">
        <f t="shared" si="13"/>
        <v>0.2</v>
      </c>
      <c r="AA28">
        <f t="shared" si="14"/>
        <v>2</v>
      </c>
      <c r="AB28" s="6">
        <f t="shared" si="15"/>
        <v>0.4</v>
      </c>
    </row>
    <row r="29" spans="1:28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0</v>
      </c>
      <c r="E29" s="69">
        <f>COUNTIFS('2way'!$B$3:$B$7690,"&gt;50%",'2way'!$Y$3:$Y$7690,"N",'2way'!$Q$3:$Q$7690,"=" &amp;B29) +  COUNTIFS('2way'!$B$3:$B$7690,"&gt;50%",'2way'!$Y$3:$Y$7690,"N",'2way'!$R$3:$R$7690,"=" &amp;B29)</f>
        <v>2</v>
      </c>
      <c r="F29" s="69">
        <f>COUNTIFS('2way'!$B$3:$B$7690,"&gt;50%",'2way'!$Y$3:$Y$7690,"Y",'2way'!$Q$3:$Q$7690,"=" &amp;B29) +  COUNTIFS('2way'!$B$3:$B$7690,"&gt;50%",'2way'!$Y$3:$Y$7690,"Y",'2way'!$R$3:$R$7690,"=" &amp;B29)</f>
        <v>3</v>
      </c>
      <c r="G29">
        <f>COUNTIF('2way'!$Q$3:$Q$7690,"=" &amp;B29) + COUNTIF('2way'!$R$3:$R$7690,"=" &amp;B29)</f>
        <v>5</v>
      </c>
      <c r="H29" s="6">
        <f t="shared" si="17"/>
        <v>0</v>
      </c>
      <c r="I29" s="6">
        <f t="shared" si="1"/>
        <v>0</v>
      </c>
      <c r="J29" s="6">
        <f t="shared" si="2"/>
        <v>0.4</v>
      </c>
      <c r="K29" s="6">
        <f t="shared" si="3"/>
        <v>0.6</v>
      </c>
      <c r="L29" s="69">
        <f>COUNTIFS('2way'!$M$3:$M$7690,"&gt;50%",'2way'!$Y$3:$Y$7690,"Y",'2way'!$Q$3:$Q$7690,"=" &amp;B29) +  COUNTIFS('2way'!$M$3:$M$7690,"&gt;50%",'2way'!$Y$3:$Y$7690,"Y",'2way'!$R$3:$R$7690,"=" &amp;B29)</f>
        <v>0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2</v>
      </c>
      <c r="O29" s="69">
        <f>COUNTIFS('2way'!$N$3:$N$7690,"&gt;50%",'2way'!$Y$3:$Y$7690,"Y",'2way'!$Q$3:$Q$7690,"=" &amp;B29) +  COUNTIFS('2way'!$N$3:$N$7690,"&gt;50%",'2way'!$Y$3:$Y$7690,"Y",'2way'!$R$3:$R$7690,"=" &amp;B29)</f>
        <v>3</v>
      </c>
      <c r="P29">
        <f>COUNTIF('2way'!$Q$3:$Q$7690,"=" &amp;B29) + COUNTIF('2way'!$R$3:$R$7690,"=" &amp;B29)</f>
        <v>5</v>
      </c>
      <c r="Q29" s="6">
        <f t="shared" si="4"/>
        <v>0</v>
      </c>
      <c r="R29" s="6">
        <f t="shared" si="5"/>
        <v>0</v>
      </c>
      <c r="S29" s="6">
        <f t="shared" si="6"/>
        <v>0.4</v>
      </c>
      <c r="T29" s="6">
        <f t="shared" si="7"/>
        <v>0.6</v>
      </c>
      <c r="U29">
        <f t="shared" si="8"/>
        <v>2</v>
      </c>
      <c r="V29" s="6">
        <f t="shared" si="9"/>
        <v>0.4</v>
      </c>
      <c r="W29">
        <f t="shared" si="10"/>
        <v>2</v>
      </c>
      <c r="X29" s="6">
        <f t="shared" si="11"/>
        <v>0.4</v>
      </c>
      <c r="Y29">
        <f t="shared" si="12"/>
        <v>3</v>
      </c>
      <c r="Z29" s="6">
        <f t="shared" si="13"/>
        <v>0.6</v>
      </c>
      <c r="AA29">
        <f t="shared" si="14"/>
        <v>3</v>
      </c>
      <c r="AB29" s="6">
        <f t="shared" si="15"/>
        <v>0.6</v>
      </c>
    </row>
    <row r="30" spans="1:28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1</v>
      </c>
      <c r="D30" s="69">
        <f>COUNTIFS('2way'!$A$3:$A$7690,"&gt;50%",'2way'!$Y$3:$Y$7690,"N",'2way'!$Q$3:$Q$7690,"=" &amp;B30) +  COUNTIFS('2way'!$A$3:$A$7690,"&gt;50%",'2way'!$Y$3:$Y$7690,"N",'2way'!$R$3:$R$7690,"=" &amp;B30)</f>
        <v>0</v>
      </c>
      <c r="E30" s="69">
        <f>COUNTIFS('2way'!$B$3:$B$7690,"&gt;50%",'2way'!$Y$3:$Y$7690,"N",'2way'!$Q$3:$Q$7690,"=" &amp;B30) +  COUNTIFS('2way'!$B$3:$B$7690,"&gt;50%",'2way'!$Y$3:$Y$7690,"N",'2way'!$R$3:$R$7690,"=" &amp;B30)</f>
        <v>2</v>
      </c>
      <c r="F30" s="69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5</v>
      </c>
      <c r="H30" s="6">
        <f t="shared" si="17"/>
        <v>0.2</v>
      </c>
      <c r="I30" s="6">
        <f t="shared" si="1"/>
        <v>0</v>
      </c>
      <c r="J30" s="6">
        <f t="shared" si="2"/>
        <v>0.4</v>
      </c>
      <c r="K30" s="6">
        <f t="shared" si="3"/>
        <v>0.4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2</v>
      </c>
      <c r="O30" s="69">
        <f>COUNTIFS('2way'!$N$3:$N$7690,"&gt;50%",'2way'!$Y$3:$Y$7690,"Y",'2way'!$Q$3:$Q$7690,"=" &amp;B30) +  COUNTIFS('2way'!$N$3:$N$7690,"&gt;50%",'2way'!$Y$3:$Y$7690,"Y",'2way'!$R$3:$R$7690,"=" &amp;B30)</f>
        <v>3</v>
      </c>
      <c r="P30">
        <f>COUNTIF('2way'!$Q$3:$Q$7690,"=" &amp;B30) + COUNTIF('2way'!$R$3:$R$7690,"=" &amp;B30)</f>
        <v>5</v>
      </c>
      <c r="Q30" s="6">
        <f t="shared" si="4"/>
        <v>0</v>
      </c>
      <c r="R30" s="6">
        <f t="shared" si="5"/>
        <v>0</v>
      </c>
      <c r="S30" s="6">
        <f t="shared" si="6"/>
        <v>0.4</v>
      </c>
      <c r="T30" s="6">
        <f t="shared" si="7"/>
        <v>0.6</v>
      </c>
      <c r="U30">
        <f t="shared" si="8"/>
        <v>3</v>
      </c>
      <c r="V30" s="6">
        <f t="shared" si="9"/>
        <v>0.6</v>
      </c>
      <c r="W30">
        <f t="shared" si="10"/>
        <v>2</v>
      </c>
      <c r="X30" s="6">
        <f t="shared" si="11"/>
        <v>0.4</v>
      </c>
      <c r="Y30">
        <f>D30+F30</f>
        <v>2</v>
      </c>
      <c r="Z30" s="6">
        <f t="shared" si="13"/>
        <v>0.4</v>
      </c>
      <c r="AA30">
        <f t="shared" si="14"/>
        <v>3</v>
      </c>
      <c r="AB30" s="6">
        <f t="shared" si="15"/>
        <v>0.6</v>
      </c>
    </row>
    <row r="31" spans="1:28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1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1</v>
      </c>
      <c r="F31" s="69">
        <f>COUNTIFS('2way'!$B$3:$B$7690,"&gt;50%",'2way'!$Y$3:$Y$7690,"Y",'2way'!$Q$3:$Q$7690,"=" &amp;B31) +  COUNTIFS('2way'!$B$3:$B$7690,"&gt;50%",'2way'!$Y$3:$Y$7690,"Y",'2way'!$R$3:$R$7690,"=" &amp;B31)</f>
        <v>2</v>
      </c>
      <c r="G31">
        <f>COUNTIF('2way'!$Q$3:$Q$7690,"=" &amp;B31) + COUNTIF('2way'!$R$3:$R$7690,"=" &amp;B31)</f>
        <v>5</v>
      </c>
      <c r="H31" s="6">
        <f t="shared" si="17"/>
        <v>0.2</v>
      </c>
      <c r="I31" s="6">
        <f t="shared" si="1"/>
        <v>0.2</v>
      </c>
      <c r="J31" s="6">
        <f t="shared" si="2"/>
        <v>0.2</v>
      </c>
      <c r="K31" s="6">
        <f t="shared" si="3"/>
        <v>0.4</v>
      </c>
      <c r="L31" s="69">
        <f>COUNTIFS('2way'!$M$3:$M$7690,"&gt;50%",'2way'!$Y$3:$Y$7690,"Y",'2way'!$Q$3:$Q$7690,"=" &amp;B31) +  COUNTIFS('2way'!$M$3:$M$7690,"&gt;50%",'2way'!$Y$3:$Y$7690,"Y",'2way'!$R$3:$R$7690,"=" &amp;B31)</f>
        <v>0</v>
      </c>
      <c r="M31" s="69">
        <f>COUNTIFS('2way'!$M$3:$M$7690,"&gt;50%",'2way'!$Y$3:$Y$7690,"N",'2way'!$Q$3:$Q$7690,"=" &amp;B31) +  COUNTIFS('2way'!$M$3:$M$7690,"&gt;50%",'2way'!$Y$3:$Y$7690,"N",'2way'!$R$3:$R$7690,"=" &amp;B31)</f>
        <v>0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3</v>
      </c>
      <c r="P31">
        <f>COUNTIF('2way'!$Q$3:$Q$7690,"=" &amp;B31) + COUNTIF('2way'!$R$3:$R$7690,"=" &amp;B31)</f>
        <v>5</v>
      </c>
      <c r="Q31" s="6">
        <f t="shared" si="4"/>
        <v>0</v>
      </c>
      <c r="R31" s="6">
        <f t="shared" si="5"/>
        <v>0</v>
      </c>
      <c r="S31" s="6">
        <f t="shared" si="6"/>
        <v>0.4</v>
      </c>
      <c r="T31" s="6">
        <f t="shared" si="7"/>
        <v>0.6</v>
      </c>
      <c r="U31">
        <f t="shared" si="8"/>
        <v>2</v>
      </c>
      <c r="V31" s="6">
        <f t="shared" si="9"/>
        <v>0.4</v>
      </c>
      <c r="W31">
        <f t="shared" si="10"/>
        <v>2</v>
      </c>
      <c r="X31" s="6">
        <f t="shared" si="11"/>
        <v>0.4</v>
      </c>
      <c r="Y31">
        <f t="shared" si="12"/>
        <v>3</v>
      </c>
      <c r="Z31" s="6">
        <f t="shared" si="13"/>
        <v>0.6</v>
      </c>
      <c r="AA31">
        <f t="shared" si="14"/>
        <v>3</v>
      </c>
      <c r="AB31" s="6">
        <f t="shared" si="15"/>
        <v>0.6</v>
      </c>
    </row>
    <row r="32" spans="1:28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0</v>
      </c>
      <c r="D32" s="69">
        <f>COUNTIFS('2way'!$A$3:$A$7690,"&gt;50%",'2way'!$Y$3:$Y$7690,"N",'2way'!$Q$3:$Q$7690,"=" &amp;B32) +  COUNTIFS('2way'!$A$3:$A$7690,"&gt;50%",'2way'!$Y$3:$Y$7690,"N",'2way'!$R$3:$R$7690,"=" &amp;B32)</f>
        <v>0</v>
      </c>
      <c r="E32" s="69">
        <f>COUNTIFS('2way'!$B$3:$B$7690,"&gt;50%",'2way'!$Y$3:$Y$7690,"N",'2way'!$Q$3:$Q$7690,"=" &amp;B32) +  COUNTIFS('2way'!$B$3:$B$7690,"&gt;50%",'2way'!$Y$3:$Y$7690,"N",'2way'!$R$3:$R$7690,"=" &amp;B32)</f>
        <v>2</v>
      </c>
      <c r="F32" s="69">
        <f>COUNTIFS('2way'!$B$3:$B$7690,"&gt;50%",'2way'!$Y$3:$Y$7690,"Y",'2way'!$Q$3:$Q$7690,"=" &amp;B32) +  COUNTIFS('2way'!$B$3:$B$7690,"&gt;50%",'2way'!$Y$3:$Y$7690,"Y",'2way'!$R$3:$R$7690,"=" &amp;B32)</f>
        <v>3</v>
      </c>
      <c r="G32">
        <f>COUNTIF('2way'!$Q$3:$Q$7690,"=" &amp;B32) + COUNTIF('2way'!$R$3:$R$7690,"=" &amp;B32)</f>
        <v>5</v>
      </c>
      <c r="H32" s="6">
        <f t="shared" si="17"/>
        <v>0</v>
      </c>
      <c r="I32" s="6">
        <f t="shared" si="1"/>
        <v>0</v>
      </c>
      <c r="J32" s="6">
        <f t="shared" si="2"/>
        <v>0.4</v>
      </c>
      <c r="K32" s="6">
        <f t="shared" si="3"/>
        <v>0.6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2</v>
      </c>
      <c r="O32" s="69">
        <f>COUNTIFS('2way'!$N$3:$N$7690,"&gt;50%",'2way'!$Y$3:$Y$7690,"Y",'2way'!$Q$3:$Q$7690,"=" &amp;B32) +  COUNTIFS('2way'!$N$3:$N$7690,"&gt;50%",'2way'!$Y$3:$Y$7690,"Y",'2way'!$R$3:$R$7690,"=" &amp;B32)</f>
        <v>3</v>
      </c>
      <c r="P32">
        <f>COUNTIF('2way'!$Q$3:$Q$7690,"=" &amp;B32) + COUNTIF('2way'!$R$3:$R$7690,"=" &amp;B32)</f>
        <v>5</v>
      </c>
      <c r="Q32" s="6">
        <f t="shared" si="4"/>
        <v>0</v>
      </c>
      <c r="R32" s="6">
        <f t="shared" si="5"/>
        <v>0</v>
      </c>
      <c r="S32" s="6">
        <f t="shared" si="6"/>
        <v>0.4</v>
      </c>
      <c r="T32" s="6">
        <f t="shared" si="7"/>
        <v>0.6</v>
      </c>
      <c r="U32">
        <f t="shared" si="8"/>
        <v>2</v>
      </c>
      <c r="V32" s="6">
        <f t="shared" si="9"/>
        <v>0.4</v>
      </c>
      <c r="W32">
        <f t="shared" si="10"/>
        <v>2</v>
      </c>
      <c r="X32" s="6">
        <f t="shared" si="11"/>
        <v>0.4</v>
      </c>
      <c r="Y32">
        <f t="shared" si="12"/>
        <v>3</v>
      </c>
      <c r="Z32" s="6">
        <f t="shared" si="13"/>
        <v>0.6</v>
      </c>
      <c r="AA32">
        <f t="shared" si="14"/>
        <v>3</v>
      </c>
      <c r="AB32" s="6">
        <f t="shared" si="15"/>
        <v>0.6</v>
      </c>
    </row>
    <row r="33" spans="1:28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0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3</v>
      </c>
      <c r="F33" s="69">
        <f>COUNTIFS('2way'!$B$3:$B$7690,"&gt;50%",'2way'!$Y$3:$Y$7690,"Y",'2way'!$Q$3:$Q$7690,"=" &amp;B33) +  COUNTIFS('2way'!$B$3:$B$7690,"&gt;50%",'2way'!$Y$3:$Y$7690,"Y",'2way'!$R$3:$R$7690,"=" &amp;B33)</f>
        <v>2</v>
      </c>
      <c r="G33">
        <f>COUNTIF('2way'!$Q$3:$Q$7690,"=" &amp;B33) + COUNTIF('2way'!$R$3:$R$7690,"=" &amp;B33)</f>
        <v>5</v>
      </c>
      <c r="H33" s="6">
        <f t="shared" si="17"/>
        <v>0</v>
      </c>
      <c r="I33" s="6">
        <f t="shared" si="1"/>
        <v>0</v>
      </c>
      <c r="J33" s="6">
        <f t="shared" si="2"/>
        <v>0.6</v>
      </c>
      <c r="K33" s="6">
        <f t="shared" si="3"/>
        <v>0.4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3</v>
      </c>
      <c r="O33" s="69">
        <f>COUNTIFS('2way'!$N$3:$N$7690,"&gt;50%",'2way'!$Y$3:$Y$7690,"Y",'2way'!$Q$3:$Q$7690,"=" &amp;B33) +  COUNTIFS('2way'!$N$3:$N$7690,"&gt;50%",'2way'!$Y$3:$Y$7690,"Y",'2way'!$R$3:$R$7690,"=" &amp;B33)</f>
        <v>2</v>
      </c>
      <c r="P33">
        <f>COUNTIF('2way'!$Q$3:$Q$7690,"=" &amp;B33) + COUNTIF('2way'!$R$3:$R$7690,"=" &amp;B33)</f>
        <v>5</v>
      </c>
      <c r="Q33" s="6">
        <f t="shared" si="4"/>
        <v>0</v>
      </c>
      <c r="R33" s="6">
        <f t="shared" si="5"/>
        <v>0</v>
      </c>
      <c r="S33" s="6">
        <f t="shared" si="6"/>
        <v>0.6</v>
      </c>
      <c r="T33" s="6">
        <f t="shared" si="7"/>
        <v>0.4</v>
      </c>
      <c r="U33">
        <f t="shared" si="8"/>
        <v>3</v>
      </c>
      <c r="V33" s="6">
        <f t="shared" si="9"/>
        <v>0.6</v>
      </c>
      <c r="W33">
        <f t="shared" si="10"/>
        <v>3</v>
      </c>
      <c r="X33" s="6">
        <f t="shared" si="11"/>
        <v>0.6</v>
      </c>
      <c r="Y33">
        <f t="shared" si="12"/>
        <v>2</v>
      </c>
      <c r="Z33" s="6">
        <f t="shared" si="13"/>
        <v>0.4</v>
      </c>
      <c r="AA33">
        <f t="shared" si="14"/>
        <v>2</v>
      </c>
      <c r="AB33" s="6">
        <f t="shared" si="15"/>
        <v>0.4</v>
      </c>
    </row>
    <row r="34" spans="1:28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2</v>
      </c>
      <c r="F34" s="69">
        <f>COUNTIFS('2way'!$B$3:$B$7690,"&gt;50%",'2way'!$Y$3:$Y$7690,"Y",'2way'!$Q$3:$Q$7690,"=" &amp;B34) +  COUNTIFS('2way'!$B$3:$B$7690,"&gt;50%",'2way'!$Y$3:$Y$7690,"Y",'2way'!$R$3:$R$7690,"=" &amp;B34)</f>
        <v>3</v>
      </c>
      <c r="G34">
        <f>COUNTIF('2way'!$Q$3:$Q$7690,"=" &amp;B34) + COUNTIF('2way'!$R$3:$R$7690,"=" &amp;B34)</f>
        <v>5</v>
      </c>
      <c r="H34" s="6">
        <f t="shared" si="17"/>
        <v>0</v>
      </c>
      <c r="I34" s="6">
        <f t="shared" si="1"/>
        <v>0</v>
      </c>
      <c r="J34" s="6">
        <f t="shared" si="2"/>
        <v>0.4</v>
      </c>
      <c r="K34" s="6">
        <f t="shared" si="3"/>
        <v>0.6</v>
      </c>
      <c r="L34" s="69">
        <f>COUNTIFS('2way'!$M$3:$M$7690,"&gt;50%",'2way'!$Y$3:$Y$7690,"Y",'2way'!$Q$3:$Q$7690,"=" &amp;B34) +  COUNTIFS('2way'!$M$3:$M$7690,"&gt;50%",'2way'!$Y$3:$Y$7690,"Y",'2way'!$R$3:$R$7690,"=" &amp;B34)</f>
        <v>0</v>
      </c>
      <c r="M34" s="69">
        <f>COUNTIFS('2way'!$M$3:$M$7690,"&gt;50%",'2way'!$Y$3:$Y$7690,"N",'2way'!$Q$3:$Q$7690,"=" &amp;B34) +  COUNTIFS('2way'!$M$3:$M$7690,"&gt;50%",'2way'!$Y$3:$Y$7690,"N",'2way'!$R$3:$R$7690,"=" &amp;B34)</f>
        <v>1</v>
      </c>
      <c r="N34" s="69">
        <f>COUNTIFS('2way'!$N$3:$N$7690,"&gt;50%",'2way'!$Y$3:$Y$7690,"N",'2way'!$Q$3:$Q$7690,"=" &amp;B34) +  COUNTIFS('2way'!$N$3:$N$7690,"&gt;50%",'2way'!$Y$3:$Y$7690,"N",'2way'!$R$3:$R$7690,"=" &amp;B34)</f>
        <v>1</v>
      </c>
      <c r="O34" s="69">
        <f>COUNTIFS('2way'!$N$3:$N$7690,"&gt;50%",'2way'!$Y$3:$Y$7690,"Y",'2way'!$Q$3:$Q$7690,"=" &amp;B34) +  COUNTIFS('2way'!$N$3:$N$7690,"&gt;50%",'2way'!$Y$3:$Y$7690,"Y",'2way'!$R$3:$R$7690,"=" &amp;B34)</f>
        <v>3</v>
      </c>
      <c r="P34">
        <f>COUNTIF('2way'!$Q$3:$Q$7690,"=" &amp;B34) + COUNTIF('2way'!$R$3:$R$7690,"=" &amp;B34)</f>
        <v>5</v>
      </c>
      <c r="Q34" s="6">
        <f t="shared" si="4"/>
        <v>0</v>
      </c>
      <c r="R34" s="6">
        <f t="shared" si="5"/>
        <v>0.2</v>
      </c>
      <c r="S34" s="6">
        <f t="shared" si="6"/>
        <v>0.2</v>
      </c>
      <c r="T34" s="6">
        <f t="shared" si="7"/>
        <v>0.6</v>
      </c>
      <c r="U34">
        <f t="shared" si="8"/>
        <v>2</v>
      </c>
      <c r="V34" s="6">
        <f t="shared" si="9"/>
        <v>0.4</v>
      </c>
      <c r="W34">
        <f t="shared" si="10"/>
        <v>1</v>
      </c>
      <c r="X34" s="6">
        <f t="shared" si="11"/>
        <v>0.2</v>
      </c>
      <c r="Y34">
        <f t="shared" si="12"/>
        <v>3</v>
      </c>
      <c r="Z34" s="6">
        <f t="shared" si="13"/>
        <v>0.6</v>
      </c>
      <c r="AA34">
        <f t="shared" si="14"/>
        <v>4</v>
      </c>
      <c r="AB34" s="6">
        <f t="shared" si="15"/>
        <v>0.8</v>
      </c>
    </row>
    <row r="35" spans="1:28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0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2</v>
      </c>
      <c r="F35" s="69">
        <f>COUNTIFS('2way'!$B$3:$B$7690,"&gt;50%",'2way'!$Y$3:$Y$7690,"Y",'2way'!$Q$3:$Q$7690,"=" &amp;B35) +  COUNTIFS('2way'!$B$3:$B$7690,"&gt;50%",'2way'!$Y$3:$Y$7690,"Y",'2way'!$R$3:$R$7690,"=" &amp;B35)</f>
        <v>2</v>
      </c>
      <c r="G35">
        <f>COUNTIF('2way'!$Q$3:$Q$7690,"=" &amp;B35) + COUNTIF('2way'!$R$3:$R$7690,"=" &amp;B35)</f>
        <v>5</v>
      </c>
      <c r="H35" s="6">
        <f t="shared" si="17"/>
        <v>0</v>
      </c>
      <c r="I35" s="6">
        <f t="shared" si="1"/>
        <v>0.2</v>
      </c>
      <c r="J35" s="6">
        <f t="shared" si="2"/>
        <v>0.4</v>
      </c>
      <c r="K35" s="6">
        <f t="shared" si="3"/>
        <v>0.4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3</v>
      </c>
      <c r="O35" s="69">
        <f>COUNTIFS('2way'!$N$3:$N$7690,"&gt;50%",'2way'!$Y$3:$Y$7690,"Y",'2way'!$Q$3:$Q$7690,"=" &amp;B35) +  COUNTIFS('2way'!$N$3:$N$7690,"&gt;50%",'2way'!$Y$3:$Y$7690,"Y",'2way'!$R$3:$R$7690,"=" &amp;B35)</f>
        <v>2</v>
      </c>
      <c r="P35">
        <f>COUNTIF('2way'!$Q$3:$Q$7690,"=" &amp;B35) + COUNTIF('2way'!$R$3:$R$7690,"=" &amp;B35)</f>
        <v>5</v>
      </c>
      <c r="Q35" s="6">
        <f t="shared" si="4"/>
        <v>0</v>
      </c>
      <c r="R35" s="6">
        <f t="shared" si="5"/>
        <v>0</v>
      </c>
      <c r="S35" s="6">
        <f t="shared" si="6"/>
        <v>0.6</v>
      </c>
      <c r="T35" s="6">
        <f t="shared" si="7"/>
        <v>0.4</v>
      </c>
      <c r="U35">
        <f t="shared" si="8"/>
        <v>2</v>
      </c>
      <c r="V35" s="6">
        <f t="shared" si="9"/>
        <v>0.4</v>
      </c>
      <c r="W35">
        <f t="shared" si="10"/>
        <v>3</v>
      </c>
      <c r="X35" s="6">
        <f t="shared" si="11"/>
        <v>0.6</v>
      </c>
      <c r="Y35">
        <f t="shared" si="12"/>
        <v>3</v>
      </c>
      <c r="Z35" s="6">
        <f t="shared" si="13"/>
        <v>0.6</v>
      </c>
      <c r="AA35">
        <f t="shared" si="14"/>
        <v>2</v>
      </c>
      <c r="AB35" s="6">
        <f t="shared" si="15"/>
        <v>0.4</v>
      </c>
    </row>
    <row r="36" spans="1:28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1</v>
      </c>
      <c r="D36" s="69">
        <f>COUNTIFS('2way'!$A$3:$A$7690,"&gt;50%",'2way'!$Y$3:$Y$7690,"N",'2way'!$Q$3:$Q$7690,"=" &amp;B36) +  COUNTIFS('2way'!$A$3:$A$7690,"&gt;50%",'2way'!$Y$3:$Y$7690,"N",'2way'!$R$3:$R$7690,"=" &amp;B36)</f>
        <v>1</v>
      </c>
      <c r="E36" s="69">
        <f>COUNTIFS('2way'!$B$3:$B$7690,"&gt;50%",'2way'!$Y$3:$Y$7690,"N",'2way'!$Q$3:$Q$7690,"=" &amp;B36) +  COUNTIFS('2way'!$B$3:$B$7690,"&gt;50%",'2way'!$Y$3:$Y$7690,"N",'2way'!$R$3:$R$7690,"=" &amp;B36)</f>
        <v>1</v>
      </c>
      <c r="F36" s="69">
        <f>COUNTIFS('2way'!$B$3:$B$7690,"&gt;50%",'2way'!$Y$3:$Y$7690,"Y",'2way'!$Q$3:$Q$7690,"=" &amp;B36) +  COUNTIFS('2way'!$B$3:$B$7690,"&gt;50%",'2way'!$Y$3:$Y$7690,"Y",'2way'!$R$3:$R$7690,"=" &amp;B36)</f>
        <v>2</v>
      </c>
      <c r="G36">
        <f>COUNTIF('2way'!$Q$3:$Q$7690,"=" &amp;B36) + COUNTIF('2way'!$R$3:$R$7690,"=" &amp;B36)</f>
        <v>5</v>
      </c>
      <c r="H36" s="6">
        <f t="shared" si="17"/>
        <v>0.2</v>
      </c>
      <c r="I36" s="6">
        <f t="shared" si="1"/>
        <v>0.2</v>
      </c>
      <c r="J36" s="6">
        <f t="shared" si="2"/>
        <v>0.2</v>
      </c>
      <c r="K36" s="6">
        <f t="shared" si="3"/>
        <v>0.4</v>
      </c>
      <c r="L36" s="69">
        <f>COUNTIFS('2way'!$M$3:$M$7690,"&gt;50%",'2way'!$Y$3:$Y$7690,"Y",'2way'!$Q$3:$Q$7690,"=" &amp;B36) +  COUNTIFS('2way'!$M$3:$M$7690,"&gt;50%",'2way'!$Y$3:$Y$7690,"Y",'2way'!$R$3:$R$7690,"=" &amp;B36)</f>
        <v>0</v>
      </c>
      <c r="M36" s="69">
        <f>COUNTIFS('2way'!$M$3:$M$7690,"&gt;50%",'2way'!$Y$3:$Y$7690,"N",'2way'!$Q$3:$Q$7690,"=" &amp;B36) +  COUNTIFS('2way'!$M$3:$M$7690,"&gt;50%",'2way'!$Y$3:$Y$7690,"N",'2way'!$R$3:$R$7690,"=" &amp;B36)</f>
        <v>1</v>
      </c>
      <c r="N36" s="69">
        <f>COUNTIFS('2way'!$N$3:$N$7690,"&gt;50%",'2way'!$Y$3:$Y$7690,"N",'2way'!$Q$3:$Q$7690,"=" &amp;B36) +  COUNTIFS('2way'!$N$3:$N$7690,"&gt;50%",'2way'!$Y$3:$Y$7690,"N",'2way'!$R$3:$R$7690,"=" &amp;B36)</f>
        <v>1</v>
      </c>
      <c r="O36" s="69">
        <f>COUNTIFS('2way'!$N$3:$N$7690,"&gt;50%",'2way'!$Y$3:$Y$7690,"Y",'2way'!$Q$3:$Q$7690,"=" &amp;B36) +  COUNTIFS('2way'!$N$3:$N$7690,"&gt;50%",'2way'!$Y$3:$Y$7690,"Y",'2way'!$R$3:$R$7690,"=" &amp;B36)</f>
        <v>3</v>
      </c>
      <c r="P36">
        <f>COUNTIF('2way'!$Q$3:$Q$7690,"=" &amp;B36) + COUNTIF('2way'!$R$3:$R$7690,"=" &amp;B36)</f>
        <v>5</v>
      </c>
      <c r="Q36" s="6">
        <f t="shared" si="4"/>
        <v>0</v>
      </c>
      <c r="R36" s="6">
        <f t="shared" si="5"/>
        <v>0.2</v>
      </c>
      <c r="S36" s="6">
        <f t="shared" si="6"/>
        <v>0.2</v>
      </c>
      <c r="T36" s="6">
        <f t="shared" si="7"/>
        <v>0.6</v>
      </c>
      <c r="U36">
        <f t="shared" si="8"/>
        <v>2</v>
      </c>
      <c r="V36" s="6">
        <f t="shared" si="9"/>
        <v>0.4</v>
      </c>
      <c r="W36">
        <f t="shared" si="10"/>
        <v>1</v>
      </c>
      <c r="X36" s="6">
        <f t="shared" si="11"/>
        <v>0.2</v>
      </c>
      <c r="Y36">
        <f t="shared" si="12"/>
        <v>3</v>
      </c>
      <c r="Z36" s="6">
        <f t="shared" si="13"/>
        <v>0.6</v>
      </c>
      <c r="AA36">
        <f t="shared" si="14"/>
        <v>4</v>
      </c>
      <c r="AB36" s="6">
        <f t="shared" si="15"/>
        <v>0.8</v>
      </c>
    </row>
    <row r="37" spans="1:28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1</v>
      </c>
      <c r="D37" s="69">
        <f>COUNTIFS('2way'!$A$3:$A$7690,"&gt;50%",'2way'!$Y$3:$Y$7690,"N",'2way'!$Q$3:$Q$7690,"=" &amp;B37) +  COUNTIFS('2way'!$A$3:$A$7690,"&gt;50%",'2way'!$Y$3:$Y$7690,"N",'2way'!$R$3:$R$7690,"=" &amp;B37)</f>
        <v>1</v>
      </c>
      <c r="E37" s="69">
        <f>COUNTIFS('2way'!$B$3:$B$7690,"&gt;50%",'2way'!$Y$3:$Y$7690,"N",'2way'!$Q$3:$Q$7690,"=" &amp;B37) +  COUNTIFS('2way'!$B$3:$B$7690,"&gt;50%",'2way'!$Y$3:$Y$7690,"N",'2way'!$R$3:$R$7690,"=" &amp;B37)</f>
        <v>3</v>
      </c>
      <c r="F37" s="69">
        <f>COUNTIFS('2way'!$B$3:$B$7690,"&gt;50%",'2way'!$Y$3:$Y$7690,"Y",'2way'!$Q$3:$Q$7690,"=" &amp;B37) +  COUNTIFS('2way'!$B$3:$B$7690,"&gt;50%",'2way'!$Y$3:$Y$7690,"Y",'2way'!$R$3:$R$7690,"=" &amp;B37)</f>
        <v>0</v>
      </c>
      <c r="G37">
        <f>COUNTIF('2way'!$Q$3:$Q$7690,"=" &amp;B37) + COUNTIF('2way'!$R$3:$R$7690,"=" &amp;B37)</f>
        <v>5</v>
      </c>
      <c r="H37" s="6">
        <f t="shared" si="17"/>
        <v>0.2</v>
      </c>
      <c r="I37" s="6">
        <f t="shared" si="1"/>
        <v>0.2</v>
      </c>
      <c r="J37" s="6">
        <f t="shared" si="2"/>
        <v>0.6</v>
      </c>
      <c r="K37" s="6">
        <f t="shared" si="3"/>
        <v>0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4</v>
      </c>
      <c r="O37" s="69">
        <f>COUNTIFS('2way'!$N$3:$N$7690,"&gt;50%",'2way'!$Y$3:$Y$7690,"Y",'2way'!$Q$3:$Q$7690,"=" &amp;B37) +  COUNTIFS('2way'!$N$3:$N$7690,"&gt;50%",'2way'!$Y$3:$Y$7690,"Y",'2way'!$R$3:$R$7690,"=" &amp;B37)</f>
        <v>1</v>
      </c>
      <c r="P37">
        <f>COUNTIF('2way'!$Q$3:$Q$7690,"=" &amp;B37) + COUNTIF('2way'!$R$3:$R$7690,"=" &amp;B37)</f>
        <v>5</v>
      </c>
      <c r="Q37" s="6">
        <f t="shared" si="4"/>
        <v>0</v>
      </c>
      <c r="R37" s="6">
        <f t="shared" si="5"/>
        <v>0</v>
      </c>
      <c r="S37" s="6">
        <f t="shared" si="6"/>
        <v>0.8</v>
      </c>
      <c r="T37" s="6">
        <f t="shared" si="7"/>
        <v>0.2</v>
      </c>
      <c r="U37">
        <f t="shared" si="8"/>
        <v>4</v>
      </c>
      <c r="V37" s="6">
        <f t="shared" si="9"/>
        <v>0.8</v>
      </c>
      <c r="W37">
        <f t="shared" si="10"/>
        <v>4</v>
      </c>
      <c r="X37" s="6">
        <f t="shared" si="11"/>
        <v>0.8</v>
      </c>
      <c r="Y37">
        <f t="shared" si="12"/>
        <v>1</v>
      </c>
      <c r="Z37" s="6">
        <f t="shared" si="13"/>
        <v>0.2</v>
      </c>
      <c r="AA37">
        <f t="shared" si="14"/>
        <v>1</v>
      </c>
      <c r="AB37" s="6">
        <f t="shared" si="15"/>
        <v>0.2</v>
      </c>
    </row>
    <row r="38" spans="1:28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1</v>
      </c>
      <c r="E38" s="69">
        <f>COUNTIFS('2way'!$B$3:$B$7690,"&gt;50%",'2way'!$Y$3:$Y$7690,"N",'2way'!$Q$3:$Q$7690,"=" &amp;B38) +  COUNTIFS('2way'!$B$3:$B$7690,"&gt;50%",'2way'!$Y$3:$Y$7690,"N",'2way'!$R$3:$R$7690,"=" &amp;B38)</f>
        <v>3</v>
      </c>
      <c r="F38" s="69">
        <f>COUNTIFS('2way'!$B$3:$B$7690,"&gt;50%",'2way'!$Y$3:$Y$7690,"Y",'2way'!$Q$3:$Q$7690,"=" &amp;B38) +  COUNTIFS('2way'!$B$3:$B$7690,"&gt;50%",'2way'!$Y$3:$Y$7690,"Y",'2way'!$R$3:$R$7690,"=" &amp;B38)</f>
        <v>1</v>
      </c>
      <c r="G38">
        <f>COUNTIF('2way'!$Q$3:$Q$7690,"=" &amp;B38) + COUNTIF('2way'!$R$3:$R$7690,"=" &amp;B38)</f>
        <v>5</v>
      </c>
      <c r="H38" s="6">
        <f t="shared" si="17"/>
        <v>0</v>
      </c>
      <c r="I38" s="6">
        <f t="shared" si="1"/>
        <v>0.2</v>
      </c>
      <c r="J38" s="6">
        <f t="shared" si="2"/>
        <v>0.6</v>
      </c>
      <c r="K38" s="6">
        <f t="shared" si="3"/>
        <v>0.2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0</v>
      </c>
      <c r="N38" s="69">
        <f>COUNTIFS('2way'!$N$3:$N$7690,"&gt;50%",'2way'!$Y$3:$Y$7690,"N",'2way'!$Q$3:$Q$7690,"=" &amp;B38) +  COUNTIFS('2way'!$N$3:$N$7690,"&gt;50%",'2way'!$Y$3:$Y$7690,"N",'2way'!$R$3:$R$7690,"=" &amp;B38)</f>
        <v>4</v>
      </c>
      <c r="O38" s="69">
        <f>COUNTIFS('2way'!$N$3:$N$7690,"&gt;50%",'2way'!$Y$3:$Y$7690,"Y",'2way'!$Q$3:$Q$7690,"=" &amp;B38) +  COUNTIFS('2way'!$N$3:$N$7690,"&gt;50%",'2way'!$Y$3:$Y$7690,"Y",'2way'!$R$3:$R$7690,"=" &amp;B38)</f>
        <v>1</v>
      </c>
      <c r="P38">
        <f>COUNTIF('2way'!$Q$3:$Q$7690,"=" &amp;B38) + COUNTIF('2way'!$R$3:$R$7690,"=" &amp;B38)</f>
        <v>5</v>
      </c>
      <c r="Q38" s="6">
        <f t="shared" si="4"/>
        <v>0</v>
      </c>
      <c r="R38" s="6">
        <f t="shared" si="5"/>
        <v>0</v>
      </c>
      <c r="S38" s="6">
        <f t="shared" si="6"/>
        <v>0.8</v>
      </c>
      <c r="T38" s="6">
        <f t="shared" si="7"/>
        <v>0.2</v>
      </c>
      <c r="U38">
        <f t="shared" si="8"/>
        <v>3</v>
      </c>
      <c r="V38" s="6">
        <f t="shared" si="9"/>
        <v>0.6</v>
      </c>
      <c r="W38">
        <f t="shared" si="10"/>
        <v>4</v>
      </c>
      <c r="X38" s="6">
        <f t="shared" si="11"/>
        <v>0.8</v>
      </c>
      <c r="Y38">
        <f t="shared" si="12"/>
        <v>2</v>
      </c>
      <c r="Z38" s="6">
        <f t="shared" si="13"/>
        <v>0.4</v>
      </c>
      <c r="AA38">
        <f t="shared" si="14"/>
        <v>1</v>
      </c>
      <c r="AB38" s="6">
        <f t="shared" si="15"/>
        <v>0.2</v>
      </c>
    </row>
    <row r="39" spans="1:28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3</v>
      </c>
      <c r="F39" s="69">
        <f>COUNTIFS('2way'!$B$3:$B$7690,"&gt;50%",'2way'!$Y$3:$Y$7690,"Y",'2way'!$Q$3:$Q$7690,"=" &amp;B39) +  COUNTIFS('2way'!$B$3:$B$7690,"&gt;50%",'2way'!$Y$3:$Y$7690,"Y",'2way'!$R$3:$R$7690,"=" &amp;B39)</f>
        <v>2</v>
      </c>
      <c r="G39">
        <f>COUNTIF('2way'!$Q$3:$Q$7690,"=" &amp;B39) + COUNTIF('2way'!$R$3:$R$7690,"=" &amp;B39)</f>
        <v>5</v>
      </c>
      <c r="H39" s="6">
        <f t="shared" si="17"/>
        <v>0</v>
      </c>
      <c r="I39" s="6">
        <f t="shared" si="1"/>
        <v>0</v>
      </c>
      <c r="J39" s="6">
        <f t="shared" si="2"/>
        <v>0.6</v>
      </c>
      <c r="K39" s="6">
        <f t="shared" si="3"/>
        <v>0.4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3</v>
      </c>
      <c r="O39" s="69">
        <f>COUNTIFS('2way'!$N$3:$N$7690,"&gt;50%",'2way'!$Y$3:$Y$7690,"Y",'2way'!$Q$3:$Q$7690,"=" &amp;B39) +  COUNTIFS('2way'!$N$3:$N$7690,"&gt;50%",'2way'!$Y$3:$Y$7690,"Y",'2way'!$R$3:$R$7690,"=" &amp;B39)</f>
        <v>2</v>
      </c>
      <c r="P39">
        <f>COUNTIF('2way'!$Q$3:$Q$7690,"=" &amp;B39) + COUNTIF('2way'!$R$3:$R$7690,"=" &amp;B39)</f>
        <v>5</v>
      </c>
      <c r="Q39" s="6">
        <f t="shared" si="4"/>
        <v>0</v>
      </c>
      <c r="R39" s="6">
        <f t="shared" si="5"/>
        <v>0</v>
      </c>
      <c r="S39" s="6">
        <f t="shared" si="6"/>
        <v>0.6</v>
      </c>
      <c r="T39" s="6">
        <f t="shared" si="7"/>
        <v>0.4</v>
      </c>
      <c r="U39">
        <f t="shared" si="8"/>
        <v>3</v>
      </c>
      <c r="V39" s="6">
        <f t="shared" si="9"/>
        <v>0.6</v>
      </c>
      <c r="W39">
        <f t="shared" si="10"/>
        <v>3</v>
      </c>
      <c r="X39" s="6">
        <f t="shared" si="11"/>
        <v>0.6</v>
      </c>
      <c r="Y39">
        <f t="shared" si="12"/>
        <v>2</v>
      </c>
      <c r="Z39" s="6">
        <f t="shared" si="13"/>
        <v>0.4</v>
      </c>
      <c r="AA39">
        <f t="shared" si="14"/>
        <v>2</v>
      </c>
      <c r="AB39" s="6">
        <f t="shared" si="15"/>
        <v>0.4</v>
      </c>
    </row>
    <row r="40" spans="1:28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0</v>
      </c>
      <c r="D40" s="69">
        <f>COUNTIFS('2way'!$A$3:$A$7690,"&gt;50%",'2way'!$Y$3:$Y$7690,"N",'2way'!$Q$3:$Q$7690,"=" &amp;B40) +  COUNTIFS('2way'!$A$3:$A$7690,"&gt;50%",'2way'!$Y$3:$Y$7690,"N",'2way'!$R$3:$R$7690,"=" &amp;B40)</f>
        <v>0</v>
      </c>
      <c r="E40" s="69">
        <f>COUNTIFS('2way'!$B$3:$B$7690,"&gt;50%",'2way'!$Y$3:$Y$7690,"N",'2way'!$Q$3:$Q$7690,"=" &amp;B40) +  COUNTIFS('2way'!$B$3:$B$7690,"&gt;50%",'2way'!$Y$3:$Y$7690,"N",'2way'!$R$3:$R$7690,"=" &amp;B40)</f>
        <v>1</v>
      </c>
      <c r="F40" s="69">
        <f>COUNTIFS('2way'!$B$3:$B$7690,"&gt;50%",'2way'!$Y$3:$Y$7690,"Y",'2way'!$Q$3:$Q$7690,"=" &amp;B40) +  COUNTIFS('2way'!$B$3:$B$7690,"&gt;50%",'2way'!$Y$3:$Y$7690,"Y",'2way'!$R$3:$R$7690,"=" &amp;B40)</f>
        <v>4</v>
      </c>
      <c r="G40">
        <f>COUNTIF('2way'!$Q$3:$Q$7690,"=" &amp;B40) + COUNTIF('2way'!$R$3:$R$7690,"=" &amp;B40)</f>
        <v>5</v>
      </c>
      <c r="H40" s="6">
        <f t="shared" si="17"/>
        <v>0</v>
      </c>
      <c r="I40" s="6">
        <f t="shared" si="1"/>
        <v>0</v>
      </c>
      <c r="J40" s="6">
        <f t="shared" si="2"/>
        <v>0.2</v>
      </c>
      <c r="K40" s="6">
        <f t="shared" si="3"/>
        <v>0.8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1</v>
      </c>
      <c r="O40" s="69">
        <f>COUNTIFS('2way'!$N$3:$N$7690,"&gt;50%",'2way'!$Y$3:$Y$7690,"Y",'2way'!$Q$3:$Q$7690,"=" &amp;B40) +  COUNTIFS('2way'!$N$3:$N$7690,"&gt;50%",'2way'!$Y$3:$Y$7690,"Y",'2way'!$R$3:$R$7690,"=" &amp;B40)</f>
        <v>4</v>
      </c>
      <c r="P40">
        <f>COUNTIF('2way'!$Q$3:$Q$7690,"=" &amp;B40) + COUNTIF('2way'!$R$3:$R$7690,"=" &amp;B40)</f>
        <v>5</v>
      </c>
      <c r="Q40" s="6">
        <f t="shared" si="4"/>
        <v>0</v>
      </c>
      <c r="R40" s="6">
        <f t="shared" si="5"/>
        <v>0</v>
      </c>
      <c r="S40" s="6">
        <f t="shared" si="6"/>
        <v>0.2</v>
      </c>
      <c r="T40" s="6">
        <f t="shared" si="7"/>
        <v>0.8</v>
      </c>
      <c r="U40">
        <f t="shared" si="8"/>
        <v>1</v>
      </c>
      <c r="V40" s="6">
        <f t="shared" si="9"/>
        <v>0.2</v>
      </c>
      <c r="W40">
        <f t="shared" si="10"/>
        <v>1</v>
      </c>
      <c r="X40" s="6">
        <f t="shared" si="11"/>
        <v>0.2</v>
      </c>
      <c r="Y40">
        <f t="shared" si="12"/>
        <v>4</v>
      </c>
      <c r="Z40" s="6">
        <f t="shared" si="13"/>
        <v>0.8</v>
      </c>
      <c r="AA40">
        <f t="shared" si="14"/>
        <v>4</v>
      </c>
      <c r="AB40" s="6">
        <f t="shared" si="15"/>
        <v>0.8</v>
      </c>
    </row>
    <row r="41" spans="1:28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0</v>
      </c>
      <c r="E41" s="69">
        <f>COUNTIFS('2way'!$B$3:$B$7690,"&gt;50%",'2way'!$Y$3:$Y$7690,"N",'2way'!$Q$3:$Q$7690,"=" &amp;B41) +  COUNTIFS('2way'!$B$3:$B$7690,"&gt;50%",'2way'!$Y$3:$Y$7690,"N",'2way'!$R$3:$R$7690,"=" &amp;B41)</f>
        <v>3</v>
      </c>
      <c r="F41" s="69">
        <f>COUNTIFS('2way'!$B$3:$B$7690,"&gt;50%",'2way'!$Y$3:$Y$7690,"Y",'2way'!$Q$3:$Q$7690,"=" &amp;B41) +  COUNTIFS('2way'!$B$3:$B$7690,"&gt;50%",'2way'!$Y$3:$Y$7690,"Y",'2way'!$R$3:$R$7690,"=" &amp;B41)</f>
        <v>2</v>
      </c>
      <c r="G41">
        <f>COUNTIF('2way'!$Q$3:$Q$7690,"=" &amp;B41) + COUNTIF('2way'!$R$3:$R$7690,"=" &amp;B41)</f>
        <v>5</v>
      </c>
      <c r="H41" s="6">
        <f t="shared" si="17"/>
        <v>0</v>
      </c>
      <c r="I41" s="6">
        <f t="shared" si="1"/>
        <v>0</v>
      </c>
      <c r="J41" s="6">
        <f t="shared" si="2"/>
        <v>0.6</v>
      </c>
      <c r="K41" s="6">
        <f t="shared" si="3"/>
        <v>0.4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2</v>
      </c>
      <c r="O41" s="69">
        <f>COUNTIFS('2way'!$N$3:$N$7690,"&gt;50%",'2way'!$Y$3:$Y$7690,"Y",'2way'!$Q$3:$Q$7690,"=" &amp;B41) +  COUNTIFS('2way'!$N$3:$N$7690,"&gt;50%",'2way'!$Y$3:$Y$7690,"Y",'2way'!$R$3:$R$7690,"=" &amp;B41)</f>
        <v>2</v>
      </c>
      <c r="P41">
        <f>COUNTIF('2way'!$Q$3:$Q$7690,"=" &amp;B41) + COUNTIF('2way'!$R$3:$R$7690,"=" &amp;B41)</f>
        <v>5</v>
      </c>
      <c r="Q41" s="6">
        <f t="shared" si="4"/>
        <v>0</v>
      </c>
      <c r="R41" s="6">
        <f t="shared" si="5"/>
        <v>0.2</v>
      </c>
      <c r="S41" s="6">
        <f t="shared" si="6"/>
        <v>0.4</v>
      </c>
      <c r="T41" s="6">
        <f t="shared" si="7"/>
        <v>0.4</v>
      </c>
      <c r="U41">
        <f t="shared" si="8"/>
        <v>3</v>
      </c>
      <c r="V41" s="6">
        <f t="shared" si="9"/>
        <v>0.6</v>
      </c>
      <c r="W41">
        <f t="shared" si="10"/>
        <v>2</v>
      </c>
      <c r="X41" s="6">
        <f t="shared" si="11"/>
        <v>0.4</v>
      </c>
      <c r="Y41">
        <f t="shared" si="12"/>
        <v>2</v>
      </c>
      <c r="Z41" s="6">
        <f t="shared" si="13"/>
        <v>0.4</v>
      </c>
      <c r="AA41">
        <f t="shared" si="14"/>
        <v>3</v>
      </c>
      <c r="AB41" s="6">
        <f t="shared" si="15"/>
        <v>0.6</v>
      </c>
    </row>
    <row r="42" spans="1:28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0</v>
      </c>
      <c r="E42" s="69">
        <f>COUNTIFS('2way'!$B$3:$B$7690,"&gt;50%",'2way'!$Y$3:$Y$7690,"N",'2way'!$Q$3:$Q$7690,"=" &amp;B42) +  COUNTIFS('2way'!$B$3:$B$7690,"&gt;50%",'2way'!$Y$3:$Y$7690,"N",'2way'!$R$3:$R$7690,"=" &amp;B42)</f>
        <v>3</v>
      </c>
      <c r="F42" s="69">
        <f>COUNTIFS('2way'!$B$3:$B$7690,"&gt;50%",'2way'!$Y$3:$Y$7690,"Y",'2way'!$Q$3:$Q$7690,"=" &amp;B42) +  COUNTIFS('2way'!$B$3:$B$7690,"&gt;50%",'2way'!$Y$3:$Y$7690,"Y",'2way'!$R$3:$R$7690,"=" &amp;B42)</f>
        <v>1</v>
      </c>
      <c r="G42">
        <f>COUNTIF('2way'!$Q$3:$Q$7690,"=" &amp;B42) + COUNTIF('2way'!$R$3:$R$7690,"=" &amp;B42)</f>
        <v>5</v>
      </c>
      <c r="H42" s="6">
        <f t="shared" si="17"/>
        <v>0.2</v>
      </c>
      <c r="I42" s="6">
        <f t="shared" si="1"/>
        <v>0</v>
      </c>
      <c r="J42" s="6">
        <f t="shared" si="2"/>
        <v>0.6</v>
      </c>
      <c r="K42" s="6">
        <f t="shared" si="3"/>
        <v>0.2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3</v>
      </c>
      <c r="O42" s="69">
        <f>COUNTIFS('2way'!$N$3:$N$7690,"&gt;50%",'2way'!$Y$3:$Y$7690,"Y",'2way'!$Q$3:$Q$7690,"=" &amp;B42) +  COUNTIFS('2way'!$N$3:$N$7690,"&gt;50%",'2way'!$Y$3:$Y$7690,"Y",'2way'!$R$3:$R$7690,"=" &amp;B42)</f>
        <v>2</v>
      </c>
      <c r="P42">
        <f>COUNTIF('2way'!$Q$3:$Q$7690,"=" &amp;B42) + COUNTIF('2way'!$R$3:$R$7690,"=" &amp;B42)</f>
        <v>5</v>
      </c>
      <c r="Q42" s="6">
        <f t="shared" si="4"/>
        <v>0</v>
      </c>
      <c r="R42" s="6">
        <f t="shared" si="5"/>
        <v>0</v>
      </c>
      <c r="S42" s="6">
        <f t="shared" si="6"/>
        <v>0.6</v>
      </c>
      <c r="T42" s="6">
        <f t="shared" si="7"/>
        <v>0.4</v>
      </c>
      <c r="U42">
        <f t="shared" si="8"/>
        <v>4</v>
      </c>
      <c r="V42" s="6">
        <f t="shared" si="9"/>
        <v>0.8</v>
      </c>
      <c r="W42">
        <f t="shared" si="10"/>
        <v>3</v>
      </c>
      <c r="X42" s="6">
        <f t="shared" si="11"/>
        <v>0.6</v>
      </c>
      <c r="Y42">
        <f t="shared" si="12"/>
        <v>1</v>
      </c>
      <c r="Z42" s="6">
        <f t="shared" si="13"/>
        <v>0.2</v>
      </c>
      <c r="AA42">
        <f t="shared" si="14"/>
        <v>2</v>
      </c>
      <c r="AB42" s="6">
        <f t="shared" si="15"/>
        <v>0.4</v>
      </c>
    </row>
    <row r="43" spans="1:28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2</v>
      </c>
      <c r="F43" s="6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5</v>
      </c>
      <c r="H43" s="6">
        <f t="shared" si="17"/>
        <v>0</v>
      </c>
      <c r="I43" s="6">
        <f t="shared" si="1"/>
        <v>0</v>
      </c>
      <c r="J43" s="6">
        <f t="shared" si="2"/>
        <v>0.4</v>
      </c>
      <c r="K43" s="6">
        <f t="shared" si="3"/>
        <v>0.6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2</v>
      </c>
      <c r="O43" s="69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5</v>
      </c>
      <c r="Q43" s="6">
        <f t="shared" si="4"/>
        <v>0</v>
      </c>
      <c r="R43" s="6">
        <f t="shared" si="5"/>
        <v>0</v>
      </c>
      <c r="S43" s="6">
        <f t="shared" si="6"/>
        <v>0.4</v>
      </c>
      <c r="T43" s="6">
        <f t="shared" si="7"/>
        <v>0.6</v>
      </c>
      <c r="U43">
        <f t="shared" si="8"/>
        <v>2</v>
      </c>
      <c r="V43" s="6">
        <f t="shared" si="9"/>
        <v>0.4</v>
      </c>
      <c r="W43">
        <f t="shared" si="10"/>
        <v>2</v>
      </c>
      <c r="X43" s="6">
        <f t="shared" si="11"/>
        <v>0.4</v>
      </c>
      <c r="Y43">
        <f t="shared" si="12"/>
        <v>3</v>
      </c>
      <c r="Z43" s="6">
        <f t="shared" si="13"/>
        <v>0.6</v>
      </c>
      <c r="AA43">
        <f t="shared" si="14"/>
        <v>3</v>
      </c>
      <c r="AB43" s="6">
        <f t="shared" si="15"/>
        <v>0.6</v>
      </c>
    </row>
    <row r="44" spans="1:28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2</v>
      </c>
      <c r="F44" s="69">
        <f>COUNTIFS('2way'!$B$3:$B$7690,"&gt;50%",'2way'!$Y$3:$Y$7690,"Y",'2way'!$Q$3:$Q$7690,"=" &amp;B44) +  COUNTIFS('2way'!$B$3:$B$7690,"&gt;50%",'2way'!$Y$3:$Y$7690,"Y",'2way'!$R$3:$R$7690,"=" &amp;B44)</f>
        <v>3</v>
      </c>
      <c r="G44">
        <f>COUNTIF('2way'!$Q$3:$Q$7690,"=" &amp;B44) + COUNTIF('2way'!$R$3:$R$7690,"=" &amp;B44)</f>
        <v>5</v>
      </c>
      <c r="H44" s="6">
        <f t="shared" si="17"/>
        <v>0</v>
      </c>
      <c r="I44" s="6">
        <f t="shared" si="1"/>
        <v>0</v>
      </c>
      <c r="J44" s="6">
        <f t="shared" si="2"/>
        <v>0.4</v>
      </c>
      <c r="K44" s="6">
        <f t="shared" si="3"/>
        <v>0.6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2</v>
      </c>
      <c r="O44" s="69">
        <f>COUNTIFS('2way'!$N$3:$N$7690,"&gt;50%",'2way'!$Y$3:$Y$7690,"Y",'2way'!$Q$3:$Q$7690,"=" &amp;B44) +  COUNTIFS('2way'!$N$3:$N$7690,"&gt;50%",'2way'!$Y$3:$Y$7690,"Y",'2way'!$R$3:$R$7690,"=" &amp;B44)</f>
        <v>3</v>
      </c>
      <c r="P44">
        <f>COUNTIF('2way'!$Q$3:$Q$7690,"=" &amp;B44) + COUNTIF('2way'!$R$3:$R$7690,"=" &amp;B44)</f>
        <v>5</v>
      </c>
      <c r="Q44" s="6">
        <f t="shared" si="4"/>
        <v>0</v>
      </c>
      <c r="R44" s="6">
        <f t="shared" si="5"/>
        <v>0</v>
      </c>
      <c r="S44" s="6">
        <f t="shared" si="6"/>
        <v>0.4</v>
      </c>
      <c r="T44" s="6">
        <f t="shared" si="7"/>
        <v>0.6</v>
      </c>
      <c r="U44">
        <f t="shared" si="8"/>
        <v>2</v>
      </c>
      <c r="V44" s="6">
        <f t="shared" si="9"/>
        <v>0.4</v>
      </c>
      <c r="W44">
        <f t="shared" si="10"/>
        <v>2</v>
      </c>
      <c r="X44" s="6">
        <f t="shared" si="11"/>
        <v>0.4</v>
      </c>
      <c r="Y44">
        <f t="shared" si="12"/>
        <v>3</v>
      </c>
      <c r="Z44" s="6">
        <f t="shared" si="13"/>
        <v>0.6</v>
      </c>
      <c r="AA44">
        <f t="shared" si="14"/>
        <v>3</v>
      </c>
      <c r="AB44" s="6">
        <f t="shared" si="15"/>
        <v>0.6</v>
      </c>
    </row>
    <row r="45" spans="1:28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2</v>
      </c>
      <c r="D45" s="69">
        <f>COUNTIFS('2way'!$A$3:$A$7690,"&gt;50%",'2way'!$Y$3:$Y$7690,"N",'2way'!$Q$3:$Q$7690,"=" &amp;B45) +  COUNTIFS('2way'!$A$3:$A$7690,"&gt;50%",'2way'!$Y$3:$Y$7690,"N",'2way'!$R$3:$R$7690,"=" &amp;B45)</f>
        <v>0</v>
      </c>
      <c r="E45" s="69">
        <f>COUNTIFS('2way'!$B$3:$B$7690,"&gt;50%",'2way'!$Y$3:$Y$7690,"N",'2way'!$Q$3:$Q$7690,"=" &amp;B45) +  COUNTIFS('2way'!$B$3:$B$7690,"&gt;50%",'2way'!$Y$3:$Y$7690,"N",'2way'!$R$3:$R$7690,"=" &amp;B45)</f>
        <v>0</v>
      </c>
      <c r="F45" s="69">
        <f>COUNTIFS('2way'!$B$3:$B$7690,"&gt;50%",'2way'!$Y$3:$Y$7690,"Y",'2way'!$Q$3:$Q$7690,"=" &amp;B45) +  COUNTIFS('2way'!$B$3:$B$7690,"&gt;50%",'2way'!$Y$3:$Y$7690,"Y",'2way'!$R$3:$R$7690,"=" &amp;B45)</f>
        <v>3</v>
      </c>
      <c r="G45">
        <f>COUNTIF('2way'!$Q$3:$Q$7690,"=" &amp;B45) + COUNTIF('2way'!$R$3:$R$7690,"=" &amp;B45)</f>
        <v>5</v>
      </c>
      <c r="H45" s="6">
        <f t="shared" si="17"/>
        <v>0.4</v>
      </c>
      <c r="I45" s="6">
        <f t="shared" si="1"/>
        <v>0</v>
      </c>
      <c r="J45" s="6">
        <f t="shared" si="2"/>
        <v>0</v>
      </c>
      <c r="K45" s="6">
        <f t="shared" si="3"/>
        <v>0.6</v>
      </c>
      <c r="L45" s="69">
        <f>COUNTIFS('2way'!$M$3:$M$7690,"&gt;50%",'2way'!$Y$3:$Y$7690,"Y",'2way'!$Q$3:$Q$7690,"=" &amp;B45) +  COUNTIFS('2way'!$M$3:$M$7690,"&gt;50%",'2way'!$Y$3:$Y$7690,"Y",'2way'!$R$3:$R$7690,"=" &amp;B45)</f>
        <v>0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0</v>
      </c>
      <c r="O45" s="69">
        <f>COUNTIFS('2way'!$N$3:$N$7690,"&gt;50%",'2way'!$Y$3:$Y$7690,"Y",'2way'!$Q$3:$Q$7690,"=" &amp;B45) +  COUNTIFS('2way'!$N$3:$N$7690,"&gt;50%",'2way'!$Y$3:$Y$7690,"Y",'2way'!$R$3:$R$7690,"=" &amp;B45)</f>
        <v>5</v>
      </c>
      <c r="P45">
        <f>COUNTIF('2way'!$Q$3:$Q$7690,"=" &amp;B45) + COUNTIF('2way'!$R$3:$R$7690,"=" &amp;B45)</f>
        <v>5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1</v>
      </c>
      <c r="U45">
        <f t="shared" si="8"/>
        <v>2</v>
      </c>
      <c r="V45" s="6">
        <f t="shared" si="9"/>
        <v>0.4</v>
      </c>
      <c r="W45">
        <f t="shared" si="10"/>
        <v>0</v>
      </c>
      <c r="X45" s="6">
        <f t="shared" si="11"/>
        <v>0</v>
      </c>
      <c r="Y45">
        <f t="shared" si="12"/>
        <v>3</v>
      </c>
      <c r="Z45" s="6">
        <f t="shared" si="13"/>
        <v>0.6</v>
      </c>
      <c r="AA45">
        <f t="shared" si="14"/>
        <v>5</v>
      </c>
      <c r="AB45" s="6">
        <f t="shared" si="15"/>
        <v>1</v>
      </c>
    </row>
    <row r="46" spans="1:28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2</v>
      </c>
      <c r="D46" s="69">
        <f>COUNTIFS('2way'!$A$3:$A$7690,"&gt;50%",'2way'!$Y$3:$Y$7690,"N",'2way'!$Q$3:$Q$7690,"=" &amp;B46) +  COUNTIFS('2way'!$A$3:$A$7690,"&gt;50%",'2way'!$Y$3:$Y$7690,"N",'2way'!$R$3:$R$7690,"=" &amp;B46)</f>
        <v>1</v>
      </c>
      <c r="E46" s="69">
        <f>COUNTIFS('2way'!$B$3:$B$7690,"&gt;50%",'2way'!$Y$3:$Y$7690,"N",'2way'!$Q$3:$Q$7690,"=" &amp;B46) +  COUNTIFS('2way'!$B$3:$B$7690,"&gt;50%",'2way'!$Y$3:$Y$7690,"N",'2way'!$R$3:$R$7690,"=" &amp;B46)</f>
        <v>0</v>
      </c>
      <c r="F46" s="69">
        <f>COUNTIFS('2way'!$B$3:$B$7690,"&gt;50%",'2way'!$Y$3:$Y$7690,"Y",'2way'!$Q$3:$Q$7690,"=" &amp;B46) +  COUNTIFS('2way'!$B$3:$B$7690,"&gt;50%",'2way'!$Y$3:$Y$7690,"Y",'2way'!$R$3:$R$7690,"=" &amp;B46)</f>
        <v>2</v>
      </c>
      <c r="G46">
        <f>COUNTIF('2way'!$Q$3:$Q$7690,"=" &amp;B46) + COUNTIF('2way'!$R$3:$R$7690,"=" &amp;B46)</f>
        <v>5</v>
      </c>
      <c r="H46" s="6">
        <f t="shared" si="17"/>
        <v>0.4</v>
      </c>
      <c r="I46" s="6">
        <f t="shared" si="1"/>
        <v>0.2</v>
      </c>
      <c r="J46" s="6">
        <f t="shared" si="2"/>
        <v>0</v>
      </c>
      <c r="K46" s="6">
        <f t="shared" si="3"/>
        <v>0.4</v>
      </c>
      <c r="L46" s="69">
        <f>COUNTIFS('2way'!$M$3:$M$7690,"&gt;50%",'2way'!$Y$3:$Y$7690,"Y",'2way'!$Q$3:$Q$7690,"=" &amp;B46) +  COUNTIFS('2way'!$M$3:$M$7690,"&gt;50%",'2way'!$Y$3:$Y$7690,"Y",'2way'!$R$3:$R$7690,"=" &amp;B46)</f>
        <v>0</v>
      </c>
      <c r="M46" s="69">
        <f>COUNTIFS('2way'!$M$3:$M$7690,"&gt;50%",'2way'!$Y$3:$Y$7690,"N",'2way'!$Q$3:$Q$7690,"=" &amp;B46) +  COUNTIFS('2way'!$M$3:$M$7690,"&gt;50%",'2way'!$Y$3:$Y$7690,"N",'2way'!$R$3:$R$7690,"=" &amp;B46)</f>
        <v>1</v>
      </c>
      <c r="N46" s="69">
        <f>COUNTIFS('2way'!$N$3:$N$7690,"&gt;50%",'2way'!$Y$3:$Y$7690,"N",'2way'!$Q$3:$Q$7690,"=" &amp;B46) +  COUNTIFS('2way'!$N$3:$N$7690,"&gt;50%",'2way'!$Y$3:$Y$7690,"N",'2way'!$R$3:$R$7690,"=" &amp;B46)</f>
        <v>0</v>
      </c>
      <c r="O46" s="69">
        <f>COUNTIFS('2way'!$N$3:$N$7690,"&gt;50%",'2way'!$Y$3:$Y$7690,"Y",'2way'!$Q$3:$Q$7690,"=" &amp;B46) +  COUNTIFS('2way'!$N$3:$N$7690,"&gt;50%",'2way'!$Y$3:$Y$7690,"Y",'2way'!$R$3:$R$7690,"=" &amp;B46)</f>
        <v>4</v>
      </c>
      <c r="P46">
        <f>COUNTIF('2way'!$Q$3:$Q$7690,"=" &amp;B46) + COUNTIF('2way'!$R$3:$R$7690,"=" &amp;B46)</f>
        <v>5</v>
      </c>
      <c r="Q46" s="6">
        <f t="shared" si="4"/>
        <v>0</v>
      </c>
      <c r="R46" s="6">
        <f t="shared" si="5"/>
        <v>0.2</v>
      </c>
      <c r="S46" s="6">
        <f t="shared" si="6"/>
        <v>0</v>
      </c>
      <c r="T46" s="6">
        <f t="shared" si="7"/>
        <v>0.8</v>
      </c>
      <c r="U46">
        <f t="shared" si="8"/>
        <v>2</v>
      </c>
      <c r="V46" s="6">
        <f t="shared" si="9"/>
        <v>0.4</v>
      </c>
      <c r="W46">
        <f t="shared" si="10"/>
        <v>0</v>
      </c>
      <c r="X46" s="6">
        <f t="shared" si="11"/>
        <v>0</v>
      </c>
      <c r="Y46">
        <f t="shared" si="12"/>
        <v>3</v>
      </c>
      <c r="Z46" s="6">
        <f t="shared" si="13"/>
        <v>0.6</v>
      </c>
      <c r="AA46">
        <f t="shared" si="14"/>
        <v>5</v>
      </c>
      <c r="AB46" s="6">
        <f t="shared" si="15"/>
        <v>1</v>
      </c>
    </row>
    <row r="47" spans="1:28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2</v>
      </c>
      <c r="F47" s="69">
        <f>COUNTIFS('2way'!$B$3:$B$7690,"&gt;50%",'2way'!$Y$3:$Y$7690,"Y",'2way'!$Q$3:$Q$7690,"=" &amp;B47) +  COUNTIFS('2way'!$B$3:$B$7690,"&gt;50%",'2way'!$Y$3:$Y$7690,"Y",'2way'!$R$3:$R$7690,"=" &amp;B47)</f>
        <v>2</v>
      </c>
      <c r="G47">
        <f>COUNTIF('2way'!$Q$3:$Q$7690,"=" &amp;B47) + COUNTIF('2way'!$R$3:$R$7690,"=" &amp;B47)</f>
        <v>5</v>
      </c>
      <c r="H47" s="6">
        <f t="shared" si="17"/>
        <v>0.2</v>
      </c>
      <c r="I47" s="6">
        <f t="shared" si="1"/>
        <v>0</v>
      </c>
      <c r="J47" s="6">
        <f t="shared" si="2"/>
        <v>0.4</v>
      </c>
      <c r="K47" s="6">
        <f t="shared" si="3"/>
        <v>0.4</v>
      </c>
      <c r="L47" s="69">
        <f>COUNTIFS('2way'!$M$3:$M$7690,"&gt;50%",'2way'!$Y$3:$Y$7690,"Y",'2way'!$Q$3:$Q$7690,"=" &amp;B47) +  COUNTIFS('2way'!$M$3:$M$7690,"&gt;50%",'2way'!$Y$3:$Y$7690,"Y",'2way'!$R$3:$R$7690,"=" &amp;B47)</f>
        <v>0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2</v>
      </c>
      <c r="O47" s="69">
        <f>COUNTIFS('2way'!$N$3:$N$7690,"&gt;50%",'2way'!$Y$3:$Y$7690,"Y",'2way'!$Q$3:$Q$7690,"=" &amp;B47) +  COUNTIFS('2way'!$N$3:$N$7690,"&gt;50%",'2way'!$Y$3:$Y$7690,"Y",'2way'!$R$3:$R$7690,"=" &amp;B47)</f>
        <v>3</v>
      </c>
      <c r="P47">
        <f>COUNTIF('2way'!$Q$3:$Q$7690,"=" &amp;B47) + COUNTIF('2way'!$R$3:$R$7690,"=" &amp;B47)</f>
        <v>5</v>
      </c>
      <c r="Q47" s="6">
        <f t="shared" si="4"/>
        <v>0</v>
      </c>
      <c r="R47" s="6">
        <f t="shared" si="5"/>
        <v>0</v>
      </c>
      <c r="S47" s="6">
        <f t="shared" si="6"/>
        <v>0.4</v>
      </c>
      <c r="T47" s="6">
        <f t="shared" si="7"/>
        <v>0.6</v>
      </c>
      <c r="U47">
        <f t="shared" si="8"/>
        <v>3</v>
      </c>
      <c r="V47" s="6">
        <f t="shared" si="9"/>
        <v>0.6</v>
      </c>
      <c r="W47">
        <f t="shared" si="10"/>
        <v>2</v>
      </c>
      <c r="X47" s="6">
        <f t="shared" si="11"/>
        <v>0.4</v>
      </c>
      <c r="Y47">
        <f t="shared" si="12"/>
        <v>2</v>
      </c>
      <c r="Z47" s="6">
        <f t="shared" si="13"/>
        <v>0.4</v>
      </c>
      <c r="AA47">
        <f t="shared" si="14"/>
        <v>3</v>
      </c>
      <c r="AB47" s="6">
        <f t="shared" si="15"/>
        <v>0.6</v>
      </c>
    </row>
    <row r="48" spans="1:28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2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2</v>
      </c>
      <c r="F48" s="69">
        <f>COUNTIFS('2way'!$B$3:$B$7690,"&gt;50%",'2way'!$Y$3:$Y$7690,"Y",'2way'!$Q$3:$Q$7690,"=" &amp;B48) +  COUNTIFS('2way'!$B$3:$B$7690,"&gt;50%",'2way'!$Y$3:$Y$7690,"Y",'2way'!$R$3:$R$7690,"=" &amp;B48)</f>
        <v>1</v>
      </c>
      <c r="G48">
        <f>COUNTIF('2way'!$Q$3:$Q$7690,"=" &amp;B48) + COUNTIF('2way'!$R$3:$R$7690,"=" &amp;B48)</f>
        <v>6</v>
      </c>
      <c r="H48" s="6">
        <f t="shared" si="17"/>
        <v>0.33333333333333331</v>
      </c>
      <c r="I48" s="6">
        <f t="shared" si="1"/>
        <v>0.16666666666666666</v>
      </c>
      <c r="J48" s="6">
        <f t="shared" si="2"/>
        <v>0.33333333333333331</v>
      </c>
      <c r="K48" s="6">
        <f t="shared" si="3"/>
        <v>0.16666666666666666</v>
      </c>
      <c r="L48" s="69">
        <f>COUNTIFS('2way'!$M$3:$M$7690,"&gt;50%",'2way'!$Y$3:$Y$7690,"Y",'2way'!$Q$3:$Q$7690,"=" &amp;B48) +  COUNTIFS('2way'!$M$3:$M$7690,"&gt;50%",'2way'!$Y$3:$Y$7690,"Y",'2way'!$R$3:$R$7690,"=" &amp;B48)</f>
        <v>2</v>
      </c>
      <c r="M48" s="69">
        <f>COUNTIFS('2way'!$M$3:$M$7690,"&gt;50%",'2way'!$Y$3:$Y$7690,"N",'2way'!$Q$3:$Q$7690,"=" &amp;B48) +  COUNTIFS('2way'!$M$3:$M$7690,"&gt;50%",'2way'!$Y$3:$Y$7690,"N",'2way'!$R$3:$R$7690,"=" &amp;B48)</f>
        <v>2</v>
      </c>
      <c r="N48" s="69">
        <f>COUNTIFS('2way'!$N$3:$N$7690,"&gt;50%",'2way'!$Y$3:$Y$7690,"N",'2way'!$Q$3:$Q$7690,"=" &amp;B48) +  COUNTIFS('2way'!$N$3:$N$7690,"&gt;50%",'2way'!$Y$3:$Y$7690,"N",'2way'!$R$3:$R$7690,"=" &amp;B48)</f>
        <v>1</v>
      </c>
      <c r="O48" s="69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6</v>
      </c>
      <c r="Q48" s="6">
        <f t="shared" si="4"/>
        <v>0.33333333333333331</v>
      </c>
      <c r="R48" s="6">
        <f t="shared" si="5"/>
        <v>0.33333333333333331</v>
      </c>
      <c r="S48" s="6">
        <f t="shared" si="6"/>
        <v>0.16666666666666666</v>
      </c>
      <c r="T48" s="6">
        <f t="shared" si="7"/>
        <v>0.16666666666666666</v>
      </c>
      <c r="U48">
        <f t="shared" si="8"/>
        <v>4</v>
      </c>
      <c r="V48" s="6">
        <f t="shared" si="9"/>
        <v>0.66666666666666663</v>
      </c>
      <c r="W48">
        <f t="shared" si="10"/>
        <v>3</v>
      </c>
      <c r="X48" s="6">
        <f t="shared" si="11"/>
        <v>0.5</v>
      </c>
      <c r="Y48">
        <f t="shared" si="12"/>
        <v>2</v>
      </c>
      <c r="Z48" s="6">
        <f t="shared" si="13"/>
        <v>0.33333333333333331</v>
      </c>
      <c r="AA48">
        <f t="shared" si="14"/>
        <v>3</v>
      </c>
      <c r="AB48" s="6">
        <f t="shared" si="15"/>
        <v>0.5</v>
      </c>
    </row>
    <row r="49" spans="1:28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2</v>
      </c>
      <c r="D49" s="69">
        <f>COUNTIFS('2way'!$A$3:$A$7690,"&gt;50%",'2way'!$Y$3:$Y$7690,"N",'2way'!$Q$3:$Q$7690,"=" &amp;B49) +  COUNTIFS('2way'!$A$3:$A$7690,"&gt;50%",'2way'!$Y$3:$Y$7690,"N",'2way'!$R$3:$R$7690,"=" &amp;B49)</f>
        <v>1</v>
      </c>
      <c r="E49" s="69">
        <f>COUNTIFS('2way'!$B$3:$B$7690,"&gt;50%",'2way'!$Y$3:$Y$7690,"N",'2way'!$Q$3:$Q$7690,"=" &amp;B49) +  COUNTIFS('2way'!$B$3:$B$7690,"&gt;50%",'2way'!$Y$3:$Y$7690,"N",'2way'!$R$3:$R$7690,"=" &amp;B49)</f>
        <v>1</v>
      </c>
      <c r="F49" s="69">
        <f>COUNTIFS('2way'!$B$3:$B$7690,"&gt;50%",'2way'!$Y$3:$Y$7690,"Y",'2way'!$Q$3:$Q$7690,"=" &amp;B49) +  COUNTIFS('2way'!$B$3:$B$7690,"&gt;50%",'2way'!$Y$3:$Y$7690,"Y",'2way'!$R$3:$R$7690,"=" &amp;B49)</f>
        <v>1</v>
      </c>
      <c r="G49">
        <f>COUNTIF('2way'!$Q$3:$Q$7690,"=" &amp;B49) + COUNTIF('2way'!$R$3:$R$7690,"=" &amp;B49)</f>
        <v>5</v>
      </c>
      <c r="H49" s="6">
        <f t="shared" si="17"/>
        <v>0.4</v>
      </c>
      <c r="I49" s="6">
        <f t="shared" si="1"/>
        <v>0.2</v>
      </c>
      <c r="J49" s="6">
        <f t="shared" si="2"/>
        <v>0.2</v>
      </c>
      <c r="K49" s="6">
        <f t="shared" si="3"/>
        <v>0.2</v>
      </c>
      <c r="L49" s="69">
        <f>COUNTIFS('2way'!$M$3:$M$7690,"&gt;50%",'2way'!$Y$3:$Y$7690,"Y",'2way'!$Q$3:$Q$7690,"=" &amp;B49) +  COUNTIFS('2way'!$M$3:$M$7690,"&gt;50%",'2way'!$Y$3:$Y$7690,"Y",'2way'!$R$3:$R$7690,"=" &amp;B49)</f>
        <v>0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1</v>
      </c>
      <c r="O49" s="69">
        <f>COUNTIFS('2way'!$N$3:$N$7690,"&gt;50%",'2way'!$Y$3:$Y$7690,"Y",'2way'!$Q$3:$Q$7690,"=" &amp;B49) +  COUNTIFS('2way'!$N$3:$N$7690,"&gt;50%",'2way'!$Y$3:$Y$7690,"Y",'2way'!$R$3:$R$7690,"=" &amp;B49)</f>
        <v>3</v>
      </c>
      <c r="P49">
        <f>COUNTIF('2way'!$Q$3:$Q$7690,"=" &amp;B49) + COUNTIF('2way'!$R$3:$R$7690,"=" &amp;B49)</f>
        <v>5</v>
      </c>
      <c r="Q49" s="6">
        <f t="shared" si="4"/>
        <v>0</v>
      </c>
      <c r="R49" s="6">
        <f t="shared" si="5"/>
        <v>0.2</v>
      </c>
      <c r="S49" s="6">
        <f t="shared" si="6"/>
        <v>0.2</v>
      </c>
      <c r="T49" s="6">
        <f t="shared" si="7"/>
        <v>0.6</v>
      </c>
      <c r="U49">
        <f t="shared" si="8"/>
        <v>3</v>
      </c>
      <c r="V49" s="6">
        <f t="shared" si="9"/>
        <v>0.6</v>
      </c>
      <c r="W49">
        <f t="shared" si="10"/>
        <v>1</v>
      </c>
      <c r="X49" s="6">
        <f t="shared" si="11"/>
        <v>0.2</v>
      </c>
      <c r="Y49">
        <f t="shared" si="12"/>
        <v>2</v>
      </c>
      <c r="Z49" s="6">
        <f t="shared" si="13"/>
        <v>0.4</v>
      </c>
      <c r="AA49">
        <f t="shared" si="14"/>
        <v>4</v>
      </c>
      <c r="AB49" s="6">
        <f t="shared" si="15"/>
        <v>0.8</v>
      </c>
    </row>
    <row r="50" spans="1:28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0</v>
      </c>
      <c r="D50" s="69">
        <f>COUNTIFS('2way'!$A$3:$A$7690,"&gt;50%",'2way'!$Y$3:$Y$7690,"N",'2way'!$Q$3:$Q$7690,"=" &amp;B50) +  COUNTIFS('2way'!$A$3:$A$7690,"&gt;50%",'2way'!$Y$3:$Y$7690,"N",'2way'!$R$3:$R$7690,"=" &amp;B50)</f>
        <v>1</v>
      </c>
      <c r="E50" s="69">
        <f>COUNTIFS('2way'!$B$3:$B$7690,"&gt;50%",'2way'!$Y$3:$Y$7690,"N",'2way'!$Q$3:$Q$7690,"=" &amp;B50) +  COUNTIFS('2way'!$B$3:$B$7690,"&gt;50%",'2way'!$Y$3:$Y$7690,"N",'2way'!$R$3:$R$7690,"=" &amp;B50)</f>
        <v>4</v>
      </c>
      <c r="F50" s="69">
        <f>COUNTIFS('2way'!$B$3:$B$7690,"&gt;50%",'2way'!$Y$3:$Y$7690,"Y",'2way'!$Q$3:$Q$7690,"=" &amp;B50) +  COUNTIFS('2way'!$B$3:$B$7690,"&gt;50%",'2way'!$Y$3:$Y$7690,"Y",'2way'!$R$3:$R$7690,"=" &amp;B50)</f>
        <v>0</v>
      </c>
      <c r="G50">
        <f>COUNTIF('2way'!$Q$3:$Q$7690,"=" &amp;B50) + COUNTIF('2way'!$R$3:$R$7690,"=" &amp;B50)</f>
        <v>5</v>
      </c>
      <c r="H50" s="6">
        <f t="shared" si="17"/>
        <v>0</v>
      </c>
      <c r="I50" s="6">
        <f t="shared" si="1"/>
        <v>0.2</v>
      </c>
      <c r="J50" s="6">
        <f t="shared" si="2"/>
        <v>0.8</v>
      </c>
      <c r="K50" s="6">
        <f t="shared" si="3"/>
        <v>0</v>
      </c>
      <c r="L50" s="69">
        <f>COUNTIFS('2way'!$M$3:$M$7690,"&gt;50%",'2way'!$Y$3:$Y$7690,"Y",'2way'!$Q$3:$Q$7690,"=" &amp;B50) +  COUNTIFS('2way'!$M$3:$M$7690,"&gt;50%",'2way'!$Y$3:$Y$7690,"Y",'2way'!$R$3:$R$7690,"=" &amp;B50)</f>
        <v>0</v>
      </c>
      <c r="M50" s="69">
        <f>COUNTIFS('2way'!$M$3:$M$7690,"&gt;50%",'2way'!$Y$3:$Y$7690,"N",'2way'!$Q$3:$Q$7690,"=" &amp;B50) +  COUNTIFS('2way'!$M$3:$M$7690,"&gt;50%",'2way'!$Y$3:$Y$7690,"N",'2way'!$R$3:$R$7690,"=" &amp;B50)</f>
        <v>1</v>
      </c>
      <c r="N50" s="69">
        <f>COUNTIFS('2way'!$N$3:$N$7690,"&gt;50%",'2way'!$Y$3:$Y$7690,"N",'2way'!$Q$3:$Q$7690,"=" &amp;B50) +  COUNTIFS('2way'!$N$3:$N$7690,"&gt;50%",'2way'!$Y$3:$Y$7690,"N",'2way'!$R$3:$R$7690,"=" &amp;B50)</f>
        <v>4</v>
      </c>
      <c r="O50" s="69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5</v>
      </c>
      <c r="Q50" s="6">
        <f t="shared" si="4"/>
        <v>0</v>
      </c>
      <c r="R50" s="6">
        <f t="shared" si="5"/>
        <v>0.2</v>
      </c>
      <c r="S50" s="6">
        <f t="shared" si="6"/>
        <v>0.8</v>
      </c>
      <c r="T50" s="6">
        <f t="shared" si="7"/>
        <v>0</v>
      </c>
      <c r="U50">
        <f t="shared" si="8"/>
        <v>4</v>
      </c>
      <c r="V50" s="6">
        <f t="shared" si="9"/>
        <v>0.8</v>
      </c>
      <c r="W50">
        <f t="shared" si="10"/>
        <v>4</v>
      </c>
      <c r="X50" s="6">
        <f t="shared" si="11"/>
        <v>0.8</v>
      </c>
      <c r="Y50">
        <f t="shared" si="12"/>
        <v>1</v>
      </c>
      <c r="Z50" s="6">
        <f t="shared" si="13"/>
        <v>0.2</v>
      </c>
      <c r="AA50">
        <f t="shared" si="14"/>
        <v>1</v>
      </c>
      <c r="AB50" s="6">
        <f t="shared" si="15"/>
        <v>0.2</v>
      </c>
    </row>
    <row r="51" spans="1:28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1</v>
      </c>
      <c r="D51" s="69">
        <f>COUNTIFS('2way'!$A$3:$A$7690,"&gt;50%",'2way'!$Y$3:$Y$7690,"N",'2way'!$Q$3:$Q$7690,"=" &amp;B51) +  COUNTIFS('2way'!$A$3:$A$7690,"&gt;50%",'2way'!$Y$3:$Y$7690,"N",'2way'!$R$3:$R$7690,"=" &amp;B51)</f>
        <v>3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0</v>
      </c>
      <c r="G51">
        <f>COUNTIF('2way'!$Q$3:$Q$7690,"=" &amp;B51) + COUNTIF('2way'!$R$3:$R$7690,"=" &amp;B51)</f>
        <v>5</v>
      </c>
      <c r="H51" s="6">
        <f t="shared" si="17"/>
        <v>0.2</v>
      </c>
      <c r="I51" s="6">
        <f t="shared" si="1"/>
        <v>0.6</v>
      </c>
      <c r="J51" s="6">
        <f t="shared" si="2"/>
        <v>0.2</v>
      </c>
      <c r="K51" s="6">
        <f t="shared" si="3"/>
        <v>0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4</v>
      </c>
      <c r="O51" s="69">
        <f>COUNTIFS('2way'!$N$3:$N$7690,"&gt;50%",'2way'!$Y$3:$Y$7690,"Y",'2way'!$Q$3:$Q$7690,"=" &amp;B51) +  COUNTIFS('2way'!$N$3:$N$7690,"&gt;50%",'2way'!$Y$3:$Y$7690,"Y",'2way'!$R$3:$R$7690,"=" &amp;B51)</f>
        <v>1</v>
      </c>
      <c r="P51">
        <f>COUNTIF('2way'!$Q$3:$Q$7690,"=" &amp;B51) + COUNTIF('2way'!$R$3:$R$7690,"=" &amp;B51)</f>
        <v>5</v>
      </c>
      <c r="Q51" s="6">
        <f t="shared" si="4"/>
        <v>0</v>
      </c>
      <c r="R51" s="6">
        <f t="shared" si="5"/>
        <v>0</v>
      </c>
      <c r="S51" s="6">
        <f t="shared" si="6"/>
        <v>0.8</v>
      </c>
      <c r="T51" s="6">
        <f t="shared" si="7"/>
        <v>0.2</v>
      </c>
      <c r="U51">
        <f t="shared" si="8"/>
        <v>2</v>
      </c>
      <c r="V51" s="6">
        <f t="shared" si="9"/>
        <v>0.4</v>
      </c>
      <c r="W51">
        <f t="shared" si="10"/>
        <v>4</v>
      </c>
      <c r="X51" s="6">
        <f t="shared" si="11"/>
        <v>0.8</v>
      </c>
      <c r="Y51">
        <f t="shared" si="12"/>
        <v>3</v>
      </c>
      <c r="Z51" s="6">
        <f t="shared" si="13"/>
        <v>0.6</v>
      </c>
      <c r="AA51">
        <f t="shared" si="14"/>
        <v>1</v>
      </c>
      <c r="AB51" s="6">
        <f t="shared" si="15"/>
        <v>0.2</v>
      </c>
    </row>
    <row r="52" spans="1:28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2</v>
      </c>
      <c r="F52" s="69">
        <f>COUNTIFS('2way'!$B$3:$B$7690,"&gt;50%",'2way'!$Y$3:$Y$7690,"Y",'2way'!$Q$3:$Q$7690,"=" &amp;B52) +  COUNTIFS('2way'!$B$3:$B$7690,"&gt;50%",'2way'!$Y$3:$Y$7690,"Y",'2way'!$R$3:$R$7690,"=" &amp;B52)</f>
        <v>3</v>
      </c>
      <c r="G52">
        <f>COUNTIF('2way'!$Q$3:$Q$7690,"=" &amp;B52) + COUNTIF('2way'!$R$3:$R$7690,"=" &amp;B52)</f>
        <v>5</v>
      </c>
      <c r="H52" s="6">
        <f t="shared" si="17"/>
        <v>0</v>
      </c>
      <c r="I52" s="6">
        <f t="shared" si="1"/>
        <v>0</v>
      </c>
      <c r="J52" s="6">
        <f t="shared" si="2"/>
        <v>0.4</v>
      </c>
      <c r="K52" s="6">
        <f t="shared" si="3"/>
        <v>0.6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2</v>
      </c>
      <c r="O52" s="69">
        <f>COUNTIFS('2way'!$N$3:$N$7690,"&gt;50%",'2way'!$Y$3:$Y$7690,"Y",'2way'!$Q$3:$Q$7690,"=" &amp;B52) +  COUNTIFS('2way'!$N$3:$N$7690,"&gt;50%",'2way'!$Y$3:$Y$7690,"Y",'2way'!$R$3:$R$7690,"=" &amp;B52)</f>
        <v>3</v>
      </c>
      <c r="P52">
        <f>COUNTIF('2way'!$Q$3:$Q$7690,"=" &amp;B52) + COUNTIF('2way'!$R$3:$R$7690,"=" &amp;B52)</f>
        <v>5</v>
      </c>
      <c r="Q52" s="6">
        <f t="shared" si="4"/>
        <v>0</v>
      </c>
      <c r="R52" s="6">
        <f t="shared" si="5"/>
        <v>0</v>
      </c>
      <c r="S52" s="6">
        <f t="shared" si="6"/>
        <v>0.4</v>
      </c>
      <c r="T52" s="6">
        <f t="shared" si="7"/>
        <v>0.6</v>
      </c>
      <c r="U52">
        <f t="shared" si="8"/>
        <v>2</v>
      </c>
      <c r="V52" s="6">
        <f t="shared" si="9"/>
        <v>0.4</v>
      </c>
      <c r="W52">
        <f t="shared" si="10"/>
        <v>2</v>
      </c>
      <c r="X52" s="6">
        <f t="shared" si="11"/>
        <v>0.4</v>
      </c>
      <c r="Y52">
        <f t="shared" si="12"/>
        <v>3</v>
      </c>
      <c r="Z52" s="6">
        <f t="shared" si="13"/>
        <v>0.6</v>
      </c>
      <c r="AA52">
        <f t="shared" si="14"/>
        <v>3</v>
      </c>
      <c r="AB52" s="6">
        <f t="shared" si="15"/>
        <v>0.6</v>
      </c>
    </row>
    <row r="53" spans="1:28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1</v>
      </c>
      <c r="D53" s="69">
        <f>COUNTIFS('2way'!$A$3:$A$7690,"&gt;50%",'2way'!$Y$3:$Y$7690,"N",'2way'!$Q$3:$Q$7690,"=" &amp;B53) +  COUNTIFS('2way'!$A$3:$A$7690,"&gt;50%",'2way'!$Y$3:$Y$7690,"N",'2way'!$R$3:$R$7690,"=" &amp;B53)</f>
        <v>1</v>
      </c>
      <c r="E53" s="69">
        <f>COUNTIFS('2way'!$B$3:$B$7690,"&gt;50%",'2way'!$Y$3:$Y$7690,"N",'2way'!$Q$3:$Q$7690,"=" &amp;B53) +  COUNTIFS('2way'!$B$3:$B$7690,"&gt;50%",'2way'!$Y$3:$Y$7690,"N",'2way'!$R$3:$R$7690,"=" &amp;B53)</f>
        <v>2</v>
      </c>
      <c r="F53" s="69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5</v>
      </c>
      <c r="H53" s="6">
        <f t="shared" si="17"/>
        <v>0.2</v>
      </c>
      <c r="I53" s="6">
        <f t="shared" si="1"/>
        <v>0.2</v>
      </c>
      <c r="J53" s="6">
        <f t="shared" si="2"/>
        <v>0.4</v>
      </c>
      <c r="K53" s="6">
        <f t="shared" si="3"/>
        <v>0.2</v>
      </c>
      <c r="L53" s="69">
        <f>COUNTIFS('2way'!$M$3:$M$7690,"&gt;50%",'2way'!$Y$3:$Y$7690,"Y",'2way'!$Q$3:$Q$7690,"=" &amp;B53) +  COUNTIFS('2way'!$M$3:$M$7690,"&gt;50%",'2way'!$Y$3:$Y$7690,"Y",'2way'!$R$3:$R$7690,"=" &amp;B53)</f>
        <v>0</v>
      </c>
      <c r="M53" s="69">
        <f>COUNTIFS('2way'!$M$3:$M$7690,"&gt;50%",'2way'!$Y$3:$Y$7690,"N",'2way'!$Q$3:$Q$7690,"=" &amp;B53) +  COUNTIFS('2way'!$M$3:$M$7690,"&gt;50%",'2way'!$Y$3:$Y$7690,"N",'2way'!$R$3:$R$7690,"=" &amp;B53)</f>
        <v>1</v>
      </c>
      <c r="N53" s="69">
        <f>COUNTIFS('2way'!$N$3:$N$7690,"&gt;50%",'2way'!$Y$3:$Y$7690,"N",'2way'!$Q$3:$Q$7690,"=" &amp;B53) +  COUNTIFS('2way'!$N$3:$N$7690,"&gt;50%",'2way'!$Y$3:$Y$7690,"N",'2way'!$R$3:$R$7690,"=" &amp;B53)</f>
        <v>2</v>
      </c>
      <c r="O53" s="69">
        <f>COUNTIFS('2way'!$N$3:$N$7690,"&gt;50%",'2way'!$Y$3:$Y$7690,"Y",'2way'!$Q$3:$Q$7690,"=" &amp;B53) +  COUNTIFS('2way'!$N$3:$N$7690,"&gt;50%",'2way'!$Y$3:$Y$7690,"Y",'2way'!$R$3:$R$7690,"=" &amp;B53)</f>
        <v>2</v>
      </c>
      <c r="P53">
        <f>COUNTIF('2way'!$Q$3:$Q$7690,"=" &amp;B53) + COUNTIF('2way'!$R$3:$R$7690,"=" &amp;B53)</f>
        <v>5</v>
      </c>
      <c r="Q53" s="6">
        <f t="shared" si="4"/>
        <v>0</v>
      </c>
      <c r="R53" s="6">
        <f t="shared" si="5"/>
        <v>0.2</v>
      </c>
      <c r="S53" s="6">
        <f t="shared" si="6"/>
        <v>0.4</v>
      </c>
      <c r="T53" s="6">
        <f t="shared" si="7"/>
        <v>0.4</v>
      </c>
      <c r="U53">
        <f t="shared" si="8"/>
        <v>3</v>
      </c>
      <c r="V53" s="6">
        <f t="shared" si="9"/>
        <v>0.6</v>
      </c>
      <c r="W53">
        <f t="shared" si="10"/>
        <v>2</v>
      </c>
      <c r="X53" s="6">
        <f t="shared" si="11"/>
        <v>0.4</v>
      </c>
      <c r="Y53">
        <f t="shared" si="12"/>
        <v>2</v>
      </c>
      <c r="Z53" s="6">
        <f t="shared" si="13"/>
        <v>0.4</v>
      </c>
      <c r="AA53">
        <f t="shared" si="14"/>
        <v>3</v>
      </c>
      <c r="AB53" s="6">
        <f t="shared" si="15"/>
        <v>0.6</v>
      </c>
    </row>
    <row r="54" spans="1:28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0</v>
      </c>
      <c r="F54" s="69">
        <f>COUNTIFS('2way'!$B$3:$B$7690,"&gt;50%",'2way'!$Y$3:$Y$7690,"Y",'2way'!$Q$3:$Q$7690,"=" &amp;B54) +  COUNTIFS('2way'!$B$3:$B$7690,"&gt;50%",'2way'!$Y$3:$Y$7690,"Y",'2way'!$R$3:$R$7690,"=" &amp;B54)</f>
        <v>5</v>
      </c>
      <c r="G54">
        <f>COUNTIF('2way'!$Q$3:$Q$7690,"=" &amp;B54) + COUNTIF('2way'!$R$3:$R$7690,"=" &amp;B54)</f>
        <v>5</v>
      </c>
      <c r="H54" s="6">
        <f t="shared" si="17"/>
        <v>0</v>
      </c>
      <c r="I54" s="6">
        <f t="shared" si="1"/>
        <v>0</v>
      </c>
      <c r="J54" s="6">
        <f t="shared" si="2"/>
        <v>0</v>
      </c>
      <c r="K54" s="6">
        <f t="shared" si="3"/>
        <v>1</v>
      </c>
      <c r="L54" s="69">
        <f>COUNTIFS('2way'!$M$3:$M$7690,"&gt;50%",'2way'!$Y$3:$Y$7690,"Y",'2way'!$Q$3:$Q$7690,"=" &amp;B54) +  COUNTIFS('2way'!$M$3:$M$7690,"&gt;50%",'2way'!$Y$3:$Y$7690,"Y",'2way'!$R$3:$R$7690,"=" &amp;B54)</f>
        <v>1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0</v>
      </c>
      <c r="O54" s="69">
        <f>COUNTIFS('2way'!$N$3:$N$7690,"&gt;50%",'2way'!$Y$3:$Y$7690,"Y",'2way'!$Q$3:$Q$7690,"=" &amp;B54) +  COUNTIFS('2way'!$N$3:$N$7690,"&gt;50%",'2way'!$Y$3:$Y$7690,"Y",'2way'!$R$3:$R$7690,"=" &amp;B54)</f>
        <v>3</v>
      </c>
      <c r="P54">
        <f>COUNTIF('2way'!$Q$3:$Q$7690,"=" &amp;B54) + COUNTIF('2way'!$R$3:$R$7690,"=" &amp;B54)</f>
        <v>5</v>
      </c>
      <c r="Q54" s="6">
        <f t="shared" si="4"/>
        <v>0.2</v>
      </c>
      <c r="R54" s="6">
        <f t="shared" si="5"/>
        <v>0</v>
      </c>
      <c r="S54" s="6">
        <f t="shared" si="6"/>
        <v>0</v>
      </c>
      <c r="T54" s="6">
        <f t="shared" si="7"/>
        <v>0.6</v>
      </c>
      <c r="U54">
        <f t="shared" si="8"/>
        <v>0</v>
      </c>
      <c r="V54" s="6">
        <f t="shared" si="9"/>
        <v>0</v>
      </c>
      <c r="W54">
        <f t="shared" si="10"/>
        <v>1</v>
      </c>
      <c r="X54" s="6">
        <f t="shared" si="11"/>
        <v>0.2</v>
      </c>
      <c r="Y54">
        <f t="shared" si="12"/>
        <v>5</v>
      </c>
      <c r="Z54" s="6">
        <f t="shared" si="13"/>
        <v>1</v>
      </c>
      <c r="AA54">
        <f t="shared" si="14"/>
        <v>3</v>
      </c>
      <c r="AB54" s="6">
        <f t="shared" si="15"/>
        <v>0.6</v>
      </c>
    </row>
    <row r="55" spans="1:28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1</v>
      </c>
      <c r="D55" s="69">
        <f>COUNTIFS('2way'!$A$3:$A$7690,"&gt;50%",'2way'!$Y$3:$Y$7690,"N",'2way'!$Q$3:$Q$7690,"=" &amp;B55) +  COUNTIFS('2way'!$A$3:$A$7690,"&gt;50%",'2way'!$Y$3:$Y$7690,"N",'2way'!$R$3:$R$7690,"=" &amp;B55)</f>
        <v>2</v>
      </c>
      <c r="E55" s="69">
        <f>COUNTIFS('2way'!$B$3:$B$7690,"&gt;50%",'2way'!$Y$3:$Y$7690,"N",'2way'!$Q$3:$Q$7690,"=" &amp;B55) +  COUNTIFS('2way'!$B$3:$B$7690,"&gt;50%",'2way'!$Y$3:$Y$7690,"N",'2way'!$R$3:$R$7690,"=" &amp;B55)</f>
        <v>2</v>
      </c>
      <c r="F55" s="69">
        <f>COUNTIFS('2way'!$B$3:$B$7690,"&gt;50%",'2way'!$Y$3:$Y$7690,"Y",'2way'!$Q$3:$Q$7690,"=" &amp;B55) +  COUNTIFS('2way'!$B$3:$B$7690,"&gt;50%",'2way'!$Y$3:$Y$7690,"Y",'2way'!$R$3:$R$7690,"=" &amp;B55)</f>
        <v>0</v>
      </c>
      <c r="G55">
        <f>COUNTIF('2way'!$Q$3:$Q$7690,"=" &amp;B55) + COUNTIF('2way'!$R$3:$R$7690,"=" &amp;B55)</f>
        <v>5</v>
      </c>
      <c r="H55" s="6">
        <f t="shared" si="17"/>
        <v>0.2</v>
      </c>
      <c r="I55" s="6">
        <f t="shared" si="1"/>
        <v>0.4</v>
      </c>
      <c r="J55" s="6">
        <f t="shared" si="2"/>
        <v>0.4</v>
      </c>
      <c r="K55" s="6">
        <f t="shared" si="3"/>
        <v>0</v>
      </c>
      <c r="L55" s="69">
        <f>COUNTIFS('2way'!$M$3:$M$7690,"&gt;50%",'2way'!$Y$3:$Y$7690,"Y",'2way'!$Q$3:$Q$7690,"=" &amp;B55) +  COUNTIFS('2way'!$M$3:$M$7690,"&gt;50%",'2way'!$Y$3:$Y$7690,"Y",'2way'!$R$3:$R$7690,"=" &amp;B55)</f>
        <v>0</v>
      </c>
      <c r="M55" s="69">
        <f>COUNTIFS('2way'!$M$3:$M$7690,"&gt;50%",'2way'!$Y$3:$Y$7690,"N",'2way'!$Q$3:$Q$7690,"=" &amp;B55) +  COUNTIFS('2way'!$M$3:$M$7690,"&gt;50%",'2way'!$Y$3:$Y$7690,"N",'2way'!$R$3:$R$7690,"=" &amp;B55)</f>
        <v>1</v>
      </c>
      <c r="N55" s="69">
        <f>COUNTIFS('2way'!$N$3:$N$7690,"&gt;50%",'2way'!$Y$3:$Y$7690,"N",'2way'!$Q$3:$Q$7690,"=" &amp;B55) +  COUNTIFS('2way'!$N$3:$N$7690,"&gt;50%",'2way'!$Y$3:$Y$7690,"N",'2way'!$R$3:$R$7690,"=" &amp;B55)</f>
        <v>3</v>
      </c>
      <c r="O55" s="69">
        <f>COUNTIFS('2way'!$N$3:$N$7690,"&gt;50%",'2way'!$Y$3:$Y$7690,"Y",'2way'!$Q$3:$Q$7690,"=" &amp;B55) +  COUNTIFS('2way'!$N$3:$N$7690,"&gt;50%",'2way'!$Y$3:$Y$7690,"Y",'2way'!$R$3:$R$7690,"=" &amp;B55)</f>
        <v>1</v>
      </c>
      <c r="P55">
        <f>COUNTIF('2way'!$Q$3:$Q$7690,"=" &amp;B55) + COUNTIF('2way'!$R$3:$R$7690,"=" &amp;B55)</f>
        <v>5</v>
      </c>
      <c r="Q55" s="6">
        <f t="shared" si="4"/>
        <v>0</v>
      </c>
      <c r="R55" s="6">
        <f t="shared" si="5"/>
        <v>0.2</v>
      </c>
      <c r="S55" s="6">
        <f t="shared" si="6"/>
        <v>0.6</v>
      </c>
      <c r="T55" s="6">
        <f t="shared" si="7"/>
        <v>0.2</v>
      </c>
      <c r="U55">
        <f t="shared" si="8"/>
        <v>3</v>
      </c>
      <c r="V55" s="6">
        <f t="shared" si="9"/>
        <v>0.6</v>
      </c>
      <c r="W55">
        <f t="shared" si="10"/>
        <v>3</v>
      </c>
      <c r="X55" s="6">
        <f t="shared" si="11"/>
        <v>0.6</v>
      </c>
      <c r="Y55">
        <f t="shared" si="12"/>
        <v>2</v>
      </c>
      <c r="Z55" s="6">
        <f t="shared" si="13"/>
        <v>0.4</v>
      </c>
      <c r="AA55">
        <f t="shared" si="14"/>
        <v>2</v>
      </c>
      <c r="AB55" s="6">
        <f t="shared" si="15"/>
        <v>0.4</v>
      </c>
    </row>
    <row r="56" spans="1:28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0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4</v>
      </c>
      <c r="F56" s="69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6</v>
      </c>
      <c r="H56" s="6">
        <f t="shared" si="17"/>
        <v>0</v>
      </c>
      <c r="I56" s="6">
        <f t="shared" si="1"/>
        <v>0</v>
      </c>
      <c r="J56" s="6">
        <f t="shared" si="2"/>
        <v>0.66666666666666663</v>
      </c>
      <c r="K56" s="6">
        <f t="shared" si="3"/>
        <v>0.33333333333333331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4</v>
      </c>
      <c r="O56" s="69">
        <f>COUNTIFS('2way'!$N$3:$N$7690,"&gt;50%",'2way'!$Y$3:$Y$7690,"Y",'2way'!$Q$3:$Q$7690,"=" &amp;B56) +  COUNTIFS('2way'!$N$3:$N$7690,"&gt;50%",'2way'!$Y$3:$Y$7690,"Y",'2way'!$R$3:$R$7690,"=" &amp;B56)</f>
        <v>2</v>
      </c>
      <c r="P56">
        <f>COUNTIF('2way'!$Q$3:$Q$7690,"=" &amp;B56) + COUNTIF('2way'!$R$3:$R$7690,"=" &amp;B56)</f>
        <v>6</v>
      </c>
      <c r="Q56" s="6">
        <f t="shared" si="4"/>
        <v>0</v>
      </c>
      <c r="R56" s="6">
        <f t="shared" si="5"/>
        <v>0</v>
      </c>
      <c r="S56" s="6">
        <f t="shared" si="6"/>
        <v>0.66666666666666663</v>
      </c>
      <c r="T56" s="6">
        <f t="shared" si="7"/>
        <v>0.33333333333333331</v>
      </c>
      <c r="U56">
        <f t="shared" si="8"/>
        <v>4</v>
      </c>
      <c r="V56" s="6">
        <f t="shared" si="9"/>
        <v>0.66666666666666663</v>
      </c>
      <c r="W56">
        <f t="shared" si="10"/>
        <v>4</v>
      </c>
      <c r="X56" s="6">
        <f t="shared" si="11"/>
        <v>0.66666666666666663</v>
      </c>
      <c r="Y56">
        <f t="shared" si="12"/>
        <v>2</v>
      </c>
      <c r="Z56" s="6">
        <f t="shared" si="13"/>
        <v>0.33333333333333331</v>
      </c>
      <c r="AA56">
        <f t="shared" si="14"/>
        <v>2</v>
      </c>
      <c r="AB56" s="6">
        <f t="shared" si="15"/>
        <v>0.33333333333333331</v>
      </c>
    </row>
    <row r="57" spans="1:28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0</v>
      </c>
      <c r="F57" s="69">
        <f>COUNTIFS('2way'!$B$3:$B$7690,"&gt;50%",'2way'!$Y$3:$Y$7690,"Y",'2way'!$Q$3:$Q$7690,"=" &amp;B57) +  COUNTIFS('2way'!$B$3:$B$7690,"&gt;50%",'2way'!$Y$3:$Y$7690,"Y",'2way'!$R$3:$R$7690,"=" &amp;B57)</f>
        <v>2</v>
      </c>
      <c r="G57">
        <f>COUNTIF('2way'!$Q$3:$Q$7690,"=" &amp;B57) + COUNTIF('2way'!$R$3:$R$7690,"=" &amp;B57)</f>
        <v>5</v>
      </c>
      <c r="H57" s="6">
        <f t="shared" si="17"/>
        <v>0.2</v>
      </c>
      <c r="I57" s="6">
        <f t="shared" si="1"/>
        <v>0.4</v>
      </c>
      <c r="J57" s="6">
        <f t="shared" si="2"/>
        <v>0</v>
      </c>
      <c r="K57" s="6">
        <f t="shared" si="3"/>
        <v>0.4</v>
      </c>
      <c r="L57" s="69">
        <f>COUNTIFS('2way'!$M$3:$M$7690,"&gt;50%",'2way'!$Y$3:$Y$7690,"Y",'2way'!$Q$3:$Q$7690,"=" &amp;B57) +  COUNTIFS('2way'!$M$3:$M$7690,"&gt;50%",'2way'!$Y$3:$Y$7690,"Y",'2way'!$R$3:$R$7690,"=" &amp;B57)</f>
        <v>0</v>
      </c>
      <c r="M57" s="69">
        <f>COUNTIFS('2way'!$M$3:$M$7690,"&gt;50%",'2way'!$Y$3:$Y$7690,"N",'2way'!$Q$3:$Q$7690,"=" &amp;B57) +  COUNTIFS('2way'!$M$3:$M$7690,"&gt;50%",'2way'!$Y$3:$Y$7690,"N",'2way'!$R$3:$R$7690,"=" &amp;B57)</f>
        <v>1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3</v>
      </c>
      <c r="P57">
        <f>COUNTIF('2way'!$Q$3:$Q$7690,"=" &amp;B57) + COUNTIF('2way'!$R$3:$R$7690,"=" &amp;B57)</f>
        <v>5</v>
      </c>
      <c r="Q57" s="6">
        <f t="shared" si="4"/>
        <v>0</v>
      </c>
      <c r="R57" s="6">
        <f t="shared" si="5"/>
        <v>0.2</v>
      </c>
      <c r="S57" s="6">
        <f t="shared" si="6"/>
        <v>0.2</v>
      </c>
      <c r="T57" s="6">
        <f t="shared" si="7"/>
        <v>0.6</v>
      </c>
      <c r="U57">
        <f t="shared" si="8"/>
        <v>1</v>
      </c>
      <c r="V57" s="6">
        <f t="shared" si="9"/>
        <v>0.2</v>
      </c>
      <c r="W57">
        <f t="shared" si="10"/>
        <v>1</v>
      </c>
      <c r="X57" s="6">
        <f t="shared" si="11"/>
        <v>0.2</v>
      </c>
      <c r="Y57">
        <f t="shared" si="12"/>
        <v>4</v>
      </c>
      <c r="Z57" s="6">
        <f t="shared" si="13"/>
        <v>0.8</v>
      </c>
      <c r="AA57">
        <f t="shared" si="14"/>
        <v>4</v>
      </c>
      <c r="AB57" s="6">
        <f t="shared" si="15"/>
        <v>0.8</v>
      </c>
    </row>
    <row r="58" spans="1:28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2</v>
      </c>
      <c r="D58" s="69">
        <f>COUNTIFS('2way'!$A$3:$A$7690,"&gt;50%",'2way'!$Y$3:$Y$7690,"N",'2way'!$Q$3:$Q$7690,"=" &amp;B58) +  COUNTIFS('2way'!$A$3:$A$7690,"&gt;50%",'2way'!$Y$3:$Y$7690,"N",'2way'!$R$3:$R$7690,"=" &amp;B58)</f>
        <v>1</v>
      </c>
      <c r="E58" s="69">
        <f>COUNTIFS('2way'!$B$3:$B$7690,"&gt;50%",'2way'!$Y$3:$Y$7690,"N",'2way'!$Q$3:$Q$7690,"=" &amp;B58) +  COUNTIFS('2way'!$B$3:$B$7690,"&gt;50%",'2way'!$Y$3:$Y$7690,"N",'2way'!$R$3:$R$7690,"=" &amp;B58)</f>
        <v>1</v>
      </c>
      <c r="F58" s="69">
        <f>COUNTIFS('2way'!$B$3:$B$7690,"&gt;50%",'2way'!$Y$3:$Y$7690,"Y",'2way'!$Q$3:$Q$7690,"=" &amp;B58) +  COUNTIFS('2way'!$B$3:$B$7690,"&gt;50%",'2way'!$Y$3:$Y$7690,"Y",'2way'!$R$3:$R$7690,"=" &amp;B58)</f>
        <v>1</v>
      </c>
      <c r="G58">
        <f>COUNTIF('2way'!$Q$3:$Q$7690,"=" &amp;B58) + COUNTIF('2way'!$R$3:$R$7690,"=" &amp;B58)</f>
        <v>5</v>
      </c>
      <c r="H58" s="6">
        <f t="shared" si="17"/>
        <v>0.4</v>
      </c>
      <c r="I58" s="6">
        <f t="shared" si="1"/>
        <v>0.2</v>
      </c>
      <c r="J58" s="6">
        <f t="shared" si="2"/>
        <v>0.2</v>
      </c>
      <c r="K58" s="6">
        <f t="shared" si="3"/>
        <v>0.2</v>
      </c>
      <c r="L58" s="69">
        <f>COUNTIFS('2way'!$M$3:$M$7690,"&gt;50%",'2way'!$Y$3:$Y$7690,"Y",'2way'!$Q$3:$Q$7690,"=" &amp;B58) +  COUNTIFS('2way'!$M$3:$M$7690,"&gt;50%",'2way'!$Y$3:$Y$7690,"Y",'2way'!$R$3:$R$7690,"=" &amp;B58)</f>
        <v>0</v>
      </c>
      <c r="M58" s="69">
        <f>COUNTIFS('2way'!$M$3:$M$7690,"&gt;50%",'2way'!$Y$3:$Y$7690,"N",'2way'!$Q$3:$Q$7690,"=" &amp;B58) +  COUNTIFS('2way'!$M$3:$M$7690,"&gt;50%",'2way'!$Y$3:$Y$7690,"N",'2way'!$R$3:$R$7690,"=" &amp;B58)</f>
        <v>0</v>
      </c>
      <c r="N58" s="69">
        <f>COUNTIFS('2way'!$N$3:$N$7690,"&gt;50%",'2way'!$Y$3:$Y$7690,"N",'2way'!$Q$3:$Q$7690,"=" &amp;B58) +  COUNTIFS('2way'!$N$3:$N$7690,"&gt;50%",'2way'!$Y$3:$Y$7690,"N",'2way'!$R$3:$R$7690,"=" &amp;B58)</f>
        <v>2</v>
      </c>
      <c r="O58" s="69">
        <f>COUNTIFS('2way'!$N$3:$N$7690,"&gt;50%",'2way'!$Y$3:$Y$7690,"Y",'2way'!$Q$3:$Q$7690,"=" &amp;B58) +  COUNTIFS('2way'!$N$3:$N$7690,"&gt;50%",'2way'!$Y$3:$Y$7690,"Y",'2way'!$R$3:$R$7690,"=" &amp;B58)</f>
        <v>3</v>
      </c>
      <c r="P58">
        <f>COUNTIF('2way'!$Q$3:$Q$7690,"=" &amp;B58) + COUNTIF('2way'!$R$3:$R$7690,"=" &amp;B58)</f>
        <v>5</v>
      </c>
      <c r="Q58" s="6">
        <f t="shared" si="4"/>
        <v>0</v>
      </c>
      <c r="R58" s="6">
        <f t="shared" si="5"/>
        <v>0</v>
      </c>
      <c r="S58" s="6">
        <f t="shared" si="6"/>
        <v>0.4</v>
      </c>
      <c r="T58" s="6">
        <f t="shared" si="7"/>
        <v>0.6</v>
      </c>
      <c r="U58">
        <f t="shared" si="8"/>
        <v>3</v>
      </c>
      <c r="V58" s="6">
        <f t="shared" si="9"/>
        <v>0.6</v>
      </c>
      <c r="W58">
        <f t="shared" si="10"/>
        <v>2</v>
      </c>
      <c r="X58" s="6">
        <f t="shared" si="11"/>
        <v>0.4</v>
      </c>
      <c r="Y58">
        <f t="shared" si="12"/>
        <v>2</v>
      </c>
      <c r="Z58" s="6">
        <f t="shared" si="13"/>
        <v>0.4</v>
      </c>
      <c r="AA58">
        <f t="shared" si="14"/>
        <v>3</v>
      </c>
      <c r="AB58" s="6">
        <f t="shared" si="15"/>
        <v>0.6</v>
      </c>
    </row>
    <row r="59" spans="1:28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1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0</v>
      </c>
      <c r="F59" s="69">
        <f>COUNTIFS('2way'!$B$3:$B$7690,"&gt;50%",'2way'!$Y$3:$Y$7690,"Y",'2way'!$Q$3:$Q$7690,"=" &amp;B59) +  COUNTIFS('2way'!$B$3:$B$7690,"&gt;50%",'2way'!$Y$3:$Y$7690,"Y",'2way'!$R$3:$R$7690,"=" &amp;B59)</f>
        <v>2</v>
      </c>
      <c r="G59">
        <f>COUNTIF('2way'!$Q$3:$Q$7690,"=" &amp;B59) + COUNTIF('2way'!$R$3:$R$7690,"=" &amp;B59)</f>
        <v>5</v>
      </c>
      <c r="H59" s="6">
        <f t="shared" si="17"/>
        <v>0.2</v>
      </c>
      <c r="I59" s="6">
        <f t="shared" si="1"/>
        <v>0.4</v>
      </c>
      <c r="J59" s="6">
        <f t="shared" si="2"/>
        <v>0</v>
      </c>
      <c r="K59" s="6">
        <f t="shared" si="3"/>
        <v>0.4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2</v>
      </c>
      <c r="O59" s="69">
        <f>COUNTIFS('2way'!$N$3:$N$7690,"&gt;50%",'2way'!$Y$3:$Y$7690,"Y",'2way'!$Q$3:$Q$7690,"=" &amp;B59) +  COUNTIFS('2way'!$N$3:$N$7690,"&gt;50%",'2way'!$Y$3:$Y$7690,"Y",'2way'!$R$3:$R$7690,"=" &amp;B59)</f>
        <v>3</v>
      </c>
      <c r="P59">
        <f>COUNTIF('2way'!$Q$3:$Q$7690,"=" &amp;B59) + COUNTIF('2way'!$R$3:$R$7690,"=" &amp;B59)</f>
        <v>5</v>
      </c>
      <c r="Q59" s="6">
        <f t="shared" si="4"/>
        <v>0</v>
      </c>
      <c r="R59" s="6">
        <f t="shared" si="5"/>
        <v>0</v>
      </c>
      <c r="S59" s="6">
        <f t="shared" si="6"/>
        <v>0.4</v>
      </c>
      <c r="T59" s="6">
        <f t="shared" si="7"/>
        <v>0.6</v>
      </c>
      <c r="U59">
        <f t="shared" si="8"/>
        <v>1</v>
      </c>
      <c r="V59" s="6">
        <f t="shared" si="9"/>
        <v>0.2</v>
      </c>
      <c r="W59">
        <f t="shared" si="10"/>
        <v>2</v>
      </c>
      <c r="X59" s="6">
        <f t="shared" si="11"/>
        <v>0.4</v>
      </c>
      <c r="Y59">
        <f t="shared" si="12"/>
        <v>4</v>
      </c>
      <c r="Z59" s="6">
        <f t="shared" si="13"/>
        <v>0.8</v>
      </c>
      <c r="AA59">
        <f t="shared" si="14"/>
        <v>3</v>
      </c>
      <c r="AB59" s="6">
        <f t="shared" si="15"/>
        <v>0.6</v>
      </c>
    </row>
    <row r="60" spans="1:28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1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3</v>
      </c>
      <c r="F60" s="69">
        <f>COUNTIFS('2way'!$B$3:$B$7690,"&gt;50%",'2way'!$Y$3:$Y$7690,"Y",'2way'!$Q$3:$Q$7690,"=" &amp;B60) +  COUNTIFS('2way'!$B$3:$B$7690,"&gt;50%",'2way'!$Y$3:$Y$7690,"Y",'2way'!$R$3:$R$7690,"=" &amp;B60)</f>
        <v>1</v>
      </c>
      <c r="G60">
        <f>COUNTIF('2way'!$Q$3:$Q$7690,"=" &amp;B60) + COUNTIF('2way'!$R$3:$R$7690,"=" &amp;B60)</f>
        <v>6</v>
      </c>
      <c r="H60" s="6">
        <f t="shared" si="17"/>
        <v>0.16666666666666666</v>
      </c>
      <c r="I60" s="6">
        <f t="shared" si="1"/>
        <v>0.16666666666666666</v>
      </c>
      <c r="J60" s="6">
        <f t="shared" si="2"/>
        <v>0.5</v>
      </c>
      <c r="K60" s="6">
        <f t="shared" si="3"/>
        <v>0.16666666666666666</v>
      </c>
      <c r="L60" s="69">
        <f>COUNTIFS('2way'!$M$3:$M$7690,"&gt;50%",'2way'!$Y$3:$Y$7690,"Y",'2way'!$Q$3:$Q$7690,"=" &amp;B60) +  COUNTIFS('2way'!$M$3:$M$7690,"&gt;50%",'2way'!$Y$3:$Y$7690,"Y",'2way'!$R$3:$R$7690,"=" &amp;B60)</f>
        <v>0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3</v>
      </c>
      <c r="O60" s="69">
        <f>COUNTIFS('2way'!$N$3:$N$7690,"&gt;50%",'2way'!$Y$3:$Y$7690,"Y",'2way'!$Q$3:$Q$7690,"=" &amp;B60) +  COUNTIFS('2way'!$N$3:$N$7690,"&gt;50%",'2way'!$Y$3:$Y$7690,"Y",'2way'!$R$3:$R$7690,"=" &amp;B60)</f>
        <v>2</v>
      </c>
      <c r="P60">
        <f>COUNTIF('2way'!$Q$3:$Q$7690,"=" &amp;B60) + COUNTIF('2way'!$R$3:$R$7690,"=" &amp;B60)</f>
        <v>6</v>
      </c>
      <c r="Q60" s="6">
        <f t="shared" si="4"/>
        <v>0</v>
      </c>
      <c r="R60" s="6">
        <f t="shared" si="5"/>
        <v>0.16666666666666666</v>
      </c>
      <c r="S60" s="6">
        <f t="shared" si="6"/>
        <v>0.5</v>
      </c>
      <c r="T60" s="6">
        <f t="shared" si="7"/>
        <v>0.33333333333333331</v>
      </c>
      <c r="U60">
        <f t="shared" si="8"/>
        <v>4</v>
      </c>
      <c r="V60" s="6">
        <f t="shared" si="9"/>
        <v>0.66666666666666663</v>
      </c>
      <c r="W60">
        <f t="shared" si="10"/>
        <v>3</v>
      </c>
      <c r="X60" s="6">
        <f t="shared" si="11"/>
        <v>0.5</v>
      </c>
      <c r="Y60">
        <f t="shared" si="12"/>
        <v>2</v>
      </c>
      <c r="Z60" s="6">
        <f t="shared" si="13"/>
        <v>0.33333333333333331</v>
      </c>
      <c r="AA60">
        <f t="shared" si="14"/>
        <v>3</v>
      </c>
      <c r="AB60" s="6">
        <f t="shared" si="15"/>
        <v>0.5</v>
      </c>
    </row>
    <row r="61" spans="1:28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3</v>
      </c>
      <c r="D61" s="69">
        <f>COUNTIFS('2way'!$A$3:$A$7690,"&gt;50%",'2way'!$Y$3:$Y$7690,"N",'2way'!$Q$3:$Q$7690,"=" &amp;B61) +  COUNTIFS('2way'!$A$3:$A$7690,"&gt;50%",'2way'!$Y$3:$Y$7690,"N",'2way'!$R$3:$R$7690,"=" &amp;B61)</f>
        <v>1</v>
      </c>
      <c r="E61" s="69">
        <f>COUNTIFS('2way'!$B$3:$B$7690,"&gt;50%",'2way'!$Y$3:$Y$7690,"N",'2way'!$Q$3:$Q$7690,"=" &amp;B61) +  COUNTIFS('2way'!$B$3:$B$7690,"&gt;50%",'2way'!$Y$3:$Y$7690,"N",'2way'!$R$3:$R$7690,"=" &amp;B61)</f>
        <v>1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6</v>
      </c>
      <c r="H61" s="6">
        <f t="shared" si="17"/>
        <v>0.5</v>
      </c>
      <c r="I61" s="6">
        <f t="shared" si="1"/>
        <v>0.16666666666666666</v>
      </c>
      <c r="J61" s="6">
        <f t="shared" si="2"/>
        <v>0.16666666666666666</v>
      </c>
      <c r="K61" s="6">
        <f t="shared" si="3"/>
        <v>0.16666666666666666</v>
      </c>
      <c r="L61" s="69">
        <f>COUNTIFS('2way'!$M$3:$M$7690,"&gt;50%",'2way'!$Y$3:$Y$7690,"Y",'2way'!$Q$3:$Q$7690,"=" &amp;B61) +  COUNTIFS('2way'!$M$3:$M$7690,"&gt;50%",'2way'!$Y$3:$Y$7690,"Y",'2way'!$R$3:$R$7690,"=" &amp;B61)</f>
        <v>1</v>
      </c>
      <c r="M61" s="69">
        <f>COUNTIFS('2way'!$M$3:$M$7690,"&gt;50%",'2way'!$Y$3:$Y$7690,"N",'2way'!$Q$3:$Q$7690,"=" &amp;B61) +  COUNTIFS('2way'!$M$3:$M$7690,"&gt;50%",'2way'!$Y$3:$Y$7690,"N",'2way'!$R$3:$R$7690,"=" &amp;B61)</f>
        <v>1</v>
      </c>
      <c r="N61" s="69">
        <f>COUNTIFS('2way'!$N$3:$N$7690,"&gt;50%",'2way'!$Y$3:$Y$7690,"N",'2way'!$Q$3:$Q$7690,"=" &amp;B61) +  COUNTIFS('2way'!$N$3:$N$7690,"&gt;50%",'2way'!$Y$3:$Y$7690,"N",'2way'!$R$3:$R$7690,"=" &amp;B61)</f>
        <v>1</v>
      </c>
      <c r="O61" s="69">
        <f>COUNTIFS('2way'!$N$3:$N$7690,"&gt;50%",'2way'!$Y$3:$Y$7690,"Y",'2way'!$Q$3:$Q$7690,"=" &amp;B61) +  COUNTIFS('2way'!$N$3:$N$7690,"&gt;50%",'2way'!$Y$3:$Y$7690,"Y",'2way'!$R$3:$R$7690,"=" &amp;B61)</f>
        <v>3</v>
      </c>
      <c r="P61">
        <f>COUNTIF('2way'!$Q$3:$Q$7690,"=" &amp;B61) + COUNTIF('2way'!$R$3:$R$7690,"=" &amp;B61)</f>
        <v>6</v>
      </c>
      <c r="Q61" s="6">
        <f t="shared" si="4"/>
        <v>0.16666666666666666</v>
      </c>
      <c r="R61" s="6">
        <f t="shared" si="5"/>
        <v>0.16666666666666666</v>
      </c>
      <c r="S61" s="6">
        <f t="shared" si="6"/>
        <v>0.16666666666666666</v>
      </c>
      <c r="T61" s="6">
        <f t="shared" si="7"/>
        <v>0.5</v>
      </c>
      <c r="U61">
        <f t="shared" si="8"/>
        <v>4</v>
      </c>
      <c r="V61" s="6">
        <f t="shared" si="9"/>
        <v>0.66666666666666663</v>
      </c>
      <c r="W61">
        <f t="shared" si="10"/>
        <v>2</v>
      </c>
      <c r="X61" s="6">
        <f t="shared" si="11"/>
        <v>0.33333333333333331</v>
      </c>
      <c r="Y61">
        <f t="shared" si="12"/>
        <v>2</v>
      </c>
      <c r="Z61" s="6">
        <f t="shared" si="13"/>
        <v>0.33333333333333331</v>
      </c>
      <c r="AA61">
        <f t="shared" si="14"/>
        <v>4</v>
      </c>
      <c r="AB61" s="6">
        <f t="shared" si="15"/>
        <v>0.66666666666666663</v>
      </c>
    </row>
    <row r="62" spans="1:28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0</v>
      </c>
      <c r="D62" s="69">
        <f>COUNTIFS('2way'!$A$3:$A$7690,"&gt;50%",'2way'!$Y$3:$Y$7690,"N",'2way'!$Q$3:$Q$7690,"=" &amp;B62) +  COUNTIFS('2way'!$A$3:$A$7690,"&gt;50%",'2way'!$Y$3:$Y$7690,"N",'2way'!$R$3:$R$7690,"=" &amp;B62)</f>
        <v>1</v>
      </c>
      <c r="E62" s="69">
        <f>COUNTIFS('2way'!$B$3:$B$7690,"&gt;50%",'2way'!$Y$3:$Y$7690,"N",'2way'!$Q$3:$Q$7690,"=" &amp;B62) +  COUNTIFS('2way'!$B$3:$B$7690,"&gt;50%",'2way'!$Y$3:$Y$7690,"N",'2way'!$R$3:$R$7690,"=" &amp;B62)</f>
        <v>3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6</v>
      </c>
      <c r="H62" s="6">
        <f t="shared" si="17"/>
        <v>0</v>
      </c>
      <c r="I62" s="6">
        <f t="shared" si="1"/>
        <v>0.16666666666666666</v>
      </c>
      <c r="J62" s="6">
        <f t="shared" si="2"/>
        <v>0.5</v>
      </c>
      <c r="K62" s="6">
        <f t="shared" si="3"/>
        <v>0.33333333333333331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4</v>
      </c>
      <c r="O62" s="69">
        <f>COUNTIFS('2way'!$N$3:$N$7690,"&gt;50%",'2way'!$Y$3:$Y$7690,"Y",'2way'!$Q$3:$Q$7690,"=" &amp;B62) +  COUNTIFS('2way'!$N$3:$N$7690,"&gt;50%",'2way'!$Y$3:$Y$7690,"Y",'2way'!$R$3:$R$7690,"=" &amp;B62)</f>
        <v>2</v>
      </c>
      <c r="P62">
        <f>COUNTIF('2way'!$Q$3:$Q$7690,"=" &amp;B62) + COUNTIF('2way'!$R$3:$R$7690,"=" &amp;B62)</f>
        <v>6</v>
      </c>
      <c r="Q62" s="6">
        <f t="shared" si="4"/>
        <v>0</v>
      </c>
      <c r="R62" s="6">
        <f t="shared" si="5"/>
        <v>0</v>
      </c>
      <c r="S62" s="6">
        <f t="shared" si="6"/>
        <v>0.66666666666666663</v>
      </c>
      <c r="T62" s="6">
        <f t="shared" si="7"/>
        <v>0.33333333333333331</v>
      </c>
      <c r="U62">
        <f t="shared" si="8"/>
        <v>3</v>
      </c>
      <c r="V62" s="6">
        <f t="shared" si="9"/>
        <v>0.5</v>
      </c>
      <c r="W62">
        <f t="shared" si="10"/>
        <v>4</v>
      </c>
      <c r="X62" s="6">
        <f t="shared" si="11"/>
        <v>0.66666666666666663</v>
      </c>
      <c r="Y62">
        <f t="shared" si="12"/>
        <v>3</v>
      </c>
      <c r="Z62" s="6">
        <f t="shared" si="13"/>
        <v>0.5</v>
      </c>
      <c r="AA62">
        <f t="shared" si="14"/>
        <v>2</v>
      </c>
      <c r="AB62" s="6">
        <f t="shared" si="15"/>
        <v>0.33333333333333331</v>
      </c>
    </row>
    <row r="63" spans="1:28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1</v>
      </c>
      <c r="D63" s="69">
        <f>COUNTIFS('2way'!$A$3:$A$7690,"&gt;50%",'2way'!$Y$3:$Y$7690,"N",'2way'!$Q$3:$Q$7690,"=" &amp;B63) +  COUNTIFS('2way'!$A$3:$A$7690,"&gt;50%",'2way'!$Y$3:$Y$7690,"N",'2way'!$R$3:$R$7690,"=" &amp;B63)</f>
        <v>1</v>
      </c>
      <c r="E63" s="69">
        <f>COUNTIFS('2way'!$B$3:$B$7690,"&gt;50%",'2way'!$Y$3:$Y$7690,"N",'2way'!$Q$3:$Q$7690,"=" &amp;B63) +  COUNTIFS('2way'!$B$3:$B$7690,"&gt;50%",'2way'!$Y$3:$Y$7690,"N",'2way'!$R$3:$R$7690,"=" &amp;B63)</f>
        <v>2</v>
      </c>
      <c r="F63" s="69">
        <f>COUNTIFS('2way'!$B$3:$B$7690,"&gt;50%",'2way'!$Y$3:$Y$7690,"Y",'2way'!$Q$3:$Q$7690,"=" &amp;B63) +  COUNTIFS('2way'!$B$3:$B$7690,"&gt;50%",'2way'!$Y$3:$Y$7690,"Y",'2way'!$R$3:$R$7690,"=" &amp;B63)</f>
        <v>2</v>
      </c>
      <c r="G63">
        <f>COUNTIF('2way'!$Q$3:$Q$7690,"=" &amp;B63) + COUNTIF('2way'!$R$3:$R$7690,"=" &amp;B63)</f>
        <v>6</v>
      </c>
      <c r="H63" s="6">
        <f t="shared" si="17"/>
        <v>0.16666666666666666</v>
      </c>
      <c r="I63" s="6">
        <f t="shared" si="1"/>
        <v>0.16666666666666666</v>
      </c>
      <c r="J63" s="6">
        <f t="shared" si="2"/>
        <v>0.33333333333333331</v>
      </c>
      <c r="K63" s="6">
        <f t="shared" si="3"/>
        <v>0.33333333333333331</v>
      </c>
      <c r="L63" s="69">
        <f>COUNTIFS('2way'!$M$3:$M$7690,"&gt;50%",'2way'!$Y$3:$Y$7690,"Y",'2way'!$Q$3:$Q$7690,"=" &amp;B63) +  COUNTIFS('2way'!$M$3:$M$7690,"&gt;50%",'2way'!$Y$3:$Y$7690,"Y",'2way'!$R$3:$R$7690,"=" &amp;B63)</f>
        <v>0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3</v>
      </c>
      <c r="O63" s="69">
        <f>COUNTIFS('2way'!$N$3:$N$7690,"&gt;50%",'2way'!$Y$3:$Y$7690,"Y",'2way'!$Q$3:$Q$7690,"=" &amp;B63) +  COUNTIFS('2way'!$N$3:$N$7690,"&gt;50%",'2way'!$Y$3:$Y$7690,"Y",'2way'!$R$3:$R$7690,"=" &amp;B63)</f>
        <v>3</v>
      </c>
      <c r="P63">
        <f>COUNTIF('2way'!$Q$3:$Q$7690,"=" &amp;B63) + COUNTIF('2way'!$R$3:$R$7690,"=" &amp;B63)</f>
        <v>6</v>
      </c>
      <c r="Q63" s="6">
        <f t="shared" si="4"/>
        <v>0</v>
      </c>
      <c r="R63" s="6">
        <f t="shared" si="5"/>
        <v>0</v>
      </c>
      <c r="S63" s="6">
        <f t="shared" si="6"/>
        <v>0.5</v>
      </c>
      <c r="T63" s="6">
        <f t="shared" si="7"/>
        <v>0.5</v>
      </c>
      <c r="U63">
        <f t="shared" si="8"/>
        <v>3</v>
      </c>
      <c r="V63" s="6">
        <f t="shared" si="9"/>
        <v>0.5</v>
      </c>
      <c r="W63">
        <f t="shared" si="10"/>
        <v>3</v>
      </c>
      <c r="X63" s="6">
        <f t="shared" si="11"/>
        <v>0.5</v>
      </c>
      <c r="Y63">
        <f t="shared" si="12"/>
        <v>3</v>
      </c>
      <c r="Z63" s="6">
        <f t="shared" si="13"/>
        <v>0.5</v>
      </c>
      <c r="AA63">
        <f t="shared" si="14"/>
        <v>3</v>
      </c>
      <c r="AB63" s="6">
        <f t="shared" si="15"/>
        <v>0.5</v>
      </c>
    </row>
    <row r="64" spans="1:28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0</v>
      </c>
      <c r="D64" s="69">
        <f>COUNTIFS('2way'!$A$3:$A$7690,"&gt;50%",'2way'!$Y$3:$Y$7690,"N",'2way'!$Q$3:$Q$7690,"=" &amp;B64) +  COUNTIFS('2way'!$A$3:$A$7690,"&gt;50%",'2way'!$Y$3:$Y$7690,"N",'2way'!$R$3:$R$7690,"=" &amp;B64)</f>
        <v>1</v>
      </c>
      <c r="E64" s="69">
        <f>COUNTIFS('2way'!$B$3:$B$7690,"&gt;50%",'2way'!$Y$3:$Y$7690,"N",'2way'!$Q$3:$Q$7690,"=" &amp;B64) +  COUNTIFS('2way'!$B$3:$B$7690,"&gt;50%",'2way'!$Y$3:$Y$7690,"N",'2way'!$R$3:$R$7690,"=" &amp;B64)</f>
        <v>2</v>
      </c>
      <c r="F64" s="69">
        <f>COUNTIFS('2way'!$B$3:$B$7690,"&gt;50%",'2way'!$Y$3:$Y$7690,"Y",'2way'!$Q$3:$Q$7690,"=" &amp;B64) +  COUNTIFS('2way'!$B$3:$B$7690,"&gt;50%",'2way'!$Y$3:$Y$7690,"Y",'2way'!$R$3:$R$7690,"=" &amp;B64)</f>
        <v>2</v>
      </c>
      <c r="G64">
        <f>COUNTIF('2way'!$Q$3:$Q$7690,"=" &amp;B64) + COUNTIF('2way'!$R$3:$R$7690,"=" &amp;B64)</f>
        <v>5</v>
      </c>
      <c r="H64" s="6">
        <f t="shared" si="17"/>
        <v>0</v>
      </c>
      <c r="I64" s="6">
        <f t="shared" si="1"/>
        <v>0.2</v>
      </c>
      <c r="J64" s="6">
        <f t="shared" si="2"/>
        <v>0.4</v>
      </c>
      <c r="K64" s="6">
        <f t="shared" si="3"/>
        <v>0.4</v>
      </c>
      <c r="L64" s="69">
        <f>COUNTIFS('2way'!$M$3:$M$7690,"&gt;50%",'2way'!$Y$3:$Y$7690,"Y",'2way'!$Q$3:$Q$7690,"=" &amp;B64) +  COUNTIFS('2way'!$M$3:$M$7690,"&gt;50%",'2way'!$Y$3:$Y$7690,"Y",'2way'!$R$3:$R$7690,"=" &amp;B64)</f>
        <v>0</v>
      </c>
      <c r="M64" s="69">
        <f>COUNTIFS('2way'!$M$3:$M$7690,"&gt;50%",'2way'!$Y$3:$Y$7690,"N",'2way'!$Q$3:$Q$7690,"=" &amp;B64) +  COUNTIFS('2way'!$M$3:$M$7690,"&gt;50%",'2way'!$Y$3:$Y$7690,"N",'2way'!$R$3:$R$7690,"=" &amp;B64)</f>
        <v>1</v>
      </c>
      <c r="N64" s="69">
        <f>COUNTIFS('2way'!$N$3:$N$7690,"&gt;50%",'2way'!$Y$3:$Y$7690,"N",'2way'!$Q$3:$Q$7690,"=" &amp;B64) +  COUNTIFS('2way'!$N$3:$N$7690,"&gt;50%",'2way'!$Y$3:$Y$7690,"N",'2way'!$R$3:$R$7690,"=" &amp;B64)</f>
        <v>2</v>
      </c>
      <c r="O64" s="69">
        <f>COUNTIFS('2way'!$N$3:$N$7690,"&gt;50%",'2way'!$Y$3:$Y$7690,"Y",'2way'!$Q$3:$Q$7690,"=" &amp;B64) +  COUNTIFS('2way'!$N$3:$N$7690,"&gt;50%",'2way'!$Y$3:$Y$7690,"Y",'2way'!$R$3:$R$7690,"=" &amp;B64)</f>
        <v>2</v>
      </c>
      <c r="P64">
        <f>COUNTIF('2way'!$Q$3:$Q$7690,"=" &amp;B64) + COUNTIF('2way'!$R$3:$R$7690,"=" &amp;B64)</f>
        <v>5</v>
      </c>
      <c r="Q64" s="6">
        <f t="shared" si="4"/>
        <v>0</v>
      </c>
      <c r="R64" s="6">
        <f t="shared" si="5"/>
        <v>0.2</v>
      </c>
      <c r="S64" s="6">
        <f t="shared" si="6"/>
        <v>0.4</v>
      </c>
      <c r="T64" s="6">
        <f t="shared" si="7"/>
        <v>0.4</v>
      </c>
      <c r="U64">
        <f t="shared" si="8"/>
        <v>2</v>
      </c>
      <c r="V64" s="6">
        <f t="shared" si="9"/>
        <v>0.4</v>
      </c>
      <c r="W64">
        <f t="shared" si="10"/>
        <v>2</v>
      </c>
      <c r="X64" s="6">
        <f t="shared" si="11"/>
        <v>0.4</v>
      </c>
      <c r="Y64">
        <f t="shared" si="12"/>
        <v>3</v>
      </c>
      <c r="Z64" s="6">
        <f t="shared" si="13"/>
        <v>0.6</v>
      </c>
      <c r="AA64">
        <f t="shared" si="14"/>
        <v>3</v>
      </c>
      <c r="AB64" s="6">
        <f t="shared" si="15"/>
        <v>0.6</v>
      </c>
    </row>
    <row r="65" spans="1:28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0</v>
      </c>
      <c r="D65" s="69">
        <f>COUNTIFS('2way'!$A$3:$A$7690,"&gt;50%",'2way'!$Y$3:$Y$7690,"N",'2way'!$Q$3:$Q$7690,"=" &amp;B65) +  COUNTIFS('2way'!$A$3:$A$7690,"&gt;50%",'2way'!$Y$3:$Y$7690,"N",'2way'!$R$3:$R$7690,"=" &amp;B65)</f>
        <v>1</v>
      </c>
      <c r="E65" s="69">
        <f>COUNTIFS('2way'!$B$3:$B$7690,"&gt;50%",'2way'!$Y$3:$Y$7690,"N",'2way'!$Q$3:$Q$7690,"=" &amp;B65) +  COUNTIFS('2way'!$B$3:$B$7690,"&gt;50%",'2way'!$Y$3:$Y$7690,"N",'2way'!$R$3:$R$7690,"=" &amp;B65)</f>
        <v>1</v>
      </c>
      <c r="F65" s="69">
        <f>COUNTIFS('2way'!$B$3:$B$7690,"&gt;50%",'2way'!$Y$3:$Y$7690,"Y",'2way'!$Q$3:$Q$7690,"=" &amp;B65) +  COUNTIFS('2way'!$B$3:$B$7690,"&gt;50%",'2way'!$Y$3:$Y$7690,"Y",'2way'!$R$3:$R$7690,"=" &amp;B65)</f>
        <v>4</v>
      </c>
      <c r="G65">
        <f>COUNTIF('2way'!$Q$3:$Q$7690,"=" &amp;B65) + COUNTIF('2way'!$R$3:$R$7690,"=" &amp;B65)</f>
        <v>6</v>
      </c>
      <c r="H65" s="6">
        <f t="shared" si="17"/>
        <v>0</v>
      </c>
      <c r="I65" s="6">
        <f t="shared" si="1"/>
        <v>0.16666666666666666</v>
      </c>
      <c r="J65" s="6">
        <f t="shared" si="2"/>
        <v>0.16666666666666666</v>
      </c>
      <c r="K65" s="6">
        <f t="shared" si="3"/>
        <v>0.66666666666666663</v>
      </c>
      <c r="L65" s="69">
        <f>COUNTIFS('2way'!$M$3:$M$7690,"&gt;50%",'2way'!$Y$3:$Y$7690,"Y",'2way'!$Q$3:$Q$7690,"=" &amp;B65) +  COUNTIFS('2way'!$M$3:$M$7690,"&gt;50%",'2way'!$Y$3:$Y$7690,"Y",'2way'!$R$3:$R$7690,"=" &amp;B65)</f>
        <v>1</v>
      </c>
      <c r="M65" s="69">
        <f>COUNTIFS('2way'!$M$3:$M$7690,"&gt;50%",'2way'!$Y$3:$Y$7690,"N",'2way'!$Q$3:$Q$7690,"=" &amp;B65) +  COUNTIFS('2way'!$M$3:$M$7690,"&gt;50%",'2way'!$Y$3:$Y$7690,"N",'2way'!$R$3:$R$7690,"=" &amp;B65)</f>
        <v>1</v>
      </c>
      <c r="N65" s="69">
        <f>COUNTIFS('2way'!$N$3:$N$7690,"&gt;50%",'2way'!$Y$3:$Y$7690,"N",'2way'!$Q$3:$Q$7690,"=" &amp;B65) +  COUNTIFS('2way'!$N$3:$N$7690,"&gt;50%",'2way'!$Y$3:$Y$7690,"N",'2way'!$R$3:$R$7690,"=" &amp;B65)</f>
        <v>1</v>
      </c>
      <c r="O65" s="69">
        <f>COUNTIFS('2way'!$N$3:$N$7690,"&gt;50%",'2way'!$Y$3:$Y$7690,"Y",'2way'!$Q$3:$Q$7690,"=" &amp;B65) +  COUNTIFS('2way'!$N$3:$N$7690,"&gt;50%",'2way'!$Y$3:$Y$7690,"Y",'2way'!$R$3:$R$7690,"=" &amp;B65)</f>
        <v>2</v>
      </c>
      <c r="P65">
        <f>COUNTIF('2way'!$Q$3:$Q$7690,"=" &amp;B65) + COUNTIF('2way'!$R$3:$R$7690,"=" &amp;B65)</f>
        <v>6</v>
      </c>
      <c r="Q65" s="6">
        <f t="shared" si="4"/>
        <v>0.16666666666666666</v>
      </c>
      <c r="R65" s="6">
        <f t="shared" si="5"/>
        <v>0.16666666666666666</v>
      </c>
      <c r="S65" s="6">
        <f t="shared" si="6"/>
        <v>0.16666666666666666</v>
      </c>
      <c r="T65" s="6">
        <f t="shared" si="7"/>
        <v>0.33333333333333331</v>
      </c>
      <c r="U65">
        <f t="shared" si="8"/>
        <v>1</v>
      </c>
      <c r="V65" s="6">
        <f t="shared" si="9"/>
        <v>0.16666666666666666</v>
      </c>
      <c r="W65">
        <f t="shared" si="10"/>
        <v>2</v>
      </c>
      <c r="X65" s="6">
        <f t="shared" si="11"/>
        <v>0.33333333333333331</v>
      </c>
      <c r="Y65">
        <f t="shared" si="12"/>
        <v>5</v>
      </c>
      <c r="Z65" s="6">
        <f t="shared" si="13"/>
        <v>0.83333333333333337</v>
      </c>
      <c r="AA65">
        <f t="shared" si="14"/>
        <v>3</v>
      </c>
      <c r="AB65" s="6">
        <f t="shared" si="15"/>
        <v>0.5</v>
      </c>
    </row>
    <row r="66" spans="1:28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1</v>
      </c>
      <c r="D66" s="69">
        <f>COUNTIFS('2way'!$A$3:$A$7690,"&gt;50%",'2way'!$Y$3:$Y$7690,"N",'2way'!$Q$3:$Q$7690,"=" &amp;B66) +  COUNTIFS('2way'!$A$3:$A$7690,"&gt;50%",'2way'!$Y$3:$Y$7690,"N",'2way'!$R$3:$R$7690,"=" &amp;B66)</f>
        <v>1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5</v>
      </c>
      <c r="H66" s="6">
        <f t="shared" si="17"/>
        <v>0.2</v>
      </c>
      <c r="I66" s="6">
        <f t="shared" si="1"/>
        <v>0.2</v>
      </c>
      <c r="J66" s="6">
        <f t="shared" si="2"/>
        <v>0.4</v>
      </c>
      <c r="K66" s="6">
        <f t="shared" si="3"/>
        <v>0.2</v>
      </c>
      <c r="L66" s="69">
        <f>COUNTIFS('2way'!$M$3:$M$7690,"&gt;50%",'2way'!$Y$3:$Y$7690,"Y",'2way'!$Q$3:$Q$7690,"=" &amp;B66) +  COUNTIFS('2way'!$M$3:$M$7690,"&gt;50%",'2way'!$Y$3:$Y$7690,"Y",'2way'!$R$3:$R$7690,"=" &amp;B66)</f>
        <v>1</v>
      </c>
      <c r="M66" s="69">
        <f>COUNTIFS('2way'!$M$3:$M$7690,"&gt;50%",'2way'!$Y$3:$Y$7690,"N",'2way'!$Q$3:$Q$7690,"=" &amp;B66) +  COUNTIFS('2way'!$M$3:$M$7690,"&gt;50%",'2way'!$Y$3:$Y$7690,"N",'2way'!$R$3:$R$7690,"=" &amp;B66)</f>
        <v>1</v>
      </c>
      <c r="N66" s="69">
        <f>COUNTIFS('2way'!$N$3:$N$7690,"&gt;50%",'2way'!$Y$3:$Y$7690,"N",'2way'!$Q$3:$Q$7690,"=" &amp;B66) +  COUNTIFS('2way'!$N$3:$N$7690,"&gt;50%",'2way'!$Y$3:$Y$7690,"N",'2way'!$R$3:$R$7690,"=" &amp;B66)</f>
        <v>2</v>
      </c>
      <c r="O66" s="69">
        <f>COUNTIFS('2way'!$N$3:$N$7690,"&gt;50%",'2way'!$Y$3:$Y$7690,"Y",'2way'!$Q$3:$Q$7690,"=" &amp;B66) +  COUNTIFS('2way'!$N$3:$N$7690,"&gt;50%",'2way'!$Y$3:$Y$7690,"Y",'2way'!$R$3:$R$7690,"=" &amp;B66)</f>
        <v>1</v>
      </c>
      <c r="P66">
        <f>COUNTIF('2way'!$Q$3:$Q$7690,"=" &amp;B66) + COUNTIF('2way'!$R$3:$R$7690,"=" &amp;B66)</f>
        <v>5</v>
      </c>
      <c r="Q66" s="6">
        <f t="shared" si="4"/>
        <v>0.2</v>
      </c>
      <c r="R66" s="6">
        <f t="shared" si="5"/>
        <v>0.2</v>
      </c>
      <c r="S66" s="6">
        <f t="shared" si="6"/>
        <v>0.4</v>
      </c>
      <c r="T66" s="6">
        <f t="shared" si="7"/>
        <v>0.2</v>
      </c>
      <c r="U66">
        <f t="shared" si="8"/>
        <v>3</v>
      </c>
      <c r="V66" s="6">
        <f t="shared" si="9"/>
        <v>0.6</v>
      </c>
      <c r="W66">
        <f t="shared" si="10"/>
        <v>3</v>
      </c>
      <c r="X66" s="6">
        <f t="shared" si="11"/>
        <v>0.6</v>
      </c>
      <c r="Y66">
        <f t="shared" si="12"/>
        <v>2</v>
      </c>
      <c r="Z66" s="6">
        <f t="shared" si="13"/>
        <v>0.4</v>
      </c>
      <c r="AA66">
        <f t="shared" si="14"/>
        <v>2</v>
      </c>
      <c r="AB66" s="6">
        <f t="shared" si="15"/>
        <v>0.4</v>
      </c>
    </row>
    <row r="67" spans="1:28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2</v>
      </c>
      <c r="D67" s="69">
        <f>COUNTIFS('2way'!$A$3:$A$7690,"&gt;50%",'2way'!$Y$3:$Y$7690,"N",'2way'!$Q$3:$Q$7690,"=" &amp;B67) +  COUNTIFS('2way'!$A$3:$A$7690,"&gt;50%",'2way'!$Y$3:$Y$7690,"N",'2way'!$R$3:$R$7690,"=" &amp;B67)</f>
        <v>1</v>
      </c>
      <c r="E67" s="69">
        <f>COUNTIFS('2way'!$B$3:$B$7690,"&gt;50%",'2way'!$Y$3:$Y$7690,"N",'2way'!$Q$3:$Q$7690,"=" &amp;B67) +  COUNTIFS('2way'!$B$3:$B$7690,"&gt;50%",'2way'!$Y$3:$Y$7690,"N",'2way'!$R$3:$R$7690,"=" &amp;B67)</f>
        <v>1</v>
      </c>
      <c r="F67" s="69">
        <f>COUNTIFS('2way'!$B$3:$B$7690,"&gt;50%",'2way'!$Y$3:$Y$7690,"Y",'2way'!$Q$3:$Q$7690,"=" &amp;B67) +  COUNTIFS('2way'!$B$3:$B$7690,"&gt;50%",'2way'!$Y$3:$Y$7690,"Y",'2way'!$R$3:$R$7690,"=" &amp;B67)</f>
        <v>2</v>
      </c>
      <c r="G67">
        <f>COUNTIF('2way'!$Q$3:$Q$7690,"=" &amp;B67) + COUNTIF('2way'!$R$3:$R$7690,"=" &amp;B67)</f>
        <v>6</v>
      </c>
      <c r="H67" s="6">
        <f t="shared" si="17"/>
        <v>0.33333333333333331</v>
      </c>
      <c r="I67" s="6">
        <f t="shared" si="1"/>
        <v>0.16666666666666666</v>
      </c>
      <c r="J67" s="6">
        <f t="shared" si="2"/>
        <v>0.16666666666666666</v>
      </c>
      <c r="K67" s="6">
        <f t="shared" si="3"/>
        <v>0.33333333333333331</v>
      </c>
      <c r="L67" s="69">
        <f>COUNTIFS('2way'!$M$3:$M$7690,"&gt;50%",'2way'!$Y$3:$Y$7690,"Y",'2way'!$Q$3:$Q$7690,"=" &amp;B67) +  COUNTIFS('2way'!$M$3:$M$7690,"&gt;50%",'2way'!$Y$3:$Y$7690,"Y",'2way'!$R$3:$R$7690,"=" &amp;B67)</f>
        <v>2</v>
      </c>
      <c r="M67" s="69">
        <f>COUNTIFS('2way'!$M$3:$M$7690,"&gt;50%",'2way'!$Y$3:$Y$7690,"N",'2way'!$Q$3:$Q$7690,"=" &amp;B67) +  COUNTIFS('2way'!$M$3:$M$7690,"&gt;50%",'2way'!$Y$3:$Y$7690,"N",'2way'!$R$3:$R$7690,"=" &amp;B67)</f>
        <v>1</v>
      </c>
      <c r="N67" s="69">
        <f>COUNTIFS('2way'!$N$3:$N$7690,"&gt;50%",'2way'!$Y$3:$Y$7690,"N",'2way'!$Q$3:$Q$7690,"=" &amp;B67) +  COUNTIFS('2way'!$N$3:$N$7690,"&gt;50%",'2way'!$Y$3:$Y$7690,"N",'2way'!$R$3:$R$7690,"=" &amp;B67)</f>
        <v>1</v>
      </c>
      <c r="O67" s="69">
        <f>COUNTIFS('2way'!$N$3:$N$7690,"&gt;50%",'2way'!$Y$3:$Y$7690,"Y",'2way'!$Q$3:$Q$7690,"=" &amp;B67) +  COUNTIFS('2way'!$N$3:$N$7690,"&gt;50%",'2way'!$Y$3:$Y$7690,"Y",'2way'!$R$3:$R$7690,"=" &amp;B67)</f>
        <v>2</v>
      </c>
      <c r="P67">
        <f>COUNTIF('2way'!$Q$3:$Q$7690,"=" &amp;B67) + COUNTIF('2way'!$R$3:$R$7690,"=" &amp;B67)</f>
        <v>6</v>
      </c>
      <c r="Q67" s="6">
        <f t="shared" si="4"/>
        <v>0.33333333333333331</v>
      </c>
      <c r="R67" s="6">
        <f t="shared" si="5"/>
        <v>0.16666666666666666</v>
      </c>
      <c r="S67" s="6">
        <f t="shared" si="6"/>
        <v>0.16666666666666666</v>
      </c>
      <c r="T67" s="6">
        <f t="shared" si="7"/>
        <v>0.33333333333333331</v>
      </c>
      <c r="U67">
        <f t="shared" si="8"/>
        <v>3</v>
      </c>
      <c r="V67" s="6">
        <f t="shared" si="9"/>
        <v>0.5</v>
      </c>
      <c r="W67">
        <f t="shared" si="10"/>
        <v>3</v>
      </c>
      <c r="X67" s="6">
        <f t="shared" si="11"/>
        <v>0.5</v>
      </c>
      <c r="Y67">
        <f t="shared" si="12"/>
        <v>3</v>
      </c>
      <c r="Z67" s="6">
        <f t="shared" si="13"/>
        <v>0.5</v>
      </c>
      <c r="AA67">
        <f t="shared" si="14"/>
        <v>3</v>
      </c>
      <c r="AB67" s="6">
        <f t="shared" si="15"/>
        <v>0.5</v>
      </c>
    </row>
    <row r="68" spans="1:28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1</v>
      </c>
      <c r="D68" s="69">
        <f>COUNTIFS('2way'!$A$3:$A$7690,"&gt;50%",'2way'!$Y$3:$Y$7690,"N",'2way'!$Q$3:$Q$7690,"=" &amp;B68) +  COUNTIFS('2way'!$A$3:$A$7690,"&gt;50%",'2way'!$Y$3:$Y$7690,"N",'2way'!$R$3:$R$7690,"=" &amp;B68)</f>
        <v>2</v>
      </c>
      <c r="E68" s="69">
        <f>COUNTIFS('2way'!$B$3:$B$7690,"&gt;50%",'2way'!$Y$3:$Y$7690,"N",'2way'!$Q$3:$Q$7690,"=" &amp;B68) +  COUNTIFS('2way'!$B$3:$B$7690,"&gt;50%",'2way'!$Y$3:$Y$7690,"N",'2way'!$R$3:$R$7690,"=" &amp;B68)</f>
        <v>1</v>
      </c>
      <c r="F68" s="69">
        <f>COUNTIFS('2way'!$B$3:$B$7690,"&gt;50%",'2way'!$Y$3:$Y$7690,"Y",'2way'!$Q$3:$Q$7690,"=" &amp;B68) +  COUNTIFS('2way'!$B$3:$B$7690,"&gt;50%",'2way'!$Y$3:$Y$7690,"Y",'2way'!$R$3:$R$7690,"=" &amp;B68)</f>
        <v>1</v>
      </c>
      <c r="G68">
        <f>COUNTIF('2way'!$Q$3:$Q$7690,"=" &amp;B68) + COUNTIF('2way'!$R$3:$R$7690,"=" &amp;B68)</f>
        <v>5</v>
      </c>
      <c r="H68" s="6">
        <f t="shared" ref="H68:H131" si="18">C68/G68</f>
        <v>0.2</v>
      </c>
      <c r="I68" s="6">
        <f t="shared" si="1"/>
        <v>0.4</v>
      </c>
      <c r="J68" s="6">
        <f t="shared" si="2"/>
        <v>0.2</v>
      </c>
      <c r="K68" s="6">
        <f t="shared" si="3"/>
        <v>0.2</v>
      </c>
      <c r="L68" s="69">
        <f>COUNTIFS('2way'!$M$3:$M$7690,"&gt;50%",'2way'!$Y$3:$Y$7690,"Y",'2way'!$Q$3:$Q$7690,"=" &amp;B68) +  COUNTIFS('2way'!$M$3:$M$7690,"&gt;50%",'2way'!$Y$3:$Y$7690,"Y",'2way'!$R$3:$R$7690,"=" &amp;B68)</f>
        <v>0</v>
      </c>
      <c r="M68" s="69">
        <f>COUNTIFS('2way'!$M$3:$M$7690,"&gt;50%",'2way'!$Y$3:$Y$7690,"N",'2way'!$Q$3:$Q$7690,"=" &amp;B68) +  COUNTIFS('2way'!$M$3:$M$7690,"&gt;50%",'2way'!$Y$3:$Y$7690,"N",'2way'!$R$3:$R$7690,"=" &amp;B68)</f>
        <v>1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2</v>
      </c>
      <c r="P68">
        <f>COUNTIF('2way'!$Q$3:$Q$7690,"=" &amp;B68) + COUNTIF('2way'!$R$3:$R$7690,"=" &amp;B68)</f>
        <v>5</v>
      </c>
      <c r="Q68" s="6">
        <f t="shared" si="4"/>
        <v>0</v>
      </c>
      <c r="R68" s="6">
        <f t="shared" si="5"/>
        <v>0.2</v>
      </c>
      <c r="S68" s="6">
        <f t="shared" si="6"/>
        <v>0.4</v>
      </c>
      <c r="T68" s="6">
        <f t="shared" si="7"/>
        <v>0.4</v>
      </c>
      <c r="U68">
        <f t="shared" si="8"/>
        <v>2</v>
      </c>
      <c r="V68" s="6">
        <f t="shared" si="9"/>
        <v>0.4</v>
      </c>
      <c r="W68">
        <f t="shared" si="10"/>
        <v>2</v>
      </c>
      <c r="X68" s="6">
        <f t="shared" si="11"/>
        <v>0.4</v>
      </c>
      <c r="Y68">
        <f t="shared" si="12"/>
        <v>3</v>
      </c>
      <c r="Z68" s="6">
        <f t="shared" si="13"/>
        <v>0.6</v>
      </c>
      <c r="AA68">
        <f t="shared" si="14"/>
        <v>3</v>
      </c>
      <c r="AB68" s="6">
        <f t="shared" si="15"/>
        <v>0.6</v>
      </c>
    </row>
    <row r="69" spans="1:28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0</v>
      </c>
      <c r="D69" s="69">
        <f>COUNTIFS('2way'!$A$3:$A$7690,"&gt;50%",'2way'!$Y$3:$Y$7690,"N",'2way'!$Q$3:$Q$7690,"=" &amp;B69) +  COUNTIFS('2way'!$A$3:$A$7690,"&gt;50%",'2way'!$Y$3:$Y$7690,"N",'2way'!$R$3:$R$7690,"=" &amp;B69)</f>
        <v>2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1</v>
      </c>
      <c r="G69">
        <f>COUNTIF('2way'!$Q$3:$Q$7690,"=" &amp;B69) + COUNTIF('2way'!$R$3:$R$7690,"=" &amp;B69)</f>
        <v>5</v>
      </c>
      <c r="H69" s="6">
        <f t="shared" si="18"/>
        <v>0</v>
      </c>
      <c r="I69" s="6">
        <f t="shared" ref="I69:I132" si="19">D69/G69</f>
        <v>0.4</v>
      </c>
      <c r="J69" s="6">
        <f t="shared" ref="J69:J132" si="20">E69/G69</f>
        <v>0.4</v>
      </c>
      <c r="K69" s="6">
        <f t="shared" ref="K69:K132" si="21">F69/G69</f>
        <v>0.2</v>
      </c>
      <c r="L69" s="69">
        <f>COUNTIFS('2way'!$M$3:$M$7690,"&gt;50%",'2way'!$Y$3:$Y$7690,"Y",'2way'!$Q$3:$Q$7690,"=" &amp;B69) +  COUNTIFS('2way'!$M$3:$M$7690,"&gt;50%",'2way'!$Y$3:$Y$7690,"Y",'2way'!$R$3:$R$7690,"=" &amp;B69)</f>
        <v>0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4</v>
      </c>
      <c r="O69" s="69">
        <f>COUNTIFS('2way'!$N$3:$N$7690,"&gt;50%",'2way'!$Y$3:$Y$7690,"Y",'2way'!$Q$3:$Q$7690,"=" &amp;B69) +  COUNTIFS('2way'!$N$3:$N$7690,"&gt;50%",'2way'!$Y$3:$Y$7690,"Y",'2way'!$R$3:$R$7690,"=" &amp;B69)</f>
        <v>1</v>
      </c>
      <c r="P69">
        <f>COUNTIF('2way'!$Q$3:$Q$7690,"=" &amp;B69) + COUNTIF('2way'!$R$3:$R$7690,"=" &amp;B69)</f>
        <v>5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0.8</v>
      </c>
      <c r="T69" s="6">
        <f t="shared" ref="T69:T132" si="25">O69/P69</f>
        <v>0.2</v>
      </c>
      <c r="U69">
        <f t="shared" ref="U69:U132" si="26">C69+E69</f>
        <v>2</v>
      </c>
      <c r="V69" s="6">
        <f t="shared" ref="V69:V132" si="27">U69/G69</f>
        <v>0.4</v>
      </c>
      <c r="W69">
        <f t="shared" ref="W69:W132" si="28">L69+N69</f>
        <v>4</v>
      </c>
      <c r="X69" s="6">
        <f t="shared" ref="X69:X132" si="29">W69/P69</f>
        <v>0.8</v>
      </c>
      <c r="Y69">
        <f t="shared" ref="Y69:Y132" si="30">D69+F69</f>
        <v>3</v>
      </c>
      <c r="Z69" s="6">
        <f t="shared" ref="Z69:Z132" si="31">Y69/G69</f>
        <v>0.6</v>
      </c>
      <c r="AA69">
        <f t="shared" ref="AA69:AA132" si="32">M69+O69</f>
        <v>1</v>
      </c>
      <c r="AB69" s="6">
        <f t="shared" ref="AB69:AB132" si="33">AA69/P69</f>
        <v>0.2</v>
      </c>
    </row>
    <row r="70" spans="1:28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1</v>
      </c>
      <c r="D70" s="69">
        <f>COUNTIFS('2way'!$A$3:$A$7690,"&gt;50%",'2way'!$Y$3:$Y$7690,"N",'2way'!$Q$3:$Q$7690,"=" &amp;B70) +  COUNTIFS('2way'!$A$3:$A$7690,"&gt;50%",'2way'!$Y$3:$Y$7690,"N",'2way'!$R$3:$R$7690,"=" &amp;B70)</f>
        <v>2</v>
      </c>
      <c r="E70" s="69">
        <f>COUNTIFS('2way'!$B$3:$B$7690,"&gt;50%",'2way'!$Y$3:$Y$7690,"N",'2way'!$Q$3:$Q$7690,"=" &amp;B70) +  COUNTIFS('2way'!$B$3:$B$7690,"&gt;50%",'2way'!$Y$3:$Y$7690,"N",'2way'!$R$3:$R$7690,"=" &amp;B70)</f>
        <v>2</v>
      </c>
      <c r="F70" s="69">
        <f>COUNTIFS('2way'!$B$3:$B$7690,"&gt;50%",'2way'!$Y$3:$Y$7690,"Y",'2way'!$Q$3:$Q$7690,"=" &amp;B70) +  COUNTIFS('2way'!$B$3:$B$7690,"&gt;50%",'2way'!$Y$3:$Y$7690,"Y",'2way'!$R$3:$R$7690,"=" &amp;B70)</f>
        <v>0</v>
      </c>
      <c r="G70">
        <f>COUNTIF('2way'!$Q$3:$Q$7690,"=" &amp;B70) + COUNTIF('2way'!$R$3:$R$7690,"=" &amp;B70)</f>
        <v>5</v>
      </c>
      <c r="H70" s="6">
        <f t="shared" si="18"/>
        <v>0.2</v>
      </c>
      <c r="I70" s="6">
        <f t="shared" si="19"/>
        <v>0.4</v>
      </c>
      <c r="J70" s="6">
        <f t="shared" si="20"/>
        <v>0.4</v>
      </c>
      <c r="K70" s="6">
        <f t="shared" si="21"/>
        <v>0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4</v>
      </c>
      <c r="O70" s="69">
        <f>COUNTIFS('2way'!$N$3:$N$7690,"&gt;50%",'2way'!$Y$3:$Y$7690,"Y",'2way'!$Q$3:$Q$7690,"=" &amp;B70) +  COUNTIFS('2way'!$N$3:$N$7690,"&gt;50%",'2way'!$Y$3:$Y$7690,"Y",'2way'!$R$3:$R$7690,"=" &amp;B70)</f>
        <v>1</v>
      </c>
      <c r="P70">
        <f>COUNTIF('2way'!$Q$3:$Q$7690,"=" &amp;B70) + COUNTIF('2way'!$R$3:$R$7690,"=" &amp;B70)</f>
        <v>5</v>
      </c>
      <c r="Q70" s="6">
        <f t="shared" si="22"/>
        <v>0</v>
      </c>
      <c r="R70" s="6">
        <f t="shared" si="23"/>
        <v>0</v>
      </c>
      <c r="S70" s="6">
        <f t="shared" si="24"/>
        <v>0.8</v>
      </c>
      <c r="T70" s="6">
        <f t="shared" si="25"/>
        <v>0.2</v>
      </c>
      <c r="U70">
        <f t="shared" si="26"/>
        <v>3</v>
      </c>
      <c r="V70" s="6">
        <f t="shared" si="27"/>
        <v>0.6</v>
      </c>
      <c r="W70">
        <f t="shared" si="28"/>
        <v>4</v>
      </c>
      <c r="X70" s="6">
        <f t="shared" si="29"/>
        <v>0.8</v>
      </c>
      <c r="Y70">
        <f t="shared" si="30"/>
        <v>2</v>
      </c>
      <c r="Z70" s="6">
        <f t="shared" si="31"/>
        <v>0.4</v>
      </c>
      <c r="AA70">
        <f t="shared" si="32"/>
        <v>1</v>
      </c>
      <c r="AB70" s="6">
        <f t="shared" si="33"/>
        <v>0.2</v>
      </c>
    </row>
    <row r="71" spans="1:28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1</v>
      </c>
      <c r="D71" s="69">
        <f>COUNTIFS('2way'!$A$3:$A$7690,"&gt;50%",'2way'!$Y$3:$Y$7690,"N",'2way'!$Q$3:$Q$7690,"=" &amp;B71) +  COUNTIFS('2way'!$A$3:$A$7690,"&gt;50%",'2way'!$Y$3:$Y$7690,"N",'2way'!$R$3:$R$7690,"=" &amp;B71)</f>
        <v>2</v>
      </c>
      <c r="E71" s="69">
        <f>COUNTIFS('2way'!$B$3:$B$7690,"&gt;50%",'2way'!$Y$3:$Y$7690,"N",'2way'!$Q$3:$Q$7690,"=" &amp;B71) +  COUNTIFS('2way'!$B$3:$B$7690,"&gt;50%",'2way'!$Y$3:$Y$7690,"N",'2way'!$R$3:$R$7690,"=" &amp;B71)</f>
        <v>1</v>
      </c>
      <c r="F71" s="69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5</v>
      </c>
      <c r="H71" s="6">
        <f t="shared" si="18"/>
        <v>0.2</v>
      </c>
      <c r="I71" s="6">
        <f t="shared" si="19"/>
        <v>0.4</v>
      </c>
      <c r="J71" s="6">
        <f t="shared" si="20"/>
        <v>0.2</v>
      </c>
      <c r="K71" s="6">
        <f t="shared" si="21"/>
        <v>0.2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3</v>
      </c>
      <c r="O71" s="69">
        <f>COUNTIFS('2way'!$N$3:$N$7690,"&gt;50%",'2way'!$Y$3:$Y$7690,"Y",'2way'!$Q$3:$Q$7690,"=" &amp;B71) +  COUNTIFS('2way'!$N$3:$N$7690,"&gt;50%",'2way'!$Y$3:$Y$7690,"Y",'2way'!$R$3:$R$7690,"=" &amp;B71)</f>
        <v>2</v>
      </c>
      <c r="P71">
        <f>COUNTIF('2way'!$Q$3:$Q$7690,"=" &amp;B71) + COUNTIF('2way'!$R$3:$R$7690,"=" &amp;B71)</f>
        <v>5</v>
      </c>
      <c r="Q71" s="6">
        <f t="shared" si="22"/>
        <v>0</v>
      </c>
      <c r="R71" s="6">
        <f t="shared" si="23"/>
        <v>0</v>
      </c>
      <c r="S71" s="6">
        <f t="shared" si="24"/>
        <v>0.6</v>
      </c>
      <c r="T71" s="6">
        <f t="shared" si="25"/>
        <v>0.4</v>
      </c>
      <c r="U71">
        <f t="shared" si="26"/>
        <v>2</v>
      </c>
      <c r="V71" s="6">
        <f t="shared" si="27"/>
        <v>0.4</v>
      </c>
      <c r="W71">
        <f t="shared" si="28"/>
        <v>3</v>
      </c>
      <c r="X71" s="6">
        <f t="shared" si="29"/>
        <v>0.6</v>
      </c>
      <c r="Y71">
        <f t="shared" si="30"/>
        <v>3</v>
      </c>
      <c r="Z71" s="6">
        <f t="shared" si="31"/>
        <v>0.6</v>
      </c>
      <c r="AA71">
        <f t="shared" si="32"/>
        <v>2</v>
      </c>
      <c r="AB71" s="6">
        <f t="shared" si="33"/>
        <v>0.4</v>
      </c>
    </row>
    <row r="72" spans="1:28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0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3</v>
      </c>
      <c r="F72" s="69">
        <f>COUNTIFS('2way'!$B$3:$B$7690,"&gt;50%",'2way'!$Y$3:$Y$7690,"Y",'2way'!$Q$3:$Q$7690,"=" &amp;B72) +  COUNTIFS('2way'!$B$3:$B$7690,"&gt;50%",'2way'!$Y$3:$Y$7690,"Y",'2way'!$R$3:$R$7690,"=" &amp;B72)</f>
        <v>3</v>
      </c>
      <c r="G72">
        <f>COUNTIF('2way'!$Q$3:$Q$7690,"=" &amp;B72) + COUNTIF('2way'!$R$3:$R$7690,"=" &amp;B72)</f>
        <v>6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3</v>
      </c>
      <c r="O72" s="69">
        <f>COUNTIFS('2way'!$N$3:$N$7690,"&gt;50%",'2way'!$Y$3:$Y$7690,"Y",'2way'!$Q$3:$Q$7690,"=" &amp;B72) +  COUNTIFS('2way'!$N$3:$N$7690,"&gt;50%",'2way'!$Y$3:$Y$7690,"Y",'2way'!$R$3:$R$7690,"=" &amp;B72)</f>
        <v>3</v>
      </c>
      <c r="P72">
        <f>COUNTIF('2way'!$Q$3:$Q$7690,"=" &amp;B72) + COUNTIF('2way'!$R$3:$R$7690,"=" &amp;B72)</f>
        <v>6</v>
      </c>
      <c r="Q72" s="6">
        <f t="shared" si="22"/>
        <v>0</v>
      </c>
      <c r="R72" s="6">
        <f t="shared" si="23"/>
        <v>0</v>
      </c>
      <c r="S72" s="6">
        <f t="shared" si="24"/>
        <v>0.5</v>
      </c>
      <c r="T72" s="6">
        <f t="shared" si="25"/>
        <v>0.5</v>
      </c>
      <c r="U72">
        <f t="shared" si="26"/>
        <v>3</v>
      </c>
      <c r="V72" s="6">
        <f t="shared" si="27"/>
        <v>0.5</v>
      </c>
      <c r="W72">
        <f t="shared" si="28"/>
        <v>3</v>
      </c>
      <c r="X72" s="6">
        <f t="shared" si="29"/>
        <v>0.5</v>
      </c>
      <c r="Y72">
        <f t="shared" si="30"/>
        <v>3</v>
      </c>
      <c r="Z72" s="6">
        <f t="shared" si="31"/>
        <v>0.5</v>
      </c>
      <c r="AA72">
        <f t="shared" si="32"/>
        <v>3</v>
      </c>
      <c r="AB72" s="6">
        <f t="shared" si="33"/>
        <v>0.5</v>
      </c>
    </row>
    <row r="73" spans="1:28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1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1</v>
      </c>
      <c r="F73" s="69">
        <f>COUNTIFS('2way'!$B$3:$B$7690,"&gt;50%",'2way'!$Y$3:$Y$7690,"Y",'2way'!$Q$3:$Q$7690,"=" &amp;B73) +  COUNTIFS('2way'!$B$3:$B$7690,"&gt;50%",'2way'!$Y$3:$Y$7690,"Y",'2way'!$R$3:$R$7690,"=" &amp;B73)</f>
        <v>1</v>
      </c>
      <c r="G73">
        <f>COUNTIF('2way'!$Q$3:$Q$7690,"=" &amp;B73) + COUNTIF('2way'!$R$3:$R$7690,"=" &amp;B73)</f>
        <v>6</v>
      </c>
      <c r="H73" s="6">
        <f t="shared" si="18"/>
        <v>0.16666666666666666</v>
      </c>
      <c r="I73" s="6">
        <f t="shared" si="19"/>
        <v>0.5</v>
      </c>
      <c r="J73" s="6">
        <f t="shared" si="20"/>
        <v>0.16666666666666666</v>
      </c>
      <c r="K73" s="6">
        <f t="shared" si="21"/>
        <v>0.16666666666666666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3</v>
      </c>
      <c r="O73" s="69">
        <f>COUNTIFS('2way'!$N$3:$N$7690,"&gt;50%",'2way'!$Y$3:$Y$7690,"Y",'2way'!$Q$3:$Q$7690,"=" &amp;B73) +  COUNTIFS('2way'!$N$3:$N$7690,"&gt;50%",'2way'!$Y$3:$Y$7690,"Y",'2way'!$R$3:$R$7690,"=" &amp;B73)</f>
        <v>1</v>
      </c>
      <c r="P73">
        <f>COUNTIF('2way'!$Q$3:$Q$7690,"=" &amp;B73) + COUNTIF('2way'!$R$3:$R$7690,"=" &amp;B73)</f>
        <v>6</v>
      </c>
      <c r="Q73" s="6">
        <f t="shared" si="22"/>
        <v>0</v>
      </c>
      <c r="R73" s="6">
        <f t="shared" si="23"/>
        <v>0.16666666666666666</v>
      </c>
      <c r="S73" s="6">
        <f t="shared" si="24"/>
        <v>0.5</v>
      </c>
      <c r="T73" s="6">
        <f t="shared" si="25"/>
        <v>0.16666666666666666</v>
      </c>
      <c r="U73">
        <f t="shared" si="26"/>
        <v>2</v>
      </c>
      <c r="V73" s="6">
        <f t="shared" si="27"/>
        <v>0.33333333333333331</v>
      </c>
      <c r="W73">
        <f t="shared" si="28"/>
        <v>3</v>
      </c>
      <c r="X73" s="6">
        <f t="shared" si="29"/>
        <v>0.5</v>
      </c>
      <c r="Y73">
        <f t="shared" si="30"/>
        <v>4</v>
      </c>
      <c r="Z73" s="6">
        <f t="shared" si="31"/>
        <v>0.66666666666666663</v>
      </c>
      <c r="AA73">
        <f t="shared" si="32"/>
        <v>2</v>
      </c>
      <c r="AB73" s="6">
        <f t="shared" si="33"/>
        <v>0.33333333333333331</v>
      </c>
    </row>
    <row r="74" spans="1:28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1</v>
      </c>
      <c r="E74" s="69">
        <f>COUNTIFS('2way'!$B$3:$B$7690,"&gt;50%",'2way'!$Y$3:$Y$7690,"N",'2way'!$Q$3:$Q$7690,"=" &amp;B74) +  COUNTIFS('2way'!$B$3:$B$7690,"&gt;50%",'2way'!$Y$3:$Y$7690,"N",'2way'!$R$3:$R$7690,"=" &amp;B74)</f>
        <v>1</v>
      </c>
      <c r="F74" s="69">
        <f>COUNTIFS('2way'!$B$3:$B$7690,"&gt;50%",'2way'!$Y$3:$Y$7690,"Y",'2way'!$Q$3:$Q$7690,"=" &amp;B74) +  COUNTIFS('2way'!$B$3:$B$7690,"&gt;50%",'2way'!$Y$3:$Y$7690,"Y",'2way'!$R$3:$R$7690,"=" &amp;B74)</f>
        <v>3</v>
      </c>
      <c r="G74">
        <f>COUNTIF('2way'!$Q$3:$Q$7690,"=" &amp;B74) + COUNTIF('2way'!$R$3:$R$7690,"=" &amp;B74)</f>
        <v>6</v>
      </c>
      <c r="H74" s="6">
        <f t="shared" si="18"/>
        <v>0.16666666666666666</v>
      </c>
      <c r="I74" s="6">
        <f t="shared" si="19"/>
        <v>0.16666666666666666</v>
      </c>
      <c r="J74" s="6">
        <f t="shared" si="20"/>
        <v>0.16666666666666666</v>
      </c>
      <c r="K74" s="6">
        <f t="shared" si="21"/>
        <v>0.5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2</v>
      </c>
      <c r="O74" s="69">
        <f>COUNTIFS('2way'!$N$3:$N$7690,"&gt;50%",'2way'!$Y$3:$Y$7690,"Y",'2way'!$Q$3:$Q$7690,"=" &amp;B74) +  COUNTIFS('2way'!$N$3:$N$7690,"&gt;50%",'2way'!$Y$3:$Y$7690,"Y",'2way'!$R$3:$R$7690,"=" &amp;B74)</f>
        <v>2</v>
      </c>
      <c r="P74">
        <f>COUNTIF('2way'!$Q$3:$Q$7690,"=" &amp;B74) + COUNTIF('2way'!$R$3:$R$7690,"=" &amp;B74)</f>
        <v>6</v>
      </c>
      <c r="Q74" s="6">
        <f t="shared" si="22"/>
        <v>0.33333333333333331</v>
      </c>
      <c r="R74" s="6">
        <f t="shared" si="23"/>
        <v>0</v>
      </c>
      <c r="S74" s="6">
        <f t="shared" si="24"/>
        <v>0.33333333333333331</v>
      </c>
      <c r="T74" s="6">
        <f t="shared" si="25"/>
        <v>0.33333333333333331</v>
      </c>
      <c r="U74">
        <f t="shared" si="26"/>
        <v>2</v>
      </c>
      <c r="V74" s="6">
        <f t="shared" si="27"/>
        <v>0.33333333333333331</v>
      </c>
      <c r="W74">
        <f t="shared" si="28"/>
        <v>4</v>
      </c>
      <c r="X74" s="6">
        <f t="shared" si="29"/>
        <v>0.66666666666666663</v>
      </c>
      <c r="Y74">
        <f t="shared" si="30"/>
        <v>4</v>
      </c>
      <c r="Z74" s="6">
        <f t="shared" si="31"/>
        <v>0.66666666666666663</v>
      </c>
      <c r="AA74">
        <f t="shared" si="32"/>
        <v>2</v>
      </c>
      <c r="AB74" s="6">
        <f t="shared" si="33"/>
        <v>0.33333333333333331</v>
      </c>
    </row>
    <row r="75" spans="1:28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1</v>
      </c>
      <c r="D75" s="69">
        <f>COUNTIFS('2way'!$A$3:$A$7690,"&gt;50%",'2way'!$Y$3:$Y$7690,"N",'2way'!$Q$3:$Q$7690,"=" &amp;B75) +  COUNTIFS('2way'!$A$3:$A$7690,"&gt;50%",'2way'!$Y$3:$Y$7690,"N",'2way'!$R$3:$R$7690,"=" &amp;B75)</f>
        <v>1</v>
      </c>
      <c r="E75" s="69">
        <f>COUNTIFS('2way'!$B$3:$B$7690,"&gt;50%",'2way'!$Y$3:$Y$7690,"N",'2way'!$Q$3:$Q$7690,"=" &amp;B75) +  COUNTIFS('2way'!$B$3:$B$7690,"&gt;50%",'2way'!$Y$3:$Y$7690,"N",'2way'!$R$3:$R$7690,"=" &amp;B75)</f>
        <v>0</v>
      </c>
      <c r="F75" s="69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4</v>
      </c>
      <c r="H75" s="6">
        <f t="shared" si="18"/>
        <v>0.25</v>
      </c>
      <c r="I75" s="6">
        <f t="shared" si="19"/>
        <v>0.25</v>
      </c>
      <c r="J75" s="6">
        <f t="shared" si="20"/>
        <v>0</v>
      </c>
      <c r="K75" s="6">
        <f t="shared" si="21"/>
        <v>0.25</v>
      </c>
      <c r="L75" s="69">
        <f>COUNTIFS('2way'!$M$3:$M$7690,"&gt;50%",'2way'!$Y$3:$Y$7690,"Y",'2way'!$Q$3:$Q$7690,"=" &amp;B75) +  COUNTIFS('2way'!$M$3:$M$7690,"&gt;50%",'2way'!$Y$3:$Y$7690,"Y",'2way'!$R$3:$R$7690,"=" &amp;B75)</f>
        <v>0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0</v>
      </c>
      <c r="O75" s="69">
        <f>COUNTIFS('2way'!$N$3:$N$7690,"&gt;50%",'2way'!$Y$3:$Y$7690,"Y",'2way'!$Q$3:$Q$7690,"=" &amp;B75) +  COUNTIFS('2way'!$N$3:$N$7690,"&gt;50%",'2way'!$Y$3:$Y$7690,"Y",'2way'!$R$3:$R$7690,"=" &amp;B75)</f>
        <v>3</v>
      </c>
      <c r="P75">
        <f>COUNTIF('2way'!$Q$3:$Q$7690,"=" &amp;B75) + COUNTIF('2way'!$R$3:$R$7690,"=" &amp;B75)</f>
        <v>4</v>
      </c>
      <c r="Q75" s="6">
        <f t="shared" si="22"/>
        <v>0</v>
      </c>
      <c r="R75" s="6">
        <f t="shared" si="23"/>
        <v>0.25</v>
      </c>
      <c r="S75" s="6">
        <f t="shared" si="24"/>
        <v>0</v>
      </c>
      <c r="T75" s="6">
        <f t="shared" si="25"/>
        <v>0.75</v>
      </c>
      <c r="U75">
        <f t="shared" si="26"/>
        <v>1</v>
      </c>
      <c r="V75" s="6">
        <f t="shared" si="27"/>
        <v>0.25</v>
      </c>
      <c r="W75">
        <f t="shared" si="28"/>
        <v>0</v>
      </c>
      <c r="X75" s="6">
        <f t="shared" si="29"/>
        <v>0</v>
      </c>
      <c r="Y75">
        <f t="shared" si="30"/>
        <v>2</v>
      </c>
      <c r="Z75" s="6">
        <f t="shared" si="31"/>
        <v>0.5</v>
      </c>
      <c r="AA75">
        <f t="shared" si="32"/>
        <v>4</v>
      </c>
      <c r="AB75" s="6">
        <f t="shared" si="33"/>
        <v>1</v>
      </c>
    </row>
    <row r="76" spans="1:28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0</v>
      </c>
      <c r="E76" s="69">
        <f>COUNTIFS('2way'!$B$3:$B$7690,"&gt;50%",'2way'!$Y$3:$Y$7690,"N",'2way'!$Q$3:$Q$7690,"=" &amp;B76) +  COUNTIFS('2way'!$B$3:$B$7690,"&gt;50%",'2way'!$Y$3:$Y$7690,"N",'2way'!$R$3:$R$7690,"=" &amp;B76)</f>
        <v>3</v>
      </c>
      <c r="F76" s="69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5</v>
      </c>
      <c r="H76" s="6">
        <f t="shared" si="18"/>
        <v>0</v>
      </c>
      <c r="I76" s="6">
        <f t="shared" si="19"/>
        <v>0</v>
      </c>
      <c r="J76" s="6">
        <f t="shared" si="20"/>
        <v>0.6</v>
      </c>
      <c r="K76" s="6">
        <f t="shared" si="21"/>
        <v>0.4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3</v>
      </c>
      <c r="O76" s="69">
        <f>COUNTIFS('2way'!$N$3:$N$7690,"&gt;50%",'2way'!$Y$3:$Y$7690,"Y",'2way'!$Q$3:$Q$7690,"=" &amp;B76) +  COUNTIFS('2way'!$N$3:$N$7690,"&gt;50%",'2way'!$Y$3:$Y$7690,"Y",'2way'!$R$3:$R$7690,"=" &amp;B76)</f>
        <v>2</v>
      </c>
      <c r="P76">
        <f>COUNTIF('2way'!$Q$3:$Q$7690,"=" &amp;B76) + COUNTIF('2way'!$R$3:$R$7690,"=" &amp;B76)</f>
        <v>5</v>
      </c>
      <c r="Q76" s="6">
        <f t="shared" si="22"/>
        <v>0</v>
      </c>
      <c r="R76" s="6">
        <f t="shared" si="23"/>
        <v>0</v>
      </c>
      <c r="S76" s="6">
        <f t="shared" si="24"/>
        <v>0.6</v>
      </c>
      <c r="T76" s="6">
        <f t="shared" si="25"/>
        <v>0.4</v>
      </c>
      <c r="U76">
        <f t="shared" si="26"/>
        <v>3</v>
      </c>
      <c r="V76" s="6">
        <f t="shared" si="27"/>
        <v>0.6</v>
      </c>
      <c r="W76">
        <f t="shared" si="28"/>
        <v>3</v>
      </c>
      <c r="X76" s="6">
        <f t="shared" si="29"/>
        <v>0.6</v>
      </c>
      <c r="Y76">
        <f t="shared" si="30"/>
        <v>2</v>
      </c>
      <c r="Z76" s="6">
        <f t="shared" si="31"/>
        <v>0.4</v>
      </c>
      <c r="AA76">
        <f t="shared" si="32"/>
        <v>2</v>
      </c>
      <c r="AB76" s="6">
        <f t="shared" si="33"/>
        <v>0.4</v>
      </c>
    </row>
    <row r="77" spans="1:28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0</v>
      </c>
      <c r="E77" s="69">
        <f>COUNTIFS('2way'!$B$3:$B$7690,"&gt;50%",'2way'!$Y$3:$Y$7690,"N",'2way'!$Q$3:$Q$7690,"=" &amp;B77) +  COUNTIFS('2way'!$B$3:$B$7690,"&gt;50%",'2way'!$Y$3:$Y$7690,"N",'2way'!$R$3:$R$7690,"=" &amp;B77)</f>
        <v>2</v>
      </c>
      <c r="F77" s="69">
        <f>COUNTIFS('2way'!$B$3:$B$7690,"&gt;50%",'2way'!$Y$3:$Y$7690,"Y",'2way'!$Q$3:$Q$7690,"=" &amp;B77) +  COUNTIFS('2way'!$B$3:$B$7690,"&gt;50%",'2way'!$Y$3:$Y$7690,"Y",'2way'!$R$3:$R$7690,"=" &amp;B77)</f>
        <v>1</v>
      </c>
      <c r="G77">
        <f>COUNTIF('2way'!$Q$3:$Q$7690,"=" &amp;B77) + COUNTIF('2way'!$R$3:$R$7690,"=" &amp;B77)</f>
        <v>6</v>
      </c>
      <c r="H77" s="6">
        <f t="shared" si="18"/>
        <v>0.5</v>
      </c>
      <c r="I77" s="6">
        <f t="shared" si="19"/>
        <v>0</v>
      </c>
      <c r="J77" s="6">
        <f t="shared" si="20"/>
        <v>0.33333333333333331</v>
      </c>
      <c r="K77" s="6">
        <f t="shared" si="21"/>
        <v>0.16666666666666666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0</v>
      </c>
      <c r="N77" s="69">
        <f>COUNTIFS('2way'!$N$3:$N$7690,"&gt;50%",'2way'!$Y$3:$Y$7690,"N",'2way'!$Q$3:$Q$7690,"=" &amp;B77) +  COUNTIFS('2way'!$N$3:$N$7690,"&gt;50%",'2way'!$Y$3:$Y$7690,"N",'2way'!$R$3:$R$7690,"=" &amp;B77)</f>
        <v>2</v>
      </c>
      <c r="O77" s="69">
        <f>COUNTIFS('2way'!$N$3:$N$7690,"&gt;50%",'2way'!$Y$3:$Y$7690,"Y",'2way'!$Q$3:$Q$7690,"=" &amp;B77) +  COUNTIFS('2way'!$N$3:$N$7690,"&gt;50%",'2way'!$Y$3:$Y$7690,"Y",'2way'!$R$3:$R$7690,"=" &amp;B77)</f>
        <v>4</v>
      </c>
      <c r="P77">
        <f>COUNTIF('2way'!$Q$3:$Q$7690,"=" &amp;B77) + COUNTIF('2way'!$R$3:$R$7690,"=" &amp;B77)</f>
        <v>6</v>
      </c>
      <c r="Q77" s="6">
        <f t="shared" si="22"/>
        <v>0</v>
      </c>
      <c r="R77" s="6">
        <f t="shared" si="23"/>
        <v>0</v>
      </c>
      <c r="S77" s="6">
        <f t="shared" si="24"/>
        <v>0.33333333333333331</v>
      </c>
      <c r="T77" s="6">
        <f t="shared" si="25"/>
        <v>0.66666666666666663</v>
      </c>
      <c r="U77">
        <f t="shared" si="26"/>
        <v>5</v>
      </c>
      <c r="V77" s="6">
        <f t="shared" si="27"/>
        <v>0.83333333333333337</v>
      </c>
      <c r="W77">
        <f t="shared" si="28"/>
        <v>2</v>
      </c>
      <c r="X77" s="6">
        <f t="shared" si="29"/>
        <v>0.33333333333333331</v>
      </c>
      <c r="Y77">
        <f t="shared" si="30"/>
        <v>1</v>
      </c>
      <c r="Z77" s="6">
        <f t="shared" si="31"/>
        <v>0.16666666666666666</v>
      </c>
      <c r="AA77">
        <f t="shared" si="32"/>
        <v>4</v>
      </c>
      <c r="AB77" s="6">
        <f t="shared" si="33"/>
        <v>0.66666666666666663</v>
      </c>
    </row>
    <row r="78" spans="1:28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4</v>
      </c>
      <c r="F78" s="69">
        <f>COUNTIFS('2way'!$B$3:$B$7690,"&gt;50%",'2way'!$Y$3:$Y$7690,"Y",'2way'!$Q$3:$Q$7690,"=" &amp;B78) +  COUNTIFS('2way'!$B$3:$B$7690,"&gt;50%",'2way'!$Y$3:$Y$7690,"Y",'2way'!$R$3:$R$7690,"=" &amp;B78)</f>
        <v>1</v>
      </c>
      <c r="G78">
        <f>COUNTIF('2way'!$Q$3:$Q$7690,"=" &amp;B78) + COUNTIF('2way'!$R$3:$R$7690,"=" &amp;B78)</f>
        <v>5</v>
      </c>
      <c r="H78" s="6">
        <f t="shared" si="18"/>
        <v>0</v>
      </c>
      <c r="I78" s="6">
        <f t="shared" si="19"/>
        <v>0</v>
      </c>
      <c r="J78" s="6">
        <f t="shared" si="20"/>
        <v>0.8</v>
      </c>
      <c r="K78" s="6">
        <f t="shared" si="21"/>
        <v>0.2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4</v>
      </c>
      <c r="O78" s="69">
        <f>COUNTIFS('2way'!$N$3:$N$7690,"&gt;50%",'2way'!$Y$3:$Y$7690,"Y",'2way'!$Q$3:$Q$7690,"=" &amp;B78) +  COUNTIFS('2way'!$N$3:$N$7690,"&gt;50%",'2way'!$Y$3:$Y$7690,"Y",'2way'!$R$3:$R$7690,"=" &amp;B78)</f>
        <v>1</v>
      </c>
      <c r="P78">
        <f>COUNTIF('2way'!$Q$3:$Q$7690,"=" &amp;B78) + COUNTIF('2way'!$R$3:$R$7690,"=" &amp;B78)</f>
        <v>5</v>
      </c>
      <c r="Q78" s="6">
        <f t="shared" si="22"/>
        <v>0</v>
      </c>
      <c r="R78" s="6">
        <f t="shared" si="23"/>
        <v>0</v>
      </c>
      <c r="S78" s="6">
        <f t="shared" si="24"/>
        <v>0.8</v>
      </c>
      <c r="T78" s="6">
        <f t="shared" si="25"/>
        <v>0.2</v>
      </c>
      <c r="U78">
        <f t="shared" si="26"/>
        <v>4</v>
      </c>
      <c r="V78" s="6">
        <f t="shared" si="27"/>
        <v>0.8</v>
      </c>
      <c r="W78">
        <f t="shared" si="28"/>
        <v>4</v>
      </c>
      <c r="X78" s="6">
        <f t="shared" si="29"/>
        <v>0.8</v>
      </c>
      <c r="Y78">
        <f t="shared" si="30"/>
        <v>1</v>
      </c>
      <c r="Z78" s="6">
        <f t="shared" si="31"/>
        <v>0.2</v>
      </c>
      <c r="AA78">
        <f t="shared" si="32"/>
        <v>1</v>
      </c>
      <c r="AB78" s="6">
        <f t="shared" si="33"/>
        <v>0.2</v>
      </c>
    </row>
    <row r="79" spans="1:28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2</v>
      </c>
      <c r="D79" s="69">
        <f>COUNTIFS('2way'!$A$3:$A$7690,"&gt;50%",'2way'!$Y$3:$Y$7690,"N",'2way'!$Q$3:$Q$7690,"=" &amp;B79) +  COUNTIFS('2way'!$A$3:$A$7690,"&gt;50%",'2way'!$Y$3:$Y$7690,"N",'2way'!$R$3:$R$7690,"=" &amp;B79)</f>
        <v>2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2</v>
      </c>
      <c r="G79">
        <f>COUNTIF('2way'!$Q$3:$Q$7690,"=" &amp;B79) + COUNTIF('2way'!$R$3:$R$7690,"=" &amp;B79)</f>
        <v>6</v>
      </c>
      <c r="H79" s="6">
        <f t="shared" si="18"/>
        <v>0.33333333333333331</v>
      </c>
      <c r="I79" s="6">
        <f t="shared" si="19"/>
        <v>0.33333333333333331</v>
      </c>
      <c r="J79" s="6">
        <f t="shared" si="20"/>
        <v>0</v>
      </c>
      <c r="K79" s="6">
        <f t="shared" si="21"/>
        <v>0.33333333333333331</v>
      </c>
      <c r="L79" s="69">
        <f>COUNTIFS('2way'!$M$3:$M$7690,"&gt;50%",'2way'!$Y$3:$Y$7690,"Y",'2way'!$Q$3:$Q$7690,"=" &amp;B79) +  COUNTIFS('2way'!$M$3:$M$7690,"&gt;50%",'2way'!$Y$3:$Y$7690,"Y",'2way'!$R$3:$R$7690,"=" &amp;B79)</f>
        <v>1</v>
      </c>
      <c r="M79" s="69">
        <f>COUNTIFS('2way'!$M$3:$M$7690,"&gt;50%",'2way'!$Y$3:$Y$7690,"N",'2way'!$Q$3:$Q$7690,"=" &amp;B79) +  COUNTIFS('2way'!$M$3:$M$7690,"&gt;50%",'2way'!$Y$3:$Y$7690,"N",'2way'!$R$3:$R$7690,"=" &amp;B79)</f>
        <v>0</v>
      </c>
      <c r="N79" s="69">
        <f>COUNTIFS('2way'!$N$3:$N$7690,"&gt;50%",'2way'!$Y$3:$Y$7690,"N",'2way'!$Q$3:$Q$7690,"=" &amp;B79) +  COUNTIFS('2way'!$N$3:$N$7690,"&gt;50%",'2way'!$Y$3:$Y$7690,"N",'2way'!$R$3:$R$7690,"=" &amp;B79)</f>
        <v>2</v>
      </c>
      <c r="O79" s="69">
        <f>COUNTIFS('2way'!$N$3:$N$7690,"&gt;50%",'2way'!$Y$3:$Y$7690,"Y",'2way'!$Q$3:$Q$7690,"=" &amp;B79) +  COUNTIFS('2way'!$N$3:$N$7690,"&gt;50%",'2way'!$Y$3:$Y$7690,"Y",'2way'!$R$3:$R$7690,"=" &amp;B79)</f>
        <v>3</v>
      </c>
      <c r="P79">
        <f>COUNTIF('2way'!$Q$3:$Q$7690,"=" &amp;B79) + COUNTIF('2way'!$R$3:$R$7690,"=" &amp;B79)</f>
        <v>6</v>
      </c>
      <c r="Q79" s="6">
        <f t="shared" si="22"/>
        <v>0.16666666666666666</v>
      </c>
      <c r="R79" s="6">
        <f t="shared" si="23"/>
        <v>0</v>
      </c>
      <c r="S79" s="6">
        <f t="shared" si="24"/>
        <v>0.33333333333333331</v>
      </c>
      <c r="T79" s="6">
        <f t="shared" si="25"/>
        <v>0.5</v>
      </c>
      <c r="U79">
        <f t="shared" si="26"/>
        <v>2</v>
      </c>
      <c r="V79" s="6">
        <f t="shared" si="27"/>
        <v>0.33333333333333331</v>
      </c>
      <c r="W79">
        <f t="shared" si="28"/>
        <v>3</v>
      </c>
      <c r="X79" s="6">
        <f t="shared" si="29"/>
        <v>0.5</v>
      </c>
      <c r="Y79">
        <f t="shared" si="30"/>
        <v>4</v>
      </c>
      <c r="Z79" s="6">
        <f t="shared" si="31"/>
        <v>0.66666666666666663</v>
      </c>
      <c r="AA79">
        <f t="shared" si="32"/>
        <v>3</v>
      </c>
      <c r="AB79" s="6">
        <f t="shared" si="33"/>
        <v>0.5</v>
      </c>
    </row>
    <row r="80" spans="1:28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2</v>
      </c>
      <c r="F80" s="69">
        <f>COUNTIFS('2way'!$B$3:$B$7690,"&gt;50%",'2way'!$Y$3:$Y$7690,"Y",'2way'!$Q$3:$Q$7690,"=" &amp;B80) +  COUNTIFS('2way'!$B$3:$B$7690,"&gt;50%",'2way'!$Y$3:$Y$7690,"Y",'2way'!$R$3:$R$7690,"=" &amp;B80)</f>
        <v>3</v>
      </c>
      <c r="G80">
        <f>COUNTIF('2way'!$Q$3:$Q$7690,"=" &amp;B80) + COUNTIF('2way'!$R$3:$R$7690,"=" &amp;B80)</f>
        <v>6</v>
      </c>
      <c r="H80" s="6">
        <f t="shared" si="18"/>
        <v>0</v>
      </c>
      <c r="I80" s="6">
        <f t="shared" si="19"/>
        <v>0.16666666666666666</v>
      </c>
      <c r="J80" s="6">
        <f t="shared" si="20"/>
        <v>0.33333333333333331</v>
      </c>
      <c r="K80" s="6">
        <f t="shared" si="21"/>
        <v>0.5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3</v>
      </c>
      <c r="O80" s="69">
        <f>COUNTIFS('2way'!$N$3:$N$7690,"&gt;50%",'2way'!$Y$3:$Y$7690,"Y",'2way'!$Q$3:$Q$7690,"=" &amp;B80) +  COUNTIFS('2way'!$N$3:$N$7690,"&gt;50%",'2way'!$Y$3:$Y$7690,"Y",'2way'!$R$3:$R$7690,"=" &amp;B80)</f>
        <v>3</v>
      </c>
      <c r="P80">
        <f>COUNTIF('2way'!$Q$3:$Q$7690,"=" &amp;B80) + COUNTIF('2way'!$R$3:$R$7690,"=" &amp;B80)</f>
        <v>6</v>
      </c>
      <c r="Q80" s="6">
        <f t="shared" si="22"/>
        <v>0</v>
      </c>
      <c r="R80" s="6">
        <f t="shared" si="23"/>
        <v>0</v>
      </c>
      <c r="S80" s="6">
        <f t="shared" si="24"/>
        <v>0.5</v>
      </c>
      <c r="T80" s="6">
        <f t="shared" si="25"/>
        <v>0.5</v>
      </c>
      <c r="U80">
        <f t="shared" si="26"/>
        <v>2</v>
      </c>
      <c r="V80" s="6">
        <f t="shared" si="27"/>
        <v>0.33333333333333331</v>
      </c>
      <c r="W80">
        <f t="shared" si="28"/>
        <v>3</v>
      </c>
      <c r="X80" s="6">
        <f t="shared" si="29"/>
        <v>0.5</v>
      </c>
      <c r="Y80">
        <f t="shared" si="30"/>
        <v>4</v>
      </c>
      <c r="Z80" s="6">
        <f t="shared" si="31"/>
        <v>0.66666666666666663</v>
      </c>
      <c r="AA80">
        <f t="shared" si="32"/>
        <v>3</v>
      </c>
      <c r="AB80" s="6">
        <f t="shared" si="33"/>
        <v>0.5</v>
      </c>
    </row>
    <row r="81" spans="1:28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1</v>
      </c>
      <c r="D81" s="69">
        <f>COUNTIFS('2way'!$A$3:$A$7690,"&gt;50%",'2way'!$Y$3:$Y$7690,"N",'2way'!$Q$3:$Q$7690,"=" &amp;B81) +  COUNTIFS('2way'!$A$3:$A$7690,"&gt;50%",'2way'!$Y$3:$Y$7690,"N",'2way'!$R$3:$R$7690,"=" &amp;B81)</f>
        <v>0</v>
      </c>
      <c r="E81" s="69">
        <f>COUNTIFS('2way'!$B$3:$B$7690,"&gt;50%",'2way'!$Y$3:$Y$7690,"N",'2way'!$Q$3:$Q$7690,"=" &amp;B81) +  COUNTIFS('2way'!$B$3:$B$7690,"&gt;50%",'2way'!$Y$3:$Y$7690,"N",'2way'!$R$3:$R$7690,"=" &amp;B81)</f>
        <v>5</v>
      </c>
      <c r="F81" s="69">
        <f>COUNTIFS('2way'!$B$3:$B$7690,"&gt;50%",'2way'!$Y$3:$Y$7690,"Y",'2way'!$Q$3:$Q$7690,"=" &amp;B81) +  COUNTIFS('2way'!$B$3:$B$7690,"&gt;50%",'2way'!$Y$3:$Y$7690,"Y",'2way'!$R$3:$R$7690,"=" &amp;B81)</f>
        <v>0</v>
      </c>
      <c r="G81">
        <f>COUNTIF('2way'!$Q$3:$Q$7690,"=" &amp;B81) + COUNTIF('2way'!$R$3:$R$7690,"=" &amp;B81)</f>
        <v>6</v>
      </c>
      <c r="H81" s="6">
        <f t="shared" si="18"/>
        <v>0.16666666666666666</v>
      </c>
      <c r="I81" s="6">
        <f t="shared" si="19"/>
        <v>0</v>
      </c>
      <c r="J81" s="6">
        <f t="shared" si="20"/>
        <v>0.83333333333333337</v>
      </c>
      <c r="K81" s="6">
        <f t="shared" si="21"/>
        <v>0</v>
      </c>
      <c r="L81" s="69">
        <f>COUNTIFS('2way'!$M$3:$M$7690,"&gt;50%",'2way'!$Y$3:$Y$7690,"Y",'2way'!$Q$3:$Q$7690,"=" &amp;B81) +  COUNTIFS('2way'!$M$3:$M$7690,"&gt;50%",'2way'!$Y$3:$Y$7690,"Y",'2way'!$R$3:$R$7690,"=" &amp;B81)</f>
        <v>0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5</v>
      </c>
      <c r="O81" s="69">
        <f>COUNTIFS('2way'!$N$3:$N$7690,"&gt;50%",'2way'!$Y$3:$Y$7690,"Y",'2way'!$Q$3:$Q$7690,"=" &amp;B81) +  COUNTIFS('2way'!$N$3:$N$7690,"&gt;50%",'2way'!$Y$3:$Y$7690,"Y",'2way'!$R$3:$R$7690,"=" &amp;B81)</f>
        <v>1</v>
      </c>
      <c r="P81">
        <f>COUNTIF('2way'!$Q$3:$Q$7690,"=" &amp;B81) + COUNTIF('2way'!$R$3:$R$7690,"=" &amp;B81)</f>
        <v>6</v>
      </c>
      <c r="Q81" s="6">
        <f t="shared" si="22"/>
        <v>0</v>
      </c>
      <c r="R81" s="6">
        <f t="shared" si="23"/>
        <v>0</v>
      </c>
      <c r="S81" s="6">
        <f t="shared" si="24"/>
        <v>0.83333333333333337</v>
      </c>
      <c r="T81" s="6">
        <f t="shared" si="25"/>
        <v>0.16666666666666666</v>
      </c>
      <c r="U81">
        <f t="shared" si="26"/>
        <v>6</v>
      </c>
      <c r="V81" s="6">
        <f t="shared" si="27"/>
        <v>1</v>
      </c>
      <c r="W81">
        <f t="shared" si="28"/>
        <v>5</v>
      </c>
      <c r="X81" s="6">
        <f t="shared" si="29"/>
        <v>0.83333333333333337</v>
      </c>
      <c r="Y81">
        <f t="shared" si="30"/>
        <v>0</v>
      </c>
      <c r="Z81" s="6">
        <f t="shared" si="31"/>
        <v>0</v>
      </c>
      <c r="AA81">
        <f t="shared" si="32"/>
        <v>1</v>
      </c>
      <c r="AB81" s="6">
        <f t="shared" si="33"/>
        <v>0.16666666666666666</v>
      </c>
    </row>
    <row r="82" spans="1:28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4</v>
      </c>
      <c r="F82" s="69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6</v>
      </c>
      <c r="H82" s="6">
        <f t="shared" si="18"/>
        <v>0</v>
      </c>
      <c r="I82" s="6">
        <f t="shared" si="19"/>
        <v>0.16666666666666666</v>
      </c>
      <c r="J82" s="6">
        <f t="shared" si="20"/>
        <v>0.66666666666666663</v>
      </c>
      <c r="K82" s="6">
        <f t="shared" si="21"/>
        <v>0.16666666666666666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5</v>
      </c>
      <c r="O82" s="69">
        <f>COUNTIFS('2way'!$N$3:$N$7690,"&gt;50%",'2way'!$Y$3:$Y$7690,"Y",'2way'!$Q$3:$Q$7690,"=" &amp;B82) +  COUNTIFS('2way'!$N$3:$N$7690,"&gt;50%",'2way'!$Y$3:$Y$7690,"Y",'2way'!$R$3:$R$7690,"=" &amp;B82)</f>
        <v>1</v>
      </c>
      <c r="P82">
        <f>COUNTIF('2way'!$Q$3:$Q$7690,"=" &amp;B82) + COUNTIF('2way'!$R$3:$R$7690,"=" &amp;B82)</f>
        <v>6</v>
      </c>
      <c r="Q82" s="6">
        <f t="shared" si="22"/>
        <v>0</v>
      </c>
      <c r="R82" s="6">
        <f t="shared" si="23"/>
        <v>0</v>
      </c>
      <c r="S82" s="6">
        <f t="shared" si="24"/>
        <v>0.83333333333333337</v>
      </c>
      <c r="T82" s="6">
        <f t="shared" si="25"/>
        <v>0.16666666666666666</v>
      </c>
      <c r="U82">
        <f t="shared" si="26"/>
        <v>4</v>
      </c>
      <c r="V82" s="6">
        <f t="shared" si="27"/>
        <v>0.66666666666666663</v>
      </c>
      <c r="W82">
        <f t="shared" si="28"/>
        <v>5</v>
      </c>
      <c r="X82" s="6">
        <f t="shared" si="29"/>
        <v>0.83333333333333337</v>
      </c>
      <c r="Y82">
        <f t="shared" si="30"/>
        <v>2</v>
      </c>
      <c r="Z82" s="6">
        <f t="shared" si="31"/>
        <v>0.33333333333333331</v>
      </c>
      <c r="AA82">
        <f t="shared" si="32"/>
        <v>1</v>
      </c>
      <c r="AB82" s="6">
        <f t="shared" si="33"/>
        <v>0.16666666666666666</v>
      </c>
    </row>
    <row r="83" spans="1:28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6</v>
      </c>
      <c r="F83" s="69">
        <f>COUNTIFS('2way'!$B$3:$B$7690,"&gt;50%",'2way'!$Y$3:$Y$7690,"Y",'2way'!$Q$3:$Q$7690,"=" &amp;B83) +  COUNTIFS('2way'!$B$3:$B$7690,"&gt;50%",'2way'!$Y$3:$Y$7690,"Y",'2way'!$R$3:$R$7690,"=" &amp;B83)</f>
        <v>0</v>
      </c>
      <c r="G83">
        <f>COUNTIF('2way'!$Q$3:$Q$7690,"=" &amp;B83) + COUNTIF('2way'!$R$3:$R$7690,"=" &amp;B83)</f>
        <v>6</v>
      </c>
      <c r="H83" s="6">
        <f t="shared" si="18"/>
        <v>0</v>
      </c>
      <c r="I83" s="6">
        <f t="shared" si="19"/>
        <v>0</v>
      </c>
      <c r="J83" s="6">
        <f t="shared" si="20"/>
        <v>1</v>
      </c>
      <c r="K83" s="6">
        <f t="shared" si="21"/>
        <v>0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6</v>
      </c>
      <c r="O83" s="6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6</v>
      </c>
      <c r="Q83" s="6">
        <f t="shared" si="22"/>
        <v>0</v>
      </c>
      <c r="R83" s="6">
        <f t="shared" si="23"/>
        <v>0</v>
      </c>
      <c r="S83" s="6">
        <f t="shared" si="24"/>
        <v>1</v>
      </c>
      <c r="T83" s="6">
        <f t="shared" si="25"/>
        <v>0</v>
      </c>
      <c r="U83">
        <f t="shared" si="26"/>
        <v>6</v>
      </c>
      <c r="V83" s="6">
        <f t="shared" si="27"/>
        <v>1</v>
      </c>
      <c r="W83">
        <f t="shared" si="28"/>
        <v>6</v>
      </c>
      <c r="X83" s="6">
        <f t="shared" si="29"/>
        <v>1</v>
      </c>
      <c r="Y83">
        <f t="shared" si="30"/>
        <v>0</v>
      </c>
      <c r="Z83" s="6">
        <f t="shared" si="31"/>
        <v>0</v>
      </c>
      <c r="AA83">
        <f t="shared" si="32"/>
        <v>0</v>
      </c>
      <c r="AB83" s="6">
        <f t="shared" si="33"/>
        <v>0</v>
      </c>
    </row>
    <row r="84" spans="1:28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1</v>
      </c>
      <c r="D84" s="69">
        <f>COUNTIFS('2way'!$A$3:$A$7690,"&gt;50%",'2way'!$Y$3:$Y$7690,"N",'2way'!$Q$3:$Q$7690,"=" &amp;B84) +  COUNTIFS('2way'!$A$3:$A$7690,"&gt;50%",'2way'!$Y$3:$Y$7690,"N",'2way'!$R$3:$R$7690,"=" &amp;B84)</f>
        <v>1</v>
      </c>
      <c r="E84" s="69">
        <f>COUNTIFS('2way'!$B$3:$B$7690,"&gt;50%",'2way'!$Y$3:$Y$7690,"N",'2way'!$Q$3:$Q$7690,"=" &amp;B84) +  COUNTIFS('2way'!$B$3:$B$7690,"&gt;50%",'2way'!$Y$3:$Y$7690,"N",'2way'!$R$3:$R$7690,"=" &amp;B84)</f>
        <v>2</v>
      </c>
      <c r="F84" s="69">
        <f>COUNTIFS('2way'!$B$3:$B$7690,"&gt;50%",'2way'!$Y$3:$Y$7690,"Y",'2way'!$Q$3:$Q$7690,"=" &amp;B84) +  COUNTIFS('2way'!$B$3:$B$7690,"&gt;50%",'2way'!$Y$3:$Y$7690,"Y",'2way'!$R$3:$R$7690,"=" &amp;B84)</f>
        <v>2</v>
      </c>
      <c r="G84">
        <f>COUNTIF('2way'!$Q$3:$Q$7690,"=" &amp;B84) + COUNTIF('2way'!$R$3:$R$7690,"=" &amp;B84)</f>
        <v>6</v>
      </c>
      <c r="H84" s="6">
        <f t="shared" si="18"/>
        <v>0.16666666666666666</v>
      </c>
      <c r="I84" s="6">
        <f t="shared" si="19"/>
        <v>0.16666666666666666</v>
      </c>
      <c r="J84" s="6">
        <f t="shared" si="20"/>
        <v>0.33333333333333331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3</v>
      </c>
      <c r="O84" s="69">
        <f>COUNTIFS('2way'!$N$3:$N$7690,"&gt;50%",'2way'!$Y$3:$Y$7690,"Y",'2way'!$Q$3:$Q$7690,"=" &amp;B84) +  COUNTIFS('2way'!$N$3:$N$7690,"&gt;50%",'2way'!$Y$3:$Y$7690,"Y",'2way'!$R$3:$R$7690,"=" &amp;B84)</f>
        <v>3</v>
      </c>
      <c r="P84">
        <f>COUNTIF('2way'!$Q$3:$Q$7690,"=" &amp;B84) + COUNTIF('2way'!$R$3:$R$7690,"=" &amp;B84)</f>
        <v>6</v>
      </c>
      <c r="Q84" s="6">
        <f t="shared" si="22"/>
        <v>0</v>
      </c>
      <c r="R84" s="6">
        <f t="shared" si="23"/>
        <v>0</v>
      </c>
      <c r="S84" s="6">
        <f t="shared" si="24"/>
        <v>0.5</v>
      </c>
      <c r="T84" s="6">
        <f t="shared" si="25"/>
        <v>0.5</v>
      </c>
      <c r="U84">
        <f t="shared" si="26"/>
        <v>3</v>
      </c>
      <c r="V84" s="6">
        <f t="shared" si="27"/>
        <v>0.5</v>
      </c>
      <c r="W84">
        <f t="shared" si="28"/>
        <v>3</v>
      </c>
      <c r="X84" s="6">
        <f t="shared" si="29"/>
        <v>0.5</v>
      </c>
      <c r="Y84">
        <f t="shared" si="30"/>
        <v>3</v>
      </c>
      <c r="Z84" s="6">
        <f t="shared" si="31"/>
        <v>0.5</v>
      </c>
      <c r="AA84">
        <f t="shared" si="32"/>
        <v>3</v>
      </c>
      <c r="AB84" s="6">
        <f t="shared" si="33"/>
        <v>0.5</v>
      </c>
    </row>
    <row r="85" spans="1:28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1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1</v>
      </c>
      <c r="F85" s="6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6</v>
      </c>
      <c r="H85" s="6">
        <f t="shared" si="18"/>
        <v>0.16666666666666666</v>
      </c>
      <c r="I85" s="6">
        <f t="shared" si="19"/>
        <v>0.33333333333333331</v>
      </c>
      <c r="J85" s="6">
        <f t="shared" si="20"/>
        <v>0.16666666666666666</v>
      </c>
      <c r="K85" s="6">
        <f t="shared" si="21"/>
        <v>0.33333333333333331</v>
      </c>
      <c r="L85" s="69">
        <f>COUNTIFS('2way'!$M$3:$M$7690,"&gt;50%",'2way'!$Y$3:$Y$7690,"Y",'2way'!$Q$3:$Q$7690,"=" &amp;B85) +  COUNTIFS('2way'!$M$3:$M$7690,"&gt;50%",'2way'!$Y$3:$Y$7690,"Y",'2way'!$R$3:$R$7690,"=" &amp;B85)</f>
        <v>1</v>
      </c>
      <c r="M85" s="69">
        <f>COUNTIFS('2way'!$M$3:$M$7690,"&gt;50%",'2way'!$Y$3:$Y$7690,"N",'2way'!$Q$3:$Q$7690,"=" &amp;B85) +  COUNTIFS('2way'!$M$3:$M$7690,"&gt;50%",'2way'!$Y$3:$Y$7690,"N",'2way'!$R$3:$R$7690,"=" &amp;B85)</f>
        <v>0</v>
      </c>
      <c r="N85" s="69">
        <f>COUNTIFS('2way'!$N$3:$N$7690,"&gt;50%",'2way'!$Y$3:$Y$7690,"N",'2way'!$Q$3:$Q$7690,"=" &amp;B85) +  COUNTIFS('2way'!$N$3:$N$7690,"&gt;50%",'2way'!$Y$3:$Y$7690,"N",'2way'!$R$3:$R$7690,"=" &amp;B85)</f>
        <v>3</v>
      </c>
      <c r="O85" s="69">
        <f>COUNTIFS('2way'!$N$3:$N$7690,"&gt;50%",'2way'!$Y$3:$Y$7690,"Y",'2way'!$Q$3:$Q$7690,"=" &amp;B85) +  COUNTIFS('2way'!$N$3:$N$7690,"&gt;50%",'2way'!$Y$3:$Y$7690,"Y",'2way'!$R$3:$R$7690,"=" &amp;B85)</f>
        <v>2</v>
      </c>
      <c r="P85">
        <f>COUNTIF('2way'!$Q$3:$Q$7690,"=" &amp;B85) + COUNTIF('2way'!$R$3:$R$7690,"=" &amp;B85)</f>
        <v>6</v>
      </c>
      <c r="Q85" s="6">
        <f t="shared" si="22"/>
        <v>0.16666666666666666</v>
      </c>
      <c r="R85" s="6">
        <f t="shared" si="23"/>
        <v>0</v>
      </c>
      <c r="S85" s="6">
        <f t="shared" si="24"/>
        <v>0.5</v>
      </c>
      <c r="T85" s="6">
        <f t="shared" si="25"/>
        <v>0.33333333333333331</v>
      </c>
      <c r="U85">
        <f t="shared" si="26"/>
        <v>2</v>
      </c>
      <c r="V85" s="6">
        <f t="shared" si="27"/>
        <v>0.33333333333333331</v>
      </c>
      <c r="W85">
        <f t="shared" si="28"/>
        <v>4</v>
      </c>
      <c r="X85" s="6">
        <f t="shared" si="29"/>
        <v>0.66666666666666663</v>
      </c>
      <c r="Y85">
        <f t="shared" si="30"/>
        <v>4</v>
      </c>
      <c r="Z85" s="6">
        <f t="shared" si="31"/>
        <v>0.66666666666666663</v>
      </c>
      <c r="AA85">
        <f t="shared" si="32"/>
        <v>2</v>
      </c>
      <c r="AB85" s="6">
        <f t="shared" si="33"/>
        <v>0.33333333333333331</v>
      </c>
    </row>
    <row r="86" spans="1:28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0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3</v>
      </c>
      <c r="F86" s="69">
        <f>COUNTIFS('2way'!$B$3:$B$7690,"&gt;50%",'2way'!$Y$3:$Y$7690,"Y",'2way'!$Q$3:$Q$7690,"=" &amp;B86) +  COUNTIFS('2way'!$B$3:$B$7690,"&gt;50%",'2way'!$Y$3:$Y$7690,"Y",'2way'!$R$3:$R$7690,"=" &amp;B86)</f>
        <v>2</v>
      </c>
      <c r="G86">
        <f>COUNTIF('2way'!$Q$3:$Q$7690,"=" &amp;B86) + COUNTIF('2way'!$R$3:$R$7690,"=" &amp;B86)</f>
        <v>6</v>
      </c>
      <c r="H86" s="6">
        <f t="shared" si="18"/>
        <v>0</v>
      </c>
      <c r="I86" s="6">
        <f t="shared" si="19"/>
        <v>0.16666666666666666</v>
      </c>
      <c r="J86" s="6">
        <f t="shared" si="20"/>
        <v>0.5</v>
      </c>
      <c r="K86" s="6">
        <f t="shared" si="21"/>
        <v>0.33333333333333331</v>
      </c>
      <c r="L86" s="69">
        <f>COUNTIFS('2way'!$M$3:$M$7690,"&gt;50%",'2way'!$Y$3:$Y$7690,"Y",'2way'!$Q$3:$Q$7690,"=" &amp;B86) +  COUNTIFS('2way'!$M$3:$M$7690,"&gt;50%",'2way'!$Y$3:$Y$7690,"Y",'2way'!$R$3:$R$7690,"=" &amp;B86)</f>
        <v>0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4</v>
      </c>
      <c r="O86" s="69">
        <f>COUNTIFS('2way'!$N$3:$N$7690,"&gt;50%",'2way'!$Y$3:$Y$7690,"Y",'2way'!$Q$3:$Q$7690,"=" &amp;B86) +  COUNTIFS('2way'!$N$3:$N$7690,"&gt;50%",'2way'!$Y$3:$Y$7690,"Y",'2way'!$R$3:$R$7690,"=" &amp;B86)</f>
        <v>2</v>
      </c>
      <c r="P86">
        <f>COUNTIF('2way'!$Q$3:$Q$7690,"=" &amp;B86) + COUNTIF('2way'!$R$3:$R$7690,"=" &amp;B86)</f>
        <v>6</v>
      </c>
      <c r="Q86" s="6">
        <f t="shared" si="22"/>
        <v>0</v>
      </c>
      <c r="R86" s="6">
        <f t="shared" si="23"/>
        <v>0</v>
      </c>
      <c r="S86" s="6">
        <f t="shared" si="24"/>
        <v>0.66666666666666663</v>
      </c>
      <c r="T86" s="6">
        <f t="shared" si="25"/>
        <v>0.33333333333333331</v>
      </c>
      <c r="U86">
        <f t="shared" si="26"/>
        <v>3</v>
      </c>
      <c r="V86" s="6">
        <f t="shared" si="27"/>
        <v>0.5</v>
      </c>
      <c r="W86">
        <f t="shared" si="28"/>
        <v>4</v>
      </c>
      <c r="X86" s="6">
        <f t="shared" si="29"/>
        <v>0.66666666666666663</v>
      </c>
      <c r="Y86">
        <f t="shared" si="30"/>
        <v>3</v>
      </c>
      <c r="Z86" s="6">
        <f t="shared" si="31"/>
        <v>0.5</v>
      </c>
      <c r="AA86">
        <f t="shared" si="32"/>
        <v>2</v>
      </c>
      <c r="AB86" s="6">
        <f t="shared" si="33"/>
        <v>0.33333333333333331</v>
      </c>
    </row>
    <row r="87" spans="1:28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0</v>
      </c>
      <c r="E87" s="69">
        <f>COUNTIFS('2way'!$B$3:$B$7690,"&gt;50%",'2way'!$Y$3:$Y$7690,"N",'2way'!$Q$3:$Q$7690,"=" &amp;B87) +  COUNTIFS('2way'!$B$3:$B$7690,"&gt;50%",'2way'!$Y$3:$Y$7690,"N",'2way'!$R$3:$R$7690,"=" &amp;B87)</f>
        <v>4</v>
      </c>
      <c r="F87" s="69">
        <f>COUNTIFS('2way'!$B$3:$B$7690,"&gt;50%",'2way'!$Y$3:$Y$7690,"Y",'2way'!$Q$3:$Q$7690,"=" &amp;B87) +  COUNTIFS('2way'!$B$3:$B$7690,"&gt;50%",'2way'!$Y$3:$Y$7690,"Y",'2way'!$R$3:$R$7690,"=" &amp;B87)</f>
        <v>1</v>
      </c>
      <c r="G87">
        <f>COUNTIF('2way'!$Q$3:$Q$7690,"=" &amp;B87) + COUNTIF('2way'!$R$3:$R$7690,"=" &amp;B87)</f>
        <v>6</v>
      </c>
      <c r="H87" s="6">
        <f t="shared" si="18"/>
        <v>0</v>
      </c>
      <c r="I87" s="6">
        <f t="shared" si="19"/>
        <v>0</v>
      </c>
      <c r="J87" s="6">
        <f t="shared" si="20"/>
        <v>0.66666666666666663</v>
      </c>
      <c r="K87" s="6">
        <f t="shared" si="21"/>
        <v>0.16666666666666666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4</v>
      </c>
      <c r="O87" s="69">
        <f>COUNTIFS('2way'!$N$3:$N$7690,"&gt;50%",'2way'!$Y$3:$Y$7690,"Y",'2way'!$Q$3:$Q$7690,"=" &amp;B87) +  COUNTIFS('2way'!$N$3:$N$7690,"&gt;50%",'2way'!$Y$3:$Y$7690,"Y",'2way'!$R$3:$R$7690,"=" &amp;B87)</f>
        <v>1</v>
      </c>
      <c r="P87">
        <f>COUNTIF('2way'!$Q$3:$Q$7690,"=" &amp;B87) + COUNTIF('2way'!$R$3:$R$7690,"=" &amp;B87)</f>
        <v>6</v>
      </c>
      <c r="Q87" s="6">
        <f t="shared" si="22"/>
        <v>0</v>
      </c>
      <c r="R87" s="6">
        <f t="shared" si="23"/>
        <v>0</v>
      </c>
      <c r="S87" s="6">
        <f t="shared" si="24"/>
        <v>0.66666666666666663</v>
      </c>
      <c r="T87" s="6">
        <f t="shared" si="25"/>
        <v>0.16666666666666666</v>
      </c>
      <c r="U87">
        <f t="shared" si="26"/>
        <v>4</v>
      </c>
      <c r="V87" s="6">
        <f t="shared" si="27"/>
        <v>0.66666666666666663</v>
      </c>
      <c r="W87">
        <f t="shared" si="28"/>
        <v>4</v>
      </c>
      <c r="X87" s="6">
        <f t="shared" si="29"/>
        <v>0.66666666666666663</v>
      </c>
      <c r="Y87">
        <f t="shared" si="30"/>
        <v>1</v>
      </c>
      <c r="Z87" s="6">
        <f t="shared" si="31"/>
        <v>0.16666666666666666</v>
      </c>
      <c r="AA87">
        <f t="shared" si="32"/>
        <v>1</v>
      </c>
      <c r="AB87" s="6">
        <f t="shared" si="33"/>
        <v>0.16666666666666666</v>
      </c>
    </row>
    <row r="88" spans="1:28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1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2</v>
      </c>
      <c r="F88" s="69">
        <f>COUNTIFS('2way'!$B$3:$B$7690,"&gt;50%",'2way'!$Y$3:$Y$7690,"Y",'2way'!$Q$3:$Q$7690,"=" &amp;B88) +  COUNTIFS('2way'!$B$3:$B$7690,"&gt;50%",'2way'!$Y$3:$Y$7690,"Y",'2way'!$R$3:$R$7690,"=" &amp;B88)</f>
        <v>1</v>
      </c>
      <c r="G88">
        <f>COUNTIF('2way'!$Q$3:$Q$7690,"=" &amp;B88) + COUNTIF('2way'!$R$3:$R$7690,"=" &amp;B88)</f>
        <v>5</v>
      </c>
      <c r="H88" s="6">
        <f t="shared" si="18"/>
        <v>0.2</v>
      </c>
      <c r="I88" s="6">
        <f t="shared" si="19"/>
        <v>0.2</v>
      </c>
      <c r="J88" s="6">
        <f t="shared" si="20"/>
        <v>0.4</v>
      </c>
      <c r="K88" s="6">
        <f t="shared" si="21"/>
        <v>0.2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3</v>
      </c>
      <c r="O88" s="69">
        <f>COUNTIFS('2way'!$N$3:$N$7690,"&gt;50%",'2way'!$Y$3:$Y$7690,"Y",'2way'!$Q$3:$Q$7690,"=" &amp;B88) +  COUNTIFS('2way'!$N$3:$N$7690,"&gt;50%",'2way'!$Y$3:$Y$7690,"Y",'2way'!$R$3:$R$7690,"=" &amp;B88)</f>
        <v>1</v>
      </c>
      <c r="P88">
        <f>COUNTIF('2way'!$Q$3:$Q$7690,"=" &amp;B88) + COUNTIF('2way'!$R$3:$R$7690,"=" &amp;B88)</f>
        <v>5</v>
      </c>
      <c r="Q88" s="6">
        <f t="shared" si="22"/>
        <v>0</v>
      </c>
      <c r="R88" s="6">
        <f t="shared" si="23"/>
        <v>0</v>
      </c>
      <c r="S88" s="6">
        <f t="shared" si="24"/>
        <v>0.6</v>
      </c>
      <c r="T88" s="6">
        <f t="shared" si="25"/>
        <v>0.2</v>
      </c>
      <c r="U88">
        <f t="shared" si="26"/>
        <v>3</v>
      </c>
      <c r="V88" s="6">
        <f t="shared" si="27"/>
        <v>0.6</v>
      </c>
      <c r="W88">
        <f t="shared" si="28"/>
        <v>3</v>
      </c>
      <c r="X88" s="6">
        <f t="shared" si="29"/>
        <v>0.6</v>
      </c>
      <c r="Y88">
        <f t="shared" si="30"/>
        <v>2</v>
      </c>
      <c r="Z88" s="6">
        <f t="shared" si="31"/>
        <v>0.4</v>
      </c>
      <c r="AA88">
        <f t="shared" si="32"/>
        <v>1</v>
      </c>
      <c r="AB88" s="6">
        <f t="shared" si="33"/>
        <v>0.2</v>
      </c>
    </row>
    <row r="89" spans="1:28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0</v>
      </c>
      <c r="D89" s="69">
        <f>COUNTIFS('2way'!$A$3:$A$7690,"&gt;50%",'2way'!$Y$3:$Y$7690,"N",'2way'!$Q$3:$Q$7690,"=" &amp;B89) +  COUNTIFS('2way'!$A$3:$A$7690,"&gt;50%",'2way'!$Y$3:$Y$7690,"N",'2way'!$R$3:$R$7690,"=" &amp;B89)</f>
        <v>1</v>
      </c>
      <c r="E89" s="69">
        <f>COUNTIFS('2way'!$B$3:$B$7690,"&gt;50%",'2way'!$Y$3:$Y$7690,"N",'2way'!$Q$3:$Q$7690,"=" &amp;B89) +  COUNTIFS('2way'!$B$3:$B$7690,"&gt;50%",'2way'!$Y$3:$Y$7690,"N",'2way'!$R$3:$R$7690,"=" &amp;B89)</f>
        <v>4</v>
      </c>
      <c r="F89" s="69">
        <f>COUNTIFS('2way'!$B$3:$B$7690,"&gt;50%",'2way'!$Y$3:$Y$7690,"Y",'2way'!$Q$3:$Q$7690,"=" &amp;B89) +  COUNTIFS('2way'!$B$3:$B$7690,"&gt;50%",'2way'!$Y$3:$Y$7690,"Y",'2way'!$R$3:$R$7690,"=" &amp;B89)</f>
        <v>1</v>
      </c>
      <c r="G89">
        <f>COUNTIF('2way'!$Q$3:$Q$7690,"=" &amp;B89) + COUNTIF('2way'!$R$3:$R$7690,"=" &amp;B89)</f>
        <v>6</v>
      </c>
      <c r="H89" s="6">
        <f t="shared" si="18"/>
        <v>0</v>
      </c>
      <c r="I89" s="6">
        <f t="shared" si="19"/>
        <v>0.16666666666666666</v>
      </c>
      <c r="J89" s="6">
        <f t="shared" si="20"/>
        <v>0.66666666666666663</v>
      </c>
      <c r="K89" s="6">
        <f t="shared" si="21"/>
        <v>0.16666666666666666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5</v>
      </c>
      <c r="O89" s="69">
        <f>COUNTIFS('2way'!$N$3:$N$7690,"&gt;50%",'2way'!$Y$3:$Y$7690,"Y",'2way'!$Q$3:$Q$7690,"=" &amp;B89) +  COUNTIFS('2way'!$N$3:$N$7690,"&gt;50%",'2way'!$Y$3:$Y$7690,"Y",'2way'!$R$3:$R$7690,"=" &amp;B89)</f>
        <v>1</v>
      </c>
      <c r="P89">
        <f>COUNTIF('2way'!$Q$3:$Q$7690,"=" &amp;B89) + COUNTIF('2way'!$R$3:$R$7690,"=" &amp;B89)</f>
        <v>6</v>
      </c>
      <c r="Q89" s="6">
        <f t="shared" si="22"/>
        <v>0</v>
      </c>
      <c r="R89" s="6">
        <f t="shared" si="23"/>
        <v>0</v>
      </c>
      <c r="S89" s="6">
        <f t="shared" si="24"/>
        <v>0.83333333333333337</v>
      </c>
      <c r="T89" s="6">
        <f t="shared" si="25"/>
        <v>0.16666666666666666</v>
      </c>
      <c r="U89">
        <f t="shared" si="26"/>
        <v>4</v>
      </c>
      <c r="V89" s="6">
        <f t="shared" si="27"/>
        <v>0.66666666666666663</v>
      </c>
      <c r="W89">
        <f t="shared" si="28"/>
        <v>5</v>
      </c>
      <c r="X89" s="6">
        <f t="shared" si="29"/>
        <v>0.83333333333333337</v>
      </c>
      <c r="Y89">
        <f t="shared" si="30"/>
        <v>2</v>
      </c>
      <c r="Z89" s="6">
        <f t="shared" si="31"/>
        <v>0.33333333333333331</v>
      </c>
      <c r="AA89">
        <f t="shared" si="32"/>
        <v>1</v>
      </c>
      <c r="AB89" s="6">
        <f t="shared" si="33"/>
        <v>0.16666666666666666</v>
      </c>
    </row>
    <row r="90" spans="1:28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0</v>
      </c>
      <c r="D90" s="69">
        <f>COUNTIFS('2way'!$A$3:$A$7690,"&gt;50%",'2way'!$Y$3:$Y$7690,"N",'2way'!$Q$3:$Q$7690,"=" &amp;B90) +  COUNTIFS('2way'!$A$3:$A$7690,"&gt;50%",'2way'!$Y$3:$Y$7690,"N",'2way'!$R$3:$R$7690,"=" &amp;B90)</f>
        <v>0</v>
      </c>
      <c r="E90" s="69">
        <f>COUNTIFS('2way'!$B$3:$B$7690,"&gt;50%",'2way'!$Y$3:$Y$7690,"N",'2way'!$Q$3:$Q$7690,"=" &amp;B90) +  COUNTIFS('2way'!$B$3:$B$7690,"&gt;50%",'2way'!$Y$3:$Y$7690,"N",'2way'!$R$3:$R$7690,"=" &amp;B90)</f>
        <v>2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6</v>
      </c>
      <c r="H90" s="6">
        <f t="shared" si="18"/>
        <v>0</v>
      </c>
      <c r="I90" s="6">
        <f t="shared" si="19"/>
        <v>0</v>
      </c>
      <c r="J90" s="6">
        <f t="shared" si="20"/>
        <v>0.33333333333333331</v>
      </c>
      <c r="K90" s="6">
        <f t="shared" si="21"/>
        <v>0.5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0</v>
      </c>
      <c r="N90" s="69">
        <f>COUNTIFS('2way'!$N$3:$N$7690,"&gt;50%",'2way'!$Y$3:$Y$7690,"N",'2way'!$Q$3:$Q$7690,"=" &amp;B90) +  COUNTIFS('2way'!$N$3:$N$7690,"&gt;50%",'2way'!$Y$3:$Y$7690,"N",'2way'!$R$3:$R$7690,"=" &amp;B90)</f>
        <v>2</v>
      </c>
      <c r="O90" s="69">
        <f>COUNTIFS('2way'!$N$3:$N$7690,"&gt;50%",'2way'!$Y$3:$Y$7690,"Y",'2way'!$Q$3:$Q$7690,"=" &amp;B90) +  COUNTIFS('2way'!$N$3:$N$7690,"&gt;50%",'2way'!$Y$3:$Y$7690,"Y",'2way'!$R$3:$R$7690,"=" &amp;B90)</f>
        <v>4</v>
      </c>
      <c r="P90">
        <f>COUNTIF('2way'!$Q$3:$Q$7690,"=" &amp;B90) + COUNTIF('2way'!$R$3:$R$7690,"=" &amp;B90)</f>
        <v>6</v>
      </c>
      <c r="Q90" s="6">
        <f t="shared" si="22"/>
        <v>0</v>
      </c>
      <c r="R90" s="6">
        <f t="shared" si="23"/>
        <v>0</v>
      </c>
      <c r="S90" s="6">
        <f t="shared" si="24"/>
        <v>0.33333333333333331</v>
      </c>
      <c r="T90" s="6">
        <f t="shared" si="25"/>
        <v>0.66666666666666663</v>
      </c>
      <c r="U90">
        <f t="shared" si="26"/>
        <v>2</v>
      </c>
      <c r="V90" s="6">
        <f t="shared" si="27"/>
        <v>0.33333333333333331</v>
      </c>
      <c r="W90">
        <f t="shared" si="28"/>
        <v>2</v>
      </c>
      <c r="X90" s="6">
        <f t="shared" si="29"/>
        <v>0.33333333333333331</v>
      </c>
      <c r="Y90">
        <f t="shared" si="30"/>
        <v>3</v>
      </c>
      <c r="Z90" s="6">
        <f t="shared" si="31"/>
        <v>0.5</v>
      </c>
      <c r="AA90">
        <f t="shared" si="32"/>
        <v>4</v>
      </c>
      <c r="AB90" s="6">
        <f t="shared" si="33"/>
        <v>0.66666666666666663</v>
      </c>
    </row>
    <row r="91" spans="1:28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1</v>
      </c>
      <c r="D91" s="69">
        <f>COUNTIFS('2way'!$A$3:$A$7690,"&gt;50%",'2way'!$Y$3:$Y$7690,"N",'2way'!$Q$3:$Q$7690,"=" &amp;B91) +  COUNTIFS('2way'!$A$3:$A$7690,"&gt;50%",'2way'!$Y$3:$Y$7690,"N",'2way'!$R$3:$R$7690,"=" &amp;B91)</f>
        <v>2</v>
      </c>
      <c r="E91" s="69">
        <f>COUNTIFS('2way'!$B$3:$B$7690,"&gt;50%",'2way'!$Y$3:$Y$7690,"N",'2way'!$Q$3:$Q$7690,"=" &amp;B91) +  COUNTIFS('2way'!$B$3:$B$7690,"&gt;50%",'2way'!$Y$3:$Y$7690,"N",'2way'!$R$3:$R$7690,"=" &amp;B91)</f>
        <v>2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6</v>
      </c>
      <c r="H91" s="6">
        <f t="shared" si="18"/>
        <v>0.16666666666666666</v>
      </c>
      <c r="I91" s="6">
        <f t="shared" si="19"/>
        <v>0.33333333333333331</v>
      </c>
      <c r="J91" s="6">
        <f t="shared" si="20"/>
        <v>0.33333333333333331</v>
      </c>
      <c r="K91" s="6">
        <f t="shared" si="21"/>
        <v>0.16666666666666666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4</v>
      </c>
      <c r="O91" s="69">
        <f>COUNTIFS('2way'!$N$3:$N$7690,"&gt;50%",'2way'!$Y$3:$Y$7690,"Y",'2way'!$Q$3:$Q$7690,"=" &amp;B91) +  COUNTIFS('2way'!$N$3:$N$7690,"&gt;50%",'2way'!$Y$3:$Y$7690,"Y",'2way'!$R$3:$R$7690,"=" &amp;B91)</f>
        <v>2</v>
      </c>
      <c r="P91">
        <f>COUNTIF('2way'!$Q$3:$Q$7690,"=" &amp;B91) + COUNTIF('2way'!$R$3:$R$7690,"=" &amp;B91)</f>
        <v>6</v>
      </c>
      <c r="Q91" s="6">
        <f t="shared" si="22"/>
        <v>0</v>
      </c>
      <c r="R91" s="6">
        <f t="shared" si="23"/>
        <v>0</v>
      </c>
      <c r="S91" s="6">
        <f t="shared" si="24"/>
        <v>0.66666666666666663</v>
      </c>
      <c r="T91" s="6">
        <f t="shared" si="25"/>
        <v>0.33333333333333331</v>
      </c>
      <c r="U91">
        <f t="shared" si="26"/>
        <v>3</v>
      </c>
      <c r="V91" s="6">
        <f t="shared" si="27"/>
        <v>0.5</v>
      </c>
      <c r="W91">
        <f t="shared" si="28"/>
        <v>4</v>
      </c>
      <c r="X91" s="6">
        <f t="shared" si="29"/>
        <v>0.66666666666666663</v>
      </c>
      <c r="Y91">
        <f t="shared" si="30"/>
        <v>3</v>
      </c>
      <c r="Z91" s="6">
        <f t="shared" si="31"/>
        <v>0.5</v>
      </c>
      <c r="AA91">
        <f t="shared" si="32"/>
        <v>2</v>
      </c>
      <c r="AB91" s="6">
        <f t="shared" si="33"/>
        <v>0.33333333333333331</v>
      </c>
    </row>
    <row r="92" spans="1:28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0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5</v>
      </c>
      <c r="F92" s="69">
        <f>COUNTIFS('2way'!$B$3:$B$7690,"&gt;50%",'2way'!$Y$3:$Y$7690,"Y",'2way'!$Q$3:$Q$7690,"=" &amp;B92) +  COUNTIFS('2way'!$B$3:$B$7690,"&gt;50%",'2way'!$Y$3:$Y$7690,"Y",'2way'!$R$3:$R$7690,"=" &amp;B92)</f>
        <v>1</v>
      </c>
      <c r="G92">
        <f>COUNTIF('2way'!$Q$3:$Q$7690,"=" &amp;B92) + COUNTIF('2way'!$R$3:$R$7690,"=" &amp;B92)</f>
        <v>6</v>
      </c>
      <c r="H92" s="6">
        <f t="shared" si="18"/>
        <v>0</v>
      </c>
      <c r="I92" s="6">
        <f t="shared" si="19"/>
        <v>0</v>
      </c>
      <c r="J92" s="6">
        <f t="shared" si="20"/>
        <v>0.83333333333333337</v>
      </c>
      <c r="K92" s="6">
        <f t="shared" si="21"/>
        <v>0.16666666666666666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5</v>
      </c>
      <c r="O92" s="69">
        <f>COUNTIFS('2way'!$N$3:$N$7690,"&gt;50%",'2way'!$Y$3:$Y$7690,"Y",'2way'!$Q$3:$Q$7690,"=" &amp;B92) +  COUNTIFS('2way'!$N$3:$N$7690,"&gt;50%",'2way'!$Y$3:$Y$7690,"Y",'2way'!$R$3:$R$7690,"=" &amp;B92)</f>
        <v>1</v>
      </c>
      <c r="P92">
        <f>COUNTIF('2way'!$Q$3:$Q$7690,"=" &amp;B92) + COUNTIF('2way'!$R$3:$R$7690,"=" &amp;B92)</f>
        <v>6</v>
      </c>
      <c r="Q92" s="6">
        <f t="shared" si="22"/>
        <v>0</v>
      </c>
      <c r="R92" s="6">
        <f t="shared" si="23"/>
        <v>0</v>
      </c>
      <c r="S92" s="6">
        <f t="shared" si="24"/>
        <v>0.83333333333333337</v>
      </c>
      <c r="T92" s="6">
        <f t="shared" si="25"/>
        <v>0.16666666666666666</v>
      </c>
      <c r="U92">
        <f t="shared" si="26"/>
        <v>5</v>
      </c>
      <c r="V92" s="6">
        <f t="shared" si="27"/>
        <v>0.83333333333333337</v>
      </c>
      <c r="W92">
        <f t="shared" si="28"/>
        <v>5</v>
      </c>
      <c r="X92" s="6">
        <f t="shared" si="29"/>
        <v>0.83333333333333337</v>
      </c>
      <c r="Y92">
        <f t="shared" si="30"/>
        <v>1</v>
      </c>
      <c r="Z92" s="6">
        <f t="shared" si="31"/>
        <v>0.16666666666666666</v>
      </c>
      <c r="AA92">
        <f t="shared" si="32"/>
        <v>1</v>
      </c>
      <c r="AB92" s="6">
        <f t="shared" si="33"/>
        <v>0.16666666666666666</v>
      </c>
    </row>
    <row r="93" spans="1:28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1</v>
      </c>
      <c r="D93" s="69">
        <f>COUNTIFS('2way'!$A$3:$A$7690,"&gt;50%",'2way'!$Y$3:$Y$7690,"N",'2way'!$Q$3:$Q$7690,"=" &amp;B93) +  COUNTIFS('2way'!$A$3:$A$7690,"&gt;50%",'2way'!$Y$3:$Y$7690,"N",'2way'!$R$3:$R$7690,"=" &amp;B93)</f>
        <v>0</v>
      </c>
      <c r="E93" s="69">
        <f>COUNTIFS('2way'!$B$3:$B$7690,"&gt;50%",'2way'!$Y$3:$Y$7690,"N",'2way'!$Q$3:$Q$7690,"=" &amp;B93) +  COUNTIFS('2way'!$B$3:$B$7690,"&gt;50%",'2way'!$Y$3:$Y$7690,"N",'2way'!$R$3:$R$7690,"=" &amp;B93)</f>
        <v>3</v>
      </c>
      <c r="F93" s="69">
        <f>COUNTIFS('2way'!$B$3:$B$7690,"&gt;50%",'2way'!$Y$3:$Y$7690,"Y",'2way'!$Q$3:$Q$7690,"=" &amp;B93) +  COUNTIFS('2way'!$B$3:$B$7690,"&gt;50%",'2way'!$Y$3:$Y$7690,"Y",'2way'!$R$3:$R$7690,"=" &amp;B93)</f>
        <v>1</v>
      </c>
      <c r="G93">
        <f>COUNTIF('2way'!$Q$3:$Q$7690,"=" &amp;B93) + COUNTIF('2way'!$R$3:$R$7690,"=" &amp;B93)</f>
        <v>5</v>
      </c>
      <c r="H93" s="6">
        <f t="shared" si="18"/>
        <v>0.2</v>
      </c>
      <c r="I93" s="6">
        <f t="shared" si="19"/>
        <v>0</v>
      </c>
      <c r="J93" s="6">
        <f t="shared" si="20"/>
        <v>0.6</v>
      </c>
      <c r="K93" s="6">
        <f t="shared" si="21"/>
        <v>0.2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3</v>
      </c>
      <c r="O93" s="69">
        <f>COUNTIFS('2way'!$N$3:$N$7690,"&gt;50%",'2way'!$Y$3:$Y$7690,"Y",'2way'!$Q$3:$Q$7690,"=" &amp;B93) +  COUNTIFS('2way'!$N$3:$N$7690,"&gt;50%",'2way'!$Y$3:$Y$7690,"Y",'2way'!$R$3:$R$7690,"=" &amp;B93)</f>
        <v>1</v>
      </c>
      <c r="P93">
        <f>COUNTIF('2way'!$Q$3:$Q$7690,"=" &amp;B93) + COUNTIF('2way'!$R$3:$R$7690,"=" &amp;B93)</f>
        <v>5</v>
      </c>
      <c r="Q93" s="6">
        <f t="shared" si="22"/>
        <v>0.2</v>
      </c>
      <c r="R93" s="6">
        <f t="shared" si="23"/>
        <v>0</v>
      </c>
      <c r="S93" s="6">
        <f t="shared" si="24"/>
        <v>0.6</v>
      </c>
      <c r="T93" s="6">
        <f t="shared" si="25"/>
        <v>0.2</v>
      </c>
      <c r="U93">
        <f t="shared" si="26"/>
        <v>4</v>
      </c>
      <c r="V93" s="6">
        <f t="shared" si="27"/>
        <v>0.8</v>
      </c>
      <c r="W93">
        <f t="shared" si="28"/>
        <v>4</v>
      </c>
      <c r="X93" s="6">
        <f t="shared" si="29"/>
        <v>0.8</v>
      </c>
      <c r="Y93">
        <f t="shared" si="30"/>
        <v>1</v>
      </c>
      <c r="Z93" s="6">
        <f t="shared" si="31"/>
        <v>0.2</v>
      </c>
      <c r="AA93">
        <f t="shared" si="32"/>
        <v>1</v>
      </c>
      <c r="AB93" s="6">
        <f t="shared" si="33"/>
        <v>0.2</v>
      </c>
    </row>
    <row r="94" spans="1:28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1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2</v>
      </c>
      <c r="F94" s="69">
        <f>COUNTIFS('2way'!$B$3:$B$7690,"&gt;50%",'2way'!$Y$3:$Y$7690,"Y",'2way'!$Q$3:$Q$7690,"=" &amp;B94) +  COUNTIFS('2way'!$B$3:$B$7690,"&gt;50%",'2way'!$Y$3:$Y$7690,"Y",'2way'!$R$3:$R$7690,"=" &amp;B94)</f>
        <v>1</v>
      </c>
      <c r="G94">
        <f>COUNTIF('2way'!$Q$3:$Q$7690,"=" &amp;B94) + COUNTIF('2way'!$R$3:$R$7690,"=" &amp;B94)</f>
        <v>5</v>
      </c>
      <c r="H94" s="6">
        <f t="shared" si="18"/>
        <v>0.2</v>
      </c>
      <c r="I94" s="6">
        <f t="shared" si="19"/>
        <v>0</v>
      </c>
      <c r="J94" s="6">
        <f t="shared" si="20"/>
        <v>0.4</v>
      </c>
      <c r="K94" s="6">
        <f t="shared" si="21"/>
        <v>0.2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2</v>
      </c>
      <c r="O94" s="69">
        <f>COUNTIFS('2way'!$N$3:$N$7690,"&gt;50%",'2way'!$Y$3:$Y$7690,"Y",'2way'!$Q$3:$Q$7690,"=" &amp;B94) +  COUNTIFS('2way'!$N$3:$N$7690,"&gt;50%",'2way'!$Y$3:$Y$7690,"Y",'2way'!$R$3:$R$7690,"=" &amp;B94)</f>
        <v>1</v>
      </c>
      <c r="P94">
        <f>COUNTIF('2way'!$Q$3:$Q$7690,"=" &amp;B94) + COUNTIF('2way'!$R$3:$R$7690,"=" &amp;B94)</f>
        <v>5</v>
      </c>
      <c r="Q94" s="6">
        <f t="shared" si="22"/>
        <v>0.2</v>
      </c>
      <c r="R94" s="6">
        <f t="shared" si="23"/>
        <v>0</v>
      </c>
      <c r="S94" s="6">
        <f t="shared" si="24"/>
        <v>0.4</v>
      </c>
      <c r="T94" s="6">
        <f t="shared" si="25"/>
        <v>0.2</v>
      </c>
      <c r="U94">
        <f t="shared" si="26"/>
        <v>3</v>
      </c>
      <c r="V94" s="6">
        <f t="shared" si="27"/>
        <v>0.6</v>
      </c>
      <c r="W94">
        <f t="shared" si="28"/>
        <v>3</v>
      </c>
      <c r="X94" s="6">
        <f t="shared" si="29"/>
        <v>0.6</v>
      </c>
      <c r="Y94">
        <f t="shared" si="30"/>
        <v>1</v>
      </c>
      <c r="Z94" s="6">
        <f t="shared" si="31"/>
        <v>0.2</v>
      </c>
      <c r="AA94">
        <f t="shared" si="32"/>
        <v>1</v>
      </c>
      <c r="AB94" s="6">
        <f t="shared" si="33"/>
        <v>0.2</v>
      </c>
    </row>
    <row r="95" spans="1:28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1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1</v>
      </c>
      <c r="F95" s="69">
        <f>COUNTIFS('2way'!$B$3:$B$7690,"&gt;50%",'2way'!$Y$3:$Y$7690,"Y",'2way'!$Q$3:$Q$7690,"=" &amp;B95) +  COUNTIFS('2way'!$B$3:$B$7690,"&gt;50%",'2way'!$Y$3:$Y$7690,"Y",'2way'!$R$3:$R$7690,"=" &amp;B95)</f>
        <v>2</v>
      </c>
      <c r="G95">
        <f>COUNTIF('2way'!$Q$3:$Q$7690,"=" &amp;B95) + COUNTIF('2way'!$R$3:$R$7690,"=" &amp;B95)</f>
        <v>5</v>
      </c>
      <c r="H95" s="6">
        <f t="shared" si="18"/>
        <v>0.2</v>
      </c>
      <c r="I95" s="6">
        <f t="shared" si="19"/>
        <v>0.2</v>
      </c>
      <c r="J95" s="6">
        <f t="shared" si="20"/>
        <v>0.2</v>
      </c>
      <c r="K95" s="6">
        <f t="shared" si="21"/>
        <v>0.4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2</v>
      </c>
      <c r="O95" s="69">
        <f>COUNTIFS('2way'!$N$3:$N$7690,"&gt;50%",'2way'!$Y$3:$Y$7690,"Y",'2way'!$Q$3:$Q$7690,"=" &amp;B95) +  COUNTIFS('2way'!$N$3:$N$7690,"&gt;50%",'2way'!$Y$3:$Y$7690,"Y",'2way'!$R$3:$R$7690,"=" &amp;B95)</f>
        <v>3</v>
      </c>
      <c r="P95">
        <f>COUNTIF('2way'!$Q$3:$Q$7690,"=" &amp;B95) + COUNTIF('2way'!$R$3:$R$7690,"=" &amp;B95)</f>
        <v>5</v>
      </c>
      <c r="Q95" s="6">
        <f t="shared" si="22"/>
        <v>0</v>
      </c>
      <c r="R95" s="6">
        <f t="shared" si="23"/>
        <v>0</v>
      </c>
      <c r="S95" s="6">
        <f t="shared" si="24"/>
        <v>0.4</v>
      </c>
      <c r="T95" s="6">
        <f t="shared" si="25"/>
        <v>0.6</v>
      </c>
      <c r="U95">
        <f t="shared" si="26"/>
        <v>2</v>
      </c>
      <c r="V95" s="6">
        <f t="shared" si="27"/>
        <v>0.4</v>
      </c>
      <c r="W95">
        <f t="shared" si="28"/>
        <v>2</v>
      </c>
      <c r="X95" s="6">
        <f t="shared" si="29"/>
        <v>0.4</v>
      </c>
      <c r="Y95">
        <f t="shared" si="30"/>
        <v>3</v>
      </c>
      <c r="Z95" s="6">
        <f t="shared" si="31"/>
        <v>0.6</v>
      </c>
      <c r="AA95">
        <f t="shared" si="32"/>
        <v>3</v>
      </c>
      <c r="AB95" s="6">
        <f t="shared" si="33"/>
        <v>0.6</v>
      </c>
    </row>
    <row r="96" spans="1:28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1</v>
      </c>
      <c r="D96" s="69">
        <f>COUNTIFS('2way'!$A$3:$A$7690,"&gt;50%",'2way'!$Y$3:$Y$7690,"N",'2way'!$Q$3:$Q$7690,"=" &amp;B96) +  COUNTIFS('2way'!$A$3:$A$7690,"&gt;50%",'2way'!$Y$3:$Y$7690,"N",'2way'!$R$3:$R$7690,"=" &amp;B96)</f>
        <v>1</v>
      </c>
      <c r="E96" s="69">
        <f>COUNTIFS('2way'!$B$3:$B$7690,"&gt;50%",'2way'!$Y$3:$Y$7690,"N",'2way'!$Q$3:$Q$7690,"=" &amp;B96) +  COUNTIFS('2way'!$B$3:$B$7690,"&gt;50%",'2way'!$Y$3:$Y$7690,"N",'2way'!$R$3:$R$7690,"=" &amp;B96)</f>
        <v>1</v>
      </c>
      <c r="F96" s="69">
        <f>COUNTIFS('2way'!$B$3:$B$7690,"&gt;50%",'2way'!$Y$3:$Y$7690,"Y",'2way'!$Q$3:$Q$7690,"=" &amp;B96) +  COUNTIFS('2way'!$B$3:$B$7690,"&gt;50%",'2way'!$Y$3:$Y$7690,"Y",'2way'!$R$3:$R$7690,"=" &amp;B96)</f>
        <v>1</v>
      </c>
      <c r="G96">
        <f>COUNTIF('2way'!$Q$3:$Q$7690,"=" &amp;B96) + COUNTIF('2way'!$R$3:$R$7690,"=" &amp;B96)</f>
        <v>4</v>
      </c>
      <c r="H96" s="6">
        <f t="shared" si="18"/>
        <v>0.25</v>
      </c>
      <c r="I96" s="6">
        <f t="shared" si="19"/>
        <v>0.25</v>
      </c>
      <c r="J96" s="6">
        <f t="shared" si="20"/>
        <v>0.25</v>
      </c>
      <c r="K96" s="6">
        <f t="shared" si="21"/>
        <v>0.25</v>
      </c>
      <c r="L96" s="69">
        <f>COUNTIFS('2way'!$M$3:$M$7690,"&gt;50%",'2way'!$Y$3:$Y$7690,"Y",'2way'!$Q$3:$Q$7690,"=" &amp;B96) +  COUNTIFS('2way'!$M$3:$M$7690,"&gt;50%",'2way'!$Y$3:$Y$7690,"Y",'2way'!$R$3:$R$7690,"=" &amp;B96)</f>
        <v>2</v>
      </c>
      <c r="M96" s="69">
        <f>COUNTIFS('2way'!$M$3:$M$7690,"&gt;50%",'2way'!$Y$3:$Y$7690,"N",'2way'!$Q$3:$Q$7690,"=" &amp;B96) +  COUNTIFS('2way'!$M$3:$M$7690,"&gt;50%",'2way'!$Y$3:$Y$7690,"N",'2way'!$R$3:$R$7690,"=" &amp;B96)</f>
        <v>1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4</v>
      </c>
      <c r="Q96" s="6">
        <f t="shared" si="22"/>
        <v>0.5</v>
      </c>
      <c r="R96" s="6">
        <f t="shared" si="23"/>
        <v>0.25</v>
      </c>
      <c r="S96" s="6">
        <f t="shared" si="24"/>
        <v>0.25</v>
      </c>
      <c r="T96" s="6">
        <f t="shared" si="25"/>
        <v>0</v>
      </c>
      <c r="U96">
        <f t="shared" si="26"/>
        <v>2</v>
      </c>
      <c r="V96" s="6">
        <f t="shared" si="27"/>
        <v>0.5</v>
      </c>
      <c r="W96">
        <f t="shared" si="28"/>
        <v>3</v>
      </c>
      <c r="X96" s="6">
        <f t="shared" si="29"/>
        <v>0.75</v>
      </c>
      <c r="Y96">
        <f t="shared" si="30"/>
        <v>2</v>
      </c>
      <c r="Z96" s="6">
        <f t="shared" si="31"/>
        <v>0.5</v>
      </c>
      <c r="AA96">
        <f t="shared" si="32"/>
        <v>1</v>
      </c>
      <c r="AB96" s="6">
        <f t="shared" si="33"/>
        <v>0.25</v>
      </c>
    </row>
    <row r="97" spans="1:28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0</v>
      </c>
      <c r="D97" s="69">
        <f>COUNTIFS('2way'!$A$3:$A$7690,"&gt;50%",'2way'!$Y$3:$Y$7690,"N",'2way'!$Q$3:$Q$7690,"=" &amp;B97) +  COUNTIFS('2way'!$A$3:$A$7690,"&gt;50%",'2way'!$Y$3:$Y$7690,"N",'2way'!$R$3:$R$7690,"=" &amp;B97)</f>
        <v>1</v>
      </c>
      <c r="E97" s="69">
        <f>COUNTIFS('2way'!$B$3:$B$7690,"&gt;50%",'2way'!$Y$3:$Y$7690,"N",'2way'!$Q$3:$Q$7690,"=" &amp;B97) +  COUNTIFS('2way'!$B$3:$B$7690,"&gt;50%",'2way'!$Y$3:$Y$7690,"N",'2way'!$R$3:$R$7690,"=" &amp;B97)</f>
        <v>1</v>
      </c>
      <c r="F97" s="69">
        <f>COUNTIFS('2way'!$B$3:$B$7690,"&gt;50%",'2way'!$Y$3:$Y$7690,"Y",'2way'!$Q$3:$Q$7690,"=" &amp;B97) +  COUNTIFS('2way'!$B$3:$B$7690,"&gt;50%",'2way'!$Y$3:$Y$7690,"Y",'2way'!$R$3:$R$7690,"=" &amp;B97)</f>
        <v>1</v>
      </c>
      <c r="G97">
        <f>COUNTIF('2way'!$Q$3:$Q$7690,"=" &amp;B97) + COUNTIF('2way'!$R$3:$R$7690,"=" &amp;B97)</f>
        <v>4</v>
      </c>
      <c r="H97" s="6">
        <f t="shared" si="18"/>
        <v>0</v>
      </c>
      <c r="I97" s="6">
        <f t="shared" si="19"/>
        <v>0.25</v>
      </c>
      <c r="J97" s="6">
        <f t="shared" si="20"/>
        <v>0.25</v>
      </c>
      <c r="K97" s="6">
        <f t="shared" si="21"/>
        <v>0.25</v>
      </c>
      <c r="L97" s="69">
        <f>COUNTIFS('2way'!$M$3:$M$7690,"&gt;50%",'2way'!$Y$3:$Y$7690,"Y",'2way'!$Q$3:$Q$7690,"=" &amp;B97) +  COUNTIFS('2way'!$M$3:$M$7690,"&gt;50%",'2way'!$Y$3:$Y$7690,"Y",'2way'!$R$3:$R$7690,"=" &amp;B97)</f>
        <v>2</v>
      </c>
      <c r="M97" s="69">
        <f>COUNTIFS('2way'!$M$3:$M$7690,"&gt;50%",'2way'!$Y$3:$Y$7690,"N",'2way'!$Q$3:$Q$7690,"=" &amp;B97) +  COUNTIFS('2way'!$M$3:$M$7690,"&gt;50%",'2way'!$Y$3:$Y$7690,"N",'2way'!$R$3:$R$7690,"=" &amp;B97)</f>
        <v>2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4</v>
      </c>
      <c r="Q97" s="6">
        <f t="shared" si="22"/>
        <v>0.5</v>
      </c>
      <c r="R97" s="6">
        <f t="shared" si="23"/>
        <v>0.5</v>
      </c>
      <c r="S97" s="6">
        <f t="shared" si="24"/>
        <v>0</v>
      </c>
      <c r="T97" s="6">
        <f t="shared" si="25"/>
        <v>0</v>
      </c>
      <c r="U97">
        <f t="shared" si="26"/>
        <v>1</v>
      </c>
      <c r="V97" s="6">
        <f t="shared" si="27"/>
        <v>0.25</v>
      </c>
      <c r="W97">
        <f t="shared" si="28"/>
        <v>2</v>
      </c>
      <c r="X97" s="6">
        <f t="shared" si="29"/>
        <v>0.5</v>
      </c>
      <c r="Y97">
        <f t="shared" si="30"/>
        <v>2</v>
      </c>
      <c r="Z97" s="6">
        <f t="shared" si="31"/>
        <v>0.5</v>
      </c>
      <c r="AA97">
        <f t="shared" si="32"/>
        <v>2</v>
      </c>
      <c r="AB97" s="6">
        <f t="shared" si="33"/>
        <v>0.5</v>
      </c>
    </row>
    <row r="98" spans="1:28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2</v>
      </c>
      <c r="D98" s="69">
        <f>COUNTIFS('2way'!$A$3:$A$7690,"&gt;50%",'2way'!$Y$3:$Y$7690,"N",'2way'!$Q$3:$Q$7690,"=" &amp;B98) +  COUNTIFS('2way'!$A$3:$A$7690,"&gt;50%",'2way'!$Y$3:$Y$7690,"N",'2way'!$R$3:$R$7690,"=" &amp;B98)</f>
        <v>1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0</v>
      </c>
      <c r="G98">
        <f>COUNTIF('2way'!$Q$3:$Q$7690,"=" &amp;B98) + COUNTIF('2way'!$R$3:$R$7690,"=" &amp;B98)</f>
        <v>4</v>
      </c>
      <c r="H98" s="6">
        <f t="shared" si="18"/>
        <v>0.5</v>
      </c>
      <c r="I98" s="6">
        <f t="shared" si="19"/>
        <v>0.25</v>
      </c>
      <c r="J98" s="6">
        <f t="shared" si="20"/>
        <v>0.25</v>
      </c>
      <c r="K98" s="6">
        <f t="shared" si="21"/>
        <v>0</v>
      </c>
      <c r="L98" s="69">
        <f>COUNTIFS('2way'!$M$3:$M$7690,"&gt;50%",'2way'!$Y$3:$Y$7690,"Y",'2way'!$Q$3:$Q$7690,"=" &amp;B98) +  COUNTIFS('2way'!$M$3:$M$7690,"&gt;50%",'2way'!$Y$3:$Y$7690,"Y",'2way'!$R$3:$R$7690,"=" &amp;B98)</f>
        <v>1</v>
      </c>
      <c r="M98" s="69">
        <f>COUNTIFS('2way'!$M$3:$M$7690,"&gt;50%",'2way'!$Y$3:$Y$7690,"N",'2way'!$Q$3:$Q$7690,"=" &amp;B98) +  COUNTIFS('2way'!$M$3:$M$7690,"&gt;50%",'2way'!$Y$3:$Y$7690,"N",'2way'!$R$3:$R$7690,"=" &amp;B98)</f>
        <v>2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1</v>
      </c>
      <c r="P98">
        <f>COUNTIF('2way'!$Q$3:$Q$7690,"=" &amp;B98) + COUNTIF('2way'!$R$3:$R$7690,"=" &amp;B98)</f>
        <v>4</v>
      </c>
      <c r="Q98" s="6">
        <f t="shared" si="22"/>
        <v>0.25</v>
      </c>
      <c r="R98" s="6">
        <f t="shared" si="23"/>
        <v>0.5</v>
      </c>
      <c r="S98" s="6">
        <f t="shared" si="24"/>
        <v>0</v>
      </c>
      <c r="T98" s="6">
        <f t="shared" si="25"/>
        <v>0.25</v>
      </c>
      <c r="U98">
        <f t="shared" si="26"/>
        <v>3</v>
      </c>
      <c r="V98" s="6">
        <f t="shared" si="27"/>
        <v>0.75</v>
      </c>
      <c r="W98">
        <f t="shared" si="28"/>
        <v>1</v>
      </c>
      <c r="X98" s="6">
        <f t="shared" si="29"/>
        <v>0.25</v>
      </c>
      <c r="Y98">
        <f t="shared" si="30"/>
        <v>1</v>
      </c>
      <c r="Z98" s="6">
        <f t="shared" si="31"/>
        <v>0.25</v>
      </c>
      <c r="AA98">
        <f t="shared" si="32"/>
        <v>3</v>
      </c>
      <c r="AB98" s="6">
        <f t="shared" si="33"/>
        <v>0.75</v>
      </c>
    </row>
    <row r="99" spans="1:28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2</v>
      </c>
      <c r="D99" s="69">
        <f>COUNTIFS('2way'!$A$3:$A$7690,"&gt;50%",'2way'!$Y$3:$Y$7690,"N",'2way'!$Q$3:$Q$7690,"=" &amp;B99) +  COUNTIFS('2way'!$A$3:$A$7690,"&gt;50%",'2way'!$Y$3:$Y$7690,"N",'2way'!$R$3:$R$7690,"=" &amp;B99)</f>
        <v>1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1</v>
      </c>
      <c r="G99">
        <f>COUNTIF('2way'!$Q$3:$Q$7690,"=" &amp;B99) + COUNTIF('2way'!$R$3:$R$7690,"=" &amp;B99)</f>
        <v>4</v>
      </c>
      <c r="H99" s="6">
        <f t="shared" si="18"/>
        <v>0.5</v>
      </c>
      <c r="I99" s="6">
        <f t="shared" si="19"/>
        <v>0.25</v>
      </c>
      <c r="J99" s="6">
        <f t="shared" si="20"/>
        <v>0</v>
      </c>
      <c r="K99" s="6">
        <f t="shared" si="21"/>
        <v>0.25</v>
      </c>
      <c r="L99" s="69">
        <f>COUNTIFS('2way'!$M$3:$M$7690,"&gt;50%",'2way'!$Y$3:$Y$7690,"Y",'2way'!$Q$3:$Q$7690,"=" &amp;B99) +  COUNTIFS('2way'!$M$3:$M$7690,"&gt;50%",'2way'!$Y$3:$Y$7690,"Y",'2way'!$R$3:$R$7690,"=" &amp;B99)</f>
        <v>2</v>
      </c>
      <c r="M99" s="69">
        <f>COUNTIFS('2way'!$M$3:$M$7690,"&gt;50%",'2way'!$Y$3:$Y$7690,"N",'2way'!$Q$3:$Q$7690,"=" &amp;B99) +  COUNTIFS('2way'!$M$3:$M$7690,"&gt;50%",'2way'!$Y$3:$Y$7690,"N",'2way'!$R$3:$R$7690,"=" &amp;B99)</f>
        <v>1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4</v>
      </c>
      <c r="Q99" s="6">
        <f t="shared" si="22"/>
        <v>0.5</v>
      </c>
      <c r="R99" s="6">
        <f t="shared" si="23"/>
        <v>0.25</v>
      </c>
      <c r="S99" s="6">
        <f t="shared" si="24"/>
        <v>0</v>
      </c>
      <c r="T99" s="6">
        <f t="shared" si="25"/>
        <v>0.25</v>
      </c>
      <c r="U99">
        <f t="shared" si="26"/>
        <v>2</v>
      </c>
      <c r="V99" s="6">
        <f t="shared" si="27"/>
        <v>0.5</v>
      </c>
      <c r="W99">
        <f t="shared" si="28"/>
        <v>2</v>
      </c>
      <c r="X99" s="6">
        <f t="shared" si="29"/>
        <v>0.5</v>
      </c>
      <c r="Y99">
        <f t="shared" si="30"/>
        <v>2</v>
      </c>
      <c r="Z99" s="6">
        <f t="shared" si="31"/>
        <v>0.5</v>
      </c>
      <c r="AA99">
        <f t="shared" si="32"/>
        <v>2</v>
      </c>
      <c r="AB99" s="6">
        <f t="shared" si="33"/>
        <v>0.5</v>
      </c>
    </row>
    <row r="100" spans="1:28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0</v>
      </c>
      <c r="D100" s="69">
        <f>COUNTIFS('2way'!$A$3:$A$7690,"&gt;50%",'2way'!$Y$3:$Y$7690,"N",'2way'!$Q$3:$Q$7690,"=" &amp;B100) +  COUNTIFS('2way'!$A$3:$A$7690,"&gt;50%",'2way'!$Y$3:$Y$7690,"N",'2way'!$R$3:$R$7690,"=" &amp;B100)</f>
        <v>1</v>
      </c>
      <c r="E100" s="69">
        <f>COUNTIFS('2way'!$B$3:$B$7690,"&gt;50%",'2way'!$Y$3:$Y$7690,"N",'2way'!$Q$3:$Q$7690,"=" &amp;B100) +  COUNTIFS('2way'!$B$3:$B$7690,"&gt;50%",'2way'!$Y$3:$Y$7690,"N",'2way'!$R$3:$R$7690,"=" &amp;B100)</f>
        <v>0</v>
      </c>
      <c r="F100" s="69">
        <f>COUNTIFS('2way'!$B$3:$B$7690,"&gt;50%",'2way'!$Y$3:$Y$7690,"Y",'2way'!$Q$3:$Q$7690,"=" &amp;B100) +  COUNTIFS('2way'!$B$3:$B$7690,"&gt;50%",'2way'!$Y$3:$Y$7690,"Y",'2way'!$R$3:$R$7690,"=" &amp;B100)</f>
        <v>2</v>
      </c>
      <c r="G100">
        <f>COUNTIF('2way'!$Q$3:$Q$7690,"=" &amp;B100) + COUNTIF('2way'!$R$3:$R$7690,"=" &amp;B100)</f>
        <v>3</v>
      </c>
      <c r="H100" s="6">
        <f t="shared" si="18"/>
        <v>0</v>
      </c>
      <c r="I100" s="6">
        <f t="shared" si="19"/>
        <v>0.33333333333333331</v>
      </c>
      <c r="J100" s="6">
        <f t="shared" si="20"/>
        <v>0</v>
      </c>
      <c r="K100" s="6">
        <f t="shared" si="21"/>
        <v>0.66666666666666663</v>
      </c>
      <c r="L100" s="69">
        <f>COUNTIFS('2way'!$M$3:$M$7690,"&gt;50%",'2way'!$Y$3:$Y$7690,"Y",'2way'!$Q$3:$Q$7690,"=" &amp;B100) +  COUNTIFS('2way'!$M$3:$M$7690,"&gt;50%",'2way'!$Y$3:$Y$7690,"Y",'2way'!$R$3:$R$7690,"=" &amp;B100)</f>
        <v>2</v>
      </c>
      <c r="M100" s="69">
        <f>COUNTIFS('2way'!$M$3:$M$7690,"&gt;50%",'2way'!$Y$3:$Y$7690,"N",'2way'!$Q$3:$Q$7690,"=" &amp;B100) +  COUNTIFS('2way'!$M$3:$M$7690,"&gt;50%",'2way'!$Y$3:$Y$7690,"N",'2way'!$R$3:$R$7690,"=" &amp;B100)</f>
        <v>1</v>
      </c>
      <c r="N100" s="69">
        <f>COUNTIFS('2way'!$N$3:$N$7690,"&gt;50%",'2way'!$Y$3:$Y$7690,"N",'2way'!$Q$3:$Q$7690,"=" &amp;B100) +  COUNTIFS('2way'!$N$3:$N$7690,"&gt;50%",'2way'!$Y$3:$Y$7690,"N",'2way'!$R$3:$R$7690,"=" &amp;B100)</f>
        <v>0</v>
      </c>
      <c r="O100" s="69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3</v>
      </c>
      <c r="Q100" s="6">
        <f t="shared" si="22"/>
        <v>0.66666666666666663</v>
      </c>
      <c r="R100" s="6">
        <f t="shared" si="23"/>
        <v>0.33333333333333331</v>
      </c>
      <c r="S100" s="6">
        <f t="shared" si="24"/>
        <v>0</v>
      </c>
      <c r="T100" s="6">
        <f t="shared" si="25"/>
        <v>0</v>
      </c>
      <c r="U100">
        <f t="shared" si="26"/>
        <v>0</v>
      </c>
      <c r="V100" s="6">
        <f t="shared" si="27"/>
        <v>0</v>
      </c>
      <c r="W100">
        <f t="shared" si="28"/>
        <v>2</v>
      </c>
      <c r="X100" s="6">
        <f t="shared" si="29"/>
        <v>0.66666666666666663</v>
      </c>
      <c r="Y100">
        <f t="shared" si="30"/>
        <v>3</v>
      </c>
      <c r="Z100" s="6">
        <f t="shared" si="31"/>
        <v>1</v>
      </c>
      <c r="AA100">
        <f t="shared" si="32"/>
        <v>1</v>
      </c>
      <c r="AB100" s="6">
        <f t="shared" si="33"/>
        <v>0.33333333333333331</v>
      </c>
    </row>
    <row r="101" spans="1:28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0</v>
      </c>
      <c r="D101" s="69">
        <f>COUNTIFS('2way'!$A$3:$A$7690,"&gt;50%",'2way'!$Y$3:$Y$7690,"N",'2way'!$Q$3:$Q$7690,"=" &amp;B101) +  COUNTIFS('2way'!$A$3:$A$7690,"&gt;50%",'2way'!$Y$3:$Y$7690,"N",'2way'!$R$3:$R$7690,"=" &amp;B101)</f>
        <v>0</v>
      </c>
      <c r="E101" s="69">
        <f>COUNTIFS('2way'!$B$3:$B$7690,"&gt;50%",'2way'!$Y$3:$Y$7690,"N",'2way'!$Q$3:$Q$7690,"=" &amp;B101) +  COUNTIFS('2way'!$B$3:$B$7690,"&gt;50%",'2way'!$Y$3:$Y$7690,"N",'2way'!$R$3:$R$7690,"=" &amp;B101)</f>
        <v>3</v>
      </c>
      <c r="F101" s="69">
        <f>COUNTIFS('2way'!$B$3:$B$7690,"&gt;50%",'2way'!$Y$3:$Y$7690,"Y",'2way'!$Q$3:$Q$7690,"=" &amp;B101) +  COUNTIFS('2way'!$B$3:$B$7690,"&gt;50%",'2way'!$Y$3:$Y$7690,"Y",'2way'!$R$3:$R$7690,"=" &amp;B101)</f>
        <v>1</v>
      </c>
      <c r="G101">
        <f>COUNTIF('2way'!$Q$3:$Q$7690,"=" &amp;B101) + COUNTIF('2way'!$R$3:$R$7690,"=" &amp;B101)</f>
        <v>4</v>
      </c>
      <c r="H101" s="6">
        <f t="shared" si="18"/>
        <v>0</v>
      </c>
      <c r="I101" s="6">
        <f t="shared" si="19"/>
        <v>0</v>
      </c>
      <c r="J101" s="6">
        <f t="shared" si="20"/>
        <v>0.75</v>
      </c>
      <c r="K101" s="6">
        <f t="shared" si="21"/>
        <v>0.25</v>
      </c>
      <c r="L101" s="69">
        <f>COUNTIFS('2way'!$M$3:$M$7690,"&gt;50%",'2way'!$Y$3:$Y$7690,"Y",'2way'!$Q$3:$Q$7690,"=" &amp;B101) +  COUNTIFS('2way'!$M$3:$M$7690,"&gt;50%",'2way'!$Y$3:$Y$7690,"Y",'2way'!$R$3:$R$7690,"=" &amp;B101)</f>
        <v>1</v>
      </c>
      <c r="M101" s="69">
        <f>COUNTIFS('2way'!$M$3:$M$7690,"&gt;50%",'2way'!$Y$3:$Y$7690,"N",'2way'!$Q$3:$Q$7690,"=" &amp;B101) +  COUNTIFS('2way'!$M$3:$M$7690,"&gt;50%",'2way'!$Y$3:$Y$7690,"N",'2way'!$R$3:$R$7690,"=" &amp;B101)</f>
        <v>1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4</v>
      </c>
      <c r="Q101" s="6">
        <f t="shared" si="22"/>
        <v>0.25</v>
      </c>
      <c r="R101" s="6">
        <f t="shared" si="23"/>
        <v>0.25</v>
      </c>
      <c r="S101" s="6">
        <f t="shared" si="24"/>
        <v>0.5</v>
      </c>
      <c r="T101" s="6">
        <f t="shared" si="25"/>
        <v>0</v>
      </c>
      <c r="U101">
        <f t="shared" si="26"/>
        <v>3</v>
      </c>
      <c r="V101" s="6">
        <f t="shared" si="27"/>
        <v>0.75</v>
      </c>
      <c r="W101">
        <f t="shared" si="28"/>
        <v>3</v>
      </c>
      <c r="X101" s="6">
        <f t="shared" si="29"/>
        <v>0.75</v>
      </c>
      <c r="Y101">
        <f t="shared" si="30"/>
        <v>1</v>
      </c>
      <c r="Z101" s="6">
        <f t="shared" si="31"/>
        <v>0.25</v>
      </c>
      <c r="AA101">
        <f t="shared" si="32"/>
        <v>1</v>
      </c>
      <c r="AB101" s="6">
        <f t="shared" si="33"/>
        <v>0.25</v>
      </c>
    </row>
    <row r="102" spans="1:28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1</v>
      </c>
      <c r="D102" s="69">
        <f>COUNTIFS('2way'!$A$3:$A$7690,"&gt;50%",'2way'!$Y$3:$Y$7690,"N",'2way'!$Q$3:$Q$7690,"=" &amp;B102) +  COUNTIFS('2way'!$A$3:$A$7690,"&gt;50%",'2way'!$Y$3:$Y$7690,"N",'2way'!$R$3:$R$7690,"=" &amp;B102)</f>
        <v>0</v>
      </c>
      <c r="E102" s="69">
        <f>COUNTIFS('2way'!$B$3:$B$7690,"&gt;50%",'2way'!$Y$3:$Y$7690,"N",'2way'!$Q$3:$Q$7690,"=" &amp;B102) +  COUNTIFS('2way'!$B$3:$B$7690,"&gt;50%",'2way'!$Y$3:$Y$7690,"N",'2way'!$R$3:$R$7690,"=" &amp;B102)</f>
        <v>1</v>
      </c>
      <c r="F102" s="69">
        <f>COUNTIFS('2way'!$B$3:$B$7690,"&gt;50%",'2way'!$Y$3:$Y$7690,"Y",'2way'!$Q$3:$Q$7690,"=" &amp;B102) +  COUNTIFS('2way'!$B$3:$B$7690,"&gt;50%",'2way'!$Y$3:$Y$7690,"Y",'2way'!$R$3:$R$7690,"=" &amp;B102)</f>
        <v>2</v>
      </c>
      <c r="G102">
        <f>COUNTIF('2way'!$Q$3:$Q$7690,"=" &amp;B102) + COUNTIF('2way'!$R$3:$R$7690,"=" &amp;B102)</f>
        <v>4</v>
      </c>
      <c r="H102" s="6">
        <f t="shared" si="18"/>
        <v>0.25</v>
      </c>
      <c r="I102" s="6">
        <f t="shared" si="19"/>
        <v>0</v>
      </c>
      <c r="J102" s="6">
        <f t="shared" si="20"/>
        <v>0.25</v>
      </c>
      <c r="K102" s="6">
        <f t="shared" si="21"/>
        <v>0.5</v>
      </c>
      <c r="L102" s="69">
        <f>COUNTIFS('2way'!$M$3:$M$7690,"&gt;50%",'2way'!$Y$3:$Y$7690,"Y",'2way'!$Q$3:$Q$7690,"=" &amp;B102) +  COUNTIFS('2way'!$M$3:$M$7690,"&gt;50%",'2way'!$Y$3:$Y$7690,"Y",'2way'!$R$3:$R$7690,"=" &amp;B102)</f>
        <v>3</v>
      </c>
      <c r="M102" s="69">
        <f>COUNTIFS('2way'!$M$3:$M$7690,"&gt;50%",'2way'!$Y$3:$Y$7690,"N",'2way'!$Q$3:$Q$7690,"=" &amp;B102) +  COUNTIFS('2way'!$M$3:$M$7690,"&gt;50%",'2way'!$Y$3:$Y$7690,"N",'2way'!$R$3:$R$7690,"=" &amp;B102)</f>
        <v>0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4</v>
      </c>
      <c r="Q102" s="6">
        <f t="shared" si="22"/>
        <v>0.75</v>
      </c>
      <c r="R102" s="6">
        <f t="shared" si="23"/>
        <v>0</v>
      </c>
      <c r="S102" s="6">
        <f t="shared" si="24"/>
        <v>0.25</v>
      </c>
      <c r="T102" s="6">
        <f t="shared" si="25"/>
        <v>0</v>
      </c>
      <c r="U102">
        <f t="shared" si="26"/>
        <v>2</v>
      </c>
      <c r="V102" s="6">
        <f t="shared" si="27"/>
        <v>0.5</v>
      </c>
      <c r="W102">
        <f t="shared" si="28"/>
        <v>4</v>
      </c>
      <c r="X102" s="6">
        <f t="shared" si="29"/>
        <v>1</v>
      </c>
      <c r="Y102">
        <f t="shared" si="30"/>
        <v>2</v>
      </c>
      <c r="Z102" s="6">
        <f t="shared" si="31"/>
        <v>0.5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1</v>
      </c>
      <c r="D103" s="69">
        <f>COUNTIFS('2way'!$A$3:$A$7690,"&gt;50%",'2way'!$Y$3:$Y$7690,"N",'2way'!$Q$3:$Q$7690,"=" &amp;B103) +  COUNTIFS('2way'!$A$3:$A$7690,"&gt;50%",'2way'!$Y$3:$Y$7690,"N",'2way'!$R$3:$R$7690,"=" &amp;B103)</f>
        <v>2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4</v>
      </c>
      <c r="H103" s="6">
        <f t="shared" si="18"/>
        <v>0.25</v>
      </c>
      <c r="I103" s="6">
        <f t="shared" si="19"/>
        <v>0.5</v>
      </c>
      <c r="J103" s="6">
        <f t="shared" si="20"/>
        <v>0</v>
      </c>
      <c r="K103" s="6">
        <f t="shared" si="21"/>
        <v>0.25</v>
      </c>
      <c r="L103" s="69">
        <f>COUNTIFS('2way'!$M$3:$M$7690,"&gt;50%",'2way'!$Y$3:$Y$7690,"Y",'2way'!$Q$3:$Q$7690,"=" &amp;B103) +  COUNTIFS('2way'!$M$3:$M$7690,"&gt;50%",'2way'!$Y$3:$Y$7690,"Y",'2way'!$R$3:$R$7690,"=" &amp;B103)</f>
        <v>2</v>
      </c>
      <c r="M103" s="69">
        <f>COUNTIFS('2way'!$M$3:$M$7690,"&gt;50%",'2way'!$Y$3:$Y$7690,"N",'2way'!$Q$3:$Q$7690,"=" &amp;B103) +  COUNTIFS('2way'!$M$3:$M$7690,"&gt;50%",'2way'!$Y$3:$Y$7690,"N",'2way'!$R$3:$R$7690,"=" &amp;B103)</f>
        <v>2</v>
      </c>
      <c r="N103" s="69">
        <f>COUNTIFS('2way'!$N$3:$N$7690,"&gt;50%",'2way'!$Y$3:$Y$7690,"N",'2way'!$Q$3:$Q$7690,"=" &amp;B103) +  COUNTIFS('2way'!$N$3:$N$7690,"&gt;50%",'2way'!$Y$3:$Y$7690,"N",'2way'!$R$3:$R$7690,"=" &amp;B103)</f>
        <v>0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4</v>
      </c>
      <c r="Q103" s="6">
        <f t="shared" si="22"/>
        <v>0.5</v>
      </c>
      <c r="R103" s="6">
        <f t="shared" si="23"/>
        <v>0.5</v>
      </c>
      <c r="S103" s="6">
        <f t="shared" si="24"/>
        <v>0</v>
      </c>
      <c r="T103" s="6">
        <f t="shared" si="25"/>
        <v>0</v>
      </c>
      <c r="U103">
        <f t="shared" si="26"/>
        <v>1</v>
      </c>
      <c r="V103" s="6">
        <f t="shared" si="27"/>
        <v>0.25</v>
      </c>
      <c r="W103">
        <f t="shared" si="28"/>
        <v>2</v>
      </c>
      <c r="X103" s="6">
        <f t="shared" si="29"/>
        <v>0.5</v>
      </c>
      <c r="Y103">
        <f t="shared" si="30"/>
        <v>3</v>
      </c>
      <c r="Z103" s="6">
        <f t="shared" si="31"/>
        <v>0.75</v>
      </c>
      <c r="AA103">
        <f t="shared" si="32"/>
        <v>2</v>
      </c>
      <c r="AB103" s="6">
        <f t="shared" si="33"/>
        <v>0.5</v>
      </c>
    </row>
    <row r="104" spans="1:28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1</v>
      </c>
      <c r="D104" s="69">
        <f>COUNTIFS('2way'!$A$3:$A$7690,"&gt;50%",'2way'!$Y$3:$Y$7690,"N",'2way'!$Q$3:$Q$7690,"=" &amp;B104) +  COUNTIFS('2way'!$A$3:$A$7690,"&gt;50%",'2way'!$Y$3:$Y$7690,"N",'2way'!$R$3:$R$7690,"=" &amp;B104)</f>
        <v>0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1</v>
      </c>
      <c r="G104">
        <f>COUNTIF('2way'!$Q$3:$Q$7690,"=" &amp;B104) + COUNTIF('2way'!$R$3:$R$7690,"=" &amp;B104)</f>
        <v>3</v>
      </c>
      <c r="H104" s="6">
        <f t="shared" si="18"/>
        <v>0.33333333333333331</v>
      </c>
      <c r="I104" s="6">
        <f t="shared" si="19"/>
        <v>0</v>
      </c>
      <c r="J104" s="6">
        <f t="shared" si="20"/>
        <v>0.33333333333333331</v>
      </c>
      <c r="K104" s="6">
        <f t="shared" si="21"/>
        <v>0.33333333333333331</v>
      </c>
      <c r="L104" s="69">
        <f>COUNTIFS('2way'!$M$3:$M$7690,"&gt;50%",'2way'!$Y$3:$Y$7690,"Y",'2way'!$Q$3:$Q$7690,"=" &amp;B104) +  COUNTIFS('2way'!$M$3:$M$7690,"&gt;50%",'2way'!$Y$3:$Y$7690,"Y",'2way'!$R$3:$R$7690,"=" &amp;B104)</f>
        <v>2</v>
      </c>
      <c r="M104" s="69">
        <f>COUNTIFS('2way'!$M$3:$M$7690,"&gt;50%",'2way'!$Y$3:$Y$7690,"N",'2way'!$Q$3:$Q$7690,"=" &amp;B104) +  COUNTIFS('2way'!$M$3:$M$7690,"&gt;50%",'2way'!$Y$3:$Y$7690,"N",'2way'!$R$3:$R$7690,"=" &amp;B104)</f>
        <v>1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3</v>
      </c>
      <c r="Q104" s="6">
        <f t="shared" si="22"/>
        <v>0.66666666666666663</v>
      </c>
      <c r="R104" s="6">
        <f t="shared" si="23"/>
        <v>0.33333333333333331</v>
      </c>
      <c r="S104" s="6">
        <f t="shared" si="24"/>
        <v>0</v>
      </c>
      <c r="T104" s="6">
        <f t="shared" si="25"/>
        <v>0</v>
      </c>
      <c r="U104">
        <f t="shared" si="26"/>
        <v>2</v>
      </c>
      <c r="V104" s="6">
        <f t="shared" si="27"/>
        <v>0.66666666666666663</v>
      </c>
      <c r="W104">
        <f t="shared" si="28"/>
        <v>2</v>
      </c>
      <c r="X104" s="6">
        <f t="shared" si="29"/>
        <v>0.66666666666666663</v>
      </c>
      <c r="Y104">
        <f t="shared" si="30"/>
        <v>1</v>
      </c>
      <c r="Z104" s="6">
        <f t="shared" si="31"/>
        <v>0.33333333333333331</v>
      </c>
      <c r="AA104">
        <f t="shared" si="32"/>
        <v>1</v>
      </c>
      <c r="AB104" s="6">
        <f t="shared" si="33"/>
        <v>0.33333333333333331</v>
      </c>
    </row>
    <row r="105" spans="1:28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0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4</v>
      </c>
      <c r="F105" s="69">
        <f>COUNTIFS('2way'!$B$3:$B$7690,"&gt;50%",'2way'!$Y$3:$Y$7690,"Y",'2way'!$Q$3:$Q$7690,"=" &amp;B105) +  COUNTIFS('2way'!$B$3:$B$7690,"&gt;50%",'2way'!$Y$3:$Y$7690,"Y",'2way'!$R$3:$R$7690,"=" &amp;B105)</f>
        <v>0</v>
      </c>
      <c r="G105">
        <f>COUNTIF('2way'!$Q$3:$Q$7690,"=" &amp;B105) + COUNTIF('2way'!$R$3:$R$7690,"=" &amp;B105)</f>
        <v>4</v>
      </c>
      <c r="H105" s="6">
        <f t="shared" si="18"/>
        <v>0</v>
      </c>
      <c r="I105" s="6">
        <f t="shared" si="19"/>
        <v>0</v>
      </c>
      <c r="J105" s="6">
        <f t="shared" si="20"/>
        <v>1</v>
      </c>
      <c r="K105" s="6">
        <f t="shared" si="21"/>
        <v>0</v>
      </c>
      <c r="L105" s="69">
        <f>COUNTIFS('2way'!$M$3:$M$7690,"&gt;50%",'2way'!$Y$3:$Y$7690,"Y",'2way'!$Q$3:$Q$7690,"=" &amp;B105) +  COUNTIFS('2way'!$M$3:$M$7690,"&gt;50%",'2way'!$Y$3:$Y$7690,"Y",'2way'!$R$3:$R$7690,"=" &amp;B105)</f>
        <v>0</v>
      </c>
      <c r="M105" s="69">
        <f>COUNTIFS('2way'!$M$3:$M$7690,"&gt;50%",'2way'!$Y$3:$Y$7690,"N",'2way'!$Q$3:$Q$7690,"=" &amp;B105) +  COUNTIFS('2way'!$M$3:$M$7690,"&gt;50%",'2way'!$Y$3:$Y$7690,"N",'2way'!$R$3:$R$7690,"=" &amp;B105)</f>
        <v>2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4</v>
      </c>
      <c r="Q105" s="6">
        <f t="shared" si="22"/>
        <v>0</v>
      </c>
      <c r="R105" s="6">
        <f t="shared" si="23"/>
        <v>0.5</v>
      </c>
      <c r="S105" s="6">
        <f t="shared" si="24"/>
        <v>0.5</v>
      </c>
      <c r="T105" s="6">
        <f t="shared" si="25"/>
        <v>0</v>
      </c>
      <c r="U105">
        <f t="shared" si="26"/>
        <v>4</v>
      </c>
      <c r="V105" s="6">
        <f t="shared" si="27"/>
        <v>1</v>
      </c>
      <c r="W105">
        <f t="shared" si="28"/>
        <v>2</v>
      </c>
      <c r="X105" s="6">
        <f t="shared" si="29"/>
        <v>0.5</v>
      </c>
      <c r="Y105">
        <f t="shared" si="30"/>
        <v>0</v>
      </c>
      <c r="Z105" s="6">
        <f t="shared" si="31"/>
        <v>0</v>
      </c>
      <c r="AA105">
        <f t="shared" si="32"/>
        <v>2</v>
      </c>
      <c r="AB105" s="6">
        <f t="shared" si="33"/>
        <v>0.5</v>
      </c>
    </row>
    <row r="106" spans="1:28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0</v>
      </c>
      <c r="D106" s="69">
        <f>COUNTIFS('2way'!$A$3:$A$7690,"&gt;50%",'2way'!$Y$3:$Y$7690,"N",'2way'!$Q$3:$Q$7690,"=" &amp;B106) +  COUNTIFS('2way'!$A$3:$A$7690,"&gt;50%",'2way'!$Y$3:$Y$7690,"N",'2way'!$R$3:$R$7690,"=" &amp;B106)</f>
        <v>3</v>
      </c>
      <c r="E106" s="69">
        <f>COUNTIFS('2way'!$B$3:$B$7690,"&gt;50%",'2way'!$Y$3:$Y$7690,"N",'2way'!$Q$3:$Q$7690,"=" &amp;B106) +  COUNTIFS('2way'!$B$3:$B$7690,"&gt;50%",'2way'!$Y$3:$Y$7690,"N",'2way'!$R$3:$R$7690,"=" &amp;B106)</f>
        <v>0</v>
      </c>
      <c r="F106" s="69">
        <f>COUNTIFS('2way'!$B$3:$B$7690,"&gt;50%",'2way'!$Y$3:$Y$7690,"Y",'2way'!$Q$3:$Q$7690,"=" &amp;B106) +  COUNTIFS('2way'!$B$3:$B$7690,"&gt;50%",'2way'!$Y$3:$Y$7690,"Y",'2way'!$R$3:$R$7690,"=" &amp;B106)</f>
        <v>1</v>
      </c>
      <c r="G106">
        <f>COUNTIF('2way'!$Q$3:$Q$7690,"=" &amp;B106) + COUNTIF('2way'!$R$3:$R$7690,"=" &amp;B106)</f>
        <v>4</v>
      </c>
      <c r="H106" s="6">
        <f t="shared" si="18"/>
        <v>0</v>
      </c>
      <c r="I106" s="6">
        <f t="shared" si="19"/>
        <v>0.75</v>
      </c>
      <c r="J106" s="6">
        <f t="shared" si="20"/>
        <v>0</v>
      </c>
      <c r="K106" s="6">
        <f t="shared" si="21"/>
        <v>0.25</v>
      </c>
      <c r="L106" s="69">
        <f>COUNTIFS('2way'!$M$3:$M$7690,"&gt;50%",'2way'!$Y$3:$Y$7690,"Y",'2way'!$Q$3:$Q$7690,"=" &amp;B106) +  COUNTIFS('2way'!$M$3:$M$7690,"&gt;50%",'2way'!$Y$3:$Y$7690,"Y",'2way'!$R$3:$R$7690,"=" &amp;B106)</f>
        <v>1</v>
      </c>
      <c r="M106" s="69">
        <f>COUNTIFS('2way'!$M$3:$M$7690,"&gt;50%",'2way'!$Y$3:$Y$7690,"N",'2way'!$Q$3:$Q$7690,"=" &amp;B106) +  COUNTIFS('2way'!$M$3:$M$7690,"&gt;50%",'2way'!$Y$3:$Y$7690,"N",'2way'!$R$3:$R$7690,"=" &amp;B106)</f>
        <v>3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4</v>
      </c>
      <c r="Q106" s="6">
        <f t="shared" si="22"/>
        <v>0.25</v>
      </c>
      <c r="R106" s="6">
        <f t="shared" si="23"/>
        <v>0.75</v>
      </c>
      <c r="S106" s="6">
        <f t="shared" si="24"/>
        <v>0</v>
      </c>
      <c r="T106" s="6">
        <f t="shared" si="25"/>
        <v>0</v>
      </c>
      <c r="U106">
        <f t="shared" si="26"/>
        <v>0</v>
      </c>
      <c r="V106" s="6">
        <f t="shared" si="27"/>
        <v>0</v>
      </c>
      <c r="W106">
        <f t="shared" si="28"/>
        <v>1</v>
      </c>
      <c r="X106" s="6">
        <f t="shared" si="29"/>
        <v>0.25</v>
      </c>
      <c r="Y106">
        <f t="shared" si="30"/>
        <v>4</v>
      </c>
      <c r="Z106" s="6">
        <f t="shared" si="31"/>
        <v>1</v>
      </c>
      <c r="AA106">
        <f t="shared" si="32"/>
        <v>3</v>
      </c>
      <c r="AB106" s="6">
        <f t="shared" si="33"/>
        <v>0.75</v>
      </c>
    </row>
    <row r="107" spans="1:28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1</v>
      </c>
      <c r="F107" s="69">
        <f>COUNTIFS('2way'!$B$3:$B$7690,"&gt;50%",'2way'!$Y$3:$Y$7690,"Y",'2way'!$Q$3:$Q$7690,"=" &amp;B107) +  COUNTIFS('2way'!$B$3:$B$7690,"&gt;50%",'2way'!$Y$3:$Y$7690,"Y",'2way'!$R$3:$R$7690,"=" &amp;B107)</f>
        <v>3</v>
      </c>
      <c r="G107">
        <f>COUNTIF('2way'!$Q$3:$Q$7690,"=" &amp;B107) + COUNTIF('2way'!$R$3:$R$7690,"=" &amp;B107)</f>
        <v>4</v>
      </c>
      <c r="H107" s="6">
        <f t="shared" si="18"/>
        <v>0</v>
      </c>
      <c r="I107" s="6">
        <f t="shared" si="19"/>
        <v>0</v>
      </c>
      <c r="J107" s="6">
        <f t="shared" si="20"/>
        <v>0.25</v>
      </c>
      <c r="K107" s="6">
        <f t="shared" si="21"/>
        <v>0.75</v>
      </c>
      <c r="L107" s="69">
        <f>COUNTIFS('2way'!$M$3:$M$7690,"&gt;50%",'2way'!$Y$3:$Y$7690,"Y",'2way'!$Q$3:$Q$7690,"=" &amp;B107) +  COUNTIFS('2way'!$M$3:$M$7690,"&gt;50%",'2way'!$Y$3:$Y$7690,"Y",'2way'!$R$3:$R$7690,"=" &amp;B107)</f>
        <v>2</v>
      </c>
      <c r="M107" s="69">
        <f>COUNTIFS('2way'!$M$3:$M$7690,"&gt;50%",'2way'!$Y$3:$Y$7690,"N",'2way'!$Q$3:$Q$7690,"=" &amp;B107) +  COUNTIFS('2way'!$M$3:$M$7690,"&gt;50%",'2way'!$Y$3:$Y$7690,"N",'2way'!$R$3:$R$7690,"=" &amp;B107)</f>
        <v>1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4</v>
      </c>
      <c r="Q107" s="6">
        <f t="shared" si="22"/>
        <v>0.5</v>
      </c>
      <c r="R107" s="6">
        <f t="shared" si="23"/>
        <v>0.25</v>
      </c>
      <c r="S107" s="6">
        <f t="shared" si="24"/>
        <v>0</v>
      </c>
      <c r="T107" s="6">
        <f t="shared" si="25"/>
        <v>0.25</v>
      </c>
      <c r="U107">
        <f t="shared" si="26"/>
        <v>1</v>
      </c>
      <c r="V107" s="6">
        <f t="shared" si="27"/>
        <v>0.25</v>
      </c>
      <c r="W107">
        <f t="shared" si="28"/>
        <v>2</v>
      </c>
      <c r="X107" s="6">
        <f t="shared" si="29"/>
        <v>0.5</v>
      </c>
      <c r="Y107">
        <f t="shared" si="30"/>
        <v>3</v>
      </c>
      <c r="Z107" s="6">
        <f t="shared" si="31"/>
        <v>0.75</v>
      </c>
      <c r="AA107">
        <f t="shared" si="32"/>
        <v>2</v>
      </c>
      <c r="AB107" s="6">
        <f t="shared" si="33"/>
        <v>0.5</v>
      </c>
    </row>
    <row r="108" spans="1:28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2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1</v>
      </c>
      <c r="F108" s="69">
        <f>COUNTIFS('2way'!$B$3:$B$7690,"&gt;50%",'2way'!$Y$3:$Y$7690,"Y",'2way'!$Q$3:$Q$7690,"=" &amp;B108) +  COUNTIFS('2way'!$B$3:$B$7690,"&gt;50%",'2way'!$Y$3:$Y$7690,"Y",'2way'!$R$3:$R$7690,"=" &amp;B108)</f>
        <v>0</v>
      </c>
      <c r="G108">
        <f>COUNTIF('2way'!$Q$3:$Q$7690,"=" &amp;B108) + COUNTIF('2way'!$R$3:$R$7690,"=" &amp;B108)</f>
        <v>3</v>
      </c>
      <c r="H108" s="6">
        <f t="shared" si="18"/>
        <v>0.66666666666666663</v>
      </c>
      <c r="I108" s="6">
        <f t="shared" si="19"/>
        <v>0</v>
      </c>
      <c r="J108" s="6">
        <f t="shared" si="20"/>
        <v>0.33333333333333331</v>
      </c>
      <c r="K108" s="6">
        <f t="shared" si="21"/>
        <v>0</v>
      </c>
      <c r="L108" s="69">
        <f>COUNTIFS('2way'!$M$3:$M$7690,"&gt;50%",'2way'!$Y$3:$Y$7690,"Y",'2way'!$Q$3:$Q$7690,"=" &amp;B108) +  COUNTIFS('2way'!$M$3:$M$7690,"&gt;50%",'2way'!$Y$3:$Y$7690,"Y",'2way'!$R$3:$R$7690,"=" &amp;B108)</f>
        <v>1</v>
      </c>
      <c r="M108" s="69">
        <f>COUNTIFS('2way'!$M$3:$M$7690,"&gt;50%",'2way'!$Y$3:$Y$7690,"N",'2way'!$Q$3:$Q$7690,"=" &amp;B108) +  COUNTIFS('2way'!$M$3:$M$7690,"&gt;50%",'2way'!$Y$3:$Y$7690,"N",'2way'!$R$3:$R$7690,"=" &amp;B108)</f>
        <v>0</v>
      </c>
      <c r="N108" s="69">
        <f>COUNTIFS('2way'!$N$3:$N$7690,"&gt;50%",'2way'!$Y$3:$Y$7690,"N",'2way'!$Q$3:$Q$7690,"=" &amp;B108) +  COUNTIFS('2way'!$N$3:$N$7690,"&gt;50%",'2way'!$Y$3:$Y$7690,"N",'2way'!$R$3:$R$7690,"=" &amp;B108)</f>
        <v>1</v>
      </c>
      <c r="O108" s="69">
        <f>COUNTIFS('2way'!$N$3:$N$7690,"&gt;50%",'2way'!$Y$3:$Y$7690,"Y",'2way'!$Q$3:$Q$7690,"=" &amp;B108) +  COUNTIFS('2way'!$N$3:$N$7690,"&gt;50%",'2way'!$Y$3:$Y$7690,"Y",'2way'!$R$3:$R$7690,"=" &amp;B108)</f>
        <v>1</v>
      </c>
      <c r="P108">
        <f>COUNTIF('2way'!$Q$3:$Q$7690,"=" &amp;B108) + COUNTIF('2way'!$R$3:$R$7690,"=" &amp;B108)</f>
        <v>3</v>
      </c>
      <c r="Q108" s="6">
        <f t="shared" si="22"/>
        <v>0.33333333333333331</v>
      </c>
      <c r="R108" s="6">
        <f t="shared" si="23"/>
        <v>0</v>
      </c>
      <c r="S108" s="6">
        <f t="shared" si="24"/>
        <v>0.33333333333333331</v>
      </c>
      <c r="T108" s="6">
        <f t="shared" si="25"/>
        <v>0.33333333333333331</v>
      </c>
      <c r="U108">
        <f t="shared" si="26"/>
        <v>3</v>
      </c>
      <c r="V108" s="6">
        <f t="shared" si="27"/>
        <v>1</v>
      </c>
      <c r="W108">
        <f t="shared" si="28"/>
        <v>2</v>
      </c>
      <c r="X108" s="6">
        <f t="shared" si="29"/>
        <v>0.66666666666666663</v>
      </c>
      <c r="Y108">
        <f t="shared" si="30"/>
        <v>0</v>
      </c>
      <c r="Z108" s="6">
        <f t="shared" si="31"/>
        <v>0</v>
      </c>
      <c r="AA108">
        <f t="shared" si="32"/>
        <v>1</v>
      </c>
      <c r="AB108" s="6">
        <f t="shared" si="33"/>
        <v>0.33333333333333331</v>
      </c>
    </row>
    <row r="109" spans="1:28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0</v>
      </c>
      <c r="D109" s="69">
        <f>COUNTIFS('2way'!$A$3:$A$7690,"&gt;50%",'2way'!$Y$3:$Y$7690,"N",'2way'!$Q$3:$Q$7690,"=" &amp;B109) +  COUNTIFS('2way'!$A$3:$A$7690,"&gt;50%",'2way'!$Y$3:$Y$7690,"N",'2way'!$R$3:$R$7690,"=" &amp;B109)</f>
        <v>0</v>
      </c>
      <c r="E109" s="69">
        <f>COUNTIFS('2way'!$B$3:$B$7690,"&gt;50%",'2way'!$Y$3:$Y$7690,"N",'2way'!$Q$3:$Q$7690,"=" &amp;B109) +  COUNTIFS('2way'!$B$3:$B$7690,"&gt;50%",'2way'!$Y$3:$Y$7690,"N",'2way'!$R$3:$R$7690,"=" &amp;B109)</f>
        <v>1</v>
      </c>
      <c r="F109" s="69">
        <f>COUNTIFS('2way'!$B$3:$B$7690,"&gt;50%",'2way'!$Y$3:$Y$7690,"Y",'2way'!$Q$3:$Q$7690,"=" &amp;B109) +  COUNTIFS('2way'!$B$3:$B$7690,"&gt;50%",'2way'!$Y$3:$Y$7690,"Y",'2way'!$R$3:$R$7690,"=" &amp;B109)</f>
        <v>1</v>
      </c>
      <c r="G109">
        <f>COUNTIF('2way'!$Q$3:$Q$7690,"=" &amp;B109) + COUNTIF('2way'!$R$3:$R$7690,"=" &amp;B109)</f>
        <v>2</v>
      </c>
      <c r="H109" s="6">
        <f t="shared" si="18"/>
        <v>0</v>
      </c>
      <c r="I109" s="6">
        <f t="shared" si="19"/>
        <v>0</v>
      </c>
      <c r="J109" s="6">
        <f t="shared" si="20"/>
        <v>0.5</v>
      </c>
      <c r="K109" s="6">
        <f t="shared" si="21"/>
        <v>0.5</v>
      </c>
      <c r="L109" s="69">
        <f>COUNTIFS('2way'!$M$3:$M$7690,"&gt;50%",'2way'!$Y$3:$Y$7690,"Y",'2way'!$Q$3:$Q$7690,"=" &amp;B109) +  COUNTIFS('2way'!$M$3:$M$7690,"&gt;50%",'2way'!$Y$3:$Y$7690,"Y",'2way'!$R$3:$R$7690,"=" &amp;B109)</f>
        <v>1</v>
      </c>
      <c r="M109" s="69">
        <f>COUNTIFS('2way'!$M$3:$M$7690,"&gt;50%",'2way'!$Y$3:$Y$7690,"N",'2way'!$Q$3:$Q$7690,"=" &amp;B109) +  COUNTIFS('2way'!$M$3:$M$7690,"&gt;50%",'2way'!$Y$3:$Y$7690,"N",'2way'!$R$3:$R$7690,"=" &amp;B109)</f>
        <v>1</v>
      </c>
      <c r="N109" s="69">
        <f>COUNTIFS('2way'!$N$3:$N$7690,"&gt;50%",'2way'!$Y$3:$Y$7690,"N",'2way'!$Q$3:$Q$7690,"=" &amp;B109) +  COUNTIFS('2way'!$N$3:$N$7690,"&gt;50%",'2way'!$Y$3:$Y$7690,"N",'2way'!$R$3:$R$7690,"=" &amp;B109)</f>
        <v>0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2</v>
      </c>
      <c r="Q109" s="6">
        <f t="shared" si="22"/>
        <v>0.5</v>
      </c>
      <c r="R109" s="6">
        <f t="shared" si="23"/>
        <v>0.5</v>
      </c>
      <c r="S109" s="6">
        <f t="shared" si="24"/>
        <v>0</v>
      </c>
      <c r="T109" s="6">
        <f t="shared" si="25"/>
        <v>0</v>
      </c>
      <c r="U109">
        <f t="shared" si="26"/>
        <v>1</v>
      </c>
      <c r="V109" s="6">
        <f t="shared" si="27"/>
        <v>0.5</v>
      </c>
      <c r="W109">
        <f t="shared" si="28"/>
        <v>1</v>
      </c>
      <c r="X109" s="6">
        <f t="shared" si="29"/>
        <v>0.5</v>
      </c>
      <c r="Y109">
        <f t="shared" si="30"/>
        <v>1</v>
      </c>
      <c r="Z109" s="6">
        <f t="shared" si="31"/>
        <v>0.5</v>
      </c>
      <c r="AA109">
        <f t="shared" si="32"/>
        <v>1</v>
      </c>
      <c r="AB109" s="6">
        <f t="shared" si="33"/>
        <v>0.5</v>
      </c>
    </row>
    <row r="110" spans="1:28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3</v>
      </c>
      <c r="D110" s="69">
        <f>COUNTIFS('2way'!$A$3:$A$7690,"&gt;50%",'2way'!$Y$3:$Y$7690,"N",'2way'!$Q$3:$Q$7690,"=" &amp;B110) +  COUNTIFS('2way'!$A$3:$A$7690,"&gt;50%",'2way'!$Y$3:$Y$7690,"N",'2way'!$R$3:$R$7690,"=" &amp;B110)</f>
        <v>1</v>
      </c>
      <c r="E110" s="69">
        <f>COUNTIFS('2way'!$B$3:$B$7690,"&gt;50%",'2way'!$Y$3:$Y$7690,"N",'2way'!$Q$3:$Q$7690,"=" &amp;B110) +  COUNTIFS('2way'!$B$3:$B$7690,"&gt;50%",'2way'!$Y$3:$Y$7690,"N",'2way'!$R$3:$R$7690,"=" &amp;B110)</f>
        <v>0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4</v>
      </c>
      <c r="H110" s="6">
        <f t="shared" si="18"/>
        <v>0.75</v>
      </c>
      <c r="I110" s="6">
        <f t="shared" si="19"/>
        <v>0.25</v>
      </c>
      <c r="J110" s="6">
        <f t="shared" si="20"/>
        <v>0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3</v>
      </c>
      <c r="M110" s="69">
        <f>COUNTIFS('2way'!$M$3:$M$7690,"&gt;50%",'2way'!$Y$3:$Y$7690,"N",'2way'!$Q$3:$Q$7690,"=" &amp;B110) +  COUNTIFS('2way'!$M$3:$M$7690,"&gt;50%",'2way'!$Y$3:$Y$7690,"N",'2way'!$R$3:$R$7690,"=" &amp;B110)</f>
        <v>0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4</v>
      </c>
      <c r="Q110" s="6">
        <f t="shared" si="22"/>
        <v>0.75</v>
      </c>
      <c r="R110" s="6">
        <f t="shared" si="23"/>
        <v>0</v>
      </c>
      <c r="S110" s="6">
        <f t="shared" si="24"/>
        <v>0.25</v>
      </c>
      <c r="T110" s="6">
        <f t="shared" si="25"/>
        <v>0</v>
      </c>
      <c r="U110">
        <f t="shared" si="26"/>
        <v>3</v>
      </c>
      <c r="V110" s="6">
        <f t="shared" si="27"/>
        <v>0.75</v>
      </c>
      <c r="W110">
        <f t="shared" si="28"/>
        <v>4</v>
      </c>
      <c r="X110" s="6">
        <f t="shared" si="29"/>
        <v>1</v>
      </c>
      <c r="Y110">
        <f t="shared" si="30"/>
        <v>1</v>
      </c>
      <c r="Z110" s="6">
        <f t="shared" si="31"/>
        <v>0.25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0</v>
      </c>
      <c r="D111" s="69">
        <f>COUNTIFS('2way'!$A$3:$A$7690,"&gt;50%",'2way'!$Y$3:$Y$7690,"N",'2way'!$Q$3:$Q$7690,"=" &amp;B111) +  COUNTIFS('2way'!$A$3:$A$7690,"&gt;50%",'2way'!$Y$3:$Y$7690,"N",'2way'!$R$3:$R$7690,"=" &amp;B111)</f>
        <v>0</v>
      </c>
      <c r="E111" s="69">
        <f>COUNTIFS('2way'!$B$3:$B$7690,"&gt;50%",'2way'!$Y$3:$Y$7690,"N",'2way'!$Q$3:$Q$7690,"=" &amp;B111) +  COUNTIFS('2way'!$B$3:$B$7690,"&gt;50%",'2way'!$Y$3:$Y$7690,"N",'2way'!$R$3:$R$7690,"=" &amp;B111)</f>
        <v>2</v>
      </c>
      <c r="F111" s="69">
        <f>COUNTIFS('2way'!$B$3:$B$7690,"&gt;50%",'2way'!$Y$3:$Y$7690,"Y",'2way'!$Q$3:$Q$7690,"=" &amp;B111) +  COUNTIFS('2way'!$B$3:$B$7690,"&gt;50%",'2way'!$Y$3:$Y$7690,"Y",'2way'!$R$3:$R$7690,"=" &amp;B111)</f>
        <v>1</v>
      </c>
      <c r="G111">
        <f>COUNTIF('2way'!$Q$3:$Q$7690,"=" &amp;B111) + COUNTIF('2way'!$R$3:$R$7690,"=" &amp;B111)</f>
        <v>4</v>
      </c>
      <c r="H111" s="6">
        <f t="shared" si="18"/>
        <v>0</v>
      </c>
      <c r="I111" s="6">
        <f t="shared" si="19"/>
        <v>0</v>
      </c>
      <c r="J111" s="6">
        <f t="shared" si="20"/>
        <v>0.5</v>
      </c>
      <c r="K111" s="6">
        <f t="shared" si="21"/>
        <v>0.25</v>
      </c>
      <c r="L111" s="69">
        <f>COUNTIFS('2way'!$M$3:$M$7690,"&gt;50%",'2way'!$Y$3:$Y$7690,"Y",'2way'!$Q$3:$Q$7690,"=" &amp;B111) +  COUNTIFS('2way'!$M$3:$M$7690,"&gt;50%",'2way'!$Y$3:$Y$7690,"Y",'2way'!$R$3:$R$7690,"=" &amp;B111)</f>
        <v>2</v>
      </c>
      <c r="M111" s="69">
        <f>COUNTIFS('2way'!$M$3:$M$7690,"&gt;50%",'2way'!$Y$3:$Y$7690,"N",'2way'!$Q$3:$Q$7690,"=" &amp;B111) +  COUNTIFS('2way'!$M$3:$M$7690,"&gt;50%",'2way'!$Y$3:$Y$7690,"N",'2way'!$R$3:$R$7690,"=" &amp;B111)</f>
        <v>0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4</v>
      </c>
      <c r="Q111" s="6">
        <f t="shared" si="22"/>
        <v>0.5</v>
      </c>
      <c r="R111" s="6">
        <f t="shared" si="23"/>
        <v>0</v>
      </c>
      <c r="S111" s="6">
        <f t="shared" si="24"/>
        <v>0.5</v>
      </c>
      <c r="T111" s="6">
        <f t="shared" si="25"/>
        <v>0</v>
      </c>
      <c r="U111">
        <f t="shared" si="26"/>
        <v>2</v>
      </c>
      <c r="V111" s="6">
        <f t="shared" si="27"/>
        <v>0.5</v>
      </c>
      <c r="W111">
        <f t="shared" si="28"/>
        <v>4</v>
      </c>
      <c r="X111" s="6">
        <f t="shared" si="29"/>
        <v>1</v>
      </c>
      <c r="Y111">
        <f t="shared" si="30"/>
        <v>1</v>
      </c>
      <c r="Z111" s="6">
        <f t="shared" si="31"/>
        <v>0.25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0</v>
      </c>
      <c r="E112" s="69">
        <f>COUNTIFS('2way'!$B$3:$B$7690,"&gt;50%",'2way'!$Y$3:$Y$7690,"N",'2way'!$Q$3:$Q$7690,"=" &amp;B112) +  COUNTIFS('2way'!$B$3:$B$7690,"&gt;50%",'2way'!$Y$3:$Y$7690,"N",'2way'!$R$3:$R$7690,"=" &amp;B112)</f>
        <v>0</v>
      </c>
      <c r="F112" s="69">
        <f>COUNTIFS('2way'!$B$3:$B$7690,"&gt;50%",'2way'!$Y$3:$Y$7690,"Y",'2way'!$Q$3:$Q$7690,"=" &amp;B112) +  COUNTIFS('2way'!$B$3:$B$7690,"&gt;50%",'2way'!$Y$3:$Y$7690,"Y",'2way'!$R$3:$R$7690,"=" &amp;B112)</f>
        <v>1</v>
      </c>
      <c r="G112">
        <f>COUNTIF('2way'!$Q$3:$Q$7690,"=" &amp;B112) + COUNTIF('2way'!$R$3:$R$7690,"=" &amp;B112)</f>
        <v>3</v>
      </c>
      <c r="H112" s="6">
        <f t="shared" si="18"/>
        <v>0.66666666666666663</v>
      </c>
      <c r="I112" s="6">
        <f t="shared" si="19"/>
        <v>0</v>
      </c>
      <c r="J112" s="6">
        <f t="shared" si="20"/>
        <v>0</v>
      </c>
      <c r="K112" s="6">
        <f t="shared" si="21"/>
        <v>0.33333333333333331</v>
      </c>
      <c r="L112" s="69">
        <f>COUNTIFS('2way'!$M$3:$M$7690,"&gt;50%",'2way'!$Y$3:$Y$7690,"Y",'2way'!$Q$3:$Q$7690,"=" &amp;B112) +  COUNTIFS('2way'!$M$3:$M$7690,"&gt;50%",'2way'!$Y$3:$Y$7690,"Y",'2way'!$R$3:$R$7690,"=" &amp;B112)</f>
        <v>2</v>
      </c>
      <c r="M112" s="69">
        <f>COUNTIFS('2way'!$M$3:$M$7690,"&gt;50%",'2way'!$Y$3:$Y$7690,"N",'2way'!$Q$3:$Q$7690,"=" &amp;B112) +  COUNTIFS('2way'!$M$3:$M$7690,"&gt;50%",'2way'!$Y$3:$Y$7690,"N",'2way'!$R$3:$R$7690,"=" &amp;B112)</f>
        <v>0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1</v>
      </c>
      <c r="P112">
        <f>COUNTIF('2way'!$Q$3:$Q$7690,"=" &amp;B112) + COUNTIF('2way'!$R$3:$R$7690,"=" &amp;B112)</f>
        <v>3</v>
      </c>
      <c r="Q112" s="6">
        <f t="shared" si="22"/>
        <v>0.66666666666666663</v>
      </c>
      <c r="R112" s="6">
        <f t="shared" si="23"/>
        <v>0</v>
      </c>
      <c r="S112" s="6">
        <f t="shared" si="24"/>
        <v>0</v>
      </c>
      <c r="T112" s="6">
        <f t="shared" si="25"/>
        <v>0.33333333333333331</v>
      </c>
      <c r="U112">
        <f t="shared" si="26"/>
        <v>2</v>
      </c>
      <c r="V112" s="6">
        <f t="shared" si="27"/>
        <v>0.66666666666666663</v>
      </c>
      <c r="W112">
        <f t="shared" si="28"/>
        <v>2</v>
      </c>
      <c r="X112" s="6">
        <f t="shared" si="29"/>
        <v>0.66666666666666663</v>
      </c>
      <c r="Y112">
        <f t="shared" si="30"/>
        <v>1</v>
      </c>
      <c r="Z112" s="6">
        <f t="shared" si="31"/>
        <v>0.33333333333333331</v>
      </c>
      <c r="AA112">
        <f t="shared" si="32"/>
        <v>1</v>
      </c>
      <c r="AB112" s="6">
        <f t="shared" si="33"/>
        <v>0.33333333333333331</v>
      </c>
    </row>
    <row r="113" spans="1:28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2</v>
      </c>
      <c r="D113" s="69">
        <f>COUNTIFS('2way'!$A$3:$A$7690,"&gt;50%",'2way'!$Y$3:$Y$7690,"N",'2way'!$Q$3:$Q$7690,"=" &amp;B113) +  COUNTIFS('2way'!$A$3:$A$7690,"&gt;50%",'2way'!$Y$3:$Y$7690,"N",'2way'!$R$3:$R$7690,"=" &amp;B113)</f>
        <v>0</v>
      </c>
      <c r="E113" s="69">
        <f>COUNTIFS('2way'!$B$3:$B$7690,"&gt;50%",'2way'!$Y$3:$Y$7690,"N",'2way'!$Q$3:$Q$7690,"=" &amp;B113) +  COUNTIFS('2way'!$B$3:$B$7690,"&gt;50%",'2way'!$Y$3:$Y$7690,"N",'2way'!$R$3:$R$7690,"=" &amp;B113)</f>
        <v>1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3</v>
      </c>
      <c r="H113" s="6">
        <f t="shared" si="18"/>
        <v>0.66666666666666663</v>
      </c>
      <c r="I113" s="6">
        <f t="shared" si="19"/>
        <v>0</v>
      </c>
      <c r="J113" s="6">
        <f t="shared" si="20"/>
        <v>0.33333333333333331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2</v>
      </c>
      <c r="M113" s="69">
        <f>COUNTIFS('2way'!$M$3:$M$7690,"&gt;50%",'2way'!$Y$3:$Y$7690,"N",'2way'!$Q$3:$Q$7690,"=" &amp;B113) +  COUNTIFS('2way'!$M$3:$M$7690,"&gt;50%",'2way'!$Y$3:$Y$7690,"N",'2way'!$R$3:$R$7690,"=" &amp;B113)</f>
        <v>1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3</v>
      </c>
      <c r="Q113" s="6">
        <f t="shared" si="22"/>
        <v>0.66666666666666663</v>
      </c>
      <c r="R113" s="6">
        <f t="shared" si="23"/>
        <v>0.33333333333333331</v>
      </c>
      <c r="S113" s="6">
        <f t="shared" si="24"/>
        <v>0</v>
      </c>
      <c r="T113" s="6">
        <f t="shared" si="25"/>
        <v>0</v>
      </c>
      <c r="U113">
        <f t="shared" si="26"/>
        <v>3</v>
      </c>
      <c r="V113" s="6">
        <f t="shared" si="27"/>
        <v>1</v>
      </c>
      <c r="W113">
        <f t="shared" si="28"/>
        <v>2</v>
      </c>
      <c r="X113" s="6">
        <f t="shared" si="29"/>
        <v>0.66666666666666663</v>
      </c>
      <c r="Y113">
        <f t="shared" si="30"/>
        <v>0</v>
      </c>
      <c r="Z113" s="6">
        <f t="shared" si="31"/>
        <v>0</v>
      </c>
      <c r="AA113">
        <f t="shared" si="32"/>
        <v>1</v>
      </c>
      <c r="AB113" s="6">
        <f t="shared" si="33"/>
        <v>0.33333333333333331</v>
      </c>
    </row>
    <row r="114" spans="1:28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1</v>
      </c>
      <c r="F114" s="69">
        <f>COUNTIFS('2way'!$B$3:$B$7690,"&gt;50%",'2way'!$Y$3:$Y$7690,"Y",'2way'!$Q$3:$Q$7690,"=" &amp;B114) +  COUNTIFS('2way'!$B$3:$B$7690,"&gt;50%",'2way'!$Y$3:$Y$7690,"Y",'2way'!$R$3:$R$7690,"=" &amp;B114)</f>
        <v>2</v>
      </c>
      <c r="G114">
        <f>COUNTIF('2way'!$Q$3:$Q$7690,"=" &amp;B114) + COUNTIF('2way'!$R$3:$R$7690,"=" &amp;B114)</f>
        <v>4</v>
      </c>
      <c r="H114" s="6">
        <f t="shared" si="18"/>
        <v>0</v>
      </c>
      <c r="I114" s="6">
        <f t="shared" si="19"/>
        <v>0.25</v>
      </c>
      <c r="J114" s="6">
        <f t="shared" si="20"/>
        <v>0.25</v>
      </c>
      <c r="K114" s="6">
        <f t="shared" si="21"/>
        <v>0.5</v>
      </c>
      <c r="L114" s="69">
        <f>COUNTIFS('2way'!$M$3:$M$7690,"&gt;50%",'2way'!$Y$3:$Y$7690,"Y",'2way'!$Q$3:$Q$7690,"=" &amp;B114) +  COUNTIFS('2way'!$M$3:$M$7690,"&gt;50%",'2way'!$Y$3:$Y$7690,"Y",'2way'!$R$3:$R$7690,"=" &amp;B114)</f>
        <v>1</v>
      </c>
      <c r="M114" s="69">
        <f>COUNTIFS('2way'!$M$3:$M$7690,"&gt;50%",'2way'!$Y$3:$Y$7690,"N",'2way'!$Q$3:$Q$7690,"=" &amp;B114) +  COUNTIFS('2way'!$M$3:$M$7690,"&gt;50%",'2way'!$Y$3:$Y$7690,"N",'2way'!$R$3:$R$7690,"=" &amp;B114)</f>
        <v>1</v>
      </c>
      <c r="N114" s="69">
        <f>COUNTIFS('2way'!$N$3:$N$7690,"&gt;50%",'2way'!$Y$3:$Y$7690,"N",'2way'!$Q$3:$Q$7690,"=" &amp;B114) +  COUNTIFS('2way'!$N$3:$N$7690,"&gt;50%",'2way'!$Y$3:$Y$7690,"N",'2way'!$R$3:$R$7690,"=" &amp;B114)</f>
        <v>1</v>
      </c>
      <c r="O114" s="69">
        <f>COUNTIFS('2way'!$N$3:$N$7690,"&gt;50%",'2way'!$Y$3:$Y$7690,"Y",'2way'!$Q$3:$Q$7690,"=" &amp;B114) +  COUNTIFS('2way'!$N$3:$N$7690,"&gt;50%",'2way'!$Y$3:$Y$7690,"Y",'2way'!$R$3:$R$7690,"=" &amp;B114)</f>
        <v>1</v>
      </c>
      <c r="P114">
        <f>COUNTIF('2way'!$Q$3:$Q$7690,"=" &amp;B114) + COUNTIF('2way'!$R$3:$R$7690,"=" &amp;B114)</f>
        <v>4</v>
      </c>
      <c r="Q114" s="6">
        <f t="shared" si="22"/>
        <v>0.25</v>
      </c>
      <c r="R114" s="6">
        <f t="shared" si="23"/>
        <v>0.25</v>
      </c>
      <c r="S114" s="6">
        <f t="shared" si="24"/>
        <v>0.25</v>
      </c>
      <c r="T114" s="6">
        <f t="shared" si="25"/>
        <v>0.25</v>
      </c>
      <c r="U114">
        <f t="shared" si="26"/>
        <v>1</v>
      </c>
      <c r="V114" s="6">
        <f t="shared" si="27"/>
        <v>0.25</v>
      </c>
      <c r="W114">
        <f t="shared" si="28"/>
        <v>2</v>
      </c>
      <c r="X114" s="6">
        <f t="shared" si="29"/>
        <v>0.5</v>
      </c>
      <c r="Y114">
        <f t="shared" si="30"/>
        <v>3</v>
      </c>
      <c r="Z114" s="6">
        <f t="shared" si="31"/>
        <v>0.75</v>
      </c>
      <c r="AA114">
        <f t="shared" si="32"/>
        <v>2</v>
      </c>
      <c r="AB114" s="6">
        <f t="shared" si="33"/>
        <v>0.5</v>
      </c>
    </row>
    <row r="115" spans="1:28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1</v>
      </c>
      <c r="D115" s="69">
        <f>COUNTIFS('2way'!$A$3:$A$7690,"&gt;50%",'2way'!$Y$3:$Y$7690,"N",'2way'!$Q$3:$Q$7690,"=" &amp;B115) +  COUNTIFS('2way'!$A$3:$A$7690,"&gt;50%",'2way'!$Y$3:$Y$7690,"N",'2way'!$R$3:$R$7690,"=" &amp;B115)</f>
        <v>0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2</v>
      </c>
      <c r="G115">
        <f>COUNTIF('2way'!$Q$3:$Q$7690,"=" &amp;B115) + COUNTIF('2way'!$R$3:$R$7690,"=" &amp;B115)</f>
        <v>3</v>
      </c>
      <c r="H115" s="6">
        <f t="shared" si="18"/>
        <v>0.33333333333333331</v>
      </c>
      <c r="I115" s="6">
        <f t="shared" si="19"/>
        <v>0</v>
      </c>
      <c r="J115" s="6">
        <f t="shared" si="20"/>
        <v>0</v>
      </c>
      <c r="K115" s="6">
        <f t="shared" si="21"/>
        <v>0.66666666666666663</v>
      </c>
      <c r="L115" s="69">
        <f>COUNTIFS('2way'!$M$3:$M$7690,"&gt;50%",'2way'!$Y$3:$Y$7690,"Y",'2way'!$Q$3:$Q$7690,"=" &amp;B115) +  COUNTIFS('2way'!$M$3:$M$7690,"&gt;50%",'2way'!$Y$3:$Y$7690,"Y",'2way'!$R$3:$R$7690,"=" &amp;B115)</f>
        <v>2</v>
      </c>
      <c r="M115" s="69">
        <f>COUNTIFS('2way'!$M$3:$M$7690,"&gt;50%",'2way'!$Y$3:$Y$7690,"N",'2way'!$Q$3:$Q$7690,"=" &amp;B115) +  COUNTIFS('2way'!$M$3:$M$7690,"&gt;50%",'2way'!$Y$3:$Y$7690,"N",'2way'!$R$3:$R$7690,"=" &amp;B115)</f>
        <v>0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3</v>
      </c>
      <c r="Q115" s="6">
        <f t="shared" si="22"/>
        <v>0.66666666666666663</v>
      </c>
      <c r="R115" s="6">
        <f t="shared" si="23"/>
        <v>0</v>
      </c>
      <c r="S115" s="6">
        <f t="shared" si="24"/>
        <v>0</v>
      </c>
      <c r="T115" s="6">
        <f t="shared" si="25"/>
        <v>0.33333333333333331</v>
      </c>
      <c r="U115">
        <f t="shared" si="26"/>
        <v>1</v>
      </c>
      <c r="V115" s="6">
        <f t="shared" si="27"/>
        <v>0.33333333333333331</v>
      </c>
      <c r="W115">
        <f t="shared" si="28"/>
        <v>2</v>
      </c>
      <c r="X115" s="6">
        <f t="shared" si="29"/>
        <v>0.66666666666666663</v>
      </c>
      <c r="Y115">
        <f t="shared" si="30"/>
        <v>2</v>
      </c>
      <c r="Z115" s="6">
        <f t="shared" si="31"/>
        <v>0.66666666666666663</v>
      </c>
      <c r="AA115">
        <f t="shared" si="32"/>
        <v>1</v>
      </c>
      <c r="AB115" s="6">
        <f t="shared" si="33"/>
        <v>0.33333333333333331</v>
      </c>
    </row>
    <row r="116" spans="1:28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1</v>
      </c>
      <c r="D116" s="69">
        <f>COUNTIFS('2way'!$A$3:$A$7690,"&gt;50%",'2way'!$Y$3:$Y$7690,"N",'2way'!$Q$3:$Q$7690,"=" &amp;B116) +  COUNTIFS('2way'!$A$3:$A$7690,"&gt;50%",'2way'!$Y$3:$Y$7690,"N",'2way'!$R$3:$R$7690,"=" &amp;B116)</f>
        <v>1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0</v>
      </c>
      <c r="G116">
        <f>COUNTIF('2way'!$Q$3:$Q$7690,"=" &amp;B116) + COUNTIF('2way'!$R$3:$R$7690,"=" &amp;B116)</f>
        <v>3</v>
      </c>
      <c r="H116" s="6">
        <f t="shared" si="18"/>
        <v>0.33333333333333331</v>
      </c>
      <c r="I116" s="6">
        <f t="shared" si="19"/>
        <v>0.33333333333333331</v>
      </c>
      <c r="J116" s="6">
        <f t="shared" si="20"/>
        <v>0.33333333333333331</v>
      </c>
      <c r="K116" s="6">
        <f t="shared" si="21"/>
        <v>0</v>
      </c>
      <c r="L116" s="69">
        <f>COUNTIFS('2way'!$M$3:$M$7690,"&gt;50%",'2way'!$Y$3:$Y$7690,"Y",'2way'!$Q$3:$Q$7690,"=" &amp;B116) +  COUNTIFS('2way'!$M$3:$M$7690,"&gt;50%",'2way'!$Y$3:$Y$7690,"Y",'2way'!$R$3:$R$7690,"=" &amp;B116)</f>
        <v>1</v>
      </c>
      <c r="M116" s="69">
        <f>COUNTIFS('2way'!$M$3:$M$7690,"&gt;50%",'2way'!$Y$3:$Y$7690,"N",'2way'!$Q$3:$Q$7690,"=" &amp;B116) +  COUNTIFS('2way'!$M$3:$M$7690,"&gt;50%",'2way'!$Y$3:$Y$7690,"N",'2way'!$R$3:$R$7690,"=" &amp;B116)</f>
        <v>1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3</v>
      </c>
      <c r="Q116" s="6">
        <f t="shared" si="22"/>
        <v>0.33333333333333331</v>
      </c>
      <c r="R116" s="6">
        <f t="shared" si="23"/>
        <v>0.33333333333333331</v>
      </c>
      <c r="S116" s="6">
        <f t="shared" si="24"/>
        <v>0.33333333333333331</v>
      </c>
      <c r="T116" s="6">
        <f t="shared" si="25"/>
        <v>0</v>
      </c>
      <c r="U116">
        <f t="shared" si="26"/>
        <v>2</v>
      </c>
      <c r="V116" s="6">
        <f t="shared" si="27"/>
        <v>0.66666666666666663</v>
      </c>
      <c r="W116">
        <f t="shared" si="28"/>
        <v>2</v>
      </c>
      <c r="X116" s="6">
        <f t="shared" si="29"/>
        <v>0.66666666666666663</v>
      </c>
      <c r="Y116">
        <f t="shared" si="30"/>
        <v>1</v>
      </c>
      <c r="Z116" s="6">
        <f t="shared" si="31"/>
        <v>0.33333333333333331</v>
      </c>
      <c r="AA116">
        <f t="shared" si="32"/>
        <v>1</v>
      </c>
      <c r="AB116" s="6">
        <f t="shared" si="33"/>
        <v>0.33333333333333331</v>
      </c>
    </row>
    <row r="117" spans="1:28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0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2</v>
      </c>
      <c r="F117" s="69">
        <f>COUNTIFS('2way'!$B$3:$B$7690,"&gt;50%",'2way'!$Y$3:$Y$7690,"Y",'2way'!$Q$3:$Q$7690,"=" &amp;B117) +  COUNTIFS('2way'!$B$3:$B$7690,"&gt;50%",'2way'!$Y$3:$Y$7690,"Y",'2way'!$R$3:$R$7690,"=" &amp;B117)</f>
        <v>2</v>
      </c>
      <c r="G117">
        <f>COUNTIF('2way'!$Q$3:$Q$7690,"=" &amp;B117) + COUNTIF('2way'!$R$3:$R$7690,"=" &amp;B117)</f>
        <v>4</v>
      </c>
      <c r="H117" s="6">
        <f t="shared" si="18"/>
        <v>0</v>
      </c>
      <c r="I117" s="6">
        <f t="shared" si="19"/>
        <v>0</v>
      </c>
      <c r="J117" s="6">
        <f t="shared" si="20"/>
        <v>0.5</v>
      </c>
      <c r="K117" s="6">
        <f t="shared" si="21"/>
        <v>0.5</v>
      </c>
      <c r="L117" s="69">
        <f>COUNTIFS('2way'!$M$3:$M$7690,"&gt;50%",'2way'!$Y$3:$Y$7690,"Y",'2way'!$Q$3:$Q$7690,"=" &amp;B117) +  COUNTIFS('2way'!$M$3:$M$7690,"&gt;50%",'2way'!$Y$3:$Y$7690,"Y",'2way'!$R$3:$R$7690,"=" &amp;B117)</f>
        <v>1</v>
      </c>
      <c r="M117" s="69">
        <f>COUNTIFS('2way'!$M$3:$M$7690,"&gt;50%",'2way'!$Y$3:$Y$7690,"N",'2way'!$Q$3:$Q$7690,"=" &amp;B117) +  COUNTIFS('2way'!$M$3:$M$7690,"&gt;50%",'2way'!$Y$3:$Y$7690,"N",'2way'!$R$3:$R$7690,"=" &amp;B117)</f>
        <v>0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1</v>
      </c>
      <c r="P117">
        <f>COUNTIF('2way'!$Q$3:$Q$7690,"=" &amp;B117) + COUNTIF('2way'!$R$3:$R$7690,"=" &amp;B117)</f>
        <v>4</v>
      </c>
      <c r="Q117" s="6">
        <f t="shared" si="22"/>
        <v>0.25</v>
      </c>
      <c r="R117" s="6">
        <f t="shared" si="23"/>
        <v>0</v>
      </c>
      <c r="S117" s="6">
        <f t="shared" si="24"/>
        <v>0.5</v>
      </c>
      <c r="T117" s="6">
        <f t="shared" si="25"/>
        <v>0.25</v>
      </c>
      <c r="U117">
        <f t="shared" si="26"/>
        <v>2</v>
      </c>
      <c r="V117" s="6">
        <f t="shared" si="27"/>
        <v>0.5</v>
      </c>
      <c r="W117">
        <f t="shared" si="28"/>
        <v>3</v>
      </c>
      <c r="X117" s="6">
        <f t="shared" si="29"/>
        <v>0.75</v>
      </c>
      <c r="Y117">
        <f t="shared" si="30"/>
        <v>2</v>
      </c>
      <c r="Z117" s="6">
        <f t="shared" si="31"/>
        <v>0.5</v>
      </c>
      <c r="AA117">
        <f t="shared" si="32"/>
        <v>1</v>
      </c>
      <c r="AB117" s="6">
        <f t="shared" si="33"/>
        <v>0.25</v>
      </c>
    </row>
    <row r="118" spans="1:28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1</v>
      </c>
      <c r="D118" s="69">
        <f>COUNTIFS('2way'!$A$3:$A$7690,"&gt;50%",'2way'!$Y$3:$Y$7690,"N",'2way'!$Q$3:$Q$7690,"=" &amp;B118) +  COUNTIFS('2way'!$A$3:$A$7690,"&gt;50%",'2way'!$Y$3:$Y$7690,"N",'2way'!$R$3:$R$7690,"=" &amp;B118)</f>
        <v>1</v>
      </c>
      <c r="E118" s="69">
        <f>COUNTIFS('2way'!$B$3:$B$7690,"&gt;50%",'2way'!$Y$3:$Y$7690,"N",'2way'!$Q$3:$Q$7690,"=" &amp;B118) +  COUNTIFS('2way'!$B$3:$B$7690,"&gt;50%",'2way'!$Y$3:$Y$7690,"N",'2way'!$R$3:$R$7690,"=" &amp;B118)</f>
        <v>0</v>
      </c>
      <c r="F118" s="69">
        <f>COUNTIFS('2way'!$B$3:$B$7690,"&gt;50%",'2way'!$Y$3:$Y$7690,"Y",'2way'!$Q$3:$Q$7690,"=" &amp;B118) +  COUNTIFS('2way'!$B$3:$B$7690,"&gt;50%",'2way'!$Y$3:$Y$7690,"Y",'2way'!$R$3:$R$7690,"=" &amp;B118)</f>
        <v>1</v>
      </c>
      <c r="G118">
        <f>COUNTIF('2way'!$Q$3:$Q$7690,"=" &amp;B118) + COUNTIF('2way'!$R$3:$R$7690,"=" &amp;B118)</f>
        <v>3</v>
      </c>
      <c r="H118" s="6">
        <f t="shared" si="18"/>
        <v>0.33333333333333331</v>
      </c>
      <c r="I118" s="6">
        <f t="shared" si="19"/>
        <v>0.33333333333333331</v>
      </c>
      <c r="J118" s="6">
        <f t="shared" si="20"/>
        <v>0</v>
      </c>
      <c r="K118" s="6">
        <f t="shared" si="21"/>
        <v>0.33333333333333331</v>
      </c>
      <c r="L118" s="69">
        <f>COUNTIFS('2way'!$M$3:$M$7690,"&gt;50%",'2way'!$Y$3:$Y$7690,"Y",'2way'!$Q$3:$Q$7690,"=" &amp;B118) +  COUNTIFS('2way'!$M$3:$M$7690,"&gt;50%",'2way'!$Y$3:$Y$7690,"Y",'2way'!$R$3:$R$7690,"=" &amp;B118)</f>
        <v>2</v>
      </c>
      <c r="M118" s="69">
        <f>COUNTIFS('2way'!$M$3:$M$7690,"&gt;50%",'2way'!$Y$3:$Y$7690,"N",'2way'!$Q$3:$Q$7690,"=" &amp;B118) +  COUNTIFS('2way'!$M$3:$M$7690,"&gt;50%",'2way'!$Y$3:$Y$7690,"N",'2way'!$R$3:$R$7690,"=" &amp;B118)</f>
        <v>1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3</v>
      </c>
      <c r="Q118" s="6">
        <f t="shared" si="22"/>
        <v>0.66666666666666663</v>
      </c>
      <c r="R118" s="6">
        <f t="shared" si="23"/>
        <v>0.33333333333333331</v>
      </c>
      <c r="S118" s="6">
        <f t="shared" si="24"/>
        <v>0</v>
      </c>
      <c r="T118" s="6">
        <f t="shared" si="25"/>
        <v>0</v>
      </c>
      <c r="U118">
        <f t="shared" si="26"/>
        <v>1</v>
      </c>
      <c r="V118" s="6">
        <f t="shared" si="27"/>
        <v>0.33333333333333331</v>
      </c>
      <c r="W118">
        <f t="shared" si="28"/>
        <v>2</v>
      </c>
      <c r="X118" s="6">
        <f t="shared" si="29"/>
        <v>0.66666666666666663</v>
      </c>
      <c r="Y118">
        <f t="shared" si="30"/>
        <v>2</v>
      </c>
      <c r="Z118" s="6">
        <f t="shared" si="31"/>
        <v>0.66666666666666663</v>
      </c>
      <c r="AA118">
        <f t="shared" si="32"/>
        <v>1</v>
      </c>
      <c r="AB118" s="6">
        <f t="shared" si="33"/>
        <v>0.33333333333333331</v>
      </c>
    </row>
    <row r="119" spans="1:28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1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0</v>
      </c>
      <c r="F119" s="69">
        <f>COUNTIFS('2way'!$B$3:$B$7690,"&gt;50%",'2way'!$Y$3:$Y$7690,"Y",'2way'!$Q$3:$Q$7690,"=" &amp;B119) +  COUNTIFS('2way'!$B$3:$B$7690,"&gt;50%",'2way'!$Y$3:$Y$7690,"Y",'2way'!$R$3:$R$7690,"=" &amp;B119)</f>
        <v>1</v>
      </c>
      <c r="G119">
        <f>COUNTIF('2way'!$Q$3:$Q$7690,"=" &amp;B119) + COUNTIF('2way'!$R$3:$R$7690,"=" &amp;B119)</f>
        <v>3</v>
      </c>
      <c r="H119" s="6">
        <f t="shared" si="18"/>
        <v>0.33333333333333331</v>
      </c>
      <c r="I119" s="6">
        <f t="shared" si="19"/>
        <v>0.33333333333333331</v>
      </c>
      <c r="J119" s="6">
        <f t="shared" si="20"/>
        <v>0</v>
      </c>
      <c r="K119" s="6">
        <f t="shared" si="21"/>
        <v>0.33333333333333331</v>
      </c>
      <c r="L119" s="69">
        <f>COUNTIFS('2way'!$M$3:$M$7690,"&gt;50%",'2way'!$Y$3:$Y$7690,"Y",'2way'!$Q$3:$Q$7690,"=" &amp;B119) +  COUNTIFS('2way'!$M$3:$M$7690,"&gt;50%",'2way'!$Y$3:$Y$7690,"Y",'2way'!$R$3:$R$7690,"=" &amp;B119)</f>
        <v>0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1</v>
      </c>
      <c r="O119" s="69">
        <f>COUNTIFS('2way'!$N$3:$N$7690,"&gt;50%",'2way'!$Y$3:$Y$7690,"Y",'2way'!$Q$3:$Q$7690,"=" &amp;B119) +  COUNTIFS('2way'!$N$3:$N$7690,"&gt;50%",'2way'!$Y$3:$Y$7690,"Y",'2way'!$R$3:$R$7690,"=" &amp;B119)</f>
        <v>2</v>
      </c>
      <c r="P119">
        <f>COUNTIF('2way'!$Q$3:$Q$7690,"=" &amp;B119) + COUNTIF('2way'!$R$3:$R$7690,"=" &amp;B119)</f>
        <v>3</v>
      </c>
      <c r="Q119" s="6">
        <f t="shared" si="22"/>
        <v>0</v>
      </c>
      <c r="R119" s="6">
        <f t="shared" si="23"/>
        <v>0</v>
      </c>
      <c r="S119" s="6">
        <f t="shared" si="24"/>
        <v>0.33333333333333331</v>
      </c>
      <c r="T119" s="6">
        <f t="shared" si="25"/>
        <v>0.66666666666666663</v>
      </c>
      <c r="U119">
        <f t="shared" si="26"/>
        <v>1</v>
      </c>
      <c r="V119" s="6">
        <f t="shared" si="27"/>
        <v>0.33333333333333331</v>
      </c>
      <c r="W119">
        <f t="shared" si="28"/>
        <v>1</v>
      </c>
      <c r="X119" s="6">
        <f t="shared" si="29"/>
        <v>0.33333333333333331</v>
      </c>
      <c r="Y119">
        <f t="shared" si="30"/>
        <v>2</v>
      </c>
      <c r="Z119" s="6">
        <f t="shared" si="31"/>
        <v>0.66666666666666663</v>
      </c>
      <c r="AA119">
        <f t="shared" si="32"/>
        <v>2</v>
      </c>
      <c r="AB119" s="6">
        <f t="shared" si="33"/>
        <v>0.66666666666666663</v>
      </c>
    </row>
    <row r="120" spans="1:28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0</v>
      </c>
      <c r="D120" s="69">
        <f>COUNTIFS('2way'!$A$3:$A$7690,"&gt;50%",'2way'!$Y$3:$Y$7690,"N",'2way'!$Q$3:$Q$7690,"=" &amp;B120) +  COUNTIFS('2way'!$A$3:$A$7690,"&gt;50%",'2way'!$Y$3:$Y$7690,"N",'2way'!$R$3:$R$7690,"=" &amp;B120)</f>
        <v>0</v>
      </c>
      <c r="E120" s="69">
        <f>COUNTIFS('2way'!$B$3:$B$7690,"&gt;50%",'2way'!$Y$3:$Y$7690,"N",'2way'!$Q$3:$Q$7690,"=" &amp;B120) +  COUNTIFS('2way'!$B$3:$B$7690,"&gt;50%",'2way'!$Y$3:$Y$7690,"N",'2way'!$R$3:$R$7690,"=" &amp;B120)</f>
        <v>2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3</v>
      </c>
      <c r="H120" s="6">
        <f t="shared" si="18"/>
        <v>0</v>
      </c>
      <c r="I120" s="6">
        <f t="shared" si="19"/>
        <v>0</v>
      </c>
      <c r="J120" s="6">
        <f t="shared" si="20"/>
        <v>0.66666666666666663</v>
      </c>
      <c r="K120" s="6">
        <f t="shared" si="21"/>
        <v>0.33333333333333331</v>
      </c>
      <c r="L120" s="69">
        <f>COUNTIFS('2way'!$M$3:$M$7690,"&gt;50%",'2way'!$Y$3:$Y$7690,"Y",'2way'!$Q$3:$Q$7690,"=" &amp;B120) +  COUNTIFS('2way'!$M$3:$M$7690,"&gt;50%",'2way'!$Y$3:$Y$7690,"Y",'2way'!$R$3:$R$7690,"=" &amp;B120)</f>
        <v>0</v>
      </c>
      <c r="M120" s="69">
        <f>COUNTIFS('2way'!$M$3:$M$7690,"&gt;50%",'2way'!$Y$3:$Y$7690,"N",'2way'!$Q$3:$Q$7690,"=" &amp;B120) +  COUNTIFS('2way'!$M$3:$M$7690,"&gt;50%",'2way'!$Y$3:$Y$7690,"N",'2way'!$R$3:$R$7690,"=" &amp;B120)</f>
        <v>1</v>
      </c>
      <c r="N120" s="69">
        <f>COUNTIFS('2way'!$N$3:$N$7690,"&gt;50%",'2way'!$Y$3:$Y$7690,"N",'2way'!$Q$3:$Q$7690,"=" &amp;B120) +  COUNTIFS('2way'!$N$3:$N$7690,"&gt;50%",'2way'!$Y$3:$Y$7690,"N",'2way'!$R$3:$R$7690,"=" &amp;B120)</f>
        <v>1</v>
      </c>
      <c r="O120" s="69">
        <f>COUNTIFS('2way'!$N$3:$N$7690,"&gt;50%",'2way'!$Y$3:$Y$7690,"Y",'2way'!$Q$3:$Q$7690,"=" &amp;B120) +  COUNTIFS('2way'!$N$3:$N$7690,"&gt;50%",'2way'!$Y$3:$Y$7690,"Y",'2way'!$R$3:$R$7690,"=" &amp;B120)</f>
        <v>1</v>
      </c>
      <c r="P120">
        <f>COUNTIF('2way'!$Q$3:$Q$7690,"=" &amp;B120) + COUNTIF('2way'!$R$3:$R$7690,"=" &amp;B120)</f>
        <v>3</v>
      </c>
      <c r="Q120" s="6">
        <f t="shared" si="22"/>
        <v>0</v>
      </c>
      <c r="R120" s="6">
        <f t="shared" si="23"/>
        <v>0.33333333333333331</v>
      </c>
      <c r="S120" s="6">
        <f t="shared" si="24"/>
        <v>0.33333333333333331</v>
      </c>
      <c r="T120" s="6">
        <f t="shared" si="25"/>
        <v>0.33333333333333331</v>
      </c>
      <c r="U120">
        <f t="shared" si="26"/>
        <v>2</v>
      </c>
      <c r="V120" s="6">
        <f t="shared" si="27"/>
        <v>0.66666666666666663</v>
      </c>
      <c r="W120">
        <f t="shared" si="28"/>
        <v>1</v>
      </c>
      <c r="X120" s="6">
        <f t="shared" si="29"/>
        <v>0.33333333333333331</v>
      </c>
      <c r="Y120">
        <f t="shared" si="30"/>
        <v>1</v>
      </c>
      <c r="Z120" s="6">
        <f t="shared" si="31"/>
        <v>0.33333333333333331</v>
      </c>
      <c r="AA120">
        <f t="shared" si="32"/>
        <v>2</v>
      </c>
      <c r="AB120" s="6">
        <f t="shared" si="33"/>
        <v>0.66666666666666663</v>
      </c>
    </row>
    <row r="121" spans="1:28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2</v>
      </c>
      <c r="F121" s="69">
        <f>COUNTIFS('2way'!$B$3:$B$7690,"&gt;50%",'2way'!$Y$3:$Y$7690,"Y",'2way'!$Q$3:$Q$7690,"=" &amp;B121) +  COUNTIFS('2way'!$B$3:$B$7690,"&gt;50%",'2way'!$Y$3:$Y$7690,"Y",'2way'!$R$3:$R$7690,"=" &amp;B121)</f>
        <v>0</v>
      </c>
      <c r="G121">
        <f>COUNTIF('2way'!$Q$3:$Q$7690,"=" &amp;B121) + COUNTIF('2way'!$R$3:$R$7690,"=" &amp;B121)</f>
        <v>3</v>
      </c>
      <c r="H121" s="6">
        <f t="shared" si="18"/>
        <v>0</v>
      </c>
      <c r="I121" s="6">
        <f t="shared" si="19"/>
        <v>0.33333333333333331</v>
      </c>
      <c r="J121" s="6">
        <f t="shared" si="20"/>
        <v>0.66666666666666663</v>
      </c>
      <c r="K121" s="6">
        <f t="shared" si="21"/>
        <v>0</v>
      </c>
      <c r="L121" s="69">
        <f>COUNTIFS('2way'!$M$3:$M$7690,"&gt;50%",'2way'!$Y$3:$Y$7690,"Y",'2way'!$Q$3:$Q$7690,"=" &amp;B121) +  COUNTIFS('2way'!$M$3:$M$7690,"&gt;50%",'2way'!$Y$3:$Y$7690,"Y",'2way'!$R$3:$R$7690,"=" &amp;B121)</f>
        <v>0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3</v>
      </c>
      <c r="O121" s="6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3</v>
      </c>
      <c r="Q121" s="6">
        <f t="shared" si="22"/>
        <v>0</v>
      </c>
      <c r="R121" s="6">
        <f t="shared" si="23"/>
        <v>0</v>
      </c>
      <c r="S121" s="6">
        <f t="shared" si="24"/>
        <v>1</v>
      </c>
      <c r="T121" s="6">
        <f t="shared" si="25"/>
        <v>0</v>
      </c>
      <c r="U121">
        <f t="shared" si="26"/>
        <v>2</v>
      </c>
      <c r="V121" s="6">
        <f t="shared" si="27"/>
        <v>0.66666666666666663</v>
      </c>
      <c r="W121">
        <f t="shared" si="28"/>
        <v>3</v>
      </c>
      <c r="X121" s="6">
        <f t="shared" si="29"/>
        <v>1</v>
      </c>
      <c r="Y121">
        <f t="shared" si="30"/>
        <v>1</v>
      </c>
      <c r="Z121" s="6">
        <f t="shared" si="31"/>
        <v>0.33333333333333331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0</v>
      </c>
      <c r="E122" s="69">
        <f>COUNTIFS('2way'!$B$3:$B$7690,"&gt;50%",'2way'!$Y$3:$Y$7690,"N",'2way'!$Q$3:$Q$7690,"=" &amp;B122) +  COUNTIFS('2way'!$B$3:$B$7690,"&gt;50%",'2way'!$Y$3:$Y$7690,"N",'2way'!$R$3:$R$7690,"=" &amp;B122)</f>
        <v>1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3</v>
      </c>
      <c r="H122" s="6">
        <f t="shared" si="18"/>
        <v>0.66666666666666663</v>
      </c>
      <c r="I122" s="6">
        <f t="shared" si="19"/>
        <v>0</v>
      </c>
      <c r="J122" s="6">
        <f t="shared" si="20"/>
        <v>0.33333333333333331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1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3</v>
      </c>
      <c r="Q122" s="6">
        <f t="shared" si="22"/>
        <v>0.33333333333333331</v>
      </c>
      <c r="R122" s="6">
        <f t="shared" si="23"/>
        <v>0</v>
      </c>
      <c r="S122" s="6">
        <f t="shared" si="24"/>
        <v>0.33333333333333331</v>
      </c>
      <c r="T122" s="6">
        <f t="shared" si="25"/>
        <v>0.33333333333333331</v>
      </c>
      <c r="U122">
        <f t="shared" si="26"/>
        <v>3</v>
      </c>
      <c r="V122" s="6">
        <f t="shared" si="27"/>
        <v>1</v>
      </c>
      <c r="W122">
        <f t="shared" si="28"/>
        <v>2</v>
      </c>
      <c r="X122" s="6">
        <f t="shared" si="29"/>
        <v>0.66666666666666663</v>
      </c>
      <c r="Y122">
        <f t="shared" si="30"/>
        <v>0</v>
      </c>
      <c r="Z122" s="6">
        <f t="shared" si="31"/>
        <v>0</v>
      </c>
      <c r="AA122">
        <f t="shared" si="32"/>
        <v>1</v>
      </c>
      <c r="AB122" s="6">
        <f t="shared" si="33"/>
        <v>0.33333333333333331</v>
      </c>
    </row>
    <row r="123" spans="1:28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1</v>
      </c>
      <c r="F123" s="69">
        <f>COUNTIFS('2way'!$B$3:$B$7690,"&gt;50%",'2way'!$Y$3:$Y$7690,"Y",'2way'!$Q$3:$Q$7690,"=" &amp;B123) +  COUNTIFS('2way'!$B$3:$B$7690,"&gt;50%",'2way'!$Y$3:$Y$7690,"Y",'2way'!$R$3:$R$7690,"=" &amp;B123)</f>
        <v>1</v>
      </c>
      <c r="G123">
        <f>COUNTIF('2way'!$Q$3:$Q$7690,"=" &amp;B123) + COUNTIF('2way'!$R$3:$R$7690,"=" &amp;B123)</f>
        <v>3</v>
      </c>
      <c r="H123" s="6">
        <f t="shared" si="18"/>
        <v>0</v>
      </c>
      <c r="I123" s="6">
        <f t="shared" si="19"/>
        <v>0.33333333333333331</v>
      </c>
      <c r="J123" s="6">
        <f t="shared" si="20"/>
        <v>0.33333333333333331</v>
      </c>
      <c r="K123" s="6">
        <f t="shared" si="21"/>
        <v>0.33333333333333331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2</v>
      </c>
      <c r="O123" s="69">
        <f>COUNTIFS('2way'!$N$3:$N$7690,"&gt;50%",'2way'!$Y$3:$Y$7690,"Y",'2way'!$Q$3:$Q$7690,"=" &amp;B123) +  COUNTIFS('2way'!$N$3:$N$7690,"&gt;50%",'2way'!$Y$3:$Y$7690,"Y",'2way'!$R$3:$R$7690,"=" &amp;B123)</f>
        <v>1</v>
      </c>
      <c r="P123">
        <f>COUNTIF('2way'!$Q$3:$Q$7690,"=" &amp;B123) + COUNTIF('2way'!$R$3:$R$7690,"=" &amp;B123)</f>
        <v>3</v>
      </c>
      <c r="Q123" s="6">
        <f t="shared" si="22"/>
        <v>0</v>
      </c>
      <c r="R123" s="6">
        <f t="shared" si="23"/>
        <v>0</v>
      </c>
      <c r="S123" s="6">
        <f t="shared" si="24"/>
        <v>0.66666666666666663</v>
      </c>
      <c r="T123" s="6">
        <f t="shared" si="25"/>
        <v>0.33333333333333331</v>
      </c>
      <c r="U123">
        <f t="shared" si="26"/>
        <v>1</v>
      </c>
      <c r="V123" s="6">
        <f t="shared" si="27"/>
        <v>0.33333333333333331</v>
      </c>
      <c r="W123">
        <f t="shared" si="28"/>
        <v>2</v>
      </c>
      <c r="X123" s="6">
        <f t="shared" si="29"/>
        <v>0.66666666666666663</v>
      </c>
      <c r="Y123">
        <f t="shared" si="30"/>
        <v>2</v>
      </c>
      <c r="Z123" s="6">
        <f t="shared" si="31"/>
        <v>0.66666666666666663</v>
      </c>
      <c r="AA123">
        <f t="shared" si="32"/>
        <v>1</v>
      </c>
      <c r="AB123" s="6">
        <f t="shared" si="33"/>
        <v>0.33333333333333331</v>
      </c>
    </row>
    <row r="124" spans="1:28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1</v>
      </c>
      <c r="D124" s="69">
        <f>COUNTIFS('2way'!$A$3:$A$7690,"&gt;50%",'2way'!$Y$3:$Y$7690,"N",'2way'!$Q$3:$Q$7690,"=" &amp;B124) +  COUNTIFS('2way'!$A$3:$A$7690,"&gt;50%",'2way'!$Y$3:$Y$7690,"N",'2way'!$R$3:$R$7690,"=" &amp;B124)</f>
        <v>0</v>
      </c>
      <c r="E124" s="69">
        <f>COUNTIFS('2way'!$B$3:$B$7690,"&gt;50%",'2way'!$Y$3:$Y$7690,"N",'2way'!$Q$3:$Q$7690,"=" &amp;B124) +  COUNTIFS('2way'!$B$3:$B$7690,"&gt;50%",'2way'!$Y$3:$Y$7690,"N",'2way'!$R$3:$R$7690,"=" &amp;B124)</f>
        <v>2</v>
      </c>
      <c r="F124" s="69">
        <f>COUNTIFS('2way'!$B$3:$B$7690,"&gt;50%",'2way'!$Y$3:$Y$7690,"Y",'2way'!$Q$3:$Q$7690,"=" &amp;B124) +  COUNTIFS('2way'!$B$3:$B$7690,"&gt;50%",'2way'!$Y$3:$Y$7690,"Y",'2way'!$R$3:$R$7690,"=" &amp;B124)</f>
        <v>0</v>
      </c>
      <c r="G124">
        <f>COUNTIF('2way'!$Q$3:$Q$7690,"=" &amp;B124) + COUNTIF('2way'!$R$3:$R$7690,"=" &amp;B124)</f>
        <v>3</v>
      </c>
      <c r="H124" s="6">
        <f t="shared" si="18"/>
        <v>0.33333333333333331</v>
      </c>
      <c r="I124" s="6">
        <f t="shared" si="19"/>
        <v>0</v>
      </c>
      <c r="J124" s="6">
        <f t="shared" si="20"/>
        <v>0.66666666666666663</v>
      </c>
      <c r="K124" s="6">
        <f t="shared" si="21"/>
        <v>0</v>
      </c>
      <c r="L124" s="69">
        <f>COUNTIFS('2way'!$M$3:$M$7690,"&gt;50%",'2way'!$Y$3:$Y$7690,"Y",'2way'!$Q$3:$Q$7690,"=" &amp;B124) +  COUNTIFS('2way'!$M$3:$M$7690,"&gt;50%",'2way'!$Y$3:$Y$7690,"Y",'2way'!$R$3:$R$7690,"=" &amp;B124)</f>
        <v>0</v>
      </c>
      <c r="M124" s="69">
        <f>COUNTIFS('2way'!$M$3:$M$7690,"&gt;50%",'2way'!$Y$3:$Y$7690,"N",'2way'!$Q$3:$Q$7690,"=" &amp;B124) +  COUNTIFS('2way'!$M$3:$M$7690,"&gt;50%",'2way'!$Y$3:$Y$7690,"N",'2way'!$R$3:$R$7690,"=" &amp;B124)</f>
        <v>0</v>
      </c>
      <c r="N124" s="69">
        <f>COUNTIFS('2way'!$N$3:$N$7690,"&gt;50%",'2way'!$Y$3:$Y$7690,"N",'2way'!$Q$3:$Q$7690,"=" &amp;B124) +  COUNTIFS('2way'!$N$3:$N$7690,"&gt;50%",'2way'!$Y$3:$Y$7690,"N",'2way'!$R$3:$R$7690,"=" &amp;B124)</f>
        <v>2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3</v>
      </c>
      <c r="Q124" s="6">
        <f t="shared" si="22"/>
        <v>0</v>
      </c>
      <c r="R124" s="6">
        <f t="shared" si="23"/>
        <v>0</v>
      </c>
      <c r="S124" s="6">
        <f t="shared" si="24"/>
        <v>0.66666666666666663</v>
      </c>
      <c r="T124" s="6">
        <f t="shared" si="25"/>
        <v>0.33333333333333331</v>
      </c>
      <c r="U124">
        <f t="shared" si="26"/>
        <v>3</v>
      </c>
      <c r="V124" s="6">
        <f t="shared" si="27"/>
        <v>1</v>
      </c>
      <c r="W124">
        <f t="shared" si="28"/>
        <v>2</v>
      </c>
      <c r="X124" s="6">
        <f t="shared" si="29"/>
        <v>0.66666666666666663</v>
      </c>
      <c r="Y124">
        <f t="shared" si="30"/>
        <v>0</v>
      </c>
      <c r="Z124" s="6">
        <f t="shared" si="31"/>
        <v>0</v>
      </c>
      <c r="AA124">
        <f t="shared" si="32"/>
        <v>1</v>
      </c>
      <c r="AB124" s="6">
        <f t="shared" si="33"/>
        <v>0.33333333333333331</v>
      </c>
    </row>
    <row r="125" spans="1:28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3</v>
      </c>
      <c r="D125" s="69">
        <f>COUNTIFS('2way'!$A$3:$A$7690,"&gt;50%",'2way'!$Y$3:$Y$7690,"N",'2way'!$Q$3:$Q$7690,"=" &amp;B125) +  COUNTIFS('2way'!$A$3:$A$7690,"&gt;50%",'2way'!$Y$3:$Y$7690,"N",'2way'!$R$3:$R$7690,"=" &amp;B125)</f>
        <v>0</v>
      </c>
      <c r="E125" s="69">
        <f>COUNTIFS('2way'!$B$3:$B$7690,"&gt;50%",'2way'!$Y$3:$Y$7690,"N",'2way'!$Q$3:$Q$7690,"=" &amp;B125) +  COUNTIFS('2way'!$B$3:$B$7690,"&gt;50%",'2way'!$Y$3:$Y$7690,"N",'2way'!$R$3:$R$7690,"=" &amp;B125)</f>
        <v>0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3</v>
      </c>
      <c r="H125" s="6">
        <f t="shared" si="18"/>
        <v>1</v>
      </c>
      <c r="I125" s="6">
        <f t="shared" si="19"/>
        <v>0</v>
      </c>
      <c r="J125" s="6">
        <f t="shared" si="20"/>
        <v>0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3</v>
      </c>
      <c r="M125" s="69">
        <f>COUNTIFS('2way'!$M$3:$M$7690,"&gt;50%",'2way'!$Y$3:$Y$7690,"N",'2way'!$Q$3:$Q$7690,"=" &amp;B125) +  COUNTIFS('2way'!$M$3:$M$7690,"&gt;50%",'2way'!$Y$3:$Y$7690,"N",'2way'!$R$3:$R$7690,"=" &amp;B125)</f>
        <v>0</v>
      </c>
      <c r="N125" s="69">
        <f>COUNTIFS('2way'!$N$3:$N$7690,"&gt;50%",'2way'!$Y$3:$Y$7690,"N",'2way'!$Q$3:$Q$7690,"=" &amp;B125) +  COUNTIFS('2way'!$N$3:$N$7690,"&gt;50%",'2way'!$Y$3:$Y$7690,"N",'2way'!$R$3:$R$7690,"=" &amp;B125)</f>
        <v>0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3</v>
      </c>
      <c r="Q125" s="6">
        <f t="shared" si="22"/>
        <v>1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3</v>
      </c>
      <c r="V125" s="6">
        <f t="shared" si="27"/>
        <v>1</v>
      </c>
      <c r="W125">
        <f t="shared" si="28"/>
        <v>3</v>
      </c>
      <c r="X125" s="6">
        <f t="shared" si="29"/>
        <v>1</v>
      </c>
      <c r="Y125">
        <f t="shared" si="30"/>
        <v>0</v>
      </c>
      <c r="Z125" s="6">
        <f t="shared" si="31"/>
        <v>0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0</v>
      </c>
      <c r="E126" s="69">
        <f>COUNTIFS('2way'!$B$3:$B$7690,"&gt;50%",'2way'!$Y$3:$Y$7690,"N",'2way'!$Q$3:$Q$7690,"=" &amp;B126) +  COUNTIFS('2way'!$B$3:$B$7690,"&gt;50%",'2way'!$Y$3:$Y$7690,"N",'2way'!$R$3:$R$7690,"=" &amp;B126)</f>
        <v>2</v>
      </c>
      <c r="F126" s="69">
        <f>COUNTIFS('2way'!$B$3:$B$7690,"&gt;50%",'2way'!$Y$3:$Y$7690,"Y",'2way'!$Q$3:$Q$7690,"=" &amp;B126) +  COUNTIFS('2way'!$B$3:$B$7690,"&gt;50%",'2way'!$Y$3:$Y$7690,"Y",'2way'!$R$3:$R$7690,"=" &amp;B126)</f>
        <v>1</v>
      </c>
      <c r="G126">
        <f>COUNTIF('2way'!$Q$3:$Q$7690,"=" &amp;B126) + COUNTIF('2way'!$R$3:$R$7690,"=" &amp;B126)</f>
        <v>3</v>
      </c>
      <c r="H126" s="6">
        <f t="shared" si="18"/>
        <v>0</v>
      </c>
      <c r="I126" s="6">
        <f t="shared" si="19"/>
        <v>0</v>
      </c>
      <c r="J126" s="6">
        <f t="shared" si="20"/>
        <v>0.66666666666666663</v>
      </c>
      <c r="K126" s="6">
        <f t="shared" si="21"/>
        <v>0.33333333333333331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2</v>
      </c>
      <c r="O126" s="69">
        <f>COUNTIFS('2way'!$N$3:$N$7690,"&gt;50%",'2way'!$Y$3:$Y$7690,"Y",'2way'!$Q$3:$Q$7690,"=" &amp;B126) +  COUNTIFS('2way'!$N$3:$N$7690,"&gt;50%",'2way'!$Y$3:$Y$7690,"Y",'2way'!$R$3:$R$7690,"=" &amp;B126)</f>
        <v>1</v>
      </c>
      <c r="P126">
        <f>COUNTIF('2way'!$Q$3:$Q$7690,"=" &amp;B126) + COUNTIF('2way'!$R$3:$R$7690,"=" &amp;B126)</f>
        <v>3</v>
      </c>
      <c r="Q126" s="6">
        <f t="shared" si="22"/>
        <v>0</v>
      </c>
      <c r="R126" s="6">
        <f t="shared" si="23"/>
        <v>0</v>
      </c>
      <c r="S126" s="6">
        <f t="shared" si="24"/>
        <v>0.66666666666666663</v>
      </c>
      <c r="T126" s="6">
        <f t="shared" si="25"/>
        <v>0.33333333333333331</v>
      </c>
      <c r="U126">
        <f t="shared" si="26"/>
        <v>2</v>
      </c>
      <c r="V126" s="6">
        <f t="shared" si="27"/>
        <v>0.66666666666666663</v>
      </c>
      <c r="W126">
        <f t="shared" si="28"/>
        <v>2</v>
      </c>
      <c r="X126" s="6">
        <f t="shared" si="29"/>
        <v>0.66666666666666663</v>
      </c>
      <c r="Y126">
        <f t="shared" si="30"/>
        <v>1</v>
      </c>
      <c r="Z126" s="6">
        <f t="shared" si="31"/>
        <v>0.33333333333333331</v>
      </c>
      <c r="AA126">
        <f t="shared" si="32"/>
        <v>1</v>
      </c>
      <c r="AB126" s="6">
        <f t="shared" si="33"/>
        <v>0.33333333333333331</v>
      </c>
    </row>
    <row r="127" spans="1:28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0</v>
      </c>
      <c r="D127" s="69">
        <f>COUNTIFS('2way'!$A$3:$A$7690,"&gt;50%",'2way'!$Y$3:$Y$7690,"N",'2way'!$Q$3:$Q$7690,"=" &amp;B127) +  COUNTIFS('2way'!$A$3:$A$7690,"&gt;50%",'2way'!$Y$3:$Y$7690,"N",'2way'!$R$3:$R$7690,"=" &amp;B127)</f>
        <v>2</v>
      </c>
      <c r="E127" s="69">
        <f>COUNTIFS('2way'!$B$3:$B$7690,"&gt;50%",'2way'!$Y$3:$Y$7690,"N",'2way'!$Q$3:$Q$7690,"=" &amp;B127) +  COUNTIFS('2way'!$B$3:$B$7690,"&gt;50%",'2way'!$Y$3:$Y$7690,"N",'2way'!$R$3:$R$7690,"=" &amp;B127)</f>
        <v>0</v>
      </c>
      <c r="F127" s="69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3</v>
      </c>
      <c r="H127" s="6">
        <f t="shared" si="18"/>
        <v>0</v>
      </c>
      <c r="I127" s="6">
        <f t="shared" si="19"/>
        <v>0.66666666666666663</v>
      </c>
      <c r="J127" s="6">
        <f t="shared" si="20"/>
        <v>0</v>
      </c>
      <c r="K127" s="6">
        <f t="shared" si="21"/>
        <v>0.33333333333333331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1</v>
      </c>
      <c r="N127" s="69">
        <f>COUNTIFS('2way'!$N$3:$N$7690,"&gt;50%",'2way'!$Y$3:$Y$7690,"N",'2way'!$Q$3:$Q$7690,"=" &amp;B127) +  COUNTIFS('2way'!$N$3:$N$7690,"&gt;50%",'2way'!$Y$3:$Y$7690,"N",'2way'!$R$3:$R$7690,"=" &amp;B127)</f>
        <v>1</v>
      </c>
      <c r="O127" s="69">
        <f>COUNTIFS('2way'!$N$3:$N$7690,"&gt;50%",'2way'!$Y$3:$Y$7690,"Y",'2way'!$Q$3:$Q$7690,"=" &amp;B127) +  COUNTIFS('2way'!$N$3:$N$7690,"&gt;50%",'2way'!$Y$3:$Y$7690,"Y",'2way'!$R$3:$R$7690,"=" &amp;B127)</f>
        <v>1</v>
      </c>
      <c r="P127">
        <f>COUNTIF('2way'!$Q$3:$Q$7690,"=" &amp;B127) + COUNTIF('2way'!$R$3:$R$7690,"=" &amp;B127)</f>
        <v>3</v>
      </c>
      <c r="Q127" s="6">
        <f t="shared" si="22"/>
        <v>0</v>
      </c>
      <c r="R127" s="6">
        <f t="shared" si="23"/>
        <v>0.33333333333333331</v>
      </c>
      <c r="S127" s="6">
        <f t="shared" si="24"/>
        <v>0.33333333333333331</v>
      </c>
      <c r="T127" s="6">
        <f t="shared" si="25"/>
        <v>0.33333333333333331</v>
      </c>
      <c r="U127">
        <f t="shared" si="26"/>
        <v>0</v>
      </c>
      <c r="V127" s="6">
        <f t="shared" si="27"/>
        <v>0</v>
      </c>
      <c r="W127">
        <f t="shared" si="28"/>
        <v>1</v>
      </c>
      <c r="X127" s="6">
        <f t="shared" si="29"/>
        <v>0.33333333333333331</v>
      </c>
      <c r="Y127">
        <f t="shared" si="30"/>
        <v>3</v>
      </c>
      <c r="Z127" s="6">
        <f t="shared" si="31"/>
        <v>1</v>
      </c>
      <c r="AA127">
        <f t="shared" si="32"/>
        <v>2</v>
      </c>
      <c r="AB127" s="6">
        <f t="shared" si="33"/>
        <v>0.66666666666666663</v>
      </c>
    </row>
    <row r="128" spans="1:28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0</v>
      </c>
      <c r="D128" s="69">
        <f>COUNTIFS('2way'!$A$3:$A$7690,"&gt;50%",'2way'!$Y$3:$Y$7690,"N",'2way'!$Q$3:$Q$7690,"=" &amp;B128) +  COUNTIFS('2way'!$A$3:$A$7690,"&gt;50%",'2way'!$Y$3:$Y$7690,"N",'2way'!$R$3:$R$7690,"=" &amp;B128)</f>
        <v>1</v>
      </c>
      <c r="E128" s="69">
        <f>COUNTIFS('2way'!$B$3:$B$7690,"&gt;50%",'2way'!$Y$3:$Y$7690,"N",'2way'!$Q$3:$Q$7690,"=" &amp;B128) +  COUNTIFS('2way'!$B$3:$B$7690,"&gt;50%",'2way'!$Y$3:$Y$7690,"N",'2way'!$R$3:$R$7690,"=" &amp;B128)</f>
        <v>2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3</v>
      </c>
      <c r="H128" s="6">
        <f t="shared" si="18"/>
        <v>0</v>
      </c>
      <c r="I128" s="6">
        <f t="shared" si="19"/>
        <v>0.33333333333333331</v>
      </c>
      <c r="J128" s="6">
        <f t="shared" si="20"/>
        <v>0.66666666666666663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2</v>
      </c>
      <c r="O128" s="69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3</v>
      </c>
      <c r="Q128" s="6">
        <f t="shared" si="22"/>
        <v>0</v>
      </c>
      <c r="R128" s="6">
        <f t="shared" si="23"/>
        <v>0</v>
      </c>
      <c r="S128" s="6">
        <f t="shared" si="24"/>
        <v>0.66666666666666663</v>
      </c>
      <c r="T128" s="6">
        <f t="shared" si="25"/>
        <v>0</v>
      </c>
      <c r="U128">
        <f t="shared" si="26"/>
        <v>2</v>
      </c>
      <c r="V128" s="6">
        <f t="shared" si="27"/>
        <v>0.66666666666666663</v>
      </c>
      <c r="W128">
        <f t="shared" si="28"/>
        <v>2</v>
      </c>
      <c r="X128" s="6">
        <f t="shared" si="29"/>
        <v>0.66666666666666663</v>
      </c>
      <c r="Y128">
        <f t="shared" si="30"/>
        <v>1</v>
      </c>
      <c r="Z128" s="6">
        <f t="shared" si="31"/>
        <v>0.33333333333333331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0</v>
      </c>
      <c r="D129" s="69">
        <f>COUNTIFS('2way'!$A$3:$A$7690,"&gt;50%",'2way'!$Y$3:$Y$7690,"N",'2way'!$Q$3:$Q$7690,"=" &amp;B129) +  COUNTIFS('2way'!$A$3:$A$7690,"&gt;50%",'2way'!$Y$3:$Y$7690,"N",'2way'!$R$3:$R$7690,"=" &amp;B129)</f>
        <v>1</v>
      </c>
      <c r="E129" s="69">
        <f>COUNTIFS('2way'!$B$3:$B$7690,"&gt;50%",'2way'!$Y$3:$Y$7690,"N",'2way'!$Q$3:$Q$7690,"=" &amp;B129) +  COUNTIFS('2way'!$B$3:$B$7690,"&gt;50%",'2way'!$Y$3:$Y$7690,"N",'2way'!$R$3:$R$7690,"=" &amp;B129)</f>
        <v>2</v>
      </c>
      <c r="F129" s="69">
        <f>COUNTIFS('2way'!$B$3:$B$7690,"&gt;50%",'2way'!$Y$3:$Y$7690,"Y",'2way'!$Q$3:$Q$7690,"=" &amp;B129) +  COUNTIFS('2way'!$B$3:$B$7690,"&gt;50%",'2way'!$Y$3:$Y$7690,"Y",'2way'!$R$3:$R$7690,"=" &amp;B129)</f>
        <v>0</v>
      </c>
      <c r="G129">
        <f>COUNTIF('2way'!$Q$3:$Q$7690,"=" &amp;B129) + COUNTIF('2way'!$R$3:$R$7690,"=" &amp;B129)</f>
        <v>3</v>
      </c>
      <c r="H129" s="6">
        <f t="shared" si="18"/>
        <v>0</v>
      </c>
      <c r="I129" s="6">
        <f t="shared" si="19"/>
        <v>0.33333333333333331</v>
      </c>
      <c r="J129" s="6">
        <f t="shared" si="20"/>
        <v>0.66666666666666663</v>
      </c>
      <c r="K129" s="6">
        <f t="shared" si="21"/>
        <v>0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2</v>
      </c>
      <c r="N129" s="69">
        <f>COUNTIFS('2way'!$N$3:$N$7690,"&gt;50%",'2way'!$Y$3:$Y$7690,"N",'2way'!$Q$3:$Q$7690,"=" &amp;B129) +  COUNTIFS('2way'!$N$3:$N$7690,"&gt;50%",'2way'!$Y$3:$Y$7690,"N",'2way'!$R$3:$R$7690,"=" &amp;B129)</f>
        <v>1</v>
      </c>
      <c r="O129" s="69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3</v>
      </c>
      <c r="Q129" s="6">
        <f t="shared" si="22"/>
        <v>0</v>
      </c>
      <c r="R129" s="6">
        <f t="shared" si="23"/>
        <v>0.66666666666666663</v>
      </c>
      <c r="S129" s="6">
        <f t="shared" si="24"/>
        <v>0.33333333333333331</v>
      </c>
      <c r="T129" s="6">
        <f t="shared" si="25"/>
        <v>0</v>
      </c>
      <c r="U129">
        <f t="shared" si="26"/>
        <v>2</v>
      </c>
      <c r="V129" s="6">
        <f t="shared" si="27"/>
        <v>0.66666666666666663</v>
      </c>
      <c r="W129">
        <f t="shared" si="28"/>
        <v>1</v>
      </c>
      <c r="X129" s="6">
        <f t="shared" si="29"/>
        <v>0.33333333333333331</v>
      </c>
      <c r="Y129">
        <f t="shared" si="30"/>
        <v>1</v>
      </c>
      <c r="Z129" s="6">
        <f t="shared" si="31"/>
        <v>0.33333333333333331</v>
      </c>
      <c r="AA129">
        <f t="shared" si="32"/>
        <v>2</v>
      </c>
      <c r="AB129" s="6">
        <f t="shared" si="33"/>
        <v>0.66666666666666663</v>
      </c>
    </row>
    <row r="130" spans="1:28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0</v>
      </c>
      <c r="D130" s="69">
        <f>COUNTIFS('2way'!$A$3:$A$7690,"&gt;50%",'2way'!$Y$3:$Y$7690,"N",'2way'!$Q$3:$Q$7690,"=" &amp;B130) +  COUNTIFS('2way'!$A$3:$A$7690,"&gt;50%",'2way'!$Y$3:$Y$7690,"N",'2way'!$R$3:$R$7690,"=" &amp;B130)</f>
        <v>2</v>
      </c>
      <c r="E130" s="69">
        <f>COUNTIFS('2way'!$B$3:$B$7690,"&gt;50%",'2way'!$Y$3:$Y$7690,"N",'2way'!$Q$3:$Q$7690,"=" &amp;B130) +  COUNTIFS('2way'!$B$3:$B$7690,"&gt;50%",'2way'!$Y$3:$Y$7690,"N",'2way'!$R$3:$R$7690,"=" &amp;B130)</f>
        <v>1</v>
      </c>
      <c r="F130" s="69">
        <f>COUNTIFS('2way'!$B$3:$B$7690,"&gt;50%",'2way'!$Y$3:$Y$7690,"Y",'2way'!$Q$3:$Q$7690,"=" &amp;B130) +  COUNTIFS('2way'!$B$3:$B$7690,"&gt;50%",'2way'!$Y$3:$Y$7690,"Y",'2way'!$R$3:$R$7690,"=" &amp;B130)</f>
        <v>0</v>
      </c>
      <c r="G130">
        <f>COUNTIF('2way'!$Q$3:$Q$7690,"=" &amp;B130) + COUNTIF('2way'!$R$3:$R$7690,"=" &amp;B130)</f>
        <v>3</v>
      </c>
      <c r="H130" s="6">
        <f t="shared" si="18"/>
        <v>0</v>
      </c>
      <c r="I130" s="6">
        <f t="shared" si="19"/>
        <v>0.66666666666666663</v>
      </c>
      <c r="J130" s="6">
        <f t="shared" si="20"/>
        <v>0.33333333333333331</v>
      </c>
      <c r="K130" s="6">
        <f t="shared" si="21"/>
        <v>0</v>
      </c>
      <c r="L130" s="69">
        <f>COUNTIFS('2way'!$M$3:$M$7690,"&gt;50%",'2way'!$Y$3:$Y$7690,"Y",'2way'!$Q$3:$Q$7690,"=" &amp;B130) +  COUNTIFS('2way'!$M$3:$M$7690,"&gt;50%",'2way'!$Y$3:$Y$7690,"Y",'2way'!$R$3:$R$7690,"=" &amp;B130)</f>
        <v>0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3</v>
      </c>
      <c r="O130" s="69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3</v>
      </c>
      <c r="Q130" s="6">
        <f t="shared" si="22"/>
        <v>0</v>
      </c>
      <c r="R130" s="6">
        <f t="shared" si="23"/>
        <v>0</v>
      </c>
      <c r="S130" s="6">
        <f t="shared" si="24"/>
        <v>1</v>
      </c>
      <c r="T130" s="6">
        <f t="shared" si="25"/>
        <v>0</v>
      </c>
      <c r="U130">
        <f t="shared" si="26"/>
        <v>1</v>
      </c>
      <c r="V130" s="6">
        <f t="shared" si="27"/>
        <v>0.33333333333333331</v>
      </c>
      <c r="W130">
        <f t="shared" si="28"/>
        <v>3</v>
      </c>
      <c r="X130" s="6">
        <f t="shared" si="29"/>
        <v>1</v>
      </c>
      <c r="Y130">
        <f t="shared" si="30"/>
        <v>2</v>
      </c>
      <c r="Z130" s="6">
        <f t="shared" si="31"/>
        <v>0.66666666666666663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1</v>
      </c>
      <c r="D131" s="69">
        <f>COUNTIFS('2way'!$A$3:$A$7690,"&gt;50%",'2way'!$Y$3:$Y$7690,"N",'2way'!$Q$3:$Q$7690,"=" &amp;B131) +  COUNTIFS('2way'!$A$3:$A$7690,"&gt;50%",'2way'!$Y$3:$Y$7690,"N",'2way'!$R$3:$R$7690,"=" &amp;B131)</f>
        <v>1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1</v>
      </c>
      <c r="G131">
        <f>COUNTIF('2way'!$Q$3:$Q$7690,"=" &amp;B131) + COUNTIF('2way'!$R$3:$R$7690,"=" &amp;B131)</f>
        <v>3</v>
      </c>
      <c r="H131" s="6">
        <f t="shared" si="18"/>
        <v>0.33333333333333331</v>
      </c>
      <c r="I131" s="6">
        <f t="shared" si="19"/>
        <v>0.33333333333333331</v>
      </c>
      <c r="J131" s="6">
        <f t="shared" si="20"/>
        <v>0</v>
      </c>
      <c r="K131" s="6">
        <f t="shared" si="21"/>
        <v>0.33333333333333331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1</v>
      </c>
      <c r="N131" s="69">
        <f>COUNTIFS('2way'!$N$3:$N$7690,"&gt;50%",'2way'!$Y$3:$Y$7690,"N",'2way'!$Q$3:$Q$7690,"=" &amp;B131) +  COUNTIFS('2way'!$N$3:$N$7690,"&gt;50%",'2way'!$Y$3:$Y$7690,"N",'2way'!$R$3:$R$7690,"=" &amp;B131)</f>
        <v>0</v>
      </c>
      <c r="O131" s="69">
        <f>COUNTIFS('2way'!$N$3:$N$7690,"&gt;50%",'2way'!$Y$3:$Y$7690,"Y",'2way'!$Q$3:$Q$7690,"=" &amp;B131) +  COUNTIFS('2way'!$N$3:$N$7690,"&gt;50%",'2way'!$Y$3:$Y$7690,"Y",'2way'!$R$3:$R$7690,"=" &amp;B131)</f>
        <v>2</v>
      </c>
      <c r="P131">
        <f>COUNTIF('2way'!$Q$3:$Q$7690,"=" &amp;B131) + COUNTIF('2way'!$R$3:$R$7690,"=" &amp;B131)</f>
        <v>3</v>
      </c>
      <c r="Q131" s="6">
        <f t="shared" si="22"/>
        <v>0</v>
      </c>
      <c r="R131" s="6">
        <f t="shared" si="23"/>
        <v>0.33333333333333331</v>
      </c>
      <c r="S131" s="6">
        <f t="shared" si="24"/>
        <v>0</v>
      </c>
      <c r="T131" s="6">
        <f t="shared" si="25"/>
        <v>0.66666666666666663</v>
      </c>
      <c r="U131">
        <f t="shared" si="26"/>
        <v>1</v>
      </c>
      <c r="V131" s="6">
        <f t="shared" si="27"/>
        <v>0.33333333333333331</v>
      </c>
      <c r="W131">
        <f t="shared" si="28"/>
        <v>0</v>
      </c>
      <c r="X131" s="6">
        <f t="shared" si="29"/>
        <v>0</v>
      </c>
      <c r="Y131">
        <f t="shared" si="30"/>
        <v>2</v>
      </c>
      <c r="Z131" s="6">
        <f t="shared" si="31"/>
        <v>0.66666666666666663</v>
      </c>
      <c r="AA131">
        <f t="shared" si="32"/>
        <v>3</v>
      </c>
      <c r="AB131" s="6">
        <f t="shared" si="33"/>
        <v>1</v>
      </c>
    </row>
    <row r="132" spans="1:28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2</v>
      </c>
      <c r="F132" s="69">
        <f>COUNTIFS('2way'!$B$3:$B$7690,"&gt;50%",'2way'!$Y$3:$Y$7690,"Y",'2way'!$Q$3:$Q$7690,"=" &amp;B132) +  COUNTIFS('2way'!$B$3:$B$7690,"&gt;50%",'2way'!$Y$3:$Y$7690,"Y",'2way'!$R$3:$R$7690,"=" &amp;B132)</f>
        <v>0</v>
      </c>
      <c r="G132">
        <f>COUNTIF('2way'!$Q$3:$Q$7690,"=" &amp;B132) + COUNTIF('2way'!$R$3:$R$7690,"=" &amp;B132)</f>
        <v>3</v>
      </c>
      <c r="H132" s="6">
        <f t="shared" ref="H132:H195" si="34">C132/G132</f>
        <v>0.33333333333333331</v>
      </c>
      <c r="I132" s="6">
        <f t="shared" si="19"/>
        <v>0</v>
      </c>
      <c r="J132" s="6">
        <f t="shared" si="20"/>
        <v>0.66666666666666663</v>
      </c>
      <c r="K132" s="6">
        <f t="shared" si="21"/>
        <v>0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2</v>
      </c>
      <c r="O132" s="69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3</v>
      </c>
      <c r="Q132" s="6">
        <f t="shared" si="22"/>
        <v>0.33333333333333331</v>
      </c>
      <c r="R132" s="6">
        <f t="shared" si="23"/>
        <v>0</v>
      </c>
      <c r="S132" s="6">
        <f t="shared" si="24"/>
        <v>0.66666666666666663</v>
      </c>
      <c r="T132" s="6">
        <f t="shared" si="25"/>
        <v>0</v>
      </c>
      <c r="U132">
        <f t="shared" si="26"/>
        <v>3</v>
      </c>
      <c r="V132" s="6">
        <f t="shared" si="27"/>
        <v>1</v>
      </c>
      <c r="W132">
        <f t="shared" si="28"/>
        <v>3</v>
      </c>
      <c r="X132" s="6">
        <f t="shared" si="29"/>
        <v>1</v>
      </c>
      <c r="Y132">
        <f t="shared" si="30"/>
        <v>0</v>
      </c>
      <c r="Z132" s="6">
        <f t="shared" si="31"/>
        <v>0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2</v>
      </c>
      <c r="E133" s="69">
        <f>COUNTIFS('2way'!$B$3:$B$7690,"&gt;50%",'2way'!$Y$3:$Y$7690,"N",'2way'!$Q$3:$Q$7690,"=" &amp;B133) +  COUNTIFS('2way'!$B$3:$B$7690,"&gt;50%",'2way'!$Y$3:$Y$7690,"N",'2way'!$R$3:$R$7690,"=" &amp;B133)</f>
        <v>0</v>
      </c>
      <c r="F133" s="69">
        <f>COUNTIFS('2way'!$B$3:$B$7690,"&gt;50%",'2way'!$Y$3:$Y$7690,"Y",'2way'!$Q$3:$Q$7690,"=" &amp;B133) +  COUNTIFS('2way'!$B$3:$B$7690,"&gt;50%",'2way'!$Y$3:$Y$7690,"Y",'2way'!$R$3:$R$7690,"=" &amp;B133)</f>
        <v>0</v>
      </c>
      <c r="G133">
        <f>COUNTIF('2way'!$Q$3:$Q$7690,"=" &amp;B133) + COUNTIF('2way'!$R$3:$R$7690,"=" &amp;B133)</f>
        <v>3</v>
      </c>
      <c r="H133" s="6">
        <f t="shared" si="34"/>
        <v>0.33333333333333331</v>
      </c>
      <c r="I133" s="6">
        <f t="shared" ref="I133:I196" si="35">D133/G133</f>
        <v>0.66666666666666663</v>
      </c>
      <c r="J133" s="6">
        <f t="shared" ref="J133:J196" si="36">E133/G133</f>
        <v>0</v>
      </c>
      <c r="K133" s="6">
        <f t="shared" ref="K133:K196" si="37">F133/G133</f>
        <v>0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0</v>
      </c>
      <c r="O133" s="69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3</v>
      </c>
      <c r="Q133" s="6">
        <f t="shared" ref="Q133:Q196" si="38">L133/P133</f>
        <v>0.33333333333333331</v>
      </c>
      <c r="R133" s="6">
        <f t="shared" ref="R133:R196" si="39">M133/P133</f>
        <v>0.66666666666666663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1</v>
      </c>
      <c r="V133" s="6">
        <f t="shared" ref="V133:V196" si="43">U133/G133</f>
        <v>0.33333333333333331</v>
      </c>
      <c r="W133">
        <f t="shared" ref="W133:W196" si="44">L133+N133</f>
        <v>1</v>
      </c>
      <c r="X133" s="6">
        <f t="shared" ref="X133:X196" si="45">W133/P133</f>
        <v>0.33333333333333331</v>
      </c>
      <c r="Y133">
        <f t="shared" ref="Y133:Y196" si="46">D133+F133</f>
        <v>2</v>
      </c>
      <c r="Z133" s="6">
        <f t="shared" ref="Z133:Z196" si="47">Y133/G133</f>
        <v>0.66666666666666663</v>
      </c>
      <c r="AA133">
        <f t="shared" ref="AA133:AA196" si="48">M133+O133</f>
        <v>2</v>
      </c>
      <c r="AB133" s="6">
        <f t="shared" ref="AB133:AB196" si="49">AA133/P133</f>
        <v>0.66666666666666663</v>
      </c>
    </row>
    <row r="134" spans="1:28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0</v>
      </c>
      <c r="F134" s="69">
        <f>COUNTIFS('2way'!$B$3:$B$7690,"&gt;50%",'2way'!$Y$3:$Y$7690,"Y",'2way'!$Q$3:$Q$7690,"=" &amp;B134) +  COUNTIFS('2way'!$B$3:$B$7690,"&gt;50%",'2way'!$Y$3:$Y$7690,"Y",'2way'!$R$3:$R$7690,"=" &amp;B134)</f>
        <v>1</v>
      </c>
      <c r="G134">
        <f>COUNTIF('2way'!$Q$3:$Q$7690,"=" &amp;B134) + COUNTIF('2way'!$R$3:$R$7690,"=" &amp;B134)</f>
        <v>3</v>
      </c>
      <c r="H134" s="6">
        <f t="shared" si="34"/>
        <v>0.33333333333333331</v>
      </c>
      <c r="I134" s="6">
        <f t="shared" si="35"/>
        <v>0.33333333333333331</v>
      </c>
      <c r="J134" s="6">
        <f t="shared" si="36"/>
        <v>0</v>
      </c>
      <c r="K134" s="6">
        <f t="shared" si="37"/>
        <v>0.33333333333333331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0</v>
      </c>
      <c r="O134" s="69">
        <f>COUNTIFS('2way'!$N$3:$N$7690,"&gt;50%",'2way'!$Y$3:$Y$7690,"Y",'2way'!$Q$3:$Q$7690,"=" &amp;B134) +  COUNTIFS('2way'!$N$3:$N$7690,"&gt;50%",'2way'!$Y$3:$Y$7690,"Y",'2way'!$R$3:$R$7690,"=" &amp;B134)</f>
        <v>2</v>
      </c>
      <c r="P134">
        <f>COUNTIF('2way'!$Q$3:$Q$7690,"=" &amp;B134) + COUNTIF('2way'!$R$3:$R$7690,"=" &amp;B134)</f>
        <v>3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0.66666666666666663</v>
      </c>
      <c r="U134">
        <f t="shared" si="42"/>
        <v>1</v>
      </c>
      <c r="V134" s="6">
        <f t="shared" si="43"/>
        <v>0.33333333333333331</v>
      </c>
      <c r="W134">
        <f t="shared" si="44"/>
        <v>0</v>
      </c>
      <c r="X134" s="6">
        <f t="shared" si="45"/>
        <v>0</v>
      </c>
      <c r="Y134">
        <f t="shared" si="46"/>
        <v>2</v>
      </c>
      <c r="Z134" s="6">
        <f t="shared" si="47"/>
        <v>0.66666666666666663</v>
      </c>
      <c r="AA134">
        <f t="shared" si="48"/>
        <v>2</v>
      </c>
      <c r="AB134" s="6">
        <f t="shared" si="49"/>
        <v>0.66666666666666663</v>
      </c>
    </row>
    <row r="135" spans="1:28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1</v>
      </c>
      <c r="D135" s="69">
        <f>COUNTIFS('2way'!$A$3:$A$7690,"&gt;50%",'2way'!$Y$3:$Y$7690,"N",'2way'!$Q$3:$Q$7690,"=" &amp;B135) +  COUNTIFS('2way'!$A$3:$A$7690,"&gt;50%",'2way'!$Y$3:$Y$7690,"N",'2way'!$R$3:$R$7690,"=" &amp;B135)</f>
        <v>1</v>
      </c>
      <c r="E135" s="69">
        <f>COUNTIFS('2way'!$B$3:$B$7690,"&gt;50%",'2way'!$Y$3:$Y$7690,"N",'2way'!$Q$3:$Q$7690,"=" &amp;B135) +  COUNTIFS('2way'!$B$3:$B$7690,"&gt;50%",'2way'!$Y$3:$Y$7690,"N",'2way'!$R$3:$R$7690,"=" &amp;B135)</f>
        <v>1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3</v>
      </c>
      <c r="H135" s="6">
        <f t="shared" si="34"/>
        <v>0.33333333333333331</v>
      </c>
      <c r="I135" s="6">
        <f t="shared" si="35"/>
        <v>0.33333333333333331</v>
      </c>
      <c r="J135" s="6">
        <f t="shared" si="36"/>
        <v>0.33333333333333331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1</v>
      </c>
      <c r="M135" s="69">
        <f>COUNTIFS('2way'!$M$3:$M$7690,"&gt;50%",'2way'!$Y$3:$Y$7690,"N",'2way'!$Q$3:$Q$7690,"=" &amp;B135) +  COUNTIFS('2way'!$M$3:$M$7690,"&gt;50%",'2way'!$Y$3:$Y$7690,"N",'2way'!$R$3:$R$7690,"=" &amp;B135)</f>
        <v>1</v>
      </c>
      <c r="N135" s="69">
        <f>COUNTIFS('2way'!$N$3:$N$7690,"&gt;50%",'2way'!$Y$3:$Y$7690,"N",'2way'!$Q$3:$Q$7690,"=" &amp;B135) +  COUNTIFS('2way'!$N$3:$N$7690,"&gt;50%",'2way'!$Y$3:$Y$7690,"N",'2way'!$R$3:$R$7690,"=" &amp;B135)</f>
        <v>1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3</v>
      </c>
      <c r="Q135" s="6">
        <f t="shared" si="38"/>
        <v>0.33333333333333331</v>
      </c>
      <c r="R135" s="6">
        <f t="shared" si="39"/>
        <v>0.33333333333333331</v>
      </c>
      <c r="S135" s="6">
        <f t="shared" si="40"/>
        <v>0.33333333333333331</v>
      </c>
      <c r="T135" s="6">
        <f t="shared" si="41"/>
        <v>0</v>
      </c>
      <c r="U135">
        <f t="shared" si="42"/>
        <v>2</v>
      </c>
      <c r="V135" s="6">
        <f t="shared" si="43"/>
        <v>0.66666666666666663</v>
      </c>
      <c r="W135">
        <f t="shared" si="44"/>
        <v>2</v>
      </c>
      <c r="X135" s="6">
        <f t="shared" si="45"/>
        <v>0.66666666666666663</v>
      </c>
      <c r="Y135">
        <f t="shared" si="46"/>
        <v>1</v>
      </c>
      <c r="Z135" s="6">
        <f t="shared" si="47"/>
        <v>0.33333333333333331</v>
      </c>
      <c r="AA135">
        <f t="shared" si="48"/>
        <v>1</v>
      </c>
      <c r="AB135" s="6">
        <f t="shared" si="49"/>
        <v>0.33333333333333331</v>
      </c>
    </row>
    <row r="136" spans="1:28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1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1</v>
      </c>
      <c r="F136" s="69">
        <f>COUNTIFS('2way'!$B$3:$B$7690,"&gt;50%",'2way'!$Y$3:$Y$7690,"Y",'2way'!$Q$3:$Q$7690,"=" &amp;B136) +  COUNTIFS('2way'!$B$3:$B$7690,"&gt;50%",'2way'!$Y$3:$Y$7690,"Y",'2way'!$R$3:$R$7690,"=" &amp;B136)</f>
        <v>0</v>
      </c>
      <c r="G136">
        <f>COUNTIF('2way'!$Q$3:$Q$7690,"=" &amp;B136) + COUNTIF('2way'!$R$3:$R$7690,"=" &amp;B136)</f>
        <v>3</v>
      </c>
      <c r="H136" s="6">
        <f t="shared" si="34"/>
        <v>0.33333333333333331</v>
      </c>
      <c r="I136" s="6">
        <f t="shared" si="35"/>
        <v>0.33333333333333331</v>
      </c>
      <c r="J136" s="6">
        <f t="shared" si="36"/>
        <v>0.33333333333333331</v>
      </c>
      <c r="K136" s="6">
        <f t="shared" si="37"/>
        <v>0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2</v>
      </c>
      <c r="O136" s="69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3</v>
      </c>
      <c r="Q136" s="6">
        <f t="shared" si="38"/>
        <v>0.33333333333333331</v>
      </c>
      <c r="R136" s="6">
        <f t="shared" si="39"/>
        <v>0</v>
      </c>
      <c r="S136" s="6">
        <f t="shared" si="40"/>
        <v>0.66666666666666663</v>
      </c>
      <c r="T136" s="6">
        <f t="shared" si="41"/>
        <v>0</v>
      </c>
      <c r="U136">
        <f t="shared" si="42"/>
        <v>2</v>
      </c>
      <c r="V136" s="6">
        <f t="shared" si="43"/>
        <v>0.66666666666666663</v>
      </c>
      <c r="W136">
        <f t="shared" si="44"/>
        <v>3</v>
      </c>
      <c r="X136" s="6">
        <f t="shared" si="45"/>
        <v>1</v>
      </c>
      <c r="Y136">
        <f t="shared" si="46"/>
        <v>1</v>
      </c>
      <c r="Z136" s="6">
        <f t="shared" si="47"/>
        <v>0.33333333333333331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1</v>
      </c>
      <c r="D137" s="69">
        <f>COUNTIFS('2way'!$A$3:$A$7690,"&gt;50%",'2way'!$Y$3:$Y$7690,"N",'2way'!$Q$3:$Q$7690,"=" &amp;B137) +  COUNTIFS('2way'!$A$3:$A$7690,"&gt;50%",'2way'!$Y$3:$Y$7690,"N",'2way'!$R$3:$R$7690,"=" &amp;B137)</f>
        <v>1</v>
      </c>
      <c r="E137" s="69">
        <f>COUNTIFS('2way'!$B$3:$B$7690,"&gt;50%",'2way'!$Y$3:$Y$7690,"N",'2way'!$Q$3:$Q$7690,"=" &amp;B137) +  COUNTIFS('2way'!$B$3:$B$7690,"&gt;50%",'2way'!$Y$3:$Y$7690,"N",'2way'!$R$3:$R$7690,"=" &amp;B137)</f>
        <v>0</v>
      </c>
      <c r="F137" s="69">
        <f>COUNTIFS('2way'!$B$3:$B$7690,"&gt;50%",'2way'!$Y$3:$Y$7690,"Y",'2way'!$Q$3:$Q$7690,"=" &amp;B137) +  COUNTIFS('2way'!$B$3:$B$7690,"&gt;50%",'2way'!$Y$3:$Y$7690,"Y",'2way'!$R$3:$R$7690,"=" &amp;B137)</f>
        <v>1</v>
      </c>
      <c r="G137">
        <f>COUNTIF('2way'!$Q$3:$Q$7690,"=" &amp;B137) + COUNTIF('2way'!$R$3:$R$7690,"=" &amp;B137)</f>
        <v>3</v>
      </c>
      <c r="H137" s="6">
        <f t="shared" si="34"/>
        <v>0.33333333333333331</v>
      </c>
      <c r="I137" s="6">
        <f t="shared" si="35"/>
        <v>0.33333333333333331</v>
      </c>
      <c r="J137" s="6">
        <f t="shared" si="36"/>
        <v>0</v>
      </c>
      <c r="K137" s="6">
        <f t="shared" si="37"/>
        <v>0.33333333333333331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0</v>
      </c>
      <c r="O137" s="69">
        <f>COUNTIFS('2way'!$N$3:$N$7690,"&gt;50%",'2way'!$Y$3:$Y$7690,"Y",'2way'!$Q$3:$Q$7690,"=" &amp;B137) +  COUNTIFS('2way'!$N$3:$N$7690,"&gt;50%",'2way'!$Y$3:$Y$7690,"Y",'2way'!$R$3:$R$7690,"=" &amp;B137)</f>
        <v>2</v>
      </c>
      <c r="P137">
        <f>COUNTIF('2way'!$Q$3:$Q$7690,"=" &amp;B137) + COUNTIF('2way'!$R$3:$R$7690,"=" &amp;B137)</f>
        <v>3</v>
      </c>
      <c r="Q137" s="6">
        <f t="shared" si="38"/>
        <v>0</v>
      </c>
      <c r="R137" s="6">
        <f t="shared" si="39"/>
        <v>0.33333333333333331</v>
      </c>
      <c r="S137" s="6">
        <f t="shared" si="40"/>
        <v>0</v>
      </c>
      <c r="T137" s="6">
        <f t="shared" si="41"/>
        <v>0.66666666666666663</v>
      </c>
      <c r="U137">
        <f t="shared" si="42"/>
        <v>1</v>
      </c>
      <c r="V137" s="6">
        <f t="shared" si="43"/>
        <v>0.33333333333333331</v>
      </c>
      <c r="W137">
        <f t="shared" si="44"/>
        <v>0</v>
      </c>
      <c r="X137" s="6">
        <f t="shared" si="45"/>
        <v>0</v>
      </c>
      <c r="Y137">
        <f t="shared" si="46"/>
        <v>2</v>
      </c>
      <c r="Z137" s="6">
        <f t="shared" si="47"/>
        <v>0.66666666666666663</v>
      </c>
      <c r="AA137">
        <f t="shared" si="48"/>
        <v>3</v>
      </c>
      <c r="AB137" s="6">
        <f t="shared" si="49"/>
        <v>1</v>
      </c>
    </row>
    <row r="138" spans="1:28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2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1</v>
      </c>
      <c r="F138" s="69">
        <f>COUNTIFS('2way'!$B$3:$B$7690,"&gt;50%",'2way'!$Y$3:$Y$7690,"Y",'2way'!$Q$3:$Q$7690,"=" &amp;B138) +  COUNTIFS('2way'!$B$3:$B$7690,"&gt;50%",'2way'!$Y$3:$Y$7690,"Y",'2way'!$R$3:$R$7690,"=" &amp;B138)</f>
        <v>0</v>
      </c>
      <c r="G138">
        <f>COUNTIF('2way'!$Q$3:$Q$7690,"=" &amp;B138) + COUNTIF('2way'!$R$3:$R$7690,"=" &amp;B138)</f>
        <v>3</v>
      </c>
      <c r="H138" s="6">
        <f t="shared" si="34"/>
        <v>0.66666666666666663</v>
      </c>
      <c r="I138" s="6">
        <f t="shared" si="35"/>
        <v>0</v>
      </c>
      <c r="J138" s="6">
        <f t="shared" si="36"/>
        <v>0.33333333333333331</v>
      </c>
      <c r="K138" s="6">
        <f t="shared" si="37"/>
        <v>0</v>
      </c>
      <c r="L138" s="69">
        <f>COUNTIFS('2way'!$M$3:$M$7690,"&gt;50%",'2way'!$Y$3:$Y$7690,"Y",'2way'!$Q$3:$Q$7690,"=" &amp;B138) +  COUNTIFS('2way'!$M$3:$M$7690,"&gt;50%",'2way'!$Y$3:$Y$7690,"Y",'2way'!$R$3:$R$7690,"=" &amp;B138)</f>
        <v>2</v>
      </c>
      <c r="M138" s="69">
        <f>COUNTIFS('2way'!$M$3:$M$7690,"&gt;50%",'2way'!$Y$3:$Y$7690,"N",'2way'!$Q$3:$Q$7690,"=" &amp;B138) +  COUNTIFS('2way'!$M$3:$M$7690,"&gt;50%",'2way'!$Y$3:$Y$7690,"N",'2way'!$R$3:$R$7690,"=" &amp;B138)</f>
        <v>1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3</v>
      </c>
      <c r="Q138" s="6">
        <f t="shared" si="38"/>
        <v>0.66666666666666663</v>
      </c>
      <c r="R138" s="6">
        <f t="shared" si="39"/>
        <v>0.33333333333333331</v>
      </c>
      <c r="S138" s="6">
        <f t="shared" si="40"/>
        <v>0</v>
      </c>
      <c r="T138" s="6">
        <f t="shared" si="41"/>
        <v>0</v>
      </c>
      <c r="U138">
        <f t="shared" si="42"/>
        <v>3</v>
      </c>
      <c r="V138" s="6">
        <f t="shared" si="43"/>
        <v>1</v>
      </c>
      <c r="W138">
        <f t="shared" si="44"/>
        <v>2</v>
      </c>
      <c r="X138" s="6">
        <f t="shared" si="45"/>
        <v>0.66666666666666663</v>
      </c>
      <c r="Y138">
        <f t="shared" si="46"/>
        <v>0</v>
      </c>
      <c r="Z138" s="6">
        <f t="shared" si="47"/>
        <v>0</v>
      </c>
      <c r="AA138">
        <f t="shared" si="48"/>
        <v>1</v>
      </c>
      <c r="AB138" s="6">
        <f t="shared" si="49"/>
        <v>0.33333333333333331</v>
      </c>
    </row>
    <row r="139" spans="1:28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2</v>
      </c>
      <c r="F139" s="69">
        <f>COUNTIFS('2way'!$B$3:$B$7690,"&gt;50%",'2way'!$Y$3:$Y$7690,"Y",'2way'!$Q$3:$Q$7690,"=" &amp;B139) +  COUNTIFS('2way'!$B$3:$B$7690,"&gt;50%",'2way'!$Y$3:$Y$7690,"Y",'2way'!$R$3:$R$7690,"=" &amp;B139)</f>
        <v>1</v>
      </c>
      <c r="G139">
        <f>COUNTIF('2way'!$Q$3:$Q$7690,"=" &amp;B139) + COUNTIF('2way'!$R$3:$R$7690,"=" &amp;B139)</f>
        <v>4</v>
      </c>
      <c r="H139" s="6">
        <f t="shared" si="34"/>
        <v>0.25</v>
      </c>
      <c r="I139" s="6">
        <f t="shared" si="35"/>
        <v>0</v>
      </c>
      <c r="J139" s="6">
        <f t="shared" si="36"/>
        <v>0.5</v>
      </c>
      <c r="K139" s="6">
        <f t="shared" si="37"/>
        <v>0.25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2</v>
      </c>
      <c r="O139" s="69">
        <f>COUNTIFS('2way'!$N$3:$N$7690,"&gt;50%",'2way'!$Y$3:$Y$7690,"Y",'2way'!$Q$3:$Q$7690,"=" &amp;B139) +  COUNTIFS('2way'!$N$3:$N$7690,"&gt;50%",'2way'!$Y$3:$Y$7690,"Y",'2way'!$R$3:$R$7690,"=" &amp;B139)</f>
        <v>2</v>
      </c>
      <c r="P139">
        <f>COUNTIF('2way'!$Q$3:$Q$7690,"=" &amp;B139) + COUNTIF('2way'!$R$3:$R$7690,"=" &amp;B139)</f>
        <v>4</v>
      </c>
      <c r="Q139" s="6">
        <f t="shared" si="38"/>
        <v>0</v>
      </c>
      <c r="R139" s="6">
        <f t="shared" si="39"/>
        <v>0</v>
      </c>
      <c r="S139" s="6">
        <f t="shared" si="40"/>
        <v>0.5</v>
      </c>
      <c r="T139" s="6">
        <f t="shared" si="41"/>
        <v>0.5</v>
      </c>
      <c r="U139">
        <f t="shared" si="42"/>
        <v>3</v>
      </c>
      <c r="V139" s="6">
        <f t="shared" si="43"/>
        <v>0.75</v>
      </c>
      <c r="W139">
        <f t="shared" si="44"/>
        <v>2</v>
      </c>
      <c r="X139" s="6">
        <f t="shared" si="45"/>
        <v>0.5</v>
      </c>
      <c r="Y139">
        <f t="shared" si="46"/>
        <v>1</v>
      </c>
      <c r="Z139" s="6">
        <f t="shared" si="47"/>
        <v>0.25</v>
      </c>
      <c r="AA139">
        <f t="shared" si="48"/>
        <v>2</v>
      </c>
      <c r="AB139" s="6">
        <f t="shared" si="49"/>
        <v>0.5</v>
      </c>
    </row>
    <row r="140" spans="1:28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3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5</v>
      </c>
      <c r="H140" s="6">
        <f t="shared" si="34"/>
        <v>0</v>
      </c>
      <c r="I140" s="6">
        <f t="shared" si="35"/>
        <v>0</v>
      </c>
      <c r="J140" s="6">
        <f t="shared" si="36"/>
        <v>0.6</v>
      </c>
      <c r="K140" s="6">
        <f t="shared" si="37"/>
        <v>0.2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4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5</v>
      </c>
      <c r="Q140" s="6">
        <f t="shared" si="38"/>
        <v>0</v>
      </c>
      <c r="R140" s="6">
        <f t="shared" si="39"/>
        <v>0</v>
      </c>
      <c r="S140" s="6">
        <f t="shared" si="40"/>
        <v>0.8</v>
      </c>
      <c r="T140" s="6">
        <f t="shared" si="41"/>
        <v>0.2</v>
      </c>
      <c r="U140">
        <f t="shared" si="42"/>
        <v>3</v>
      </c>
      <c r="V140" s="6">
        <f t="shared" si="43"/>
        <v>0.6</v>
      </c>
      <c r="W140">
        <f t="shared" si="44"/>
        <v>4</v>
      </c>
      <c r="X140" s="6">
        <f t="shared" si="45"/>
        <v>0.8</v>
      </c>
      <c r="Y140">
        <f t="shared" si="46"/>
        <v>1</v>
      </c>
      <c r="Z140" s="6">
        <f t="shared" si="47"/>
        <v>0.2</v>
      </c>
      <c r="AA140">
        <f t="shared" si="48"/>
        <v>1</v>
      </c>
      <c r="AB140" s="6">
        <f t="shared" si="49"/>
        <v>0.2</v>
      </c>
    </row>
    <row r="141" spans="1:28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0</v>
      </c>
      <c r="F141" s="69">
        <f>COUNTIFS('2way'!$B$3:$B$7690,"&gt;50%",'2way'!$Y$3:$Y$7690,"Y",'2way'!$Q$3:$Q$7690,"=" &amp;B141) +  COUNTIFS('2way'!$B$3:$B$7690,"&gt;50%",'2way'!$Y$3:$Y$7690,"Y",'2way'!$R$3:$R$7690,"=" &amp;B141)</f>
        <v>0</v>
      </c>
      <c r="G141">
        <f>COUNTIF('2way'!$Q$3:$Q$7690,"=" &amp;B141) + COUNTIF('2way'!$R$3:$R$7690,"=" &amp;B141)</f>
        <v>4</v>
      </c>
      <c r="H141" s="6">
        <f t="shared" si="34"/>
        <v>0</v>
      </c>
      <c r="I141" s="6">
        <f t="shared" si="35"/>
        <v>0</v>
      </c>
      <c r="J141" s="6">
        <f t="shared" si="36"/>
        <v>0</v>
      </c>
      <c r="K141" s="6">
        <f t="shared" si="37"/>
        <v>0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3</v>
      </c>
      <c r="O141" s="69">
        <f>COUNTIFS('2way'!$N$3:$N$7690,"&gt;50%",'2way'!$Y$3:$Y$7690,"Y",'2way'!$Q$3:$Q$7690,"=" &amp;B141) +  COUNTIFS('2way'!$N$3:$N$7690,"&gt;50%",'2way'!$Y$3:$Y$7690,"Y",'2way'!$R$3:$R$7690,"=" &amp;B141)</f>
        <v>1</v>
      </c>
      <c r="P141">
        <f>COUNTIF('2way'!$Q$3:$Q$7690,"=" &amp;B141) + COUNTIF('2way'!$R$3:$R$7690,"=" &amp;B141)</f>
        <v>4</v>
      </c>
      <c r="Q141" s="6">
        <f t="shared" si="38"/>
        <v>0</v>
      </c>
      <c r="R141" s="6">
        <f t="shared" si="39"/>
        <v>0</v>
      </c>
      <c r="S141" s="6">
        <f t="shared" si="40"/>
        <v>0.75</v>
      </c>
      <c r="T141" s="6">
        <f t="shared" si="41"/>
        <v>0.25</v>
      </c>
      <c r="U141">
        <f t="shared" si="42"/>
        <v>0</v>
      </c>
      <c r="V141" s="6">
        <f t="shared" si="43"/>
        <v>0</v>
      </c>
      <c r="W141">
        <f t="shared" si="44"/>
        <v>3</v>
      </c>
      <c r="X141" s="6">
        <f t="shared" si="45"/>
        <v>0.75</v>
      </c>
      <c r="Y141">
        <f t="shared" si="46"/>
        <v>0</v>
      </c>
      <c r="Z141" s="6">
        <f t="shared" si="47"/>
        <v>0</v>
      </c>
      <c r="AA141">
        <f t="shared" si="48"/>
        <v>1</v>
      </c>
      <c r="AB141" s="6">
        <f t="shared" si="49"/>
        <v>0.25</v>
      </c>
    </row>
    <row r="142" spans="1:28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0</v>
      </c>
      <c r="E142" s="69">
        <f>COUNTIFS('2way'!$B$3:$B$7690,"&gt;50%",'2way'!$Y$3:$Y$7690,"N",'2way'!$Q$3:$Q$7690,"=" &amp;B142) +  COUNTIFS('2way'!$B$3:$B$7690,"&gt;50%",'2way'!$Y$3:$Y$7690,"N",'2way'!$R$3:$R$7690,"=" &amp;B142)</f>
        <v>1</v>
      </c>
      <c r="F142" s="69">
        <f>COUNTIFS('2way'!$B$3:$B$7690,"&gt;50%",'2way'!$Y$3:$Y$7690,"Y",'2way'!$Q$3:$Q$7690,"=" &amp;B142) +  COUNTIFS('2way'!$B$3:$B$7690,"&gt;50%",'2way'!$Y$3:$Y$7690,"Y",'2way'!$R$3:$R$7690,"=" &amp;B142)</f>
        <v>1</v>
      </c>
      <c r="G142">
        <f>COUNTIF('2way'!$Q$3:$Q$7690,"=" &amp;B142) + COUNTIF('2way'!$R$3:$R$7690,"=" &amp;B142)</f>
        <v>4</v>
      </c>
      <c r="H142" s="6">
        <f t="shared" si="34"/>
        <v>0.25</v>
      </c>
      <c r="I142" s="6">
        <f t="shared" si="35"/>
        <v>0</v>
      </c>
      <c r="J142" s="6">
        <f t="shared" si="36"/>
        <v>0.25</v>
      </c>
      <c r="K142" s="6">
        <f t="shared" si="37"/>
        <v>0.25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2</v>
      </c>
      <c r="O142" s="69">
        <f>COUNTIFS('2way'!$N$3:$N$7690,"&gt;50%",'2way'!$Y$3:$Y$7690,"Y",'2way'!$Q$3:$Q$7690,"=" &amp;B142) +  COUNTIFS('2way'!$N$3:$N$7690,"&gt;50%",'2way'!$Y$3:$Y$7690,"Y",'2way'!$R$3:$R$7690,"=" &amp;B142)</f>
        <v>2</v>
      </c>
      <c r="P142">
        <f>COUNTIF('2way'!$Q$3:$Q$7690,"=" &amp;B142) + COUNTIF('2way'!$R$3:$R$7690,"=" &amp;B142)</f>
        <v>4</v>
      </c>
      <c r="Q142" s="6">
        <f t="shared" si="38"/>
        <v>0</v>
      </c>
      <c r="R142" s="6">
        <f t="shared" si="39"/>
        <v>0</v>
      </c>
      <c r="S142" s="6">
        <f t="shared" si="40"/>
        <v>0.5</v>
      </c>
      <c r="T142" s="6">
        <f t="shared" si="41"/>
        <v>0.5</v>
      </c>
      <c r="U142">
        <f t="shared" si="42"/>
        <v>2</v>
      </c>
      <c r="V142" s="6">
        <f t="shared" si="43"/>
        <v>0.5</v>
      </c>
      <c r="W142">
        <f t="shared" si="44"/>
        <v>2</v>
      </c>
      <c r="X142" s="6">
        <f t="shared" si="45"/>
        <v>0.5</v>
      </c>
      <c r="Y142">
        <f t="shared" si="46"/>
        <v>1</v>
      </c>
      <c r="Z142" s="6">
        <f t="shared" si="47"/>
        <v>0.25</v>
      </c>
      <c r="AA142">
        <f t="shared" si="48"/>
        <v>2</v>
      </c>
      <c r="AB142" s="6">
        <f t="shared" si="49"/>
        <v>0.5</v>
      </c>
    </row>
    <row r="143" spans="1:28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1</v>
      </c>
      <c r="D143" s="69">
        <f>COUNTIFS('2way'!$A$3:$A$7690,"&gt;50%",'2way'!$Y$3:$Y$7690,"N",'2way'!$Q$3:$Q$7690,"=" &amp;B143) +  COUNTIFS('2way'!$A$3:$A$7690,"&gt;50%",'2way'!$Y$3:$Y$7690,"N",'2way'!$R$3:$R$7690,"=" &amp;B143)</f>
        <v>0</v>
      </c>
      <c r="E143" s="69">
        <f>COUNTIFS('2way'!$B$3:$B$7690,"&gt;50%",'2way'!$Y$3:$Y$7690,"N",'2way'!$Q$3:$Q$7690,"=" &amp;B143) +  COUNTIFS('2way'!$B$3:$B$7690,"&gt;50%",'2way'!$Y$3:$Y$7690,"N",'2way'!$R$3:$R$7690,"=" &amp;B143)</f>
        <v>3</v>
      </c>
      <c r="F143" s="69">
        <f>COUNTIFS('2way'!$B$3:$B$7690,"&gt;50%",'2way'!$Y$3:$Y$7690,"Y",'2way'!$Q$3:$Q$7690,"=" &amp;B143) +  COUNTIFS('2way'!$B$3:$B$7690,"&gt;50%",'2way'!$Y$3:$Y$7690,"Y",'2way'!$R$3:$R$7690,"=" &amp;B143)</f>
        <v>0</v>
      </c>
      <c r="G143">
        <f>COUNTIF('2way'!$Q$3:$Q$7690,"=" &amp;B143) + COUNTIF('2way'!$R$3:$R$7690,"=" &amp;B143)</f>
        <v>4</v>
      </c>
      <c r="H143" s="6">
        <f t="shared" si="34"/>
        <v>0.25</v>
      </c>
      <c r="I143" s="6">
        <f t="shared" si="35"/>
        <v>0</v>
      </c>
      <c r="J143" s="6">
        <f t="shared" si="36"/>
        <v>0.75</v>
      </c>
      <c r="K143" s="6">
        <f t="shared" si="37"/>
        <v>0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3</v>
      </c>
      <c r="O143" s="69">
        <f>COUNTIFS('2way'!$N$3:$N$7690,"&gt;50%",'2way'!$Y$3:$Y$7690,"Y",'2way'!$Q$3:$Q$7690,"=" &amp;B143) +  COUNTIFS('2way'!$N$3:$N$7690,"&gt;50%",'2way'!$Y$3:$Y$7690,"Y",'2way'!$R$3:$R$7690,"=" &amp;B143)</f>
        <v>1</v>
      </c>
      <c r="P143">
        <f>COUNTIF('2way'!$Q$3:$Q$7690,"=" &amp;B143) + COUNTIF('2way'!$R$3:$R$7690,"=" &amp;B143)</f>
        <v>4</v>
      </c>
      <c r="Q143" s="6">
        <f t="shared" si="38"/>
        <v>0</v>
      </c>
      <c r="R143" s="6">
        <f t="shared" si="39"/>
        <v>0</v>
      </c>
      <c r="S143" s="6">
        <f t="shared" si="40"/>
        <v>0.75</v>
      </c>
      <c r="T143" s="6">
        <f t="shared" si="41"/>
        <v>0.25</v>
      </c>
      <c r="U143">
        <f t="shared" si="42"/>
        <v>4</v>
      </c>
      <c r="V143" s="6">
        <f t="shared" si="43"/>
        <v>1</v>
      </c>
      <c r="W143">
        <f t="shared" si="44"/>
        <v>3</v>
      </c>
      <c r="X143" s="6">
        <f t="shared" si="45"/>
        <v>0.75</v>
      </c>
      <c r="Y143">
        <f t="shared" si="46"/>
        <v>0</v>
      </c>
      <c r="Z143" s="6">
        <f t="shared" si="47"/>
        <v>0</v>
      </c>
      <c r="AA143">
        <f t="shared" si="48"/>
        <v>1</v>
      </c>
      <c r="AB143" s="6">
        <f t="shared" si="49"/>
        <v>0.25</v>
      </c>
    </row>
    <row r="144" spans="1:28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0</v>
      </c>
      <c r="E144" s="69">
        <f>COUNTIFS('2way'!$B$3:$B$7690,"&gt;50%",'2way'!$Y$3:$Y$7690,"N",'2way'!$Q$3:$Q$7690,"=" &amp;B144) +  COUNTIFS('2way'!$B$3:$B$7690,"&gt;50%",'2way'!$Y$3:$Y$7690,"N",'2way'!$R$3:$R$7690,"=" &amp;B144)</f>
        <v>1</v>
      </c>
      <c r="F144" s="69">
        <f>COUNTIFS('2way'!$B$3:$B$7690,"&gt;50%",'2way'!$Y$3:$Y$7690,"Y",'2way'!$Q$3:$Q$7690,"=" &amp;B144) +  COUNTIFS('2way'!$B$3:$B$7690,"&gt;50%",'2way'!$Y$3:$Y$7690,"Y",'2way'!$R$3:$R$7690,"=" &amp;B144)</f>
        <v>2</v>
      </c>
      <c r="G144">
        <f>COUNTIF('2way'!$Q$3:$Q$7690,"=" &amp;B144) + COUNTIF('2way'!$R$3:$R$7690,"=" &amp;B144)</f>
        <v>4</v>
      </c>
      <c r="H144" s="6">
        <f t="shared" si="34"/>
        <v>0</v>
      </c>
      <c r="I144" s="6">
        <f t="shared" si="35"/>
        <v>0</v>
      </c>
      <c r="J144" s="6">
        <f t="shared" si="36"/>
        <v>0.25</v>
      </c>
      <c r="K144" s="6">
        <f t="shared" si="37"/>
        <v>0.5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2</v>
      </c>
      <c r="O144" s="69">
        <f>COUNTIFS('2way'!$N$3:$N$7690,"&gt;50%",'2way'!$Y$3:$Y$7690,"Y",'2way'!$Q$3:$Q$7690,"=" &amp;B144) +  COUNTIFS('2way'!$N$3:$N$7690,"&gt;50%",'2way'!$Y$3:$Y$7690,"Y",'2way'!$R$3:$R$7690,"=" &amp;B144)</f>
        <v>2</v>
      </c>
      <c r="P144">
        <f>COUNTIF('2way'!$Q$3:$Q$7690,"=" &amp;B144) + COUNTIF('2way'!$R$3:$R$7690,"=" &amp;B144)</f>
        <v>4</v>
      </c>
      <c r="Q144" s="6">
        <f t="shared" si="38"/>
        <v>0</v>
      </c>
      <c r="R144" s="6">
        <f t="shared" si="39"/>
        <v>0</v>
      </c>
      <c r="S144" s="6">
        <f t="shared" si="40"/>
        <v>0.5</v>
      </c>
      <c r="T144" s="6">
        <f t="shared" si="41"/>
        <v>0.5</v>
      </c>
      <c r="U144">
        <f t="shared" si="42"/>
        <v>1</v>
      </c>
      <c r="V144" s="6">
        <f t="shared" si="43"/>
        <v>0.25</v>
      </c>
      <c r="W144">
        <f t="shared" si="44"/>
        <v>2</v>
      </c>
      <c r="X144" s="6">
        <f t="shared" si="45"/>
        <v>0.5</v>
      </c>
      <c r="Y144">
        <f t="shared" si="46"/>
        <v>2</v>
      </c>
      <c r="Z144" s="6">
        <f t="shared" si="47"/>
        <v>0.5</v>
      </c>
      <c r="AA144">
        <f t="shared" si="48"/>
        <v>2</v>
      </c>
      <c r="AB144" s="6">
        <f t="shared" si="49"/>
        <v>0.5</v>
      </c>
    </row>
    <row r="145" spans="1:28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0</v>
      </c>
      <c r="E145" s="69">
        <f>COUNTIFS('2way'!$B$3:$B$7690,"&gt;50%",'2way'!$Y$3:$Y$7690,"N",'2way'!$Q$3:$Q$7690,"=" &amp;B145) +  COUNTIFS('2way'!$B$3:$B$7690,"&gt;50%",'2way'!$Y$3:$Y$7690,"N",'2way'!$R$3:$R$7690,"=" &amp;B145)</f>
        <v>1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4</v>
      </c>
      <c r="H145" s="6">
        <f t="shared" si="34"/>
        <v>0.25</v>
      </c>
      <c r="I145" s="6">
        <f t="shared" si="35"/>
        <v>0</v>
      </c>
      <c r="J145" s="6">
        <f t="shared" si="36"/>
        <v>0.25</v>
      </c>
      <c r="K145" s="6">
        <f t="shared" si="37"/>
        <v>0.5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1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4</v>
      </c>
      <c r="Q145" s="6">
        <f t="shared" si="38"/>
        <v>0</v>
      </c>
      <c r="R145" s="6">
        <f t="shared" si="39"/>
        <v>0</v>
      </c>
      <c r="S145" s="6">
        <f t="shared" si="40"/>
        <v>0.25</v>
      </c>
      <c r="T145" s="6">
        <f t="shared" si="41"/>
        <v>0.75</v>
      </c>
      <c r="U145">
        <f t="shared" si="42"/>
        <v>2</v>
      </c>
      <c r="V145" s="6">
        <f t="shared" si="43"/>
        <v>0.5</v>
      </c>
      <c r="W145">
        <f t="shared" si="44"/>
        <v>1</v>
      </c>
      <c r="X145" s="6">
        <f t="shared" si="45"/>
        <v>0.25</v>
      </c>
      <c r="Y145">
        <f t="shared" si="46"/>
        <v>2</v>
      </c>
      <c r="Z145" s="6">
        <f t="shared" si="47"/>
        <v>0.5</v>
      </c>
      <c r="AA145">
        <f t="shared" si="48"/>
        <v>3</v>
      </c>
      <c r="AB145" s="6">
        <f t="shared" si="49"/>
        <v>0.75</v>
      </c>
    </row>
    <row r="146" spans="1:28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0</v>
      </c>
      <c r="E146" s="69">
        <f>COUNTIFS('2way'!$B$3:$B$7690,"&gt;50%",'2way'!$Y$3:$Y$7690,"N",'2way'!$Q$3:$Q$7690,"=" &amp;B146) +  COUNTIFS('2way'!$B$3:$B$7690,"&gt;50%",'2way'!$Y$3:$Y$7690,"N",'2way'!$R$3:$R$7690,"=" &amp;B146)</f>
        <v>1</v>
      </c>
      <c r="F146" s="69">
        <f>COUNTIFS('2way'!$B$3:$B$7690,"&gt;50%",'2way'!$Y$3:$Y$7690,"Y",'2way'!$Q$3:$Q$7690,"=" &amp;B146) +  COUNTIFS('2way'!$B$3:$B$7690,"&gt;50%",'2way'!$Y$3:$Y$7690,"Y",'2way'!$R$3:$R$7690,"=" &amp;B146)</f>
        <v>2</v>
      </c>
      <c r="G146">
        <f>COUNTIF('2way'!$Q$3:$Q$7690,"=" &amp;B146) + COUNTIF('2way'!$R$3:$R$7690,"=" &amp;B146)</f>
        <v>4</v>
      </c>
      <c r="H146" s="6">
        <f t="shared" si="34"/>
        <v>0</v>
      </c>
      <c r="I146" s="6">
        <f t="shared" si="35"/>
        <v>0</v>
      </c>
      <c r="J146" s="6">
        <f t="shared" si="36"/>
        <v>0.25</v>
      </c>
      <c r="K146" s="6">
        <f t="shared" si="37"/>
        <v>0.5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2</v>
      </c>
      <c r="O146" s="69">
        <f>COUNTIFS('2way'!$N$3:$N$7690,"&gt;50%",'2way'!$Y$3:$Y$7690,"Y",'2way'!$Q$3:$Q$7690,"=" &amp;B146) +  COUNTIFS('2way'!$N$3:$N$7690,"&gt;50%",'2way'!$Y$3:$Y$7690,"Y",'2way'!$R$3:$R$7690,"=" &amp;B146)</f>
        <v>2</v>
      </c>
      <c r="P146">
        <f>COUNTIF('2way'!$Q$3:$Q$7690,"=" &amp;B146) + COUNTIF('2way'!$R$3:$R$7690,"=" &amp;B146)</f>
        <v>4</v>
      </c>
      <c r="Q146" s="6">
        <f t="shared" si="38"/>
        <v>0</v>
      </c>
      <c r="R146" s="6">
        <f t="shared" si="39"/>
        <v>0</v>
      </c>
      <c r="S146" s="6">
        <f t="shared" si="40"/>
        <v>0.5</v>
      </c>
      <c r="T146" s="6">
        <f t="shared" si="41"/>
        <v>0.5</v>
      </c>
      <c r="U146">
        <f t="shared" si="42"/>
        <v>1</v>
      </c>
      <c r="V146" s="6">
        <f t="shared" si="43"/>
        <v>0.25</v>
      </c>
      <c r="W146">
        <f t="shared" si="44"/>
        <v>2</v>
      </c>
      <c r="X146" s="6">
        <f t="shared" si="45"/>
        <v>0.5</v>
      </c>
      <c r="Y146">
        <f t="shared" si="46"/>
        <v>2</v>
      </c>
      <c r="Z146" s="6">
        <f t="shared" si="47"/>
        <v>0.5</v>
      </c>
      <c r="AA146">
        <f t="shared" si="48"/>
        <v>2</v>
      </c>
      <c r="AB146" s="6">
        <f t="shared" si="49"/>
        <v>0.5</v>
      </c>
    </row>
    <row r="147" spans="1:28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1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2</v>
      </c>
      <c r="F147" s="69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4</v>
      </c>
      <c r="H147" s="6">
        <f t="shared" si="34"/>
        <v>0.25</v>
      </c>
      <c r="I147" s="6">
        <f t="shared" si="35"/>
        <v>0</v>
      </c>
      <c r="J147" s="6">
        <f t="shared" si="36"/>
        <v>0.5</v>
      </c>
      <c r="K147" s="6">
        <f t="shared" si="37"/>
        <v>0.25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2</v>
      </c>
      <c r="O147" s="69">
        <f>COUNTIFS('2way'!$N$3:$N$7690,"&gt;50%",'2way'!$Y$3:$Y$7690,"Y",'2way'!$Q$3:$Q$7690,"=" &amp;B147) +  COUNTIFS('2way'!$N$3:$N$7690,"&gt;50%",'2way'!$Y$3:$Y$7690,"Y",'2way'!$R$3:$R$7690,"=" &amp;B147)</f>
        <v>2</v>
      </c>
      <c r="P147">
        <f>COUNTIF('2way'!$Q$3:$Q$7690,"=" &amp;B147) + COUNTIF('2way'!$R$3:$R$7690,"=" &amp;B147)</f>
        <v>4</v>
      </c>
      <c r="Q147" s="6">
        <f t="shared" si="38"/>
        <v>0</v>
      </c>
      <c r="R147" s="6">
        <f t="shared" si="39"/>
        <v>0</v>
      </c>
      <c r="S147" s="6">
        <f t="shared" si="40"/>
        <v>0.5</v>
      </c>
      <c r="T147" s="6">
        <f t="shared" si="41"/>
        <v>0.5</v>
      </c>
      <c r="U147">
        <f t="shared" si="42"/>
        <v>3</v>
      </c>
      <c r="V147" s="6">
        <f t="shared" si="43"/>
        <v>0.75</v>
      </c>
      <c r="W147">
        <f t="shared" si="44"/>
        <v>2</v>
      </c>
      <c r="X147" s="6">
        <f t="shared" si="45"/>
        <v>0.5</v>
      </c>
      <c r="Y147">
        <f t="shared" si="46"/>
        <v>1</v>
      </c>
      <c r="Z147" s="6">
        <f t="shared" si="47"/>
        <v>0.25</v>
      </c>
      <c r="AA147">
        <f t="shared" si="48"/>
        <v>2</v>
      </c>
      <c r="AB147" s="6">
        <f t="shared" si="49"/>
        <v>0.5</v>
      </c>
    </row>
    <row r="148" spans="1:28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3</v>
      </c>
      <c r="F148" s="69">
        <f>COUNTIFS('2way'!$B$3:$B$7690,"&gt;50%",'2way'!$Y$3:$Y$7690,"Y",'2way'!$Q$3:$Q$7690,"=" &amp;B148) +  COUNTIFS('2way'!$B$3:$B$7690,"&gt;50%",'2way'!$Y$3:$Y$7690,"Y",'2way'!$R$3:$R$7690,"=" &amp;B148)</f>
        <v>0</v>
      </c>
      <c r="G148">
        <f>COUNTIF('2way'!$Q$3:$Q$7690,"=" &amp;B148) + COUNTIF('2way'!$R$3:$R$7690,"=" &amp;B148)</f>
        <v>4</v>
      </c>
      <c r="H148" s="6">
        <f t="shared" si="34"/>
        <v>0</v>
      </c>
      <c r="I148" s="6">
        <f t="shared" si="35"/>
        <v>0</v>
      </c>
      <c r="J148" s="6">
        <f t="shared" si="36"/>
        <v>0.75</v>
      </c>
      <c r="K148" s="6">
        <f t="shared" si="37"/>
        <v>0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3</v>
      </c>
      <c r="O148" s="69">
        <f>COUNTIFS('2way'!$N$3:$N$7690,"&gt;50%",'2way'!$Y$3:$Y$7690,"Y",'2way'!$Q$3:$Q$7690,"=" &amp;B148) +  COUNTIFS('2way'!$N$3:$N$7690,"&gt;50%",'2way'!$Y$3:$Y$7690,"Y",'2way'!$R$3:$R$7690,"=" &amp;B148)</f>
        <v>1</v>
      </c>
      <c r="P148">
        <f>COUNTIF('2way'!$Q$3:$Q$7690,"=" &amp;B148) + COUNTIF('2way'!$R$3:$R$7690,"=" &amp;B148)</f>
        <v>4</v>
      </c>
      <c r="Q148" s="6">
        <f t="shared" si="38"/>
        <v>0</v>
      </c>
      <c r="R148" s="6">
        <f t="shared" si="39"/>
        <v>0</v>
      </c>
      <c r="S148" s="6">
        <f t="shared" si="40"/>
        <v>0.75</v>
      </c>
      <c r="T148" s="6">
        <f t="shared" si="41"/>
        <v>0.25</v>
      </c>
      <c r="U148">
        <f t="shared" si="42"/>
        <v>3</v>
      </c>
      <c r="V148" s="6">
        <f t="shared" si="43"/>
        <v>0.75</v>
      </c>
      <c r="W148">
        <f t="shared" si="44"/>
        <v>3</v>
      </c>
      <c r="X148" s="6">
        <f t="shared" si="45"/>
        <v>0.75</v>
      </c>
      <c r="Y148">
        <f t="shared" si="46"/>
        <v>0</v>
      </c>
      <c r="Z148" s="6">
        <f t="shared" si="47"/>
        <v>0</v>
      </c>
      <c r="AA148">
        <f t="shared" si="48"/>
        <v>1</v>
      </c>
      <c r="AB148" s="6">
        <f t="shared" si="49"/>
        <v>0.25</v>
      </c>
    </row>
    <row r="149" spans="1:28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1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3</v>
      </c>
      <c r="F149" s="69">
        <f>COUNTIFS('2way'!$B$3:$B$7690,"&gt;50%",'2way'!$Y$3:$Y$7690,"Y",'2way'!$Q$3:$Q$7690,"=" &amp;B149) +  COUNTIFS('2way'!$B$3:$B$7690,"&gt;50%",'2way'!$Y$3:$Y$7690,"Y",'2way'!$R$3:$R$7690,"=" &amp;B149)</f>
        <v>0</v>
      </c>
      <c r="G149">
        <f>COUNTIF('2way'!$Q$3:$Q$7690,"=" &amp;B149) + COUNTIF('2way'!$R$3:$R$7690,"=" &amp;B149)</f>
        <v>5</v>
      </c>
      <c r="H149" s="6">
        <f t="shared" si="34"/>
        <v>0.2</v>
      </c>
      <c r="I149" s="6">
        <f t="shared" si="35"/>
        <v>0</v>
      </c>
      <c r="J149" s="6">
        <f t="shared" si="36"/>
        <v>0.6</v>
      </c>
      <c r="K149" s="6">
        <f t="shared" si="37"/>
        <v>0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4</v>
      </c>
      <c r="O149" s="69">
        <f>COUNTIFS('2way'!$N$3:$N$7690,"&gt;50%",'2way'!$Y$3:$Y$7690,"Y",'2way'!$Q$3:$Q$7690,"=" &amp;B149) +  COUNTIFS('2way'!$N$3:$N$7690,"&gt;50%",'2way'!$Y$3:$Y$7690,"Y",'2way'!$R$3:$R$7690,"=" &amp;B149)</f>
        <v>1</v>
      </c>
      <c r="P149">
        <f>COUNTIF('2way'!$Q$3:$Q$7690,"=" &amp;B149) + COUNTIF('2way'!$R$3:$R$7690,"=" &amp;B149)</f>
        <v>5</v>
      </c>
      <c r="Q149" s="6">
        <f t="shared" si="38"/>
        <v>0</v>
      </c>
      <c r="R149" s="6">
        <f t="shared" si="39"/>
        <v>0</v>
      </c>
      <c r="S149" s="6">
        <f t="shared" si="40"/>
        <v>0.8</v>
      </c>
      <c r="T149" s="6">
        <f t="shared" si="41"/>
        <v>0.2</v>
      </c>
      <c r="U149">
        <f t="shared" si="42"/>
        <v>4</v>
      </c>
      <c r="V149" s="6">
        <f t="shared" si="43"/>
        <v>0.8</v>
      </c>
      <c r="W149">
        <f t="shared" si="44"/>
        <v>4</v>
      </c>
      <c r="X149" s="6">
        <f t="shared" si="45"/>
        <v>0.8</v>
      </c>
      <c r="Y149">
        <f t="shared" si="46"/>
        <v>0</v>
      </c>
      <c r="Z149" s="6">
        <f t="shared" si="47"/>
        <v>0</v>
      </c>
      <c r="AA149">
        <f t="shared" si="48"/>
        <v>1</v>
      </c>
      <c r="AB149" s="6">
        <f t="shared" si="49"/>
        <v>0.2</v>
      </c>
    </row>
    <row r="150" spans="1:28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3</v>
      </c>
      <c r="F150" s="69">
        <f>COUNTIFS('2way'!$B$3:$B$7690,"&gt;50%",'2way'!$Y$3:$Y$7690,"Y",'2way'!$Q$3:$Q$7690,"=" &amp;B150) +  COUNTIFS('2way'!$B$3:$B$7690,"&gt;50%",'2way'!$Y$3:$Y$7690,"Y",'2way'!$R$3:$R$7690,"=" &amp;B150)</f>
        <v>0</v>
      </c>
      <c r="G150">
        <f>COUNTIF('2way'!$Q$3:$Q$7690,"=" &amp;B150) + COUNTIF('2way'!$R$3:$R$7690,"=" &amp;B150)</f>
        <v>4</v>
      </c>
      <c r="H150" s="6">
        <f t="shared" si="34"/>
        <v>0</v>
      </c>
      <c r="I150" s="6">
        <f t="shared" si="35"/>
        <v>0</v>
      </c>
      <c r="J150" s="6">
        <f t="shared" si="36"/>
        <v>0.75</v>
      </c>
      <c r="K150" s="6">
        <f t="shared" si="37"/>
        <v>0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3</v>
      </c>
      <c r="O150" s="69">
        <f>COUNTIFS('2way'!$N$3:$N$7690,"&gt;50%",'2way'!$Y$3:$Y$7690,"Y",'2way'!$Q$3:$Q$7690,"=" &amp;B150) +  COUNTIFS('2way'!$N$3:$N$7690,"&gt;50%",'2way'!$Y$3:$Y$7690,"Y",'2way'!$R$3:$R$7690,"=" &amp;B150)</f>
        <v>1</v>
      </c>
      <c r="P150">
        <f>COUNTIF('2way'!$Q$3:$Q$7690,"=" &amp;B150) + COUNTIF('2way'!$R$3:$R$7690,"=" &amp;B150)</f>
        <v>4</v>
      </c>
      <c r="Q150" s="6">
        <f t="shared" si="38"/>
        <v>0</v>
      </c>
      <c r="R150" s="6">
        <f t="shared" si="39"/>
        <v>0</v>
      </c>
      <c r="S150" s="6">
        <f t="shared" si="40"/>
        <v>0.75</v>
      </c>
      <c r="T150" s="6">
        <f t="shared" si="41"/>
        <v>0.25</v>
      </c>
      <c r="U150">
        <f t="shared" si="42"/>
        <v>3</v>
      </c>
      <c r="V150" s="6">
        <f t="shared" si="43"/>
        <v>0.75</v>
      </c>
      <c r="W150">
        <f t="shared" si="44"/>
        <v>3</v>
      </c>
      <c r="X150" s="6">
        <f t="shared" si="45"/>
        <v>0.75</v>
      </c>
      <c r="Y150">
        <f t="shared" si="46"/>
        <v>0</v>
      </c>
      <c r="Z150" s="6">
        <f t="shared" si="47"/>
        <v>0</v>
      </c>
      <c r="AA150">
        <f t="shared" si="48"/>
        <v>1</v>
      </c>
      <c r="AB150" s="6">
        <f t="shared" si="49"/>
        <v>0.25</v>
      </c>
    </row>
    <row r="151" spans="1:28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0</v>
      </c>
      <c r="E151" s="69">
        <f>COUNTIFS('2way'!$B$3:$B$7690,"&gt;50%",'2way'!$Y$3:$Y$7690,"N",'2way'!$Q$3:$Q$7690,"=" &amp;B151) +  COUNTIFS('2way'!$B$3:$B$7690,"&gt;50%",'2way'!$Y$3:$Y$7690,"N",'2way'!$R$3:$R$7690,"=" &amp;B151)</f>
        <v>1</v>
      </c>
      <c r="F151" s="69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4</v>
      </c>
      <c r="H151" s="6">
        <f t="shared" si="34"/>
        <v>0.25</v>
      </c>
      <c r="I151" s="6">
        <f t="shared" si="35"/>
        <v>0</v>
      </c>
      <c r="J151" s="6">
        <f t="shared" si="36"/>
        <v>0.25</v>
      </c>
      <c r="K151" s="6">
        <f t="shared" si="37"/>
        <v>0.25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1</v>
      </c>
      <c r="O151" s="69">
        <f>COUNTIFS('2way'!$N$3:$N$7690,"&gt;50%",'2way'!$Y$3:$Y$7690,"Y",'2way'!$Q$3:$Q$7690,"=" &amp;B151) +  COUNTIFS('2way'!$N$3:$N$7690,"&gt;50%",'2way'!$Y$3:$Y$7690,"Y",'2way'!$R$3:$R$7690,"=" &amp;B151)</f>
        <v>3</v>
      </c>
      <c r="P151">
        <f>COUNTIF('2way'!$Q$3:$Q$7690,"=" &amp;B151) + COUNTIF('2way'!$R$3:$R$7690,"=" &amp;B151)</f>
        <v>4</v>
      </c>
      <c r="Q151" s="6">
        <f t="shared" si="38"/>
        <v>0</v>
      </c>
      <c r="R151" s="6">
        <f t="shared" si="39"/>
        <v>0</v>
      </c>
      <c r="S151" s="6">
        <f t="shared" si="40"/>
        <v>0.25</v>
      </c>
      <c r="T151" s="6">
        <f t="shared" si="41"/>
        <v>0.75</v>
      </c>
      <c r="U151">
        <f t="shared" si="42"/>
        <v>2</v>
      </c>
      <c r="V151" s="6">
        <f t="shared" si="43"/>
        <v>0.5</v>
      </c>
      <c r="W151">
        <f t="shared" si="44"/>
        <v>1</v>
      </c>
      <c r="X151" s="6">
        <f t="shared" si="45"/>
        <v>0.25</v>
      </c>
      <c r="Y151">
        <f t="shared" si="46"/>
        <v>1</v>
      </c>
      <c r="Z151" s="6">
        <f t="shared" si="47"/>
        <v>0.25</v>
      </c>
      <c r="AA151">
        <f t="shared" si="48"/>
        <v>3</v>
      </c>
      <c r="AB151" s="6">
        <f t="shared" si="49"/>
        <v>0.75</v>
      </c>
    </row>
    <row r="152" spans="1:28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1</v>
      </c>
      <c r="D152" s="69">
        <f>COUNTIFS('2way'!$A$3:$A$7690,"&gt;50%",'2way'!$Y$3:$Y$7690,"N",'2way'!$Q$3:$Q$7690,"=" &amp;B152) +  COUNTIFS('2way'!$A$3:$A$7690,"&gt;50%",'2way'!$Y$3:$Y$7690,"N",'2way'!$R$3:$R$7690,"=" &amp;B152)</f>
        <v>0</v>
      </c>
      <c r="E152" s="69">
        <f>COUNTIFS('2way'!$B$3:$B$7690,"&gt;50%",'2way'!$Y$3:$Y$7690,"N",'2way'!$Q$3:$Q$7690,"=" &amp;B152) +  COUNTIFS('2way'!$B$3:$B$7690,"&gt;50%",'2way'!$Y$3:$Y$7690,"N",'2way'!$R$3:$R$7690,"=" &amp;B152)</f>
        <v>2</v>
      </c>
      <c r="F152" s="69">
        <f>COUNTIFS('2way'!$B$3:$B$7690,"&gt;50%",'2way'!$Y$3:$Y$7690,"Y",'2way'!$Q$3:$Q$7690,"=" &amp;B152) +  COUNTIFS('2way'!$B$3:$B$7690,"&gt;50%",'2way'!$Y$3:$Y$7690,"Y",'2way'!$R$3:$R$7690,"=" &amp;B152)</f>
        <v>0</v>
      </c>
      <c r="G152">
        <f>COUNTIF('2way'!$Q$3:$Q$7690,"=" &amp;B152) + COUNTIF('2way'!$R$3:$R$7690,"=" &amp;B152)</f>
        <v>4</v>
      </c>
      <c r="H152" s="6">
        <f t="shared" si="34"/>
        <v>0.25</v>
      </c>
      <c r="I152" s="6">
        <f t="shared" si="35"/>
        <v>0</v>
      </c>
      <c r="J152" s="6">
        <f t="shared" si="36"/>
        <v>0.5</v>
      </c>
      <c r="K152" s="6">
        <f t="shared" si="37"/>
        <v>0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2</v>
      </c>
      <c r="O152" s="69">
        <f>COUNTIFS('2way'!$N$3:$N$7690,"&gt;50%",'2way'!$Y$3:$Y$7690,"Y",'2way'!$Q$3:$Q$7690,"=" &amp;B152) +  COUNTIFS('2way'!$N$3:$N$7690,"&gt;50%",'2way'!$Y$3:$Y$7690,"Y",'2way'!$R$3:$R$7690,"=" &amp;B152)</f>
        <v>2</v>
      </c>
      <c r="P152">
        <f>COUNTIF('2way'!$Q$3:$Q$7690,"=" &amp;B152) + COUNTIF('2way'!$R$3:$R$7690,"=" &amp;B152)</f>
        <v>4</v>
      </c>
      <c r="Q152" s="6">
        <f t="shared" si="38"/>
        <v>0</v>
      </c>
      <c r="R152" s="6">
        <f t="shared" si="39"/>
        <v>0</v>
      </c>
      <c r="S152" s="6">
        <f t="shared" si="40"/>
        <v>0.5</v>
      </c>
      <c r="T152" s="6">
        <f t="shared" si="41"/>
        <v>0.5</v>
      </c>
      <c r="U152">
        <f t="shared" si="42"/>
        <v>3</v>
      </c>
      <c r="V152" s="6">
        <f t="shared" si="43"/>
        <v>0.75</v>
      </c>
      <c r="W152">
        <f t="shared" si="44"/>
        <v>2</v>
      </c>
      <c r="X152" s="6">
        <f t="shared" si="45"/>
        <v>0.5</v>
      </c>
      <c r="Y152">
        <f t="shared" si="46"/>
        <v>0</v>
      </c>
      <c r="Z152" s="6">
        <f t="shared" si="47"/>
        <v>0</v>
      </c>
      <c r="AA152">
        <f t="shared" si="48"/>
        <v>2</v>
      </c>
      <c r="AB152" s="6">
        <f t="shared" si="49"/>
        <v>0.5</v>
      </c>
    </row>
    <row r="153" spans="1:28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3</v>
      </c>
      <c r="F153" s="69">
        <f>COUNTIFS('2way'!$B$3:$B$7690,"&gt;50%",'2way'!$Y$3:$Y$7690,"Y",'2way'!$Q$3:$Q$7690,"=" &amp;B153) +  COUNTIFS('2way'!$B$3:$B$7690,"&gt;50%",'2way'!$Y$3:$Y$7690,"Y",'2way'!$R$3:$R$7690,"=" &amp;B153)</f>
        <v>1</v>
      </c>
      <c r="G153">
        <f>COUNTIF('2way'!$Q$3:$Q$7690,"=" &amp;B153) + COUNTIF('2way'!$R$3:$R$7690,"=" &amp;B153)</f>
        <v>4</v>
      </c>
      <c r="H153" s="6">
        <f t="shared" si="34"/>
        <v>0</v>
      </c>
      <c r="I153" s="6">
        <f t="shared" si="35"/>
        <v>0</v>
      </c>
      <c r="J153" s="6">
        <f t="shared" si="36"/>
        <v>0.75</v>
      </c>
      <c r="K153" s="6">
        <f t="shared" si="37"/>
        <v>0.25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3</v>
      </c>
      <c r="O153" s="69">
        <f>COUNTIFS('2way'!$N$3:$N$7690,"&gt;50%",'2way'!$Y$3:$Y$7690,"Y",'2way'!$Q$3:$Q$7690,"=" &amp;B153) +  COUNTIFS('2way'!$N$3:$N$7690,"&gt;50%",'2way'!$Y$3:$Y$7690,"Y",'2way'!$R$3:$R$7690,"=" &amp;B153)</f>
        <v>1</v>
      </c>
      <c r="P153">
        <f>COUNTIF('2way'!$Q$3:$Q$7690,"=" &amp;B153) + COUNTIF('2way'!$R$3:$R$7690,"=" &amp;B153)</f>
        <v>4</v>
      </c>
      <c r="Q153" s="6">
        <f t="shared" si="38"/>
        <v>0</v>
      </c>
      <c r="R153" s="6">
        <f t="shared" si="39"/>
        <v>0</v>
      </c>
      <c r="S153" s="6">
        <f t="shared" si="40"/>
        <v>0.75</v>
      </c>
      <c r="T153" s="6">
        <f t="shared" si="41"/>
        <v>0.25</v>
      </c>
      <c r="U153">
        <f t="shared" si="42"/>
        <v>3</v>
      </c>
      <c r="V153" s="6">
        <f t="shared" si="43"/>
        <v>0.75</v>
      </c>
      <c r="W153">
        <f t="shared" si="44"/>
        <v>3</v>
      </c>
      <c r="X153" s="6">
        <f t="shared" si="45"/>
        <v>0.75</v>
      </c>
      <c r="Y153">
        <f t="shared" si="46"/>
        <v>1</v>
      </c>
      <c r="Z153" s="6">
        <f t="shared" si="47"/>
        <v>0.25</v>
      </c>
      <c r="AA153">
        <f t="shared" si="48"/>
        <v>1</v>
      </c>
      <c r="AB153" s="6">
        <f t="shared" si="49"/>
        <v>0.25</v>
      </c>
    </row>
    <row r="154" spans="1:28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2</v>
      </c>
      <c r="F154" s="69">
        <f>COUNTIFS('2way'!$B$3:$B$7690,"&gt;50%",'2way'!$Y$3:$Y$7690,"Y",'2way'!$Q$3:$Q$7690,"=" &amp;B154) +  COUNTIFS('2way'!$B$3:$B$7690,"&gt;50%",'2way'!$Y$3:$Y$7690,"Y",'2way'!$R$3:$R$7690,"=" &amp;B154)</f>
        <v>2</v>
      </c>
      <c r="G154">
        <f>COUNTIF('2way'!$Q$3:$Q$7690,"=" &amp;B154) + COUNTIF('2way'!$R$3:$R$7690,"=" &amp;B154)</f>
        <v>4</v>
      </c>
      <c r="H154" s="6">
        <f t="shared" si="34"/>
        <v>0</v>
      </c>
      <c r="I154" s="6">
        <f t="shared" si="35"/>
        <v>0</v>
      </c>
      <c r="J154" s="6">
        <f t="shared" si="36"/>
        <v>0.5</v>
      </c>
      <c r="K154" s="6">
        <f t="shared" si="37"/>
        <v>0.5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2</v>
      </c>
      <c r="O154" s="69">
        <f>COUNTIFS('2way'!$N$3:$N$7690,"&gt;50%",'2way'!$Y$3:$Y$7690,"Y",'2way'!$Q$3:$Q$7690,"=" &amp;B154) +  COUNTIFS('2way'!$N$3:$N$7690,"&gt;50%",'2way'!$Y$3:$Y$7690,"Y",'2way'!$R$3:$R$7690,"=" &amp;B154)</f>
        <v>2</v>
      </c>
      <c r="P154">
        <f>COUNTIF('2way'!$Q$3:$Q$7690,"=" &amp;B154) + COUNTIF('2way'!$R$3:$R$7690,"=" &amp;B154)</f>
        <v>4</v>
      </c>
      <c r="Q154" s="6">
        <f t="shared" si="38"/>
        <v>0</v>
      </c>
      <c r="R154" s="6">
        <f t="shared" si="39"/>
        <v>0</v>
      </c>
      <c r="S154" s="6">
        <f t="shared" si="40"/>
        <v>0.5</v>
      </c>
      <c r="T154" s="6">
        <f t="shared" si="41"/>
        <v>0.5</v>
      </c>
      <c r="U154">
        <f t="shared" si="42"/>
        <v>2</v>
      </c>
      <c r="V154" s="6">
        <f t="shared" si="43"/>
        <v>0.5</v>
      </c>
      <c r="W154">
        <f t="shared" si="44"/>
        <v>2</v>
      </c>
      <c r="X154" s="6">
        <f t="shared" si="45"/>
        <v>0.5</v>
      </c>
      <c r="Y154">
        <f t="shared" si="46"/>
        <v>2</v>
      </c>
      <c r="Z154" s="6">
        <f t="shared" si="47"/>
        <v>0.5</v>
      </c>
      <c r="AA154">
        <f t="shared" si="48"/>
        <v>2</v>
      </c>
      <c r="AB154" s="6">
        <f t="shared" si="49"/>
        <v>0.5</v>
      </c>
    </row>
    <row r="155" spans="1:28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0</v>
      </c>
      <c r="F155" s="69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4</v>
      </c>
      <c r="H155" s="6">
        <f t="shared" si="34"/>
        <v>0</v>
      </c>
      <c r="I155" s="6">
        <f t="shared" si="35"/>
        <v>0</v>
      </c>
      <c r="J155" s="6">
        <f t="shared" si="36"/>
        <v>0</v>
      </c>
      <c r="K155" s="6">
        <f t="shared" si="37"/>
        <v>0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2</v>
      </c>
      <c r="O155" s="69">
        <f>COUNTIFS('2way'!$N$3:$N$7690,"&gt;50%",'2way'!$Y$3:$Y$7690,"Y",'2way'!$Q$3:$Q$7690,"=" &amp;B155) +  COUNTIFS('2way'!$N$3:$N$7690,"&gt;50%",'2way'!$Y$3:$Y$7690,"Y",'2way'!$R$3:$R$7690,"=" &amp;B155)</f>
        <v>2</v>
      </c>
      <c r="P155">
        <f>COUNTIF('2way'!$Q$3:$Q$7690,"=" &amp;B155) + COUNTIF('2way'!$R$3:$R$7690,"=" &amp;B155)</f>
        <v>4</v>
      </c>
      <c r="Q155" s="6">
        <f t="shared" si="38"/>
        <v>0</v>
      </c>
      <c r="R155" s="6">
        <f t="shared" si="39"/>
        <v>0</v>
      </c>
      <c r="S155" s="6">
        <f t="shared" si="40"/>
        <v>0.5</v>
      </c>
      <c r="T155" s="6">
        <f t="shared" si="41"/>
        <v>0.5</v>
      </c>
      <c r="U155">
        <f t="shared" si="42"/>
        <v>0</v>
      </c>
      <c r="V155" s="6">
        <f t="shared" si="43"/>
        <v>0</v>
      </c>
      <c r="W155">
        <f t="shared" si="44"/>
        <v>2</v>
      </c>
      <c r="X155" s="6">
        <f t="shared" si="45"/>
        <v>0.5</v>
      </c>
      <c r="Y155">
        <f t="shared" si="46"/>
        <v>0</v>
      </c>
      <c r="Z155" s="6">
        <f t="shared" si="47"/>
        <v>0</v>
      </c>
      <c r="AA155">
        <f t="shared" si="48"/>
        <v>2</v>
      </c>
      <c r="AB155" s="6">
        <f t="shared" si="49"/>
        <v>0.5</v>
      </c>
    </row>
    <row r="156" spans="1:28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3</v>
      </c>
      <c r="F156" s="69">
        <f>COUNTIFS('2way'!$B$3:$B$7690,"&gt;50%",'2way'!$Y$3:$Y$7690,"Y",'2way'!$Q$3:$Q$7690,"=" &amp;B156) +  COUNTIFS('2way'!$B$3:$B$7690,"&gt;50%",'2way'!$Y$3:$Y$7690,"Y",'2way'!$R$3:$R$7690,"=" &amp;B156)</f>
        <v>0</v>
      </c>
      <c r="G156">
        <f>COUNTIF('2way'!$Q$3:$Q$7690,"=" &amp;B156) + COUNTIF('2way'!$R$3:$R$7690,"=" &amp;B156)</f>
        <v>4</v>
      </c>
      <c r="H156" s="6">
        <f t="shared" si="34"/>
        <v>0</v>
      </c>
      <c r="I156" s="6">
        <f t="shared" si="35"/>
        <v>0</v>
      </c>
      <c r="J156" s="6">
        <f t="shared" si="36"/>
        <v>0.75</v>
      </c>
      <c r="K156" s="6">
        <f t="shared" si="37"/>
        <v>0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4</v>
      </c>
      <c r="O156" s="69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4</v>
      </c>
      <c r="Q156" s="6">
        <f t="shared" si="38"/>
        <v>0</v>
      </c>
      <c r="R156" s="6">
        <f t="shared" si="39"/>
        <v>0</v>
      </c>
      <c r="S156" s="6">
        <f t="shared" si="40"/>
        <v>1</v>
      </c>
      <c r="T156" s="6">
        <f t="shared" si="41"/>
        <v>0</v>
      </c>
      <c r="U156">
        <f t="shared" si="42"/>
        <v>3</v>
      </c>
      <c r="V156" s="6">
        <f t="shared" si="43"/>
        <v>0.75</v>
      </c>
      <c r="W156">
        <f t="shared" si="44"/>
        <v>4</v>
      </c>
      <c r="X156" s="6">
        <f t="shared" si="45"/>
        <v>1</v>
      </c>
      <c r="Y156">
        <f t="shared" si="46"/>
        <v>0</v>
      </c>
      <c r="Z156" s="6">
        <f t="shared" si="47"/>
        <v>0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1</v>
      </c>
      <c r="F157" s="69">
        <f>COUNTIFS('2way'!$B$3:$B$7690,"&gt;50%",'2way'!$Y$3:$Y$7690,"Y",'2way'!$Q$3:$Q$7690,"=" &amp;B157) +  COUNTIFS('2way'!$B$3:$B$7690,"&gt;50%",'2way'!$Y$3:$Y$7690,"Y",'2way'!$R$3:$R$7690,"=" &amp;B157)</f>
        <v>2</v>
      </c>
      <c r="G157">
        <f>COUNTIF('2way'!$Q$3:$Q$7690,"=" &amp;B157) + COUNTIF('2way'!$R$3:$R$7690,"=" &amp;B157)</f>
        <v>4</v>
      </c>
      <c r="H157" s="6">
        <f t="shared" si="34"/>
        <v>0</v>
      </c>
      <c r="I157" s="6">
        <f t="shared" si="35"/>
        <v>0</v>
      </c>
      <c r="J157" s="6">
        <f t="shared" si="36"/>
        <v>0.25</v>
      </c>
      <c r="K157" s="6">
        <f t="shared" si="37"/>
        <v>0.5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2</v>
      </c>
      <c r="O157" s="69">
        <f>COUNTIFS('2way'!$N$3:$N$7690,"&gt;50%",'2way'!$Y$3:$Y$7690,"Y",'2way'!$Q$3:$Q$7690,"=" &amp;B157) +  COUNTIFS('2way'!$N$3:$N$7690,"&gt;50%",'2way'!$Y$3:$Y$7690,"Y",'2way'!$R$3:$R$7690,"=" &amp;B157)</f>
        <v>2</v>
      </c>
      <c r="P157">
        <f>COUNTIF('2way'!$Q$3:$Q$7690,"=" &amp;B157) + COUNTIF('2way'!$R$3:$R$7690,"=" &amp;B157)</f>
        <v>4</v>
      </c>
      <c r="Q157" s="6">
        <f t="shared" si="38"/>
        <v>0</v>
      </c>
      <c r="R157" s="6">
        <f t="shared" si="39"/>
        <v>0</v>
      </c>
      <c r="S157" s="6">
        <f t="shared" si="40"/>
        <v>0.5</v>
      </c>
      <c r="T157" s="6">
        <f t="shared" si="41"/>
        <v>0.5</v>
      </c>
      <c r="U157">
        <f t="shared" si="42"/>
        <v>1</v>
      </c>
      <c r="V157" s="6">
        <f t="shared" si="43"/>
        <v>0.25</v>
      </c>
      <c r="W157">
        <f t="shared" si="44"/>
        <v>2</v>
      </c>
      <c r="X157" s="6">
        <f t="shared" si="45"/>
        <v>0.5</v>
      </c>
      <c r="Y157">
        <f t="shared" si="46"/>
        <v>2</v>
      </c>
      <c r="Z157" s="6">
        <f t="shared" si="47"/>
        <v>0.5</v>
      </c>
      <c r="AA157">
        <f t="shared" si="48"/>
        <v>2</v>
      </c>
      <c r="AB157" s="6">
        <f t="shared" si="49"/>
        <v>0.5</v>
      </c>
    </row>
    <row r="158" spans="1:28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0</v>
      </c>
      <c r="E158" s="69">
        <f>COUNTIFS('2way'!$B$3:$B$7690,"&gt;50%",'2way'!$Y$3:$Y$7690,"N",'2way'!$Q$3:$Q$7690,"=" &amp;B158) +  COUNTIFS('2way'!$B$3:$B$7690,"&gt;50%",'2way'!$Y$3:$Y$7690,"N",'2way'!$R$3:$R$7690,"=" &amp;B158)</f>
        <v>1</v>
      </c>
      <c r="F158" s="69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4</v>
      </c>
      <c r="H158" s="6">
        <f t="shared" si="34"/>
        <v>0</v>
      </c>
      <c r="I158" s="6">
        <f t="shared" si="35"/>
        <v>0</v>
      </c>
      <c r="J158" s="6">
        <f t="shared" si="36"/>
        <v>0.25</v>
      </c>
      <c r="K158" s="6">
        <f t="shared" si="37"/>
        <v>0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3</v>
      </c>
      <c r="O158" s="69">
        <f>COUNTIFS('2way'!$N$3:$N$7690,"&gt;50%",'2way'!$Y$3:$Y$7690,"Y",'2way'!$Q$3:$Q$7690,"=" &amp;B158) +  COUNTIFS('2way'!$N$3:$N$7690,"&gt;50%",'2way'!$Y$3:$Y$7690,"Y",'2way'!$R$3:$R$7690,"=" &amp;B158)</f>
        <v>1</v>
      </c>
      <c r="P158">
        <f>COUNTIF('2way'!$Q$3:$Q$7690,"=" &amp;B158) + COUNTIF('2way'!$R$3:$R$7690,"=" &amp;B158)</f>
        <v>4</v>
      </c>
      <c r="Q158" s="6">
        <f t="shared" si="38"/>
        <v>0</v>
      </c>
      <c r="R158" s="6">
        <f t="shared" si="39"/>
        <v>0</v>
      </c>
      <c r="S158" s="6">
        <f t="shared" si="40"/>
        <v>0.75</v>
      </c>
      <c r="T158" s="6">
        <f t="shared" si="41"/>
        <v>0.25</v>
      </c>
      <c r="U158">
        <f t="shared" si="42"/>
        <v>1</v>
      </c>
      <c r="V158" s="6">
        <f t="shared" si="43"/>
        <v>0.25</v>
      </c>
      <c r="W158">
        <f t="shared" si="44"/>
        <v>3</v>
      </c>
      <c r="X158" s="6">
        <f t="shared" si="45"/>
        <v>0.75</v>
      </c>
      <c r="Y158">
        <f t="shared" si="46"/>
        <v>0</v>
      </c>
      <c r="Z158" s="6">
        <f t="shared" si="47"/>
        <v>0</v>
      </c>
      <c r="AA158">
        <f t="shared" si="48"/>
        <v>1</v>
      </c>
      <c r="AB158" s="6">
        <f t="shared" si="49"/>
        <v>0.25</v>
      </c>
    </row>
    <row r="159" spans="1:28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0</v>
      </c>
      <c r="D159" s="69">
        <f>COUNTIFS('2way'!$A$3:$A$7690,"&gt;50%",'2way'!$Y$3:$Y$7690,"N",'2way'!$Q$3:$Q$7690,"=" &amp;B159) +  COUNTIFS('2way'!$A$3:$A$7690,"&gt;50%",'2way'!$Y$3:$Y$7690,"N",'2way'!$R$3:$R$7690,"=" &amp;B159)</f>
        <v>0</v>
      </c>
      <c r="E159" s="69">
        <f>COUNTIFS('2way'!$B$3:$B$7690,"&gt;50%",'2way'!$Y$3:$Y$7690,"N",'2way'!$Q$3:$Q$7690,"=" &amp;B159) +  COUNTIFS('2way'!$B$3:$B$7690,"&gt;50%",'2way'!$Y$3:$Y$7690,"N",'2way'!$R$3:$R$7690,"=" &amp;B159)</f>
        <v>0</v>
      </c>
      <c r="F159" s="69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4</v>
      </c>
      <c r="H159" s="6">
        <f t="shared" si="34"/>
        <v>0</v>
      </c>
      <c r="I159" s="6">
        <f t="shared" si="35"/>
        <v>0</v>
      </c>
      <c r="J159" s="6">
        <f t="shared" si="36"/>
        <v>0</v>
      </c>
      <c r="K159" s="6">
        <f t="shared" si="37"/>
        <v>0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3</v>
      </c>
      <c r="O159" s="69">
        <f>COUNTIFS('2way'!$N$3:$N$7690,"&gt;50%",'2way'!$Y$3:$Y$7690,"Y",'2way'!$Q$3:$Q$7690,"=" &amp;B159) +  COUNTIFS('2way'!$N$3:$N$7690,"&gt;50%",'2way'!$Y$3:$Y$7690,"Y",'2way'!$R$3:$R$7690,"=" &amp;B159)</f>
        <v>1</v>
      </c>
      <c r="P159">
        <f>COUNTIF('2way'!$Q$3:$Q$7690,"=" &amp;B159) + COUNTIF('2way'!$R$3:$R$7690,"=" &amp;B159)</f>
        <v>4</v>
      </c>
      <c r="Q159" s="6">
        <f t="shared" si="38"/>
        <v>0</v>
      </c>
      <c r="R159" s="6">
        <f t="shared" si="39"/>
        <v>0</v>
      </c>
      <c r="S159" s="6">
        <f t="shared" si="40"/>
        <v>0.75</v>
      </c>
      <c r="T159" s="6">
        <f t="shared" si="41"/>
        <v>0.25</v>
      </c>
      <c r="U159">
        <f t="shared" si="42"/>
        <v>0</v>
      </c>
      <c r="V159" s="6">
        <f t="shared" si="43"/>
        <v>0</v>
      </c>
      <c r="W159">
        <f t="shared" si="44"/>
        <v>3</v>
      </c>
      <c r="X159" s="6">
        <f t="shared" si="45"/>
        <v>0.75</v>
      </c>
      <c r="Y159">
        <f t="shared" si="46"/>
        <v>0</v>
      </c>
      <c r="Z159" s="6">
        <f t="shared" si="47"/>
        <v>0</v>
      </c>
      <c r="AA159">
        <f t="shared" si="48"/>
        <v>1</v>
      </c>
      <c r="AB159" s="6">
        <f t="shared" si="49"/>
        <v>0.25</v>
      </c>
    </row>
    <row r="160" spans="1:28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0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4</v>
      </c>
      <c r="H160" s="6">
        <f t="shared" si="34"/>
        <v>0</v>
      </c>
      <c r="I160" s="6">
        <f t="shared" si="35"/>
        <v>0</v>
      </c>
      <c r="J160" s="6">
        <f t="shared" si="36"/>
        <v>0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3</v>
      </c>
      <c r="O160" s="69">
        <f>COUNTIFS('2way'!$N$3:$N$7690,"&gt;50%",'2way'!$Y$3:$Y$7690,"Y",'2way'!$Q$3:$Q$7690,"=" &amp;B160) +  COUNTIFS('2way'!$N$3:$N$7690,"&gt;50%",'2way'!$Y$3:$Y$7690,"Y",'2way'!$R$3:$R$7690,"=" &amp;B160)</f>
        <v>1</v>
      </c>
      <c r="P160">
        <f>COUNTIF('2way'!$Q$3:$Q$7690,"=" &amp;B160) + COUNTIF('2way'!$R$3:$R$7690,"=" &amp;B160)</f>
        <v>4</v>
      </c>
      <c r="Q160" s="6">
        <f t="shared" si="38"/>
        <v>0</v>
      </c>
      <c r="R160" s="6">
        <f t="shared" si="39"/>
        <v>0</v>
      </c>
      <c r="S160" s="6">
        <f t="shared" si="40"/>
        <v>0.75</v>
      </c>
      <c r="T160" s="6">
        <f t="shared" si="41"/>
        <v>0.25</v>
      </c>
      <c r="U160">
        <f t="shared" si="42"/>
        <v>0</v>
      </c>
      <c r="V160" s="6">
        <f t="shared" si="43"/>
        <v>0</v>
      </c>
      <c r="W160">
        <f t="shared" si="44"/>
        <v>3</v>
      </c>
      <c r="X160" s="6">
        <f t="shared" si="45"/>
        <v>0.75</v>
      </c>
      <c r="Y160">
        <f t="shared" si="46"/>
        <v>0</v>
      </c>
      <c r="Z160" s="6">
        <f t="shared" si="47"/>
        <v>0</v>
      </c>
      <c r="AA160">
        <f t="shared" si="48"/>
        <v>1</v>
      </c>
      <c r="AB160" s="6">
        <f t="shared" si="49"/>
        <v>0.25</v>
      </c>
    </row>
    <row r="161" spans="1:28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2</v>
      </c>
      <c r="D161" s="69">
        <f>COUNTIFS('2way'!$A$3:$A$7690,"&gt;50%",'2way'!$Y$3:$Y$7690,"N",'2way'!$Q$3:$Q$7690,"=" &amp;B161) +  COUNTIFS('2way'!$A$3:$A$7690,"&gt;50%",'2way'!$Y$3:$Y$7690,"N",'2way'!$R$3:$R$7690,"=" &amp;B161)</f>
        <v>1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0</v>
      </c>
      <c r="G161">
        <f>COUNTIF('2way'!$Q$3:$Q$7690,"=" &amp;B161) + COUNTIF('2way'!$R$3:$R$7690,"=" &amp;B161)</f>
        <v>3</v>
      </c>
      <c r="H161" s="6">
        <f t="shared" si="34"/>
        <v>0.66666666666666663</v>
      </c>
      <c r="I161" s="6">
        <f t="shared" si="35"/>
        <v>0.33333333333333331</v>
      </c>
      <c r="J161" s="6">
        <f t="shared" si="36"/>
        <v>0</v>
      </c>
      <c r="K161" s="6">
        <f t="shared" si="37"/>
        <v>0</v>
      </c>
      <c r="L161" s="69">
        <f>COUNTIFS('2way'!$M$3:$M$7690,"&gt;50%",'2way'!$Y$3:$Y$7690,"Y",'2way'!$Q$3:$Q$7690,"=" &amp;B161) +  COUNTIFS('2way'!$M$3:$M$7690,"&gt;50%",'2way'!$Y$3:$Y$7690,"Y",'2way'!$R$3:$R$7690,"=" &amp;B161)</f>
        <v>2</v>
      </c>
      <c r="M161" s="69">
        <f>COUNTIFS('2way'!$M$3:$M$7690,"&gt;50%",'2way'!$Y$3:$Y$7690,"N",'2way'!$Q$3:$Q$7690,"=" &amp;B161) +  COUNTIFS('2way'!$M$3:$M$7690,"&gt;50%",'2way'!$Y$3:$Y$7690,"N",'2way'!$R$3:$R$7690,"=" &amp;B161)</f>
        <v>1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3</v>
      </c>
      <c r="Q161" s="6">
        <f t="shared" si="38"/>
        <v>0.66666666666666663</v>
      </c>
      <c r="R161" s="6">
        <f t="shared" si="39"/>
        <v>0.33333333333333331</v>
      </c>
      <c r="S161" s="6">
        <f t="shared" si="40"/>
        <v>0</v>
      </c>
      <c r="T161" s="6">
        <f t="shared" si="41"/>
        <v>0</v>
      </c>
      <c r="U161">
        <f t="shared" si="42"/>
        <v>2</v>
      </c>
      <c r="V161" s="6">
        <f t="shared" si="43"/>
        <v>0.66666666666666663</v>
      </c>
      <c r="W161">
        <f t="shared" si="44"/>
        <v>2</v>
      </c>
      <c r="X161" s="6">
        <f t="shared" si="45"/>
        <v>0.66666666666666663</v>
      </c>
      <c r="Y161">
        <f t="shared" si="46"/>
        <v>1</v>
      </c>
      <c r="Z161" s="6">
        <f t="shared" si="47"/>
        <v>0.33333333333333331</v>
      </c>
      <c r="AA161">
        <f t="shared" si="48"/>
        <v>1</v>
      </c>
      <c r="AB161" s="6">
        <f t="shared" si="49"/>
        <v>0.33333333333333331</v>
      </c>
    </row>
    <row r="162" spans="1:28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0</v>
      </c>
      <c r="E162" s="69">
        <f>COUNTIFS('2way'!$B$3:$B$7690,"&gt;50%",'2way'!$Y$3:$Y$7690,"N",'2way'!$Q$3:$Q$7690,"=" &amp;B162) +  COUNTIFS('2way'!$B$3:$B$7690,"&gt;50%",'2way'!$Y$3:$Y$7690,"N",'2way'!$R$3:$R$7690,"=" &amp;B162)</f>
        <v>1</v>
      </c>
      <c r="F162" s="69">
        <f>COUNTIFS('2way'!$B$3:$B$7690,"&gt;50%",'2way'!$Y$3:$Y$7690,"Y",'2way'!$Q$3:$Q$7690,"=" &amp;B162) +  COUNTIFS('2way'!$B$3:$B$7690,"&gt;50%",'2way'!$Y$3:$Y$7690,"Y",'2way'!$R$3:$R$7690,"=" &amp;B162)</f>
        <v>2</v>
      </c>
      <c r="G162">
        <f>COUNTIF('2way'!$Q$3:$Q$7690,"=" &amp;B162) + COUNTIF('2way'!$R$3:$R$7690,"=" &amp;B162)</f>
        <v>3</v>
      </c>
      <c r="H162" s="6">
        <f t="shared" si="34"/>
        <v>0</v>
      </c>
      <c r="I162" s="6">
        <f t="shared" si="35"/>
        <v>0</v>
      </c>
      <c r="J162" s="6">
        <f t="shared" si="36"/>
        <v>0.33333333333333331</v>
      </c>
      <c r="K162" s="6">
        <f t="shared" si="37"/>
        <v>0.66666666666666663</v>
      </c>
      <c r="L162" s="69">
        <f>COUNTIFS('2way'!$M$3:$M$7690,"&gt;50%",'2way'!$Y$3:$Y$7690,"Y",'2way'!$Q$3:$Q$7690,"=" &amp;B162) +  COUNTIFS('2way'!$M$3:$M$7690,"&gt;50%",'2way'!$Y$3:$Y$7690,"Y",'2way'!$R$3:$R$7690,"=" &amp;B162)</f>
        <v>2</v>
      </c>
      <c r="M162" s="69">
        <f>COUNTIFS('2way'!$M$3:$M$7690,"&gt;50%",'2way'!$Y$3:$Y$7690,"N",'2way'!$Q$3:$Q$7690,"=" &amp;B162) +  COUNTIFS('2way'!$M$3:$M$7690,"&gt;50%",'2way'!$Y$3:$Y$7690,"N",'2way'!$R$3:$R$7690,"=" &amp;B162)</f>
        <v>1</v>
      </c>
      <c r="N162" s="69">
        <f>COUNTIFS('2way'!$N$3:$N$7690,"&gt;50%",'2way'!$Y$3:$Y$7690,"N",'2way'!$Q$3:$Q$7690,"=" &amp;B162) +  COUNTIFS('2way'!$N$3:$N$7690,"&gt;50%",'2way'!$Y$3:$Y$7690,"N",'2way'!$R$3:$R$7690,"=" &amp;B162)</f>
        <v>0</v>
      </c>
      <c r="O162" s="6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3</v>
      </c>
      <c r="Q162" s="6">
        <f t="shared" si="38"/>
        <v>0.66666666666666663</v>
      </c>
      <c r="R162" s="6">
        <f t="shared" si="39"/>
        <v>0.33333333333333331</v>
      </c>
      <c r="S162" s="6">
        <f t="shared" si="40"/>
        <v>0</v>
      </c>
      <c r="T162" s="6">
        <f t="shared" si="41"/>
        <v>0</v>
      </c>
      <c r="U162">
        <f t="shared" si="42"/>
        <v>1</v>
      </c>
      <c r="V162" s="6">
        <f t="shared" si="43"/>
        <v>0.33333333333333331</v>
      </c>
      <c r="W162">
        <f t="shared" si="44"/>
        <v>2</v>
      </c>
      <c r="X162" s="6">
        <f t="shared" si="45"/>
        <v>0.66666666666666663</v>
      </c>
      <c r="Y162">
        <f t="shared" si="46"/>
        <v>2</v>
      </c>
      <c r="Z162" s="6">
        <f t="shared" si="47"/>
        <v>0.66666666666666663</v>
      </c>
      <c r="AA162">
        <f t="shared" si="48"/>
        <v>1</v>
      </c>
      <c r="AB162" s="6">
        <f t="shared" si="49"/>
        <v>0.33333333333333331</v>
      </c>
    </row>
    <row r="163" spans="1:28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2</v>
      </c>
      <c r="F163" s="69">
        <f>COUNTIFS('2way'!$B$3:$B$7690,"&gt;50%",'2way'!$Y$3:$Y$7690,"Y",'2way'!$Q$3:$Q$7690,"=" &amp;B163) +  COUNTIFS('2way'!$B$3:$B$7690,"&gt;50%",'2way'!$Y$3:$Y$7690,"Y",'2way'!$R$3:$R$7690,"=" &amp;B163)</f>
        <v>0</v>
      </c>
      <c r="G163">
        <f>COUNTIF('2way'!$Q$3:$Q$7690,"=" &amp;B163) + COUNTIF('2way'!$R$3:$R$7690,"=" &amp;B163)</f>
        <v>3</v>
      </c>
      <c r="H163" s="6">
        <f t="shared" si="34"/>
        <v>0</v>
      </c>
      <c r="I163" s="6">
        <f t="shared" si="35"/>
        <v>0.33333333333333331</v>
      </c>
      <c r="J163" s="6">
        <f t="shared" si="36"/>
        <v>0.66666666666666663</v>
      </c>
      <c r="K163" s="6">
        <f t="shared" si="37"/>
        <v>0</v>
      </c>
      <c r="L163" s="69">
        <f>COUNTIFS('2way'!$M$3:$M$7690,"&gt;50%",'2way'!$Y$3:$Y$7690,"Y",'2way'!$Q$3:$Q$7690,"=" &amp;B163) +  COUNTIFS('2way'!$M$3:$M$7690,"&gt;50%",'2way'!$Y$3:$Y$7690,"Y",'2way'!$R$3:$R$7690,"=" &amp;B163)</f>
        <v>0</v>
      </c>
      <c r="M163" s="69">
        <f>COUNTIFS('2way'!$M$3:$M$7690,"&gt;50%",'2way'!$Y$3:$Y$7690,"N",'2way'!$Q$3:$Q$7690,"=" &amp;B163) +  COUNTIFS('2way'!$M$3:$M$7690,"&gt;50%",'2way'!$Y$3:$Y$7690,"N",'2way'!$R$3:$R$7690,"=" &amp;B163)</f>
        <v>1</v>
      </c>
      <c r="N163" s="69">
        <f>COUNTIFS('2way'!$N$3:$N$7690,"&gt;50%",'2way'!$Y$3:$Y$7690,"N",'2way'!$Q$3:$Q$7690,"=" &amp;B163) +  COUNTIFS('2way'!$N$3:$N$7690,"&gt;50%",'2way'!$Y$3:$Y$7690,"N",'2way'!$R$3:$R$7690,"=" &amp;B163)</f>
        <v>2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3</v>
      </c>
      <c r="Q163" s="6">
        <f t="shared" si="38"/>
        <v>0</v>
      </c>
      <c r="R163" s="6">
        <f t="shared" si="39"/>
        <v>0.33333333333333331</v>
      </c>
      <c r="S163" s="6">
        <f t="shared" si="40"/>
        <v>0.66666666666666663</v>
      </c>
      <c r="T163" s="6">
        <f t="shared" si="41"/>
        <v>0</v>
      </c>
      <c r="U163">
        <f t="shared" si="42"/>
        <v>2</v>
      </c>
      <c r="V163" s="6">
        <f t="shared" si="43"/>
        <v>0.66666666666666663</v>
      </c>
      <c r="W163">
        <f t="shared" si="44"/>
        <v>2</v>
      </c>
      <c r="X163" s="6">
        <f t="shared" si="45"/>
        <v>0.66666666666666663</v>
      </c>
      <c r="Y163">
        <f t="shared" si="46"/>
        <v>1</v>
      </c>
      <c r="Z163" s="6">
        <f t="shared" si="47"/>
        <v>0.33333333333333331</v>
      </c>
      <c r="AA163">
        <f t="shared" si="48"/>
        <v>1</v>
      </c>
      <c r="AB163" s="6">
        <f t="shared" si="49"/>
        <v>0.33333333333333331</v>
      </c>
    </row>
    <row r="164" spans="1:28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1</v>
      </c>
      <c r="D164" s="69">
        <f>COUNTIFS('2way'!$A$3:$A$7690,"&gt;50%",'2way'!$Y$3:$Y$7690,"N",'2way'!$Q$3:$Q$7690,"=" &amp;B164) +  COUNTIFS('2way'!$A$3:$A$7690,"&gt;50%",'2way'!$Y$3:$Y$7690,"N",'2way'!$R$3:$R$7690,"=" &amp;B164)</f>
        <v>0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2</v>
      </c>
      <c r="G164">
        <f>COUNTIF('2way'!$Q$3:$Q$7690,"=" &amp;B164) + COUNTIF('2way'!$R$3:$R$7690,"=" &amp;B164)</f>
        <v>3</v>
      </c>
      <c r="H164" s="6">
        <f t="shared" si="34"/>
        <v>0.33333333333333331</v>
      </c>
      <c r="I164" s="6">
        <f t="shared" si="35"/>
        <v>0</v>
      </c>
      <c r="J164" s="6">
        <f t="shared" si="36"/>
        <v>0</v>
      </c>
      <c r="K164" s="6">
        <f t="shared" si="37"/>
        <v>0.66666666666666663</v>
      </c>
      <c r="L164" s="69">
        <f>COUNTIFS('2way'!$M$3:$M$7690,"&gt;50%",'2way'!$Y$3:$Y$7690,"Y",'2way'!$Q$3:$Q$7690,"=" &amp;B164) +  COUNTIFS('2way'!$M$3:$M$7690,"&gt;50%",'2way'!$Y$3:$Y$7690,"Y",'2way'!$R$3:$R$7690,"=" &amp;B164)</f>
        <v>3</v>
      </c>
      <c r="M164" s="69">
        <f>COUNTIFS('2way'!$M$3:$M$7690,"&gt;50%",'2way'!$Y$3:$Y$7690,"N",'2way'!$Q$3:$Q$7690,"=" &amp;B164) +  COUNTIFS('2way'!$M$3:$M$7690,"&gt;50%",'2way'!$Y$3:$Y$7690,"N",'2way'!$R$3:$R$7690,"=" &amp;B164)</f>
        <v>0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3</v>
      </c>
      <c r="Q164" s="6">
        <f t="shared" si="38"/>
        <v>1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0.33333333333333331</v>
      </c>
      <c r="W164">
        <f t="shared" si="44"/>
        <v>3</v>
      </c>
      <c r="X164" s="6">
        <f t="shared" si="45"/>
        <v>1</v>
      </c>
      <c r="Y164">
        <f t="shared" si="46"/>
        <v>2</v>
      </c>
      <c r="Z164" s="6">
        <f t="shared" si="47"/>
        <v>0.66666666666666663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1</v>
      </c>
      <c r="F165" s="69">
        <f>COUNTIFS('2way'!$B$3:$B$7690,"&gt;50%",'2way'!$Y$3:$Y$7690,"Y",'2way'!$Q$3:$Q$7690,"=" &amp;B165) +  COUNTIFS('2way'!$B$3:$B$7690,"&gt;50%",'2way'!$Y$3:$Y$7690,"Y",'2way'!$R$3:$R$7690,"=" &amp;B165)</f>
        <v>1</v>
      </c>
      <c r="G165">
        <f>COUNTIF('2way'!$Q$3:$Q$7690,"=" &amp;B165) + COUNTIF('2way'!$R$3:$R$7690,"=" &amp;B165)</f>
        <v>3</v>
      </c>
      <c r="H165" s="6">
        <f t="shared" si="34"/>
        <v>0.33333333333333331</v>
      </c>
      <c r="I165" s="6">
        <f t="shared" si="35"/>
        <v>0</v>
      </c>
      <c r="J165" s="6">
        <f t="shared" si="36"/>
        <v>0.33333333333333331</v>
      </c>
      <c r="K165" s="6">
        <f t="shared" si="37"/>
        <v>0.33333333333333331</v>
      </c>
      <c r="L165" s="69">
        <f>COUNTIFS('2way'!$M$3:$M$7690,"&gt;50%",'2way'!$Y$3:$Y$7690,"Y",'2way'!$Q$3:$Q$7690,"=" &amp;B165) +  COUNTIFS('2way'!$M$3:$M$7690,"&gt;50%",'2way'!$Y$3:$Y$7690,"Y",'2way'!$R$3:$R$7690,"=" &amp;B165)</f>
        <v>2</v>
      </c>
      <c r="M165" s="69">
        <f>COUNTIFS('2way'!$M$3:$M$7690,"&gt;50%",'2way'!$Y$3:$Y$7690,"N",'2way'!$Q$3:$Q$7690,"=" &amp;B165) +  COUNTIFS('2way'!$M$3:$M$7690,"&gt;50%",'2way'!$Y$3:$Y$7690,"N",'2way'!$R$3:$R$7690,"=" &amp;B165)</f>
        <v>1</v>
      </c>
      <c r="N165" s="69">
        <f>COUNTIFS('2way'!$N$3:$N$7690,"&gt;50%",'2way'!$Y$3:$Y$7690,"N",'2way'!$Q$3:$Q$7690,"=" &amp;B165) +  COUNTIFS('2way'!$N$3:$N$7690,"&gt;50%",'2way'!$Y$3:$Y$7690,"N",'2way'!$R$3:$R$7690,"=" &amp;B165)</f>
        <v>0</v>
      </c>
      <c r="O165" s="6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3</v>
      </c>
      <c r="Q165" s="6">
        <f t="shared" si="38"/>
        <v>0.66666666666666663</v>
      </c>
      <c r="R165" s="6">
        <f t="shared" si="39"/>
        <v>0.33333333333333331</v>
      </c>
      <c r="S165" s="6">
        <f t="shared" si="40"/>
        <v>0</v>
      </c>
      <c r="T165" s="6">
        <f t="shared" si="41"/>
        <v>0</v>
      </c>
      <c r="U165">
        <f t="shared" si="42"/>
        <v>2</v>
      </c>
      <c r="V165" s="6">
        <f t="shared" si="43"/>
        <v>0.66666666666666663</v>
      </c>
      <c r="W165">
        <f t="shared" si="44"/>
        <v>2</v>
      </c>
      <c r="X165" s="6">
        <f t="shared" si="45"/>
        <v>0.66666666666666663</v>
      </c>
      <c r="Y165">
        <f t="shared" si="46"/>
        <v>1</v>
      </c>
      <c r="Z165" s="6">
        <f t="shared" si="47"/>
        <v>0.33333333333333331</v>
      </c>
      <c r="AA165">
        <f t="shared" si="48"/>
        <v>1</v>
      </c>
      <c r="AB165" s="6">
        <f t="shared" si="49"/>
        <v>0.33333333333333331</v>
      </c>
    </row>
    <row r="166" spans="1:28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1</v>
      </c>
      <c r="D166" s="69">
        <f>COUNTIFS('2way'!$A$3:$A$7690,"&gt;50%",'2way'!$Y$3:$Y$7690,"N",'2way'!$Q$3:$Q$7690,"=" &amp;B166) +  COUNTIFS('2way'!$A$3:$A$7690,"&gt;50%",'2way'!$Y$3:$Y$7690,"N",'2way'!$R$3:$R$7690,"=" &amp;B166)</f>
        <v>0</v>
      </c>
      <c r="E166" s="69">
        <f>COUNTIFS('2way'!$B$3:$B$7690,"&gt;50%",'2way'!$Y$3:$Y$7690,"N",'2way'!$Q$3:$Q$7690,"=" &amp;B166) +  COUNTIFS('2way'!$B$3:$B$7690,"&gt;50%",'2way'!$Y$3:$Y$7690,"N",'2way'!$R$3:$R$7690,"=" &amp;B166)</f>
        <v>2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3</v>
      </c>
      <c r="H166" s="6">
        <f t="shared" si="34"/>
        <v>0.33333333333333331</v>
      </c>
      <c r="I166" s="6">
        <f t="shared" si="35"/>
        <v>0</v>
      </c>
      <c r="J166" s="6">
        <f t="shared" si="36"/>
        <v>0.66666666666666663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1</v>
      </c>
      <c r="M166" s="69">
        <f>COUNTIFS('2way'!$M$3:$M$7690,"&gt;50%",'2way'!$Y$3:$Y$7690,"N",'2way'!$Q$3:$Q$7690,"=" &amp;B166) +  COUNTIFS('2way'!$M$3:$M$7690,"&gt;50%",'2way'!$Y$3:$Y$7690,"N",'2way'!$R$3:$R$7690,"=" &amp;B166)</f>
        <v>2</v>
      </c>
      <c r="N166" s="69">
        <f>COUNTIFS('2way'!$N$3:$N$7690,"&gt;50%",'2way'!$Y$3:$Y$7690,"N",'2way'!$Q$3:$Q$7690,"=" &amp;B166) +  COUNTIFS('2way'!$N$3:$N$7690,"&gt;50%",'2way'!$Y$3:$Y$7690,"N",'2way'!$R$3:$R$7690,"=" &amp;B166)</f>
        <v>0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3</v>
      </c>
      <c r="Q166" s="6">
        <f t="shared" si="38"/>
        <v>0.33333333333333331</v>
      </c>
      <c r="R166" s="6">
        <f t="shared" si="39"/>
        <v>0.66666666666666663</v>
      </c>
      <c r="S166" s="6">
        <f t="shared" si="40"/>
        <v>0</v>
      </c>
      <c r="T166" s="6">
        <f t="shared" si="41"/>
        <v>0</v>
      </c>
      <c r="U166">
        <f t="shared" si="42"/>
        <v>3</v>
      </c>
      <c r="V166" s="6">
        <f t="shared" si="43"/>
        <v>1</v>
      </c>
      <c r="W166">
        <f t="shared" si="44"/>
        <v>1</v>
      </c>
      <c r="X166" s="6">
        <f t="shared" si="45"/>
        <v>0.33333333333333331</v>
      </c>
      <c r="Y166">
        <f t="shared" si="46"/>
        <v>0</v>
      </c>
      <c r="Z166" s="6">
        <f t="shared" si="47"/>
        <v>0</v>
      </c>
      <c r="AA166">
        <f t="shared" si="48"/>
        <v>2</v>
      </c>
      <c r="AB166" s="6">
        <f t="shared" si="49"/>
        <v>0.66666666666666663</v>
      </c>
    </row>
    <row r="167" spans="1:28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3</v>
      </c>
      <c r="D167" s="69">
        <f>COUNTIFS('2way'!$A$3:$A$7690,"&gt;50%",'2way'!$Y$3:$Y$7690,"N",'2way'!$Q$3:$Q$7690,"=" &amp;B167) +  COUNTIFS('2way'!$A$3:$A$7690,"&gt;50%",'2way'!$Y$3:$Y$7690,"N",'2way'!$R$3:$R$7690,"=" &amp;B167)</f>
        <v>0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0</v>
      </c>
      <c r="G167">
        <f>COUNTIF('2way'!$Q$3:$Q$7690,"=" &amp;B167) + COUNTIF('2way'!$R$3:$R$7690,"=" &amp;B167)</f>
        <v>3</v>
      </c>
      <c r="H167" s="6">
        <f t="shared" si="34"/>
        <v>1</v>
      </c>
      <c r="I167" s="6">
        <f t="shared" si="35"/>
        <v>0</v>
      </c>
      <c r="J167" s="6">
        <f t="shared" si="36"/>
        <v>0</v>
      </c>
      <c r="K167" s="6">
        <f t="shared" si="37"/>
        <v>0</v>
      </c>
      <c r="L167" s="69">
        <f>COUNTIFS('2way'!$M$3:$M$7690,"&gt;50%",'2way'!$Y$3:$Y$7690,"Y",'2way'!$Q$3:$Q$7690,"=" &amp;B167) +  COUNTIFS('2way'!$M$3:$M$7690,"&gt;50%",'2way'!$Y$3:$Y$7690,"Y",'2way'!$R$3:$R$7690,"=" &amp;B167)</f>
        <v>3</v>
      </c>
      <c r="M167" s="69">
        <f>COUNTIFS('2way'!$M$3:$M$7690,"&gt;50%",'2way'!$Y$3:$Y$7690,"N",'2way'!$Q$3:$Q$7690,"=" &amp;B167) +  COUNTIFS('2way'!$M$3:$M$7690,"&gt;50%",'2way'!$Y$3:$Y$7690,"N",'2way'!$R$3:$R$7690,"=" &amp;B167)</f>
        <v>0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3</v>
      </c>
      <c r="Q167" s="6">
        <f t="shared" si="38"/>
        <v>1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3</v>
      </c>
      <c r="V167" s="6">
        <f t="shared" si="43"/>
        <v>1</v>
      </c>
      <c r="W167">
        <f t="shared" si="44"/>
        <v>3</v>
      </c>
      <c r="X167" s="6">
        <f t="shared" si="45"/>
        <v>1</v>
      </c>
      <c r="Y167">
        <f t="shared" si="46"/>
        <v>0</v>
      </c>
      <c r="Z167" s="6">
        <f t="shared" si="47"/>
        <v>0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0</v>
      </c>
      <c r="D168" s="69">
        <f>COUNTIFS('2way'!$A$3:$A$7690,"&gt;50%",'2way'!$Y$3:$Y$7690,"N",'2way'!$Q$3:$Q$7690,"=" &amp;B168) +  COUNTIFS('2way'!$A$3:$A$7690,"&gt;50%",'2way'!$Y$3:$Y$7690,"N",'2way'!$R$3:$R$7690,"=" &amp;B168)</f>
        <v>1</v>
      </c>
      <c r="E168" s="69">
        <f>COUNTIFS('2way'!$B$3:$B$7690,"&gt;50%",'2way'!$Y$3:$Y$7690,"N",'2way'!$Q$3:$Q$7690,"=" &amp;B168) +  COUNTIFS('2way'!$B$3:$B$7690,"&gt;50%",'2way'!$Y$3:$Y$7690,"N",'2way'!$R$3:$R$7690,"=" &amp;B168)</f>
        <v>1</v>
      </c>
      <c r="F168" s="6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3</v>
      </c>
      <c r="H168" s="6">
        <f t="shared" si="34"/>
        <v>0</v>
      </c>
      <c r="I168" s="6">
        <f t="shared" si="35"/>
        <v>0.33333333333333331</v>
      </c>
      <c r="J168" s="6">
        <f t="shared" si="36"/>
        <v>0.33333333333333331</v>
      </c>
      <c r="K168" s="6">
        <f t="shared" si="37"/>
        <v>0.33333333333333331</v>
      </c>
      <c r="L168" s="69">
        <f>COUNTIFS('2way'!$M$3:$M$7690,"&gt;50%",'2way'!$Y$3:$Y$7690,"Y",'2way'!$Q$3:$Q$7690,"=" &amp;B168) +  COUNTIFS('2way'!$M$3:$M$7690,"&gt;50%",'2way'!$Y$3:$Y$7690,"Y",'2way'!$R$3:$R$7690,"=" &amp;B168)</f>
        <v>1</v>
      </c>
      <c r="M168" s="69">
        <f>COUNTIFS('2way'!$M$3:$M$7690,"&gt;50%",'2way'!$Y$3:$Y$7690,"N",'2way'!$Q$3:$Q$7690,"=" &amp;B168) +  COUNTIFS('2way'!$M$3:$M$7690,"&gt;50%",'2way'!$Y$3:$Y$7690,"N",'2way'!$R$3:$R$7690,"=" &amp;B168)</f>
        <v>2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3</v>
      </c>
      <c r="Q168" s="6">
        <f t="shared" si="38"/>
        <v>0.33333333333333331</v>
      </c>
      <c r="R168" s="6">
        <f t="shared" si="39"/>
        <v>0.66666666666666663</v>
      </c>
      <c r="S168" s="6">
        <f t="shared" si="40"/>
        <v>0</v>
      </c>
      <c r="T168" s="6">
        <f t="shared" si="41"/>
        <v>0</v>
      </c>
      <c r="U168">
        <f t="shared" si="42"/>
        <v>1</v>
      </c>
      <c r="V168" s="6">
        <f t="shared" si="43"/>
        <v>0.33333333333333331</v>
      </c>
      <c r="W168">
        <f t="shared" si="44"/>
        <v>1</v>
      </c>
      <c r="X168" s="6">
        <f t="shared" si="45"/>
        <v>0.33333333333333331</v>
      </c>
      <c r="Y168">
        <f t="shared" si="46"/>
        <v>2</v>
      </c>
      <c r="Z168" s="6">
        <f t="shared" si="47"/>
        <v>0.66666666666666663</v>
      </c>
      <c r="AA168">
        <f t="shared" si="48"/>
        <v>2</v>
      </c>
      <c r="AB168" s="6">
        <f t="shared" si="49"/>
        <v>0.66666666666666663</v>
      </c>
    </row>
    <row r="169" spans="1:28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2</v>
      </c>
      <c r="D169" s="69">
        <f>COUNTIFS('2way'!$A$3:$A$7690,"&gt;50%",'2way'!$Y$3:$Y$7690,"N",'2way'!$Q$3:$Q$7690,"=" &amp;B169) +  COUNTIFS('2way'!$A$3:$A$7690,"&gt;50%",'2way'!$Y$3:$Y$7690,"N",'2way'!$R$3:$R$7690,"=" &amp;B169)</f>
        <v>0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3</v>
      </c>
      <c r="H169" s="6">
        <f t="shared" si="34"/>
        <v>0.66666666666666663</v>
      </c>
      <c r="I169" s="6">
        <f t="shared" si="35"/>
        <v>0</v>
      </c>
      <c r="J169" s="6">
        <f t="shared" si="36"/>
        <v>0</v>
      </c>
      <c r="K169" s="6">
        <f t="shared" si="37"/>
        <v>0.33333333333333331</v>
      </c>
      <c r="L169" s="69">
        <f>COUNTIFS('2way'!$M$3:$M$7690,"&gt;50%",'2way'!$Y$3:$Y$7690,"Y",'2way'!$Q$3:$Q$7690,"=" &amp;B169) +  COUNTIFS('2way'!$M$3:$M$7690,"&gt;50%",'2way'!$Y$3:$Y$7690,"Y",'2way'!$R$3:$R$7690,"=" &amp;B169)</f>
        <v>2</v>
      </c>
      <c r="M169" s="69">
        <f>COUNTIFS('2way'!$M$3:$M$7690,"&gt;50%",'2way'!$Y$3:$Y$7690,"N",'2way'!$Q$3:$Q$7690,"=" &amp;B169) +  COUNTIFS('2way'!$M$3:$M$7690,"&gt;50%",'2way'!$Y$3:$Y$7690,"N",'2way'!$R$3:$R$7690,"=" &amp;B169)</f>
        <v>0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3</v>
      </c>
      <c r="Q169" s="6">
        <f t="shared" si="38"/>
        <v>0.66666666666666663</v>
      </c>
      <c r="R169" s="6">
        <f t="shared" si="39"/>
        <v>0</v>
      </c>
      <c r="S169" s="6">
        <f t="shared" si="40"/>
        <v>0</v>
      </c>
      <c r="T169" s="6">
        <f t="shared" si="41"/>
        <v>0.33333333333333331</v>
      </c>
      <c r="U169">
        <f t="shared" si="42"/>
        <v>2</v>
      </c>
      <c r="V169" s="6">
        <f t="shared" si="43"/>
        <v>0.66666666666666663</v>
      </c>
      <c r="W169">
        <f t="shared" si="44"/>
        <v>2</v>
      </c>
      <c r="X169" s="6">
        <f t="shared" si="45"/>
        <v>0.66666666666666663</v>
      </c>
      <c r="Y169">
        <f t="shared" si="46"/>
        <v>1</v>
      </c>
      <c r="Z169" s="6">
        <f t="shared" si="47"/>
        <v>0.33333333333333331</v>
      </c>
      <c r="AA169">
        <f t="shared" si="48"/>
        <v>1</v>
      </c>
      <c r="AB169" s="6">
        <f t="shared" si="49"/>
        <v>0.33333333333333331</v>
      </c>
    </row>
    <row r="170" spans="1:28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0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1</v>
      </c>
      <c r="G170">
        <f>COUNTIF('2way'!$Q$3:$Q$7690,"=" &amp;B170) + COUNTIF('2way'!$R$3:$R$7690,"=" &amp;B170)</f>
        <v>3</v>
      </c>
      <c r="H170" s="6">
        <f t="shared" si="34"/>
        <v>0</v>
      </c>
      <c r="I170" s="6">
        <f t="shared" si="35"/>
        <v>0</v>
      </c>
      <c r="J170" s="6">
        <f t="shared" si="36"/>
        <v>0.66666666666666663</v>
      </c>
      <c r="K170" s="6">
        <f t="shared" si="37"/>
        <v>0.33333333333333331</v>
      </c>
      <c r="L170" s="69">
        <f>COUNTIFS('2way'!$M$3:$M$7690,"&gt;50%",'2way'!$Y$3:$Y$7690,"Y",'2way'!$Q$3:$Q$7690,"=" &amp;B170) +  COUNTIFS('2way'!$M$3:$M$7690,"&gt;50%",'2way'!$Y$3:$Y$7690,"Y",'2way'!$R$3:$R$7690,"=" &amp;B170)</f>
        <v>1</v>
      </c>
      <c r="M170" s="69">
        <f>COUNTIFS('2way'!$M$3:$M$7690,"&gt;50%",'2way'!$Y$3:$Y$7690,"N",'2way'!$Q$3:$Q$7690,"=" &amp;B170) +  COUNTIFS('2way'!$M$3:$M$7690,"&gt;50%",'2way'!$Y$3:$Y$7690,"N",'2way'!$R$3:$R$7690,"=" &amp;B170)</f>
        <v>2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3</v>
      </c>
      <c r="Q170" s="6">
        <f t="shared" si="38"/>
        <v>0.33333333333333331</v>
      </c>
      <c r="R170" s="6">
        <f t="shared" si="39"/>
        <v>0.66666666666666663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0.66666666666666663</v>
      </c>
      <c r="W170">
        <f t="shared" si="44"/>
        <v>1</v>
      </c>
      <c r="X170" s="6">
        <f t="shared" si="45"/>
        <v>0.33333333333333331</v>
      </c>
      <c r="Y170">
        <f t="shared" si="46"/>
        <v>1</v>
      </c>
      <c r="Z170" s="6">
        <f t="shared" si="47"/>
        <v>0.33333333333333331</v>
      </c>
      <c r="AA170">
        <f t="shared" si="48"/>
        <v>2</v>
      </c>
      <c r="AB170" s="6">
        <f t="shared" si="49"/>
        <v>0.66666666666666663</v>
      </c>
    </row>
    <row r="171" spans="1:28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1</v>
      </c>
      <c r="D171" s="69">
        <f>COUNTIFS('2way'!$A$3:$A$7690,"&gt;50%",'2way'!$Y$3:$Y$7690,"N",'2way'!$Q$3:$Q$7690,"=" &amp;B171) +  COUNTIFS('2way'!$A$3:$A$7690,"&gt;50%",'2way'!$Y$3:$Y$7690,"N",'2way'!$R$3:$R$7690,"=" &amp;B171)</f>
        <v>1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0</v>
      </c>
      <c r="G171">
        <f>COUNTIF('2way'!$Q$3:$Q$7690,"=" &amp;B171) + COUNTIF('2way'!$R$3:$R$7690,"=" &amp;B171)</f>
        <v>3</v>
      </c>
      <c r="H171" s="6">
        <f t="shared" si="34"/>
        <v>0.33333333333333331</v>
      </c>
      <c r="I171" s="6">
        <f t="shared" si="35"/>
        <v>0.33333333333333331</v>
      </c>
      <c r="J171" s="6">
        <f t="shared" si="36"/>
        <v>0.33333333333333331</v>
      </c>
      <c r="K171" s="6">
        <f t="shared" si="37"/>
        <v>0</v>
      </c>
      <c r="L171" s="69">
        <f>COUNTIFS('2way'!$M$3:$M$7690,"&gt;50%",'2way'!$Y$3:$Y$7690,"Y",'2way'!$Q$3:$Q$7690,"=" &amp;B171) +  COUNTIFS('2way'!$M$3:$M$7690,"&gt;50%",'2way'!$Y$3:$Y$7690,"Y",'2way'!$R$3:$R$7690,"=" &amp;B171)</f>
        <v>1</v>
      </c>
      <c r="M171" s="69">
        <f>COUNTIFS('2way'!$M$3:$M$7690,"&gt;50%",'2way'!$Y$3:$Y$7690,"N",'2way'!$Q$3:$Q$7690,"=" &amp;B171) +  COUNTIFS('2way'!$M$3:$M$7690,"&gt;50%",'2way'!$Y$3:$Y$7690,"N",'2way'!$R$3:$R$7690,"=" &amp;B171)</f>
        <v>2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3</v>
      </c>
      <c r="Q171" s="6">
        <f t="shared" si="38"/>
        <v>0.33333333333333331</v>
      </c>
      <c r="R171" s="6">
        <f t="shared" si="39"/>
        <v>0.66666666666666663</v>
      </c>
      <c r="S171" s="6">
        <f t="shared" si="40"/>
        <v>0</v>
      </c>
      <c r="T171" s="6">
        <f t="shared" si="41"/>
        <v>0</v>
      </c>
      <c r="U171">
        <f t="shared" si="42"/>
        <v>2</v>
      </c>
      <c r="V171" s="6">
        <f t="shared" si="43"/>
        <v>0.66666666666666663</v>
      </c>
      <c r="W171">
        <f t="shared" si="44"/>
        <v>1</v>
      </c>
      <c r="X171" s="6">
        <f t="shared" si="45"/>
        <v>0.33333333333333331</v>
      </c>
      <c r="Y171">
        <f t="shared" si="46"/>
        <v>1</v>
      </c>
      <c r="Z171" s="6">
        <f t="shared" si="47"/>
        <v>0.33333333333333331</v>
      </c>
      <c r="AA171">
        <f t="shared" si="48"/>
        <v>2</v>
      </c>
      <c r="AB171" s="6">
        <f t="shared" si="49"/>
        <v>0.66666666666666663</v>
      </c>
    </row>
    <row r="172" spans="1:28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1</v>
      </c>
      <c r="D172" s="69">
        <f>COUNTIFS('2way'!$A$3:$A$7690,"&gt;50%",'2way'!$Y$3:$Y$7690,"N",'2way'!$Q$3:$Q$7690,"=" &amp;B172) +  COUNTIFS('2way'!$A$3:$A$7690,"&gt;50%",'2way'!$Y$3:$Y$7690,"N",'2way'!$R$3:$R$7690,"=" &amp;B172)</f>
        <v>0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3</v>
      </c>
      <c r="H172" s="6">
        <f t="shared" si="34"/>
        <v>0.33333333333333331</v>
      </c>
      <c r="I172" s="6">
        <f t="shared" si="35"/>
        <v>0</v>
      </c>
      <c r="J172" s="6">
        <f t="shared" si="36"/>
        <v>0.66666666666666663</v>
      </c>
      <c r="K172" s="6">
        <f t="shared" si="37"/>
        <v>0</v>
      </c>
      <c r="L172" s="69">
        <f>COUNTIFS('2way'!$M$3:$M$7690,"&gt;50%",'2way'!$Y$3:$Y$7690,"Y",'2way'!$Q$3:$Q$7690,"=" &amp;B172) +  COUNTIFS('2way'!$M$3:$M$7690,"&gt;50%",'2way'!$Y$3:$Y$7690,"Y",'2way'!$R$3:$R$7690,"=" &amp;B172)</f>
        <v>1</v>
      </c>
      <c r="M172" s="69">
        <f>COUNTIFS('2way'!$M$3:$M$7690,"&gt;50%",'2way'!$Y$3:$Y$7690,"N",'2way'!$Q$3:$Q$7690,"=" &amp;B172) +  COUNTIFS('2way'!$M$3:$M$7690,"&gt;50%",'2way'!$Y$3:$Y$7690,"N",'2way'!$R$3:$R$7690,"=" &amp;B172)</f>
        <v>2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3</v>
      </c>
      <c r="Q172" s="6">
        <f t="shared" si="38"/>
        <v>0.33333333333333331</v>
      </c>
      <c r="R172" s="6">
        <f t="shared" si="39"/>
        <v>0.66666666666666663</v>
      </c>
      <c r="S172" s="6">
        <f t="shared" si="40"/>
        <v>0</v>
      </c>
      <c r="T172" s="6">
        <f t="shared" si="41"/>
        <v>0</v>
      </c>
      <c r="U172">
        <f t="shared" si="42"/>
        <v>3</v>
      </c>
      <c r="V172" s="6">
        <f t="shared" si="43"/>
        <v>1</v>
      </c>
      <c r="W172">
        <f t="shared" si="44"/>
        <v>1</v>
      </c>
      <c r="X172" s="6">
        <f t="shared" si="45"/>
        <v>0.33333333333333331</v>
      </c>
      <c r="Y172">
        <f t="shared" si="46"/>
        <v>0</v>
      </c>
      <c r="Z172" s="6">
        <f t="shared" si="47"/>
        <v>0</v>
      </c>
      <c r="AA172">
        <f t="shared" si="48"/>
        <v>2</v>
      </c>
      <c r="AB172" s="6">
        <f t="shared" si="49"/>
        <v>0.66666666666666663</v>
      </c>
    </row>
    <row r="173" spans="1:28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0</v>
      </c>
      <c r="E173" s="69">
        <f>COUNTIFS('2way'!$B$3:$B$7690,"&gt;50%",'2way'!$Y$3:$Y$7690,"N",'2way'!$Q$3:$Q$7690,"=" &amp;B173) +  COUNTIFS('2way'!$B$3:$B$7690,"&gt;50%",'2way'!$Y$3:$Y$7690,"N",'2way'!$R$3:$R$7690,"=" &amp;B173)</f>
        <v>1</v>
      </c>
      <c r="F173" s="69">
        <f>COUNTIFS('2way'!$B$3:$B$7690,"&gt;50%",'2way'!$Y$3:$Y$7690,"Y",'2way'!$Q$3:$Q$7690,"=" &amp;B173) +  COUNTIFS('2way'!$B$3:$B$7690,"&gt;50%",'2way'!$Y$3:$Y$7690,"Y",'2way'!$R$3:$R$7690,"=" &amp;B173)</f>
        <v>1</v>
      </c>
      <c r="G173">
        <f>COUNTIF('2way'!$Q$3:$Q$7690,"=" &amp;B173) + COUNTIF('2way'!$R$3:$R$7690,"=" &amp;B173)</f>
        <v>3</v>
      </c>
      <c r="H173" s="6">
        <f t="shared" si="34"/>
        <v>0.33333333333333331</v>
      </c>
      <c r="I173" s="6">
        <f t="shared" si="35"/>
        <v>0</v>
      </c>
      <c r="J173" s="6">
        <f t="shared" si="36"/>
        <v>0.33333333333333331</v>
      </c>
      <c r="K173" s="6">
        <f t="shared" si="37"/>
        <v>0.33333333333333331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0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3</v>
      </c>
      <c r="Q173" s="6">
        <f t="shared" si="38"/>
        <v>0.66666666666666663</v>
      </c>
      <c r="R173" s="6">
        <f t="shared" si="39"/>
        <v>0</v>
      </c>
      <c r="S173" s="6">
        <f t="shared" si="40"/>
        <v>0.33333333333333331</v>
      </c>
      <c r="T173" s="6">
        <f t="shared" si="41"/>
        <v>0</v>
      </c>
      <c r="U173">
        <f t="shared" si="42"/>
        <v>2</v>
      </c>
      <c r="V173" s="6">
        <f t="shared" si="43"/>
        <v>0.66666666666666663</v>
      </c>
      <c r="W173">
        <f t="shared" si="44"/>
        <v>3</v>
      </c>
      <c r="X173" s="6">
        <f t="shared" si="45"/>
        <v>1</v>
      </c>
      <c r="Y173">
        <f t="shared" si="46"/>
        <v>1</v>
      </c>
      <c r="Z173" s="6">
        <f t="shared" si="47"/>
        <v>0.33333333333333331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1</v>
      </c>
      <c r="D174" s="69">
        <f>COUNTIFS('2way'!$A$3:$A$7690,"&gt;50%",'2way'!$Y$3:$Y$7690,"N",'2way'!$Q$3:$Q$7690,"=" &amp;B174) +  COUNTIFS('2way'!$A$3:$A$7690,"&gt;50%",'2way'!$Y$3:$Y$7690,"N",'2way'!$R$3:$R$7690,"=" &amp;B174)</f>
        <v>1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3</v>
      </c>
      <c r="H174" s="6">
        <f t="shared" si="34"/>
        <v>0.33333333333333331</v>
      </c>
      <c r="I174" s="6">
        <f t="shared" si="35"/>
        <v>0.33333333333333331</v>
      </c>
      <c r="J174" s="6">
        <f t="shared" si="36"/>
        <v>0</v>
      </c>
      <c r="K174" s="6">
        <f t="shared" si="37"/>
        <v>0.33333333333333331</v>
      </c>
      <c r="L174" s="69">
        <f>COUNTIFS('2way'!$M$3:$M$7690,"&gt;50%",'2way'!$Y$3:$Y$7690,"Y",'2way'!$Q$3:$Q$7690,"=" &amp;B174) +  COUNTIFS('2way'!$M$3:$M$7690,"&gt;50%",'2way'!$Y$3:$Y$7690,"Y",'2way'!$R$3:$R$7690,"=" &amp;B174)</f>
        <v>2</v>
      </c>
      <c r="M174" s="69">
        <f>COUNTIFS('2way'!$M$3:$M$7690,"&gt;50%",'2way'!$Y$3:$Y$7690,"N",'2way'!$Q$3:$Q$7690,"=" &amp;B174) +  COUNTIFS('2way'!$M$3:$M$7690,"&gt;50%",'2way'!$Y$3:$Y$7690,"N",'2way'!$R$3:$R$7690,"=" &amp;B174)</f>
        <v>0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3</v>
      </c>
      <c r="Q174" s="6">
        <f t="shared" si="38"/>
        <v>0.66666666666666663</v>
      </c>
      <c r="R174" s="6">
        <f t="shared" si="39"/>
        <v>0</v>
      </c>
      <c r="S174" s="6">
        <f t="shared" si="40"/>
        <v>0.33333333333333331</v>
      </c>
      <c r="T174" s="6">
        <f t="shared" si="41"/>
        <v>0</v>
      </c>
      <c r="U174">
        <f t="shared" si="42"/>
        <v>1</v>
      </c>
      <c r="V174" s="6">
        <f t="shared" si="43"/>
        <v>0.33333333333333331</v>
      </c>
      <c r="W174">
        <f t="shared" si="44"/>
        <v>3</v>
      </c>
      <c r="X174" s="6">
        <f t="shared" si="45"/>
        <v>1</v>
      </c>
      <c r="Y174">
        <f t="shared" si="46"/>
        <v>2</v>
      </c>
      <c r="Z174" s="6">
        <f t="shared" si="47"/>
        <v>0.66666666666666663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2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1</v>
      </c>
      <c r="G175">
        <f>COUNTIF('2way'!$Q$3:$Q$7690,"=" &amp;B175) + COUNTIF('2way'!$R$3:$R$7690,"=" &amp;B175)</f>
        <v>3</v>
      </c>
      <c r="H175" s="6">
        <f t="shared" si="34"/>
        <v>0.66666666666666663</v>
      </c>
      <c r="I175" s="6">
        <f t="shared" si="35"/>
        <v>0</v>
      </c>
      <c r="J175" s="6">
        <f t="shared" si="36"/>
        <v>0</v>
      </c>
      <c r="K175" s="6">
        <f t="shared" si="37"/>
        <v>0.33333333333333331</v>
      </c>
      <c r="L175" s="69">
        <f>COUNTIFS('2way'!$M$3:$M$7690,"&gt;50%",'2way'!$Y$3:$Y$7690,"Y",'2way'!$Q$3:$Q$7690,"=" &amp;B175) +  COUNTIFS('2way'!$M$3:$M$7690,"&gt;50%",'2way'!$Y$3:$Y$7690,"Y",'2way'!$R$3:$R$7690,"=" &amp;B175)</f>
        <v>2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1</v>
      </c>
      <c r="P175">
        <f>COUNTIF('2way'!$Q$3:$Q$7690,"=" &amp;B175) + COUNTIF('2way'!$R$3:$R$7690,"=" &amp;B175)</f>
        <v>3</v>
      </c>
      <c r="Q175" s="6">
        <f t="shared" si="38"/>
        <v>0.66666666666666663</v>
      </c>
      <c r="R175" s="6">
        <f t="shared" si="39"/>
        <v>0</v>
      </c>
      <c r="S175" s="6">
        <f t="shared" si="40"/>
        <v>0</v>
      </c>
      <c r="T175" s="6">
        <f t="shared" si="41"/>
        <v>0.33333333333333331</v>
      </c>
      <c r="U175">
        <f t="shared" si="42"/>
        <v>2</v>
      </c>
      <c r="V175" s="6">
        <f t="shared" si="43"/>
        <v>0.66666666666666663</v>
      </c>
      <c r="W175">
        <f t="shared" si="44"/>
        <v>2</v>
      </c>
      <c r="X175" s="6">
        <f t="shared" si="45"/>
        <v>0.66666666666666663</v>
      </c>
      <c r="Y175">
        <f t="shared" si="46"/>
        <v>1</v>
      </c>
      <c r="Z175" s="6">
        <f t="shared" si="47"/>
        <v>0.33333333333333331</v>
      </c>
      <c r="AA175">
        <f t="shared" si="48"/>
        <v>1</v>
      </c>
      <c r="AB175" s="6">
        <f t="shared" si="49"/>
        <v>0.33333333333333331</v>
      </c>
    </row>
    <row r="176" spans="1:28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1</v>
      </c>
      <c r="D176" s="69">
        <f>COUNTIFS('2way'!$A$3:$A$7690,"&gt;50%",'2way'!$Y$3:$Y$7690,"N",'2way'!$Q$3:$Q$7690,"=" &amp;B176) +  COUNTIFS('2way'!$A$3:$A$7690,"&gt;50%",'2way'!$Y$3:$Y$7690,"N",'2way'!$R$3:$R$7690,"=" &amp;B176)</f>
        <v>0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1</v>
      </c>
      <c r="G176">
        <f>COUNTIF('2way'!$Q$3:$Q$7690,"=" &amp;B176) + COUNTIF('2way'!$R$3:$R$7690,"=" &amp;B176)</f>
        <v>3</v>
      </c>
      <c r="H176" s="6">
        <f t="shared" si="34"/>
        <v>0.33333333333333331</v>
      </c>
      <c r="I176" s="6">
        <f t="shared" si="35"/>
        <v>0</v>
      </c>
      <c r="J176" s="6">
        <f t="shared" si="36"/>
        <v>0.33333333333333331</v>
      </c>
      <c r="K176" s="6">
        <f t="shared" si="37"/>
        <v>0.33333333333333331</v>
      </c>
      <c r="L176" s="69">
        <f>COUNTIFS('2way'!$M$3:$M$7690,"&gt;50%",'2way'!$Y$3:$Y$7690,"Y",'2way'!$Q$3:$Q$7690,"=" &amp;B176) +  COUNTIFS('2way'!$M$3:$M$7690,"&gt;50%",'2way'!$Y$3:$Y$7690,"Y",'2way'!$R$3:$R$7690,"=" &amp;B176)</f>
        <v>2</v>
      </c>
      <c r="M176" s="69">
        <f>COUNTIFS('2way'!$M$3:$M$7690,"&gt;50%",'2way'!$Y$3:$Y$7690,"N",'2way'!$Q$3:$Q$7690,"=" &amp;B176) +  COUNTIFS('2way'!$M$3:$M$7690,"&gt;50%",'2way'!$Y$3:$Y$7690,"N",'2way'!$R$3:$R$7690,"=" &amp;B176)</f>
        <v>1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3</v>
      </c>
      <c r="Q176" s="6">
        <f t="shared" si="38"/>
        <v>0.66666666666666663</v>
      </c>
      <c r="R176" s="6">
        <f t="shared" si="39"/>
        <v>0.33333333333333331</v>
      </c>
      <c r="S176" s="6">
        <f t="shared" si="40"/>
        <v>0</v>
      </c>
      <c r="T176" s="6">
        <f t="shared" si="41"/>
        <v>0</v>
      </c>
      <c r="U176">
        <f t="shared" si="42"/>
        <v>2</v>
      </c>
      <c r="V176" s="6">
        <f t="shared" si="43"/>
        <v>0.66666666666666663</v>
      </c>
      <c r="W176">
        <f t="shared" si="44"/>
        <v>2</v>
      </c>
      <c r="X176" s="6">
        <f t="shared" si="45"/>
        <v>0.66666666666666663</v>
      </c>
      <c r="Y176">
        <f t="shared" si="46"/>
        <v>1</v>
      </c>
      <c r="Z176" s="6">
        <f t="shared" si="47"/>
        <v>0.33333333333333331</v>
      </c>
      <c r="AA176">
        <f t="shared" si="48"/>
        <v>1</v>
      </c>
      <c r="AB176" s="6">
        <f t="shared" si="49"/>
        <v>0.33333333333333331</v>
      </c>
    </row>
    <row r="177" spans="1:28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1</v>
      </c>
      <c r="D177" s="69">
        <f>COUNTIFS('2way'!$A$3:$A$7690,"&gt;50%",'2way'!$Y$3:$Y$7690,"N",'2way'!$Q$3:$Q$7690,"=" &amp;B177) +  COUNTIFS('2way'!$A$3:$A$7690,"&gt;50%",'2way'!$Y$3:$Y$7690,"N",'2way'!$R$3:$R$7690,"=" &amp;B177)</f>
        <v>0</v>
      </c>
      <c r="E177" s="69">
        <f>COUNTIFS('2way'!$B$3:$B$7690,"&gt;50%",'2way'!$Y$3:$Y$7690,"N",'2way'!$Q$3:$Q$7690,"=" &amp;B177) +  COUNTIFS('2way'!$B$3:$B$7690,"&gt;50%",'2way'!$Y$3:$Y$7690,"N",'2way'!$R$3:$R$7690,"=" &amp;B177)</f>
        <v>0</v>
      </c>
      <c r="F177" s="69">
        <f>COUNTIFS('2way'!$B$3:$B$7690,"&gt;50%",'2way'!$Y$3:$Y$7690,"Y",'2way'!$Q$3:$Q$7690,"=" &amp;B177) +  COUNTIFS('2way'!$B$3:$B$7690,"&gt;50%",'2way'!$Y$3:$Y$7690,"Y",'2way'!$R$3:$R$7690,"=" &amp;B177)</f>
        <v>2</v>
      </c>
      <c r="G177">
        <f>COUNTIF('2way'!$Q$3:$Q$7690,"=" &amp;B177) + COUNTIF('2way'!$R$3:$R$7690,"=" &amp;B177)</f>
        <v>3</v>
      </c>
      <c r="H177" s="6">
        <f t="shared" si="34"/>
        <v>0.33333333333333331</v>
      </c>
      <c r="I177" s="6">
        <f t="shared" si="35"/>
        <v>0</v>
      </c>
      <c r="J177" s="6">
        <f t="shared" si="36"/>
        <v>0</v>
      </c>
      <c r="K177" s="6">
        <f t="shared" si="37"/>
        <v>0.66666666666666663</v>
      </c>
      <c r="L177" s="69">
        <f>COUNTIFS('2way'!$M$3:$M$7690,"&gt;50%",'2way'!$Y$3:$Y$7690,"Y",'2way'!$Q$3:$Q$7690,"=" &amp;B177) +  COUNTIFS('2way'!$M$3:$M$7690,"&gt;50%",'2way'!$Y$3:$Y$7690,"Y",'2way'!$R$3:$R$7690,"=" &amp;B177)</f>
        <v>3</v>
      </c>
      <c r="M177" s="69">
        <f>COUNTIFS('2way'!$M$3:$M$7690,"&gt;50%",'2way'!$Y$3:$Y$7690,"N",'2way'!$Q$3:$Q$7690,"=" &amp;B177) +  COUNTIFS('2way'!$M$3:$M$7690,"&gt;50%",'2way'!$Y$3:$Y$7690,"N",'2way'!$R$3:$R$7690,"=" &amp;B177)</f>
        <v>0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3</v>
      </c>
      <c r="Q177" s="6">
        <f t="shared" si="38"/>
        <v>1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1</v>
      </c>
      <c r="V177" s="6">
        <f t="shared" si="43"/>
        <v>0.33333333333333331</v>
      </c>
      <c r="W177">
        <f t="shared" si="44"/>
        <v>3</v>
      </c>
      <c r="X177" s="6">
        <f t="shared" si="45"/>
        <v>1</v>
      </c>
      <c r="Y177">
        <f t="shared" si="46"/>
        <v>2</v>
      </c>
      <c r="Z177" s="6">
        <f t="shared" si="47"/>
        <v>0.66666666666666663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2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3</v>
      </c>
      <c r="H178" s="6">
        <f t="shared" si="34"/>
        <v>0.66666666666666663</v>
      </c>
      <c r="I178" s="6">
        <f t="shared" si="35"/>
        <v>0.33333333333333331</v>
      </c>
      <c r="J178" s="6">
        <f t="shared" si="36"/>
        <v>0</v>
      </c>
      <c r="K178" s="6">
        <f t="shared" si="37"/>
        <v>0</v>
      </c>
      <c r="L178" s="69">
        <f>COUNTIFS('2way'!$M$3:$M$7690,"&gt;50%",'2way'!$Y$3:$Y$7690,"Y",'2way'!$Q$3:$Q$7690,"=" &amp;B178) +  COUNTIFS('2way'!$M$3:$M$7690,"&gt;50%",'2way'!$Y$3:$Y$7690,"Y",'2way'!$R$3:$R$7690,"=" &amp;B178)</f>
        <v>2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3</v>
      </c>
      <c r="Q178" s="6">
        <f t="shared" si="38"/>
        <v>0.66666666666666663</v>
      </c>
      <c r="R178" s="6">
        <f t="shared" si="39"/>
        <v>0.33333333333333331</v>
      </c>
      <c r="S178" s="6">
        <f t="shared" si="40"/>
        <v>0</v>
      </c>
      <c r="T178" s="6">
        <f t="shared" si="41"/>
        <v>0</v>
      </c>
      <c r="U178">
        <f t="shared" si="42"/>
        <v>2</v>
      </c>
      <c r="V178" s="6">
        <f t="shared" si="43"/>
        <v>0.66666666666666663</v>
      </c>
      <c r="W178">
        <f t="shared" si="44"/>
        <v>2</v>
      </c>
      <c r="X178" s="6">
        <f t="shared" si="45"/>
        <v>0.66666666666666663</v>
      </c>
      <c r="Y178">
        <f t="shared" si="46"/>
        <v>1</v>
      </c>
      <c r="Z178" s="6">
        <f t="shared" si="47"/>
        <v>0.33333333333333331</v>
      </c>
      <c r="AA178">
        <f t="shared" si="48"/>
        <v>1</v>
      </c>
      <c r="AB178" s="6">
        <f t="shared" si="49"/>
        <v>0.33333333333333331</v>
      </c>
    </row>
    <row r="179" spans="1:28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3</v>
      </c>
      <c r="D179" s="69">
        <f>COUNTIFS('2way'!$A$3:$A$7690,"&gt;50%",'2way'!$Y$3:$Y$7690,"N",'2way'!$Q$3:$Q$7690,"=" &amp;B179) +  COUNTIFS('2way'!$A$3:$A$7690,"&gt;50%",'2way'!$Y$3:$Y$7690,"N",'2way'!$R$3:$R$7690,"=" &amp;B179)</f>
        <v>0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5</v>
      </c>
      <c r="H179" s="6">
        <f t="shared" si="34"/>
        <v>0.6</v>
      </c>
      <c r="I179" s="6">
        <f t="shared" si="35"/>
        <v>0</v>
      </c>
      <c r="J179" s="6">
        <f t="shared" si="36"/>
        <v>0.2</v>
      </c>
      <c r="K179" s="6">
        <f t="shared" si="37"/>
        <v>0.2</v>
      </c>
      <c r="L179" s="69">
        <f>COUNTIFS('2way'!$M$3:$M$7690,"&gt;50%",'2way'!$Y$3:$Y$7690,"Y",'2way'!$Q$3:$Q$7690,"=" &amp;B179) +  COUNTIFS('2way'!$M$3:$M$7690,"&gt;50%",'2way'!$Y$3:$Y$7690,"Y",'2way'!$R$3:$R$7690,"=" &amp;B179)</f>
        <v>4</v>
      </c>
      <c r="M179" s="69">
        <f>COUNTIFS('2way'!$M$3:$M$7690,"&gt;50%",'2way'!$Y$3:$Y$7690,"N",'2way'!$Q$3:$Q$7690,"=" &amp;B179) +  COUNTIFS('2way'!$M$3:$M$7690,"&gt;50%",'2way'!$Y$3:$Y$7690,"N",'2way'!$R$3:$R$7690,"=" &amp;B179)</f>
        <v>1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5</v>
      </c>
      <c r="Q179" s="6">
        <f t="shared" si="38"/>
        <v>0.8</v>
      </c>
      <c r="R179" s="6">
        <f t="shared" si="39"/>
        <v>0.2</v>
      </c>
      <c r="S179" s="6">
        <f t="shared" si="40"/>
        <v>0</v>
      </c>
      <c r="T179" s="6">
        <f t="shared" si="41"/>
        <v>0</v>
      </c>
      <c r="U179">
        <f t="shared" si="42"/>
        <v>4</v>
      </c>
      <c r="V179" s="6">
        <f t="shared" si="43"/>
        <v>0.8</v>
      </c>
      <c r="W179">
        <f t="shared" si="44"/>
        <v>4</v>
      </c>
      <c r="X179" s="6">
        <f t="shared" si="45"/>
        <v>0.8</v>
      </c>
      <c r="Y179">
        <f t="shared" si="46"/>
        <v>1</v>
      </c>
      <c r="Z179" s="6">
        <f t="shared" si="47"/>
        <v>0.2</v>
      </c>
      <c r="AA179">
        <f t="shared" si="48"/>
        <v>1</v>
      </c>
      <c r="AB179" s="6">
        <f t="shared" si="49"/>
        <v>0.2</v>
      </c>
    </row>
    <row r="180" spans="1:28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3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5</v>
      </c>
      <c r="H180" s="6">
        <f t="shared" si="34"/>
        <v>0.6</v>
      </c>
      <c r="I180" s="6">
        <f t="shared" si="35"/>
        <v>0</v>
      </c>
      <c r="J180" s="6">
        <f t="shared" si="36"/>
        <v>0.2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3</v>
      </c>
      <c r="M180" s="69">
        <f>COUNTIFS('2way'!$M$3:$M$7690,"&gt;50%",'2way'!$Y$3:$Y$7690,"N",'2way'!$Q$3:$Q$7690,"=" &amp;B180) +  COUNTIFS('2way'!$M$3:$M$7690,"&gt;50%",'2way'!$Y$3:$Y$7690,"N",'2way'!$R$3:$R$7690,"=" &amp;B180)</f>
        <v>1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5</v>
      </c>
      <c r="Q180" s="6">
        <f t="shared" si="38"/>
        <v>0.6</v>
      </c>
      <c r="R180" s="6">
        <f t="shared" si="39"/>
        <v>0.2</v>
      </c>
      <c r="S180" s="6">
        <f t="shared" si="40"/>
        <v>0</v>
      </c>
      <c r="T180" s="6">
        <f t="shared" si="41"/>
        <v>0.2</v>
      </c>
      <c r="U180">
        <f t="shared" si="42"/>
        <v>4</v>
      </c>
      <c r="V180" s="6">
        <f t="shared" si="43"/>
        <v>0.8</v>
      </c>
      <c r="W180">
        <f t="shared" si="44"/>
        <v>3</v>
      </c>
      <c r="X180" s="6">
        <f t="shared" si="45"/>
        <v>0.6</v>
      </c>
      <c r="Y180">
        <f t="shared" si="46"/>
        <v>0</v>
      </c>
      <c r="Z180" s="6">
        <f t="shared" si="47"/>
        <v>0</v>
      </c>
      <c r="AA180">
        <f t="shared" si="48"/>
        <v>2</v>
      </c>
      <c r="AB180" s="6">
        <f t="shared" si="49"/>
        <v>0.4</v>
      </c>
    </row>
    <row r="181" spans="1:28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0</v>
      </c>
      <c r="D181" s="69">
        <f>COUNTIFS('2way'!$A$3:$A$7690,"&gt;50%",'2way'!$Y$3:$Y$7690,"N",'2way'!$Q$3:$Q$7690,"=" &amp;B181) +  COUNTIFS('2way'!$A$3:$A$7690,"&gt;50%",'2way'!$Y$3:$Y$7690,"N",'2way'!$R$3:$R$7690,"=" &amp;B181)</f>
        <v>0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5</v>
      </c>
      <c r="H181" s="6">
        <f t="shared" si="34"/>
        <v>0</v>
      </c>
      <c r="I181" s="6">
        <f t="shared" si="35"/>
        <v>0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2</v>
      </c>
      <c r="M181" s="69">
        <f>COUNTIFS('2way'!$M$3:$M$7690,"&gt;50%",'2way'!$Y$3:$Y$7690,"N",'2way'!$Q$3:$Q$7690,"=" &amp;B181) +  COUNTIFS('2way'!$M$3:$M$7690,"&gt;50%",'2way'!$Y$3:$Y$7690,"N",'2way'!$R$3:$R$7690,"=" &amp;B181)</f>
        <v>2</v>
      </c>
      <c r="N181" s="69">
        <f>COUNTIFS('2way'!$N$3:$N$7690,"&gt;50%",'2way'!$Y$3:$Y$7690,"N",'2way'!$Q$3:$Q$7690,"=" &amp;B181) +  COUNTIFS('2way'!$N$3:$N$7690,"&gt;50%",'2way'!$Y$3:$Y$7690,"N",'2way'!$R$3:$R$7690,"=" &amp;B181)</f>
        <v>0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5</v>
      </c>
      <c r="Q181" s="6">
        <f t="shared" si="38"/>
        <v>0.4</v>
      </c>
      <c r="R181" s="6">
        <f t="shared" si="39"/>
        <v>0.4</v>
      </c>
      <c r="S181" s="6">
        <f t="shared" si="40"/>
        <v>0</v>
      </c>
      <c r="T181" s="6">
        <f t="shared" si="41"/>
        <v>0.2</v>
      </c>
      <c r="U181">
        <f t="shared" si="42"/>
        <v>0</v>
      </c>
      <c r="V181" s="6">
        <f t="shared" si="43"/>
        <v>0</v>
      </c>
      <c r="W181">
        <f t="shared" si="44"/>
        <v>2</v>
      </c>
      <c r="X181" s="6">
        <f t="shared" si="45"/>
        <v>0.4</v>
      </c>
      <c r="Y181">
        <f t="shared" si="46"/>
        <v>0</v>
      </c>
      <c r="Z181" s="6">
        <f t="shared" si="47"/>
        <v>0</v>
      </c>
      <c r="AA181">
        <f t="shared" si="48"/>
        <v>3</v>
      </c>
      <c r="AB181" s="6">
        <f t="shared" si="49"/>
        <v>0.6</v>
      </c>
    </row>
    <row r="182" spans="1:28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0</v>
      </c>
      <c r="E182" s="69">
        <f>COUNTIFS('2way'!$B$3:$B$7690,"&gt;50%",'2way'!$Y$3:$Y$7690,"N",'2way'!$Q$3:$Q$7690,"=" &amp;B182) +  COUNTIFS('2way'!$B$3:$B$7690,"&gt;50%",'2way'!$Y$3:$Y$7690,"N",'2way'!$R$3:$R$7690,"=" &amp;B182)</f>
        <v>0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5</v>
      </c>
      <c r="H182" s="6">
        <f t="shared" si="34"/>
        <v>0</v>
      </c>
      <c r="I182" s="6">
        <f t="shared" si="35"/>
        <v>0</v>
      </c>
      <c r="J182" s="6">
        <f t="shared" si="36"/>
        <v>0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3</v>
      </c>
      <c r="M182" s="69">
        <f>COUNTIFS('2way'!$M$3:$M$7690,"&gt;50%",'2way'!$Y$3:$Y$7690,"N",'2way'!$Q$3:$Q$7690,"=" &amp;B182) +  COUNTIFS('2way'!$M$3:$M$7690,"&gt;50%",'2way'!$Y$3:$Y$7690,"N",'2way'!$R$3:$R$7690,"=" &amp;B182)</f>
        <v>1</v>
      </c>
      <c r="N182" s="69">
        <f>COUNTIFS('2way'!$N$3:$N$7690,"&gt;50%",'2way'!$Y$3:$Y$7690,"N",'2way'!$Q$3:$Q$7690,"=" &amp;B182) +  COUNTIFS('2way'!$N$3:$N$7690,"&gt;50%",'2way'!$Y$3:$Y$7690,"N",'2way'!$R$3:$R$7690,"=" &amp;B182)</f>
        <v>0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5</v>
      </c>
      <c r="Q182" s="6">
        <f t="shared" si="38"/>
        <v>0.6</v>
      </c>
      <c r="R182" s="6">
        <f t="shared" si="39"/>
        <v>0.2</v>
      </c>
      <c r="S182" s="6">
        <f t="shared" si="40"/>
        <v>0</v>
      </c>
      <c r="T182" s="6">
        <f t="shared" si="41"/>
        <v>0.2</v>
      </c>
      <c r="U182">
        <f t="shared" si="42"/>
        <v>0</v>
      </c>
      <c r="V182" s="6">
        <f t="shared" si="43"/>
        <v>0</v>
      </c>
      <c r="W182">
        <f t="shared" si="44"/>
        <v>3</v>
      </c>
      <c r="X182" s="6">
        <f t="shared" si="45"/>
        <v>0.6</v>
      </c>
      <c r="Y182">
        <f t="shared" si="46"/>
        <v>0</v>
      </c>
      <c r="Z182" s="6">
        <f t="shared" si="47"/>
        <v>0</v>
      </c>
      <c r="AA182">
        <f t="shared" si="48"/>
        <v>2</v>
      </c>
      <c r="AB182" s="6">
        <f t="shared" si="49"/>
        <v>0.4</v>
      </c>
    </row>
    <row r="183" spans="1:28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0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0</v>
      </c>
      <c r="G183">
        <f>COUNTIF('2way'!$Q$3:$Q$7690,"=" &amp;B183) + COUNTIF('2way'!$R$3:$R$7690,"=" &amp;B183)</f>
        <v>5</v>
      </c>
      <c r="H183" s="6">
        <f t="shared" si="34"/>
        <v>0</v>
      </c>
      <c r="I183" s="6">
        <f t="shared" si="35"/>
        <v>0.4</v>
      </c>
      <c r="J183" s="6">
        <f t="shared" si="36"/>
        <v>0.2</v>
      </c>
      <c r="K183" s="6">
        <f t="shared" si="37"/>
        <v>0</v>
      </c>
      <c r="L183" s="69">
        <f>COUNTIFS('2way'!$M$3:$M$7690,"&gt;50%",'2way'!$Y$3:$Y$7690,"Y",'2way'!$Q$3:$Q$7690,"=" &amp;B183) +  COUNTIFS('2way'!$M$3:$M$7690,"&gt;50%",'2way'!$Y$3:$Y$7690,"Y",'2way'!$R$3:$R$7690,"=" &amp;B183)</f>
        <v>1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5</v>
      </c>
      <c r="Q183" s="6">
        <f t="shared" si="38"/>
        <v>0.2</v>
      </c>
      <c r="R183" s="6">
        <f t="shared" si="39"/>
        <v>0.8</v>
      </c>
      <c r="S183" s="6">
        <f t="shared" si="40"/>
        <v>0</v>
      </c>
      <c r="T183" s="6">
        <f t="shared" si="41"/>
        <v>0</v>
      </c>
      <c r="U183">
        <f t="shared" si="42"/>
        <v>1</v>
      </c>
      <c r="V183" s="6">
        <f t="shared" si="43"/>
        <v>0.2</v>
      </c>
      <c r="W183">
        <f t="shared" si="44"/>
        <v>1</v>
      </c>
      <c r="X183" s="6">
        <f t="shared" si="45"/>
        <v>0.2</v>
      </c>
      <c r="Y183">
        <f t="shared" si="46"/>
        <v>2</v>
      </c>
      <c r="Z183" s="6">
        <f t="shared" si="47"/>
        <v>0.4</v>
      </c>
      <c r="AA183">
        <f t="shared" si="48"/>
        <v>4</v>
      </c>
      <c r="AB183" s="6">
        <f t="shared" si="49"/>
        <v>0.8</v>
      </c>
    </row>
    <row r="184" spans="1:28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1</v>
      </c>
      <c r="D184" s="69">
        <f>COUNTIFS('2way'!$A$3:$A$7690,"&gt;50%",'2way'!$Y$3:$Y$7690,"N",'2way'!$Q$3:$Q$7690,"=" &amp;B184) +  COUNTIFS('2way'!$A$3:$A$7690,"&gt;50%",'2way'!$Y$3:$Y$7690,"N",'2way'!$R$3:$R$7690,"=" &amp;B184)</f>
        <v>0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1</v>
      </c>
      <c r="G184">
        <f>COUNTIF('2way'!$Q$3:$Q$7690,"=" &amp;B184) + COUNTIF('2way'!$R$3:$R$7690,"=" &amp;B184)</f>
        <v>5</v>
      </c>
      <c r="H184" s="6">
        <f t="shared" si="34"/>
        <v>0.2</v>
      </c>
      <c r="I184" s="6">
        <f t="shared" si="35"/>
        <v>0</v>
      </c>
      <c r="J184" s="6">
        <f t="shared" si="36"/>
        <v>0.2</v>
      </c>
      <c r="K184" s="6">
        <f t="shared" si="37"/>
        <v>0.2</v>
      </c>
      <c r="L184" s="69">
        <f>COUNTIFS('2way'!$M$3:$M$7690,"&gt;50%",'2way'!$Y$3:$Y$7690,"Y",'2way'!$Q$3:$Q$7690,"=" &amp;B184) +  COUNTIFS('2way'!$M$3:$M$7690,"&gt;50%",'2way'!$Y$3:$Y$7690,"Y",'2way'!$R$3:$R$7690,"=" &amp;B184)</f>
        <v>3</v>
      </c>
      <c r="M184" s="69">
        <f>COUNTIFS('2way'!$M$3:$M$7690,"&gt;50%",'2way'!$Y$3:$Y$7690,"N",'2way'!$Q$3:$Q$7690,"=" &amp;B184) +  COUNTIFS('2way'!$M$3:$M$7690,"&gt;50%",'2way'!$Y$3:$Y$7690,"N",'2way'!$R$3:$R$7690,"=" &amp;B184)</f>
        <v>2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5</v>
      </c>
      <c r="Q184" s="6">
        <f t="shared" si="38"/>
        <v>0.6</v>
      </c>
      <c r="R184" s="6">
        <f t="shared" si="39"/>
        <v>0.4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0.4</v>
      </c>
      <c r="W184">
        <f t="shared" si="44"/>
        <v>3</v>
      </c>
      <c r="X184" s="6">
        <f t="shared" si="45"/>
        <v>0.6</v>
      </c>
      <c r="Y184">
        <f t="shared" si="46"/>
        <v>1</v>
      </c>
      <c r="Z184" s="6">
        <f t="shared" si="47"/>
        <v>0.2</v>
      </c>
      <c r="AA184">
        <f t="shared" si="48"/>
        <v>2</v>
      </c>
      <c r="AB184" s="6">
        <f t="shared" si="49"/>
        <v>0.4</v>
      </c>
    </row>
    <row r="185" spans="1:28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1</v>
      </c>
      <c r="D185" s="69">
        <f>COUNTIFS('2way'!$A$3:$A$7690,"&gt;50%",'2way'!$Y$3:$Y$7690,"N",'2way'!$Q$3:$Q$7690,"=" &amp;B185) +  COUNTIFS('2way'!$A$3:$A$7690,"&gt;50%",'2way'!$Y$3:$Y$7690,"N",'2way'!$R$3:$R$7690,"=" &amp;B185)</f>
        <v>0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0</v>
      </c>
      <c r="G185">
        <f>COUNTIF('2way'!$Q$3:$Q$7690,"=" &amp;B185) + COUNTIF('2way'!$R$3:$R$7690,"=" &amp;B185)</f>
        <v>5</v>
      </c>
      <c r="H185" s="6">
        <f t="shared" si="34"/>
        <v>0.2</v>
      </c>
      <c r="I185" s="6">
        <f t="shared" si="35"/>
        <v>0</v>
      </c>
      <c r="J185" s="6">
        <f t="shared" si="36"/>
        <v>0.4</v>
      </c>
      <c r="K185" s="6">
        <f t="shared" si="37"/>
        <v>0</v>
      </c>
      <c r="L185" s="69">
        <f>COUNTIFS('2way'!$M$3:$M$7690,"&gt;50%",'2way'!$Y$3:$Y$7690,"Y",'2way'!$Q$3:$Q$7690,"=" &amp;B185) +  COUNTIFS('2way'!$M$3:$M$7690,"&gt;50%",'2way'!$Y$3:$Y$7690,"Y",'2way'!$R$3:$R$7690,"=" &amp;B185)</f>
        <v>2</v>
      </c>
      <c r="M185" s="69">
        <f>COUNTIFS('2way'!$M$3:$M$7690,"&gt;50%",'2way'!$Y$3:$Y$7690,"N",'2way'!$Q$3:$Q$7690,"=" &amp;B185) +  COUNTIFS('2way'!$M$3:$M$7690,"&gt;50%",'2way'!$Y$3:$Y$7690,"N",'2way'!$R$3:$R$7690,"=" &amp;B185)</f>
        <v>2</v>
      </c>
      <c r="N185" s="69">
        <f>COUNTIFS('2way'!$N$3:$N$7690,"&gt;50%",'2way'!$Y$3:$Y$7690,"N",'2way'!$Q$3:$Q$7690,"=" &amp;B185) +  COUNTIFS('2way'!$N$3:$N$7690,"&gt;50%",'2way'!$Y$3:$Y$7690,"N",'2way'!$R$3:$R$7690,"=" &amp;B185)</f>
        <v>0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5</v>
      </c>
      <c r="Q185" s="6">
        <f t="shared" si="38"/>
        <v>0.4</v>
      </c>
      <c r="R185" s="6">
        <f t="shared" si="39"/>
        <v>0.4</v>
      </c>
      <c r="S185" s="6">
        <f t="shared" si="40"/>
        <v>0</v>
      </c>
      <c r="T185" s="6">
        <f t="shared" si="41"/>
        <v>0.2</v>
      </c>
      <c r="U185">
        <f t="shared" si="42"/>
        <v>3</v>
      </c>
      <c r="V185" s="6">
        <f t="shared" si="43"/>
        <v>0.6</v>
      </c>
      <c r="W185">
        <f t="shared" si="44"/>
        <v>2</v>
      </c>
      <c r="X185" s="6">
        <f t="shared" si="45"/>
        <v>0.4</v>
      </c>
      <c r="Y185">
        <f t="shared" si="46"/>
        <v>0</v>
      </c>
      <c r="Z185" s="6">
        <f t="shared" si="47"/>
        <v>0</v>
      </c>
      <c r="AA185">
        <f t="shared" si="48"/>
        <v>3</v>
      </c>
      <c r="AB185" s="6">
        <f t="shared" si="49"/>
        <v>0.6</v>
      </c>
    </row>
    <row r="186" spans="1:28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1</v>
      </c>
      <c r="D186" s="69">
        <f>COUNTIFS('2way'!$A$3:$A$7690,"&gt;50%",'2way'!$Y$3:$Y$7690,"N",'2way'!$Q$3:$Q$7690,"=" &amp;B186) +  COUNTIFS('2way'!$A$3:$A$7690,"&gt;50%",'2way'!$Y$3:$Y$7690,"N",'2way'!$R$3:$R$7690,"=" &amp;B186)</f>
        <v>1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5</v>
      </c>
      <c r="H186" s="6">
        <f t="shared" si="34"/>
        <v>0.2</v>
      </c>
      <c r="I186" s="6">
        <f t="shared" si="35"/>
        <v>0.2</v>
      </c>
      <c r="J186" s="6">
        <f t="shared" si="36"/>
        <v>0</v>
      </c>
      <c r="K186" s="6">
        <f t="shared" si="37"/>
        <v>0.2</v>
      </c>
      <c r="L186" s="69">
        <f>COUNTIFS('2way'!$M$3:$M$7690,"&gt;50%",'2way'!$Y$3:$Y$7690,"Y",'2way'!$Q$3:$Q$7690,"=" &amp;B186) +  COUNTIFS('2way'!$M$3:$M$7690,"&gt;50%",'2way'!$Y$3:$Y$7690,"Y",'2way'!$R$3:$R$7690,"=" &amp;B186)</f>
        <v>0</v>
      </c>
      <c r="M186" s="69">
        <f>COUNTIFS('2way'!$M$3:$M$7690,"&gt;50%",'2way'!$Y$3:$Y$7690,"N",'2way'!$Q$3:$Q$7690,"=" &amp;B186) +  COUNTIFS('2way'!$M$3:$M$7690,"&gt;50%",'2way'!$Y$3:$Y$7690,"N",'2way'!$R$3:$R$7690,"=" &amp;B186)</f>
        <v>2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5</v>
      </c>
      <c r="Q186" s="6">
        <f t="shared" si="38"/>
        <v>0</v>
      </c>
      <c r="R186" s="6">
        <f t="shared" si="39"/>
        <v>0.4</v>
      </c>
      <c r="S186" s="6">
        <f t="shared" si="40"/>
        <v>0.2</v>
      </c>
      <c r="T186" s="6">
        <f t="shared" si="41"/>
        <v>0.4</v>
      </c>
      <c r="U186">
        <f t="shared" si="42"/>
        <v>1</v>
      </c>
      <c r="V186" s="6">
        <f t="shared" si="43"/>
        <v>0.2</v>
      </c>
      <c r="W186">
        <f t="shared" si="44"/>
        <v>1</v>
      </c>
      <c r="X186" s="6">
        <f t="shared" si="45"/>
        <v>0.2</v>
      </c>
      <c r="Y186">
        <f t="shared" si="46"/>
        <v>2</v>
      </c>
      <c r="Z186" s="6">
        <f t="shared" si="47"/>
        <v>0.4</v>
      </c>
      <c r="AA186">
        <f t="shared" si="48"/>
        <v>4</v>
      </c>
      <c r="AB186" s="6">
        <f t="shared" si="49"/>
        <v>0.8</v>
      </c>
    </row>
    <row r="187" spans="1:28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2</v>
      </c>
      <c r="D187" s="69">
        <f>COUNTIFS('2way'!$A$3:$A$7690,"&gt;50%",'2way'!$Y$3:$Y$7690,"N",'2way'!$Q$3:$Q$7690,"=" &amp;B187) +  COUNTIFS('2way'!$A$3:$A$7690,"&gt;50%",'2way'!$Y$3:$Y$7690,"N",'2way'!$R$3:$R$7690,"=" &amp;B187)</f>
        <v>1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1</v>
      </c>
      <c r="G187">
        <f>COUNTIF('2way'!$Q$3:$Q$7690,"=" &amp;B187) + COUNTIF('2way'!$R$3:$R$7690,"=" &amp;B187)</f>
        <v>5</v>
      </c>
      <c r="H187" s="6">
        <f t="shared" si="34"/>
        <v>0.4</v>
      </c>
      <c r="I187" s="6">
        <f t="shared" si="35"/>
        <v>0.2</v>
      </c>
      <c r="J187" s="6">
        <f t="shared" si="36"/>
        <v>0.2</v>
      </c>
      <c r="K187" s="6">
        <f t="shared" si="37"/>
        <v>0.2</v>
      </c>
      <c r="L187" s="69">
        <f>COUNTIFS('2way'!$M$3:$M$7690,"&gt;50%",'2way'!$Y$3:$Y$7690,"Y",'2way'!$Q$3:$Q$7690,"=" &amp;B187) +  COUNTIFS('2way'!$M$3:$M$7690,"&gt;50%",'2way'!$Y$3:$Y$7690,"Y",'2way'!$R$3:$R$7690,"=" &amp;B187)</f>
        <v>3</v>
      </c>
      <c r="M187" s="69">
        <f>COUNTIFS('2way'!$M$3:$M$7690,"&gt;50%",'2way'!$Y$3:$Y$7690,"N",'2way'!$Q$3:$Q$7690,"=" &amp;B187) +  COUNTIFS('2way'!$M$3:$M$7690,"&gt;50%",'2way'!$Y$3:$Y$7690,"N",'2way'!$R$3:$R$7690,"=" &amp;B187)</f>
        <v>2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5</v>
      </c>
      <c r="Q187" s="6">
        <f t="shared" si="38"/>
        <v>0.6</v>
      </c>
      <c r="R187" s="6">
        <f t="shared" si="39"/>
        <v>0.4</v>
      </c>
      <c r="S187" s="6">
        <f t="shared" si="40"/>
        <v>0</v>
      </c>
      <c r="T187" s="6">
        <f t="shared" si="41"/>
        <v>0</v>
      </c>
      <c r="U187">
        <f t="shared" si="42"/>
        <v>3</v>
      </c>
      <c r="V187" s="6">
        <f t="shared" si="43"/>
        <v>0.6</v>
      </c>
      <c r="W187">
        <f t="shared" si="44"/>
        <v>3</v>
      </c>
      <c r="X187" s="6">
        <f t="shared" si="45"/>
        <v>0.6</v>
      </c>
      <c r="Y187">
        <f t="shared" si="46"/>
        <v>2</v>
      </c>
      <c r="Z187" s="6">
        <f t="shared" si="47"/>
        <v>0.4</v>
      </c>
      <c r="AA187">
        <f t="shared" si="48"/>
        <v>2</v>
      </c>
      <c r="AB187" s="6">
        <f t="shared" si="49"/>
        <v>0.4</v>
      </c>
    </row>
    <row r="188" spans="1:28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1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0</v>
      </c>
      <c r="G188">
        <f>COUNTIF('2way'!$Q$3:$Q$7690,"=" &amp;B188) + COUNTIF('2way'!$R$3:$R$7690,"=" &amp;B188)</f>
        <v>2</v>
      </c>
      <c r="H188" s="6">
        <f t="shared" si="34"/>
        <v>0.5</v>
      </c>
      <c r="I188" s="6">
        <f t="shared" si="35"/>
        <v>0</v>
      </c>
      <c r="J188" s="6">
        <f t="shared" si="36"/>
        <v>0</v>
      </c>
      <c r="K188" s="6">
        <f t="shared" si="37"/>
        <v>0</v>
      </c>
      <c r="L188" s="69">
        <f>COUNTIFS('2way'!$M$3:$M$7690,"&gt;50%",'2way'!$Y$3:$Y$7690,"Y",'2way'!$Q$3:$Q$7690,"=" &amp;B188) +  COUNTIFS('2way'!$M$3:$M$7690,"&gt;50%",'2way'!$Y$3:$Y$7690,"Y",'2way'!$R$3:$R$7690,"=" &amp;B188)</f>
        <v>2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2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1</v>
      </c>
      <c r="V188" s="6">
        <f t="shared" si="43"/>
        <v>0.5</v>
      </c>
      <c r="W188">
        <f t="shared" si="44"/>
        <v>2</v>
      </c>
      <c r="X188" s="6">
        <f t="shared" si="45"/>
        <v>1</v>
      </c>
      <c r="Y188">
        <f t="shared" si="46"/>
        <v>0</v>
      </c>
      <c r="Z188" s="6">
        <f t="shared" si="47"/>
        <v>0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2</v>
      </c>
      <c r="D189" s="69">
        <f>COUNTIFS('2way'!$A$3:$A$7690,"&gt;50%",'2way'!$Y$3:$Y$7690,"N",'2way'!$Q$3:$Q$7690,"=" &amp;B189) +  COUNTIFS('2way'!$A$3:$A$7690,"&gt;50%",'2way'!$Y$3:$Y$7690,"N",'2way'!$R$3:$R$7690,"=" &amp;B189)</f>
        <v>0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1</v>
      </c>
      <c r="G189">
        <f>COUNTIF('2way'!$Q$3:$Q$7690,"=" &amp;B189) + COUNTIF('2way'!$R$3:$R$7690,"=" &amp;B189)</f>
        <v>5</v>
      </c>
      <c r="H189" s="6">
        <f t="shared" si="34"/>
        <v>0.4</v>
      </c>
      <c r="I189" s="6">
        <f t="shared" si="35"/>
        <v>0</v>
      </c>
      <c r="J189" s="6">
        <f t="shared" si="36"/>
        <v>0.2</v>
      </c>
      <c r="K189" s="6">
        <f t="shared" si="37"/>
        <v>0.2</v>
      </c>
      <c r="L189" s="69">
        <f>COUNTIFS('2way'!$M$3:$M$7690,"&gt;50%",'2way'!$Y$3:$Y$7690,"Y",'2way'!$Q$3:$Q$7690,"=" &amp;B189) +  COUNTIFS('2way'!$M$3:$M$7690,"&gt;50%",'2way'!$Y$3:$Y$7690,"Y",'2way'!$R$3:$R$7690,"=" &amp;B189)</f>
        <v>4</v>
      </c>
      <c r="M189" s="69">
        <f>COUNTIFS('2way'!$M$3:$M$7690,"&gt;50%",'2way'!$Y$3:$Y$7690,"N",'2way'!$Q$3:$Q$7690,"=" &amp;B189) +  COUNTIFS('2way'!$M$3:$M$7690,"&gt;50%",'2way'!$Y$3:$Y$7690,"N",'2way'!$R$3:$R$7690,"=" &amp;B189)</f>
        <v>1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5</v>
      </c>
      <c r="Q189" s="6">
        <f t="shared" si="38"/>
        <v>0.8</v>
      </c>
      <c r="R189" s="6">
        <f t="shared" si="39"/>
        <v>0.2</v>
      </c>
      <c r="S189" s="6">
        <f t="shared" si="40"/>
        <v>0</v>
      </c>
      <c r="T189" s="6">
        <f t="shared" si="41"/>
        <v>0</v>
      </c>
      <c r="U189">
        <f t="shared" si="42"/>
        <v>3</v>
      </c>
      <c r="V189" s="6">
        <f t="shared" si="43"/>
        <v>0.6</v>
      </c>
      <c r="W189">
        <f t="shared" si="44"/>
        <v>4</v>
      </c>
      <c r="X189" s="6">
        <f t="shared" si="45"/>
        <v>0.8</v>
      </c>
      <c r="Y189">
        <f t="shared" si="46"/>
        <v>1</v>
      </c>
      <c r="Z189" s="6">
        <f t="shared" si="47"/>
        <v>0.2</v>
      </c>
      <c r="AA189">
        <f t="shared" si="48"/>
        <v>1</v>
      </c>
      <c r="AB189" s="6">
        <f t="shared" si="49"/>
        <v>0.2</v>
      </c>
    </row>
    <row r="190" spans="1:28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1</v>
      </c>
      <c r="D190" s="69">
        <f>COUNTIFS('2way'!$A$3:$A$7690,"&gt;50%",'2way'!$Y$3:$Y$7690,"N",'2way'!$Q$3:$Q$7690,"=" &amp;B190) +  COUNTIFS('2way'!$A$3:$A$7690,"&gt;50%",'2way'!$Y$3:$Y$7690,"N",'2way'!$R$3:$R$7690,"=" &amp;B190)</f>
        <v>1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5</v>
      </c>
      <c r="H190" s="6">
        <f t="shared" si="34"/>
        <v>0.2</v>
      </c>
      <c r="I190" s="6">
        <f t="shared" si="35"/>
        <v>0.2</v>
      </c>
      <c r="J190" s="6">
        <f t="shared" si="36"/>
        <v>0.2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2</v>
      </c>
      <c r="M190" s="69">
        <f>COUNTIFS('2way'!$M$3:$M$7690,"&gt;50%",'2way'!$Y$3:$Y$7690,"N",'2way'!$Q$3:$Q$7690,"=" &amp;B190) +  COUNTIFS('2way'!$M$3:$M$7690,"&gt;50%",'2way'!$Y$3:$Y$7690,"N",'2way'!$R$3:$R$7690,"=" &amp;B190)</f>
        <v>3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5</v>
      </c>
      <c r="Q190" s="6">
        <f t="shared" si="38"/>
        <v>0.4</v>
      </c>
      <c r="R190" s="6">
        <f t="shared" si="39"/>
        <v>0.6</v>
      </c>
      <c r="S190" s="6">
        <f t="shared" si="40"/>
        <v>0</v>
      </c>
      <c r="T190" s="6">
        <f t="shared" si="41"/>
        <v>0</v>
      </c>
      <c r="U190">
        <f t="shared" si="42"/>
        <v>2</v>
      </c>
      <c r="V190" s="6">
        <f t="shared" si="43"/>
        <v>0.4</v>
      </c>
      <c r="W190">
        <f t="shared" si="44"/>
        <v>2</v>
      </c>
      <c r="X190" s="6">
        <f t="shared" si="45"/>
        <v>0.4</v>
      </c>
      <c r="Y190">
        <f t="shared" si="46"/>
        <v>1</v>
      </c>
      <c r="Z190" s="6">
        <f t="shared" si="47"/>
        <v>0.2</v>
      </c>
      <c r="AA190">
        <f t="shared" si="48"/>
        <v>3</v>
      </c>
      <c r="AB190" s="6">
        <f t="shared" si="49"/>
        <v>0.6</v>
      </c>
    </row>
    <row r="191" spans="1:28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0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0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5</v>
      </c>
      <c r="H191" s="6">
        <f t="shared" si="34"/>
        <v>0</v>
      </c>
      <c r="I191" s="6">
        <f t="shared" si="35"/>
        <v>0</v>
      </c>
      <c r="J191" s="6">
        <f t="shared" si="36"/>
        <v>0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3</v>
      </c>
      <c r="M191" s="69">
        <f>COUNTIFS('2way'!$M$3:$M$7690,"&gt;50%",'2way'!$Y$3:$Y$7690,"N",'2way'!$Q$3:$Q$7690,"=" &amp;B191) +  COUNTIFS('2way'!$M$3:$M$7690,"&gt;50%",'2way'!$Y$3:$Y$7690,"N",'2way'!$R$3:$R$7690,"=" &amp;B191)</f>
        <v>0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5</v>
      </c>
      <c r="Q191" s="6">
        <f t="shared" si="38"/>
        <v>0.6</v>
      </c>
      <c r="R191" s="6">
        <f t="shared" si="39"/>
        <v>0</v>
      </c>
      <c r="S191" s="6">
        <f t="shared" si="40"/>
        <v>0.2</v>
      </c>
      <c r="T191" s="6">
        <f t="shared" si="41"/>
        <v>0.2</v>
      </c>
      <c r="U191">
        <f t="shared" si="42"/>
        <v>0</v>
      </c>
      <c r="V191" s="6">
        <f t="shared" si="43"/>
        <v>0</v>
      </c>
      <c r="W191">
        <f t="shared" si="44"/>
        <v>4</v>
      </c>
      <c r="X191" s="6">
        <f t="shared" si="45"/>
        <v>0.8</v>
      </c>
      <c r="Y191">
        <f t="shared" si="46"/>
        <v>0</v>
      </c>
      <c r="Z191" s="6">
        <f t="shared" si="47"/>
        <v>0</v>
      </c>
      <c r="AA191">
        <f t="shared" si="48"/>
        <v>1</v>
      </c>
      <c r="AB191" s="6">
        <f t="shared" si="49"/>
        <v>0.2</v>
      </c>
    </row>
    <row r="192" spans="1:28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1</v>
      </c>
      <c r="D192" s="69">
        <f>COUNTIFS('2way'!$A$3:$A$7690,"&gt;50%",'2way'!$Y$3:$Y$7690,"N",'2way'!$Q$3:$Q$7690,"=" &amp;B192) +  COUNTIFS('2way'!$A$3:$A$7690,"&gt;50%",'2way'!$Y$3:$Y$7690,"N",'2way'!$R$3:$R$7690,"=" &amp;B192)</f>
        <v>0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5</v>
      </c>
      <c r="H192" s="6">
        <f t="shared" si="34"/>
        <v>0.2</v>
      </c>
      <c r="I192" s="6">
        <f t="shared" si="35"/>
        <v>0</v>
      </c>
      <c r="J192" s="6">
        <f t="shared" si="36"/>
        <v>0.4</v>
      </c>
      <c r="K192" s="6">
        <f t="shared" si="37"/>
        <v>0.4</v>
      </c>
      <c r="L192" s="69">
        <f>COUNTIFS('2way'!$M$3:$M$7690,"&gt;50%",'2way'!$Y$3:$Y$7690,"Y",'2way'!$Q$3:$Q$7690,"=" &amp;B192) +  COUNTIFS('2way'!$M$3:$M$7690,"&gt;50%",'2way'!$Y$3:$Y$7690,"Y",'2way'!$R$3:$R$7690,"=" &amp;B192)</f>
        <v>2</v>
      </c>
      <c r="M192" s="69">
        <f>COUNTIFS('2way'!$M$3:$M$7690,"&gt;50%",'2way'!$Y$3:$Y$7690,"N",'2way'!$Q$3:$Q$7690,"=" &amp;B192) +  COUNTIFS('2way'!$M$3:$M$7690,"&gt;50%",'2way'!$Y$3:$Y$7690,"N",'2way'!$R$3:$R$7690,"=" &amp;B192)</f>
        <v>2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5</v>
      </c>
      <c r="Q192" s="6">
        <f t="shared" si="38"/>
        <v>0.4</v>
      </c>
      <c r="R192" s="6">
        <f t="shared" si="39"/>
        <v>0.4</v>
      </c>
      <c r="S192" s="6">
        <f t="shared" si="40"/>
        <v>0</v>
      </c>
      <c r="T192" s="6">
        <f t="shared" si="41"/>
        <v>0.2</v>
      </c>
      <c r="U192">
        <f t="shared" si="42"/>
        <v>3</v>
      </c>
      <c r="V192" s="6">
        <f t="shared" si="43"/>
        <v>0.6</v>
      </c>
      <c r="W192">
        <f t="shared" si="44"/>
        <v>2</v>
      </c>
      <c r="X192" s="6">
        <f t="shared" si="45"/>
        <v>0.4</v>
      </c>
      <c r="Y192">
        <f t="shared" si="46"/>
        <v>2</v>
      </c>
      <c r="Z192" s="6">
        <f t="shared" si="47"/>
        <v>0.4</v>
      </c>
      <c r="AA192">
        <f t="shared" si="48"/>
        <v>3</v>
      </c>
      <c r="AB192" s="6">
        <f t="shared" si="49"/>
        <v>0.6</v>
      </c>
    </row>
    <row r="193" spans="1:28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1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2</v>
      </c>
      <c r="G193">
        <f>COUNTIF('2way'!$Q$3:$Q$7690,"=" &amp;B193) + COUNTIF('2way'!$R$3:$R$7690,"=" &amp;B193)</f>
        <v>5</v>
      </c>
      <c r="H193" s="6">
        <f t="shared" si="34"/>
        <v>0.2</v>
      </c>
      <c r="I193" s="6">
        <f t="shared" si="35"/>
        <v>0.2</v>
      </c>
      <c r="J193" s="6">
        <f t="shared" si="36"/>
        <v>0.2</v>
      </c>
      <c r="K193" s="6">
        <f t="shared" si="37"/>
        <v>0.4</v>
      </c>
      <c r="L193" s="69">
        <f>COUNTIFS('2way'!$M$3:$M$7690,"&gt;50%",'2way'!$Y$3:$Y$7690,"Y",'2way'!$Q$3:$Q$7690,"=" &amp;B193) +  COUNTIFS('2way'!$M$3:$M$7690,"&gt;50%",'2way'!$Y$3:$Y$7690,"Y",'2way'!$R$3:$R$7690,"=" &amp;B193)</f>
        <v>3</v>
      </c>
      <c r="M193" s="69">
        <f>COUNTIFS('2way'!$M$3:$M$7690,"&gt;50%",'2way'!$Y$3:$Y$7690,"N",'2way'!$Q$3:$Q$7690,"=" &amp;B193) +  COUNTIFS('2way'!$M$3:$M$7690,"&gt;50%",'2way'!$Y$3:$Y$7690,"N",'2way'!$R$3:$R$7690,"=" &amp;B193)</f>
        <v>2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5</v>
      </c>
      <c r="Q193" s="6">
        <f t="shared" si="38"/>
        <v>0.6</v>
      </c>
      <c r="R193" s="6">
        <f t="shared" si="39"/>
        <v>0.4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0.4</v>
      </c>
      <c r="W193">
        <f t="shared" si="44"/>
        <v>3</v>
      </c>
      <c r="X193" s="6">
        <f t="shared" si="45"/>
        <v>0.6</v>
      </c>
      <c r="Y193">
        <f t="shared" si="46"/>
        <v>3</v>
      </c>
      <c r="Z193" s="6">
        <f t="shared" si="47"/>
        <v>0.6</v>
      </c>
      <c r="AA193">
        <f t="shared" si="48"/>
        <v>2</v>
      </c>
      <c r="AB193" s="6">
        <f t="shared" si="49"/>
        <v>0.4</v>
      </c>
    </row>
    <row r="194" spans="1:28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1</v>
      </c>
      <c r="D194" s="69">
        <f>COUNTIFS('2way'!$A$3:$A$7690,"&gt;50%",'2way'!$Y$3:$Y$7690,"N",'2way'!$Q$3:$Q$7690,"=" &amp;B194) +  COUNTIFS('2way'!$A$3:$A$7690,"&gt;50%",'2way'!$Y$3:$Y$7690,"N",'2way'!$R$3:$R$7690,"=" &amp;B194)</f>
        <v>1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1</v>
      </c>
      <c r="G194">
        <f>COUNTIF('2way'!$Q$3:$Q$7690,"=" &amp;B194) + COUNTIF('2way'!$R$3:$R$7690,"=" &amp;B194)</f>
        <v>5</v>
      </c>
      <c r="H194" s="6">
        <f t="shared" si="34"/>
        <v>0.2</v>
      </c>
      <c r="I194" s="6">
        <f t="shared" si="35"/>
        <v>0.2</v>
      </c>
      <c r="J194" s="6">
        <f t="shared" si="36"/>
        <v>0.4</v>
      </c>
      <c r="K194" s="6">
        <f t="shared" si="37"/>
        <v>0.2</v>
      </c>
      <c r="L194" s="69">
        <f>COUNTIFS('2way'!$M$3:$M$7690,"&gt;50%",'2way'!$Y$3:$Y$7690,"Y",'2way'!$Q$3:$Q$7690,"=" &amp;B194) +  COUNTIFS('2way'!$M$3:$M$7690,"&gt;50%",'2way'!$Y$3:$Y$7690,"Y",'2way'!$R$3:$R$7690,"=" &amp;B194)</f>
        <v>1</v>
      </c>
      <c r="M194" s="69">
        <f>COUNTIFS('2way'!$M$3:$M$7690,"&gt;50%",'2way'!$Y$3:$Y$7690,"N",'2way'!$Q$3:$Q$7690,"=" &amp;B194) +  COUNTIFS('2way'!$M$3:$M$7690,"&gt;50%",'2way'!$Y$3:$Y$7690,"N",'2way'!$R$3:$R$7690,"=" &amp;B194)</f>
        <v>3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5</v>
      </c>
      <c r="Q194" s="6">
        <f t="shared" si="38"/>
        <v>0.2</v>
      </c>
      <c r="R194" s="6">
        <f t="shared" si="39"/>
        <v>0.6</v>
      </c>
      <c r="S194" s="6">
        <f t="shared" si="40"/>
        <v>0</v>
      </c>
      <c r="T194" s="6">
        <f t="shared" si="41"/>
        <v>0.2</v>
      </c>
      <c r="U194">
        <f t="shared" si="42"/>
        <v>3</v>
      </c>
      <c r="V194" s="6">
        <f t="shared" si="43"/>
        <v>0.6</v>
      </c>
      <c r="W194">
        <f t="shared" si="44"/>
        <v>1</v>
      </c>
      <c r="X194" s="6">
        <f t="shared" si="45"/>
        <v>0.2</v>
      </c>
      <c r="Y194">
        <f t="shared" si="46"/>
        <v>2</v>
      </c>
      <c r="Z194" s="6">
        <f t="shared" si="47"/>
        <v>0.4</v>
      </c>
      <c r="AA194">
        <f t="shared" si="48"/>
        <v>4</v>
      </c>
      <c r="AB194" s="6">
        <f t="shared" si="49"/>
        <v>0.8</v>
      </c>
    </row>
    <row r="195" spans="1:28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3</v>
      </c>
      <c r="D195" s="69">
        <f>COUNTIFS('2way'!$A$3:$A$7690,"&gt;50%",'2way'!$Y$3:$Y$7690,"N",'2way'!$Q$3:$Q$7690,"=" &amp;B195) +  COUNTIFS('2way'!$A$3:$A$7690,"&gt;50%",'2way'!$Y$3:$Y$7690,"N",'2way'!$R$3:$R$7690,"=" &amp;B195)</f>
        <v>1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5</v>
      </c>
      <c r="H195" s="6">
        <f t="shared" si="34"/>
        <v>0.6</v>
      </c>
      <c r="I195" s="6">
        <f t="shared" si="35"/>
        <v>0.2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3</v>
      </c>
      <c r="M195" s="69">
        <f>COUNTIFS('2way'!$M$3:$M$7690,"&gt;50%",'2way'!$Y$3:$Y$7690,"N",'2way'!$Q$3:$Q$7690,"=" &amp;B195) +  COUNTIFS('2way'!$M$3:$M$7690,"&gt;50%",'2way'!$Y$3:$Y$7690,"N",'2way'!$R$3:$R$7690,"=" &amp;B195)</f>
        <v>2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5</v>
      </c>
      <c r="Q195" s="6">
        <f t="shared" si="38"/>
        <v>0.6</v>
      </c>
      <c r="R195" s="6">
        <f t="shared" si="39"/>
        <v>0.4</v>
      </c>
      <c r="S195" s="6">
        <f t="shared" si="40"/>
        <v>0</v>
      </c>
      <c r="T195" s="6">
        <f t="shared" si="41"/>
        <v>0</v>
      </c>
      <c r="U195">
        <f t="shared" si="42"/>
        <v>3</v>
      </c>
      <c r="V195" s="6">
        <f t="shared" si="43"/>
        <v>0.6</v>
      </c>
      <c r="W195">
        <f t="shared" si="44"/>
        <v>3</v>
      </c>
      <c r="X195" s="6">
        <f t="shared" si="45"/>
        <v>0.6</v>
      </c>
      <c r="Y195">
        <f t="shared" si="46"/>
        <v>1</v>
      </c>
      <c r="Z195" s="6">
        <f t="shared" si="47"/>
        <v>0.2</v>
      </c>
      <c r="AA195">
        <f t="shared" si="48"/>
        <v>2</v>
      </c>
      <c r="AB195" s="6">
        <f t="shared" si="49"/>
        <v>0.4</v>
      </c>
    </row>
    <row r="196" spans="1:28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1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0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5</v>
      </c>
      <c r="H196" s="6">
        <f t="shared" ref="H196:H259" si="50">C196/G196</f>
        <v>0.2</v>
      </c>
      <c r="I196" s="6">
        <f t="shared" si="35"/>
        <v>0</v>
      </c>
      <c r="J196" s="6">
        <f t="shared" si="36"/>
        <v>0</v>
      </c>
      <c r="K196" s="6">
        <f t="shared" si="37"/>
        <v>0.8</v>
      </c>
      <c r="L196" s="69">
        <f>COUNTIFS('2way'!$M$3:$M$7690,"&gt;50%",'2way'!$Y$3:$Y$7690,"Y",'2way'!$Q$3:$Q$7690,"=" &amp;B196) +  COUNTIFS('2way'!$M$3:$M$7690,"&gt;50%",'2way'!$Y$3:$Y$7690,"Y",'2way'!$R$3:$R$7690,"=" &amp;B196)</f>
        <v>5</v>
      </c>
      <c r="M196" s="69">
        <f>COUNTIFS('2way'!$M$3:$M$7690,"&gt;50%",'2way'!$Y$3:$Y$7690,"N",'2way'!$Q$3:$Q$7690,"=" &amp;B196) +  COUNTIFS('2way'!$M$3:$M$7690,"&gt;50%",'2way'!$Y$3:$Y$7690,"N",'2way'!$R$3:$R$7690,"=" &amp;B196)</f>
        <v>0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5</v>
      </c>
      <c r="Q196" s="6">
        <f t="shared" si="38"/>
        <v>1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1</v>
      </c>
      <c r="V196" s="6">
        <f t="shared" si="43"/>
        <v>0.2</v>
      </c>
      <c r="W196">
        <f t="shared" si="44"/>
        <v>5</v>
      </c>
      <c r="X196" s="6">
        <f t="shared" si="45"/>
        <v>1</v>
      </c>
      <c r="Y196">
        <f t="shared" si="46"/>
        <v>4</v>
      </c>
      <c r="Z196" s="6">
        <f t="shared" si="47"/>
        <v>0.8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1</v>
      </c>
      <c r="D197" s="69">
        <f>COUNTIFS('2way'!$A$3:$A$7690,"&gt;50%",'2way'!$Y$3:$Y$7690,"N",'2way'!$Q$3:$Q$7690,"=" &amp;B197) +  COUNTIFS('2way'!$A$3:$A$7690,"&gt;50%",'2way'!$Y$3:$Y$7690,"N",'2way'!$R$3:$R$7690,"=" &amp;B197)</f>
        <v>3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4</v>
      </c>
      <c r="H197" s="6">
        <f t="shared" si="50"/>
        <v>0.25</v>
      </c>
      <c r="I197" s="6">
        <f t="shared" ref="I197:I260" si="51">D197/G197</f>
        <v>0.75</v>
      </c>
      <c r="J197" s="6">
        <f t="shared" ref="J197:J260" si="52">E197/G197</f>
        <v>0</v>
      </c>
      <c r="K197" s="6">
        <f t="shared" ref="K197:K260" si="53">F197/G197</f>
        <v>0</v>
      </c>
      <c r="L197" s="69">
        <f>COUNTIFS('2way'!$M$3:$M$7690,"&gt;50%",'2way'!$Y$3:$Y$7690,"Y",'2way'!$Q$3:$Q$7690,"=" &amp;B197) +  COUNTIFS('2way'!$M$3:$M$7690,"&gt;50%",'2way'!$Y$3:$Y$7690,"Y",'2way'!$R$3:$R$7690,"=" &amp;B197)</f>
        <v>1</v>
      </c>
      <c r="M197" s="69">
        <f>COUNTIFS('2way'!$M$3:$M$7690,"&gt;50%",'2way'!$Y$3:$Y$7690,"N",'2way'!$Q$3:$Q$7690,"=" &amp;B197) +  COUNTIFS('2way'!$M$3:$M$7690,"&gt;50%",'2way'!$Y$3:$Y$7690,"N",'2way'!$R$3:$R$7690,"=" &amp;B197)</f>
        <v>2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4</v>
      </c>
      <c r="Q197" s="6">
        <f t="shared" ref="Q197:Q260" si="54">L197/P197</f>
        <v>0.25</v>
      </c>
      <c r="R197" s="6">
        <f t="shared" ref="R197:R260" si="55">M197/P197</f>
        <v>0.5</v>
      </c>
      <c r="S197" s="6">
        <f t="shared" ref="S197:S260" si="56">N197/P197</f>
        <v>0.25</v>
      </c>
      <c r="T197" s="6">
        <f t="shared" ref="T197:T260" si="57">O197/P197</f>
        <v>0</v>
      </c>
      <c r="U197">
        <f t="shared" ref="U197:U260" si="58">C197+E197</f>
        <v>1</v>
      </c>
      <c r="V197" s="6">
        <f t="shared" ref="V197:V260" si="59">U197/G197</f>
        <v>0.25</v>
      </c>
      <c r="W197">
        <f t="shared" ref="W197:W260" si="60">L197+N197</f>
        <v>2</v>
      </c>
      <c r="X197" s="6">
        <f t="shared" ref="X197:X260" si="61">W197/P197</f>
        <v>0.5</v>
      </c>
      <c r="Y197">
        <f t="shared" ref="Y197:Y260" si="62">D197+F197</f>
        <v>3</v>
      </c>
      <c r="Z197" s="6">
        <f t="shared" ref="Z197:Z260" si="63">Y197/G197</f>
        <v>0.75</v>
      </c>
      <c r="AA197">
        <f t="shared" ref="AA197:AA260" si="64">M197+O197</f>
        <v>2</v>
      </c>
      <c r="AB197" s="6">
        <f t="shared" ref="AB197:AB260" si="65">AA197/P197</f>
        <v>0.5</v>
      </c>
    </row>
    <row r="198" spans="1:28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2</v>
      </c>
      <c r="D198" s="69">
        <f>COUNTIFS('2way'!$A$3:$A$7690,"&gt;50%",'2way'!$Y$3:$Y$7690,"N",'2way'!$Q$3:$Q$7690,"=" &amp;B198) +  COUNTIFS('2way'!$A$3:$A$7690,"&gt;50%",'2way'!$Y$3:$Y$7690,"N",'2way'!$R$3:$R$7690,"=" &amp;B198)</f>
        <v>2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4</v>
      </c>
      <c r="H198" s="6">
        <f t="shared" si="50"/>
        <v>0.5</v>
      </c>
      <c r="I198" s="6">
        <f t="shared" si="51"/>
        <v>0.5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2</v>
      </c>
      <c r="M198" s="69">
        <f>COUNTIFS('2way'!$M$3:$M$7690,"&gt;50%",'2way'!$Y$3:$Y$7690,"N",'2way'!$Q$3:$Q$7690,"=" &amp;B198) +  COUNTIFS('2way'!$M$3:$M$7690,"&gt;50%",'2way'!$Y$3:$Y$7690,"N",'2way'!$R$3:$R$7690,"=" &amp;B198)</f>
        <v>2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4</v>
      </c>
      <c r="Q198" s="6">
        <f t="shared" si="54"/>
        <v>0.5</v>
      </c>
      <c r="R198" s="6">
        <f t="shared" si="55"/>
        <v>0.5</v>
      </c>
      <c r="S198" s="6">
        <f t="shared" si="56"/>
        <v>0</v>
      </c>
      <c r="T198" s="6">
        <f t="shared" si="57"/>
        <v>0</v>
      </c>
      <c r="U198">
        <f t="shared" si="58"/>
        <v>2</v>
      </c>
      <c r="V198" s="6">
        <f t="shared" si="59"/>
        <v>0.5</v>
      </c>
      <c r="W198">
        <f t="shared" si="60"/>
        <v>2</v>
      </c>
      <c r="X198" s="6">
        <f t="shared" si="61"/>
        <v>0.5</v>
      </c>
      <c r="Y198">
        <f t="shared" si="62"/>
        <v>2</v>
      </c>
      <c r="Z198" s="6">
        <f t="shared" si="63"/>
        <v>0.5</v>
      </c>
      <c r="AA198">
        <f t="shared" si="64"/>
        <v>2</v>
      </c>
      <c r="AB198" s="6">
        <f t="shared" si="65"/>
        <v>0.5</v>
      </c>
    </row>
    <row r="199" spans="1:28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1</v>
      </c>
      <c r="D199" s="69">
        <f>COUNTIFS('2way'!$A$3:$A$7690,"&gt;50%",'2way'!$Y$3:$Y$7690,"N",'2way'!$Q$3:$Q$7690,"=" &amp;B199) +  COUNTIFS('2way'!$A$3:$A$7690,"&gt;50%",'2way'!$Y$3:$Y$7690,"N",'2way'!$R$3:$R$7690,"=" &amp;B199)</f>
        <v>1</v>
      </c>
      <c r="E199" s="69">
        <f>COUNTIFS('2way'!$B$3:$B$7690,"&gt;50%",'2way'!$Y$3:$Y$7690,"N",'2way'!$Q$3:$Q$7690,"=" &amp;B199) +  COUNTIFS('2way'!$B$3:$B$7690,"&gt;50%",'2way'!$Y$3:$Y$7690,"N",'2way'!$R$3:$R$7690,"=" &amp;B199)</f>
        <v>1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4</v>
      </c>
      <c r="H199" s="6">
        <f t="shared" si="50"/>
        <v>0.25</v>
      </c>
      <c r="I199" s="6">
        <f t="shared" si="51"/>
        <v>0.25</v>
      </c>
      <c r="J199" s="6">
        <f t="shared" si="52"/>
        <v>0.25</v>
      </c>
      <c r="K199" s="6">
        <f t="shared" si="53"/>
        <v>0.25</v>
      </c>
      <c r="L199" s="69">
        <f>COUNTIFS('2way'!$M$3:$M$7690,"&gt;50%",'2way'!$Y$3:$Y$7690,"Y",'2way'!$Q$3:$Q$7690,"=" &amp;B199) +  COUNTIFS('2way'!$M$3:$M$7690,"&gt;50%",'2way'!$Y$3:$Y$7690,"Y",'2way'!$R$3:$R$7690,"=" &amp;B199)</f>
        <v>2</v>
      </c>
      <c r="M199" s="69">
        <f>COUNTIFS('2way'!$M$3:$M$7690,"&gt;50%",'2way'!$Y$3:$Y$7690,"N",'2way'!$Q$3:$Q$7690,"=" &amp;B199) +  COUNTIFS('2way'!$M$3:$M$7690,"&gt;50%",'2way'!$Y$3:$Y$7690,"N",'2way'!$R$3:$R$7690,"=" &amp;B199)</f>
        <v>0</v>
      </c>
      <c r="N199" s="69">
        <f>COUNTIFS('2way'!$N$3:$N$7690,"&gt;50%",'2way'!$Y$3:$Y$7690,"N",'2way'!$Q$3:$Q$7690,"=" &amp;B199) +  COUNTIFS('2way'!$N$3:$N$7690,"&gt;50%",'2way'!$Y$3:$Y$7690,"N",'2way'!$R$3:$R$7690,"=" &amp;B199)</f>
        <v>2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4</v>
      </c>
      <c r="Q199" s="6">
        <f t="shared" si="54"/>
        <v>0.5</v>
      </c>
      <c r="R199" s="6">
        <f t="shared" si="55"/>
        <v>0</v>
      </c>
      <c r="S199" s="6">
        <f t="shared" si="56"/>
        <v>0.5</v>
      </c>
      <c r="T199" s="6">
        <f t="shared" si="57"/>
        <v>0</v>
      </c>
      <c r="U199">
        <f t="shared" si="58"/>
        <v>2</v>
      </c>
      <c r="V199" s="6">
        <f t="shared" si="59"/>
        <v>0.5</v>
      </c>
      <c r="W199">
        <f t="shared" si="60"/>
        <v>4</v>
      </c>
      <c r="X199" s="6">
        <f t="shared" si="61"/>
        <v>1</v>
      </c>
      <c r="Y199">
        <f t="shared" si="62"/>
        <v>2</v>
      </c>
      <c r="Z199" s="6">
        <f t="shared" si="63"/>
        <v>0.5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3</v>
      </c>
      <c r="F200" s="69">
        <f>COUNTIFS('2way'!$B$3:$B$7690,"&gt;50%",'2way'!$Y$3:$Y$7690,"Y",'2way'!$Q$3:$Q$7690,"=" &amp;B200) +  COUNTIFS('2way'!$B$3:$B$7690,"&gt;50%",'2way'!$Y$3:$Y$7690,"Y",'2way'!$R$3:$R$7690,"=" &amp;B200)</f>
        <v>0</v>
      </c>
      <c r="G200">
        <f>COUNTIF('2way'!$Q$3:$Q$7690,"=" &amp;B200) + COUNTIF('2way'!$R$3:$R$7690,"=" &amp;B200)</f>
        <v>4</v>
      </c>
      <c r="H200" s="6">
        <f t="shared" si="50"/>
        <v>0</v>
      </c>
      <c r="I200" s="6">
        <f t="shared" si="51"/>
        <v>0.25</v>
      </c>
      <c r="J200" s="6">
        <f t="shared" si="52"/>
        <v>0.75</v>
      </c>
      <c r="K200" s="6">
        <f t="shared" si="53"/>
        <v>0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1</v>
      </c>
      <c r="N200" s="69">
        <f>COUNTIFS('2way'!$N$3:$N$7690,"&gt;50%",'2way'!$Y$3:$Y$7690,"N",'2way'!$Q$3:$Q$7690,"=" &amp;B200) +  COUNTIFS('2way'!$N$3:$N$7690,"&gt;50%",'2way'!$Y$3:$Y$7690,"N",'2way'!$R$3:$R$7690,"=" &amp;B200)</f>
        <v>3</v>
      </c>
      <c r="O200" s="69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4</v>
      </c>
      <c r="Q200" s="6">
        <f t="shared" si="54"/>
        <v>0</v>
      </c>
      <c r="R200" s="6">
        <f t="shared" si="55"/>
        <v>0.25</v>
      </c>
      <c r="S200" s="6">
        <f t="shared" si="56"/>
        <v>0.75</v>
      </c>
      <c r="T200" s="6">
        <f t="shared" si="57"/>
        <v>0</v>
      </c>
      <c r="U200">
        <f t="shared" si="58"/>
        <v>3</v>
      </c>
      <c r="V200" s="6">
        <f t="shared" si="59"/>
        <v>0.75</v>
      </c>
      <c r="W200">
        <f t="shared" si="60"/>
        <v>3</v>
      </c>
      <c r="X200" s="6">
        <f t="shared" si="61"/>
        <v>0.75</v>
      </c>
      <c r="Y200">
        <f t="shared" si="62"/>
        <v>1</v>
      </c>
      <c r="Z200" s="6">
        <f t="shared" si="63"/>
        <v>0.25</v>
      </c>
      <c r="AA200">
        <f t="shared" si="64"/>
        <v>1</v>
      </c>
      <c r="AB200" s="6">
        <f t="shared" si="65"/>
        <v>0.25</v>
      </c>
    </row>
    <row r="201" spans="1:28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2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2</v>
      </c>
      <c r="F201" s="69">
        <f>COUNTIFS('2way'!$B$3:$B$7690,"&gt;50%",'2way'!$Y$3:$Y$7690,"Y",'2way'!$Q$3:$Q$7690,"=" &amp;B201) +  COUNTIFS('2way'!$B$3:$B$7690,"&gt;50%",'2way'!$Y$3:$Y$7690,"Y",'2way'!$R$3:$R$7690,"=" &amp;B201)</f>
        <v>0</v>
      </c>
      <c r="G201">
        <f>COUNTIF('2way'!$Q$3:$Q$7690,"=" &amp;B201) + COUNTIF('2way'!$R$3:$R$7690,"=" &amp;B201)</f>
        <v>4</v>
      </c>
      <c r="H201" s="6">
        <f t="shared" si="50"/>
        <v>0.5</v>
      </c>
      <c r="I201" s="6">
        <f t="shared" si="51"/>
        <v>0</v>
      </c>
      <c r="J201" s="6">
        <f t="shared" si="52"/>
        <v>0.5</v>
      </c>
      <c r="K201" s="6">
        <f t="shared" si="53"/>
        <v>0</v>
      </c>
      <c r="L201" s="69">
        <f>COUNTIFS('2way'!$M$3:$M$7690,"&gt;50%",'2way'!$Y$3:$Y$7690,"Y",'2way'!$Q$3:$Q$7690,"=" &amp;B201) +  COUNTIFS('2way'!$M$3:$M$7690,"&gt;50%",'2way'!$Y$3:$Y$7690,"Y",'2way'!$R$3:$R$7690,"=" &amp;B201)</f>
        <v>2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2</v>
      </c>
      <c r="O201" s="69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4</v>
      </c>
      <c r="Q201" s="6">
        <f t="shared" si="54"/>
        <v>0.5</v>
      </c>
      <c r="R201" s="6">
        <f t="shared" si="55"/>
        <v>0</v>
      </c>
      <c r="S201" s="6">
        <f t="shared" si="56"/>
        <v>0.5</v>
      </c>
      <c r="T201" s="6">
        <f t="shared" si="57"/>
        <v>0</v>
      </c>
      <c r="U201">
        <f t="shared" si="58"/>
        <v>4</v>
      </c>
      <c r="V201" s="6">
        <f t="shared" si="59"/>
        <v>1</v>
      </c>
      <c r="W201">
        <f t="shared" si="60"/>
        <v>4</v>
      </c>
      <c r="X201" s="6">
        <f t="shared" si="61"/>
        <v>1</v>
      </c>
      <c r="Y201">
        <f t="shared" si="62"/>
        <v>0</v>
      </c>
      <c r="Z201" s="6">
        <f t="shared" si="63"/>
        <v>0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1</v>
      </c>
      <c r="D202" s="69">
        <f>COUNTIFS('2way'!$A$3:$A$7690,"&gt;50%",'2way'!$Y$3:$Y$7690,"N",'2way'!$Q$3:$Q$7690,"=" &amp;B202) +  COUNTIFS('2way'!$A$3:$A$7690,"&gt;50%",'2way'!$Y$3:$Y$7690,"N",'2way'!$R$3:$R$7690,"=" &amp;B202)</f>
        <v>1</v>
      </c>
      <c r="E202" s="69">
        <f>COUNTIFS('2way'!$B$3:$B$7690,"&gt;50%",'2way'!$Y$3:$Y$7690,"N",'2way'!$Q$3:$Q$7690,"=" &amp;B202) +  COUNTIFS('2way'!$B$3:$B$7690,"&gt;50%",'2way'!$Y$3:$Y$7690,"N",'2way'!$R$3:$R$7690,"=" &amp;B202)</f>
        <v>0</v>
      </c>
      <c r="F202" s="69">
        <f>COUNTIFS('2way'!$B$3:$B$7690,"&gt;50%",'2way'!$Y$3:$Y$7690,"Y",'2way'!$Q$3:$Q$7690,"=" &amp;B202) +  COUNTIFS('2way'!$B$3:$B$7690,"&gt;50%",'2way'!$Y$3:$Y$7690,"Y",'2way'!$R$3:$R$7690,"=" &amp;B202)</f>
        <v>1</v>
      </c>
      <c r="G202">
        <f>COUNTIF('2way'!$Q$3:$Q$7690,"=" &amp;B202) + COUNTIF('2way'!$R$3:$R$7690,"=" &amp;B202)</f>
        <v>4</v>
      </c>
      <c r="H202" s="6">
        <f t="shared" si="50"/>
        <v>0.25</v>
      </c>
      <c r="I202" s="6">
        <f t="shared" si="51"/>
        <v>0.25</v>
      </c>
      <c r="J202" s="6">
        <f t="shared" si="52"/>
        <v>0</v>
      </c>
      <c r="K202" s="6">
        <f t="shared" si="53"/>
        <v>0.25</v>
      </c>
      <c r="L202" s="69">
        <f>COUNTIFS('2way'!$M$3:$M$7690,"&gt;50%",'2way'!$Y$3:$Y$7690,"Y",'2way'!$Q$3:$Q$7690,"=" &amp;B202) +  COUNTIFS('2way'!$M$3:$M$7690,"&gt;50%",'2way'!$Y$3:$Y$7690,"Y",'2way'!$R$3:$R$7690,"=" &amp;B202)</f>
        <v>1</v>
      </c>
      <c r="M202" s="69">
        <f>COUNTIFS('2way'!$M$3:$M$7690,"&gt;50%",'2way'!$Y$3:$Y$7690,"N",'2way'!$Q$3:$Q$7690,"=" &amp;B202) +  COUNTIFS('2way'!$M$3:$M$7690,"&gt;50%",'2way'!$Y$3:$Y$7690,"N",'2way'!$R$3:$R$7690,"=" &amp;B202)</f>
        <v>0</v>
      </c>
      <c r="N202" s="69">
        <f>COUNTIFS('2way'!$N$3:$N$7690,"&gt;50%",'2way'!$Y$3:$Y$7690,"N",'2way'!$Q$3:$Q$7690,"=" &amp;B202) +  COUNTIFS('2way'!$N$3:$N$7690,"&gt;50%",'2way'!$Y$3:$Y$7690,"N",'2way'!$R$3:$R$7690,"=" &amp;B202)</f>
        <v>1</v>
      </c>
      <c r="O202" s="69">
        <f>COUNTIFS('2way'!$N$3:$N$7690,"&gt;50%",'2way'!$Y$3:$Y$7690,"Y",'2way'!$Q$3:$Q$7690,"=" &amp;B202) +  COUNTIFS('2way'!$N$3:$N$7690,"&gt;50%",'2way'!$Y$3:$Y$7690,"Y",'2way'!$R$3:$R$7690,"=" &amp;B202)</f>
        <v>1</v>
      </c>
      <c r="P202">
        <f>COUNTIF('2way'!$Q$3:$Q$7690,"=" &amp;B202) + COUNTIF('2way'!$R$3:$R$7690,"=" &amp;B202)</f>
        <v>4</v>
      </c>
      <c r="Q202" s="6">
        <f t="shared" si="54"/>
        <v>0.25</v>
      </c>
      <c r="R202" s="6">
        <f t="shared" si="55"/>
        <v>0</v>
      </c>
      <c r="S202" s="6">
        <f t="shared" si="56"/>
        <v>0.25</v>
      </c>
      <c r="T202" s="6">
        <f t="shared" si="57"/>
        <v>0.25</v>
      </c>
      <c r="U202">
        <f t="shared" si="58"/>
        <v>1</v>
      </c>
      <c r="V202" s="6">
        <f t="shared" si="59"/>
        <v>0.25</v>
      </c>
      <c r="W202">
        <f t="shared" si="60"/>
        <v>2</v>
      </c>
      <c r="X202" s="6">
        <f t="shared" si="61"/>
        <v>0.5</v>
      </c>
      <c r="Y202">
        <f t="shared" si="62"/>
        <v>2</v>
      </c>
      <c r="Z202" s="6">
        <f t="shared" si="63"/>
        <v>0.5</v>
      </c>
      <c r="AA202">
        <f t="shared" si="64"/>
        <v>1</v>
      </c>
      <c r="AB202" s="6">
        <f t="shared" si="65"/>
        <v>0.25</v>
      </c>
    </row>
    <row r="203" spans="1:28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0</v>
      </c>
      <c r="D203" s="69">
        <f>COUNTIFS('2way'!$A$3:$A$7690,"&gt;50%",'2way'!$Y$3:$Y$7690,"N",'2way'!$Q$3:$Q$7690,"=" &amp;B203) +  COUNTIFS('2way'!$A$3:$A$7690,"&gt;50%",'2way'!$Y$3:$Y$7690,"N",'2way'!$R$3:$R$7690,"=" &amp;B203)</f>
        <v>0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2</v>
      </c>
      <c r="G203">
        <f>COUNTIF('2way'!$Q$3:$Q$7690,"=" &amp;B203) + COUNTIF('2way'!$R$3:$R$7690,"=" &amp;B203)</f>
        <v>4</v>
      </c>
      <c r="H203" s="6">
        <f t="shared" si="50"/>
        <v>0</v>
      </c>
      <c r="I203" s="6">
        <f t="shared" si="51"/>
        <v>0</v>
      </c>
      <c r="J203" s="6">
        <f t="shared" si="52"/>
        <v>0.5</v>
      </c>
      <c r="K203" s="6">
        <f t="shared" si="53"/>
        <v>0.5</v>
      </c>
      <c r="L203" s="69">
        <f>COUNTIFS('2way'!$M$3:$M$7690,"&gt;50%",'2way'!$Y$3:$Y$7690,"Y",'2way'!$Q$3:$Q$7690,"=" &amp;B203) +  COUNTIFS('2way'!$M$3:$M$7690,"&gt;50%",'2way'!$Y$3:$Y$7690,"Y",'2way'!$R$3:$R$7690,"=" &amp;B203)</f>
        <v>1</v>
      </c>
      <c r="M203" s="69">
        <f>COUNTIFS('2way'!$M$3:$M$7690,"&gt;50%",'2way'!$Y$3:$Y$7690,"N",'2way'!$Q$3:$Q$7690,"=" &amp;B203) +  COUNTIFS('2way'!$M$3:$M$7690,"&gt;50%",'2way'!$Y$3:$Y$7690,"N",'2way'!$R$3:$R$7690,"=" &amp;B203)</f>
        <v>1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1</v>
      </c>
      <c r="P203">
        <f>COUNTIF('2way'!$Q$3:$Q$7690,"=" &amp;B203) + COUNTIF('2way'!$R$3:$R$7690,"=" &amp;B203)</f>
        <v>4</v>
      </c>
      <c r="Q203" s="6">
        <f t="shared" si="54"/>
        <v>0.25</v>
      </c>
      <c r="R203" s="6">
        <f t="shared" si="55"/>
        <v>0.25</v>
      </c>
      <c r="S203" s="6">
        <f t="shared" si="56"/>
        <v>0.25</v>
      </c>
      <c r="T203" s="6">
        <f t="shared" si="57"/>
        <v>0.25</v>
      </c>
      <c r="U203">
        <f t="shared" si="58"/>
        <v>2</v>
      </c>
      <c r="V203" s="6">
        <f t="shared" si="59"/>
        <v>0.5</v>
      </c>
      <c r="W203">
        <f t="shared" si="60"/>
        <v>2</v>
      </c>
      <c r="X203" s="6">
        <f t="shared" si="61"/>
        <v>0.5</v>
      </c>
      <c r="Y203">
        <f t="shared" si="62"/>
        <v>2</v>
      </c>
      <c r="Z203" s="6">
        <f t="shared" si="63"/>
        <v>0.5</v>
      </c>
      <c r="AA203">
        <f t="shared" si="64"/>
        <v>2</v>
      </c>
      <c r="AB203" s="6">
        <f t="shared" si="65"/>
        <v>0.5</v>
      </c>
    </row>
    <row r="204" spans="1:28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1</v>
      </c>
      <c r="D204" s="69">
        <f>COUNTIFS('2way'!$A$3:$A$7690,"&gt;50%",'2way'!$Y$3:$Y$7690,"N",'2way'!$Q$3:$Q$7690,"=" &amp;B204) +  COUNTIFS('2way'!$A$3:$A$7690,"&gt;50%",'2way'!$Y$3:$Y$7690,"N",'2way'!$R$3:$R$7690,"=" &amp;B204)</f>
        <v>1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1</v>
      </c>
      <c r="G204">
        <f>COUNTIF('2way'!$Q$3:$Q$7690,"=" &amp;B204) + COUNTIF('2way'!$R$3:$R$7690,"=" &amp;B204)</f>
        <v>4</v>
      </c>
      <c r="H204" s="6">
        <f t="shared" si="50"/>
        <v>0.25</v>
      </c>
      <c r="I204" s="6">
        <f t="shared" si="51"/>
        <v>0.25</v>
      </c>
      <c r="J204" s="6">
        <f t="shared" si="52"/>
        <v>0.25</v>
      </c>
      <c r="K204" s="6">
        <f t="shared" si="53"/>
        <v>0.25</v>
      </c>
      <c r="L204" s="69">
        <f>COUNTIFS('2way'!$M$3:$M$7690,"&gt;50%",'2way'!$Y$3:$Y$7690,"Y",'2way'!$Q$3:$Q$7690,"=" &amp;B204) +  COUNTIFS('2way'!$M$3:$M$7690,"&gt;50%",'2way'!$Y$3:$Y$7690,"Y",'2way'!$R$3:$R$7690,"=" &amp;B204)</f>
        <v>2</v>
      </c>
      <c r="M204" s="69">
        <f>COUNTIFS('2way'!$M$3:$M$7690,"&gt;50%",'2way'!$Y$3:$Y$7690,"N",'2way'!$Q$3:$Q$7690,"=" &amp;B204) +  COUNTIFS('2way'!$M$3:$M$7690,"&gt;50%",'2way'!$Y$3:$Y$7690,"N",'2way'!$R$3:$R$7690,"=" &amp;B204)</f>
        <v>0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4</v>
      </c>
      <c r="Q204" s="6">
        <f t="shared" si="54"/>
        <v>0.5</v>
      </c>
      <c r="R204" s="6">
        <f t="shared" si="55"/>
        <v>0</v>
      </c>
      <c r="S204" s="6">
        <f t="shared" si="56"/>
        <v>0.5</v>
      </c>
      <c r="T204" s="6">
        <f t="shared" si="57"/>
        <v>0</v>
      </c>
      <c r="U204">
        <f t="shared" si="58"/>
        <v>2</v>
      </c>
      <c r="V204" s="6">
        <f t="shared" si="59"/>
        <v>0.5</v>
      </c>
      <c r="W204">
        <f t="shared" si="60"/>
        <v>4</v>
      </c>
      <c r="X204" s="6">
        <f t="shared" si="61"/>
        <v>1</v>
      </c>
      <c r="Y204">
        <f t="shared" si="62"/>
        <v>2</v>
      </c>
      <c r="Z204" s="6">
        <f t="shared" si="63"/>
        <v>0.5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0</v>
      </c>
      <c r="D205" s="69">
        <f>COUNTIFS('2way'!$A$3:$A$7690,"&gt;50%",'2way'!$Y$3:$Y$7690,"N",'2way'!$Q$3:$Q$7690,"=" &amp;B205) +  COUNTIFS('2way'!$A$3:$A$7690,"&gt;50%",'2way'!$Y$3:$Y$7690,"N",'2way'!$R$3:$R$7690,"=" &amp;B205)</f>
        <v>0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2</v>
      </c>
      <c r="G205">
        <f>COUNTIF('2way'!$Q$3:$Q$7690,"=" &amp;B205) + COUNTIF('2way'!$R$3:$R$7690,"=" &amp;B205)</f>
        <v>4</v>
      </c>
      <c r="H205" s="6">
        <f t="shared" si="50"/>
        <v>0</v>
      </c>
      <c r="I205" s="6">
        <f t="shared" si="51"/>
        <v>0</v>
      </c>
      <c r="J205" s="6">
        <f t="shared" si="52"/>
        <v>0.5</v>
      </c>
      <c r="K205" s="6">
        <f t="shared" si="53"/>
        <v>0.5</v>
      </c>
      <c r="L205" s="69">
        <f>COUNTIFS('2way'!$M$3:$M$7690,"&gt;50%",'2way'!$Y$3:$Y$7690,"Y",'2way'!$Q$3:$Q$7690,"=" &amp;B205) +  COUNTIFS('2way'!$M$3:$M$7690,"&gt;50%",'2way'!$Y$3:$Y$7690,"Y",'2way'!$R$3:$R$7690,"=" &amp;B205)</f>
        <v>0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2</v>
      </c>
      <c r="O205" s="69">
        <f>COUNTIFS('2way'!$N$3:$N$7690,"&gt;50%",'2way'!$Y$3:$Y$7690,"Y",'2way'!$Q$3:$Q$7690,"=" &amp;B205) +  COUNTIFS('2way'!$N$3:$N$7690,"&gt;50%",'2way'!$Y$3:$Y$7690,"Y",'2way'!$R$3:$R$7690,"=" &amp;B205)</f>
        <v>2</v>
      </c>
      <c r="P205">
        <f>COUNTIF('2way'!$Q$3:$Q$7690,"=" &amp;B205) + COUNTIF('2way'!$R$3:$R$7690,"=" &amp;B205)</f>
        <v>4</v>
      </c>
      <c r="Q205" s="6">
        <f t="shared" si="54"/>
        <v>0</v>
      </c>
      <c r="R205" s="6">
        <f t="shared" si="55"/>
        <v>0</v>
      </c>
      <c r="S205" s="6">
        <f t="shared" si="56"/>
        <v>0.5</v>
      </c>
      <c r="T205" s="6">
        <f t="shared" si="57"/>
        <v>0.5</v>
      </c>
      <c r="U205">
        <f t="shared" si="58"/>
        <v>2</v>
      </c>
      <c r="V205" s="6">
        <f t="shared" si="59"/>
        <v>0.5</v>
      </c>
      <c r="W205">
        <f t="shared" si="60"/>
        <v>2</v>
      </c>
      <c r="X205" s="6">
        <f t="shared" si="61"/>
        <v>0.5</v>
      </c>
      <c r="Y205">
        <f t="shared" si="62"/>
        <v>2</v>
      </c>
      <c r="Z205" s="6">
        <f t="shared" si="63"/>
        <v>0.5</v>
      </c>
      <c r="AA205">
        <f t="shared" si="64"/>
        <v>2</v>
      </c>
      <c r="AB205" s="6">
        <f t="shared" si="65"/>
        <v>0.5</v>
      </c>
    </row>
    <row r="206" spans="1:28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2</v>
      </c>
      <c r="D206" s="69">
        <f>COUNTIFS('2way'!$A$3:$A$7690,"&gt;50%",'2way'!$Y$3:$Y$7690,"N",'2way'!$Q$3:$Q$7690,"=" &amp;B206) +  COUNTIFS('2way'!$A$3:$A$7690,"&gt;50%",'2way'!$Y$3:$Y$7690,"N",'2way'!$R$3:$R$7690,"=" &amp;B206)</f>
        <v>0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4</v>
      </c>
      <c r="H206" s="6">
        <f t="shared" si="50"/>
        <v>0.5</v>
      </c>
      <c r="I206" s="6">
        <f t="shared" si="51"/>
        <v>0</v>
      </c>
      <c r="J206" s="6">
        <f t="shared" si="52"/>
        <v>0</v>
      </c>
      <c r="K206" s="6">
        <f t="shared" si="53"/>
        <v>0.5</v>
      </c>
      <c r="L206" s="69">
        <f>COUNTIFS('2way'!$M$3:$M$7690,"&gt;50%",'2way'!$Y$3:$Y$7690,"Y",'2way'!$Q$3:$Q$7690,"=" &amp;B206) +  COUNTIFS('2way'!$M$3:$M$7690,"&gt;50%",'2way'!$Y$3:$Y$7690,"Y",'2way'!$R$3:$R$7690,"=" &amp;B206)</f>
        <v>3</v>
      </c>
      <c r="M206" s="69">
        <f>COUNTIFS('2way'!$M$3:$M$7690,"&gt;50%",'2way'!$Y$3:$Y$7690,"N",'2way'!$Q$3:$Q$7690,"=" &amp;B206) +  COUNTIFS('2way'!$M$3:$M$7690,"&gt;50%",'2way'!$Y$3:$Y$7690,"N",'2way'!$R$3:$R$7690,"=" &amp;B206)</f>
        <v>0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4</v>
      </c>
      <c r="Q206" s="6">
        <f t="shared" si="54"/>
        <v>0.75</v>
      </c>
      <c r="R206" s="6">
        <f t="shared" si="55"/>
        <v>0</v>
      </c>
      <c r="S206" s="6">
        <f t="shared" si="56"/>
        <v>0</v>
      </c>
      <c r="T206" s="6">
        <f t="shared" si="57"/>
        <v>0.25</v>
      </c>
      <c r="U206">
        <f t="shared" si="58"/>
        <v>2</v>
      </c>
      <c r="V206" s="6">
        <f t="shared" si="59"/>
        <v>0.5</v>
      </c>
      <c r="W206">
        <f t="shared" si="60"/>
        <v>3</v>
      </c>
      <c r="X206" s="6">
        <f t="shared" si="61"/>
        <v>0.75</v>
      </c>
      <c r="Y206">
        <f t="shared" si="62"/>
        <v>2</v>
      </c>
      <c r="Z206" s="6">
        <f t="shared" si="63"/>
        <v>0.5</v>
      </c>
      <c r="AA206">
        <f t="shared" si="64"/>
        <v>1</v>
      </c>
      <c r="AB206" s="6">
        <f t="shared" si="65"/>
        <v>0.25</v>
      </c>
    </row>
    <row r="207" spans="1:28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2</v>
      </c>
      <c r="D207" s="69">
        <f>COUNTIFS('2way'!$A$3:$A$7690,"&gt;50%",'2way'!$Y$3:$Y$7690,"N",'2way'!$Q$3:$Q$7690,"=" &amp;B207) +  COUNTIFS('2way'!$A$3:$A$7690,"&gt;50%",'2way'!$Y$3:$Y$7690,"N",'2way'!$R$3:$R$7690,"=" &amp;B207)</f>
        <v>1</v>
      </c>
      <c r="E207" s="69">
        <f>COUNTIFS('2way'!$B$3:$B$7690,"&gt;50%",'2way'!$Y$3:$Y$7690,"N",'2way'!$Q$3:$Q$7690,"=" &amp;B207) +  COUNTIFS('2way'!$B$3:$B$7690,"&gt;50%",'2way'!$Y$3:$Y$7690,"N",'2way'!$R$3:$R$7690,"=" &amp;B207)</f>
        <v>1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4</v>
      </c>
      <c r="H207" s="6">
        <f t="shared" si="50"/>
        <v>0.5</v>
      </c>
      <c r="I207" s="6">
        <f t="shared" si="51"/>
        <v>0.25</v>
      </c>
      <c r="J207" s="6">
        <f t="shared" si="52"/>
        <v>0.25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2</v>
      </c>
      <c r="M207" s="69">
        <f>COUNTIFS('2way'!$M$3:$M$7690,"&gt;50%",'2way'!$Y$3:$Y$7690,"N",'2way'!$Q$3:$Q$7690,"=" &amp;B207) +  COUNTIFS('2way'!$M$3:$M$7690,"&gt;50%",'2way'!$Y$3:$Y$7690,"N",'2way'!$R$3:$R$7690,"=" &amp;B207)</f>
        <v>1</v>
      </c>
      <c r="N207" s="69">
        <f>COUNTIFS('2way'!$N$3:$N$7690,"&gt;50%",'2way'!$Y$3:$Y$7690,"N",'2way'!$Q$3:$Q$7690,"=" &amp;B207) +  COUNTIFS('2way'!$N$3:$N$7690,"&gt;50%",'2way'!$Y$3:$Y$7690,"N",'2way'!$R$3:$R$7690,"=" &amp;B207)</f>
        <v>1</v>
      </c>
      <c r="O207" s="69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4</v>
      </c>
      <c r="Q207" s="6">
        <f t="shared" si="54"/>
        <v>0.5</v>
      </c>
      <c r="R207" s="6">
        <f t="shared" si="55"/>
        <v>0.25</v>
      </c>
      <c r="S207" s="6">
        <f t="shared" si="56"/>
        <v>0.25</v>
      </c>
      <c r="T207" s="6">
        <f t="shared" si="57"/>
        <v>0</v>
      </c>
      <c r="U207">
        <f t="shared" si="58"/>
        <v>3</v>
      </c>
      <c r="V207" s="6">
        <f t="shared" si="59"/>
        <v>0.75</v>
      </c>
      <c r="W207">
        <f t="shared" si="60"/>
        <v>3</v>
      </c>
      <c r="X207" s="6">
        <f t="shared" si="61"/>
        <v>0.75</v>
      </c>
      <c r="Y207">
        <f t="shared" si="62"/>
        <v>1</v>
      </c>
      <c r="Z207" s="6">
        <f t="shared" si="63"/>
        <v>0.25</v>
      </c>
      <c r="AA207">
        <f t="shared" si="64"/>
        <v>1</v>
      </c>
      <c r="AB207" s="6">
        <f t="shared" si="65"/>
        <v>0.25</v>
      </c>
    </row>
    <row r="208" spans="1:28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0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1</v>
      </c>
      <c r="F208" s="69">
        <f>COUNTIFS('2way'!$B$3:$B$7690,"&gt;50%",'2way'!$Y$3:$Y$7690,"Y",'2way'!$Q$3:$Q$7690,"=" &amp;B208) +  COUNTIFS('2way'!$B$3:$B$7690,"&gt;50%",'2way'!$Y$3:$Y$7690,"Y",'2way'!$R$3:$R$7690,"=" &amp;B208)</f>
        <v>3</v>
      </c>
      <c r="G208">
        <f>COUNTIF('2way'!$Q$3:$Q$7690,"=" &amp;B208) + COUNTIF('2way'!$R$3:$R$7690,"=" &amp;B208)</f>
        <v>4</v>
      </c>
      <c r="H208" s="6">
        <f t="shared" si="50"/>
        <v>0</v>
      </c>
      <c r="I208" s="6">
        <f t="shared" si="51"/>
        <v>0</v>
      </c>
      <c r="J208" s="6">
        <f t="shared" si="52"/>
        <v>0.25</v>
      </c>
      <c r="K208" s="6">
        <f t="shared" si="53"/>
        <v>0.75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1</v>
      </c>
      <c r="O208" s="69">
        <f>COUNTIFS('2way'!$N$3:$N$7690,"&gt;50%",'2way'!$Y$3:$Y$7690,"Y",'2way'!$Q$3:$Q$7690,"=" &amp;B208) +  COUNTIFS('2way'!$N$3:$N$7690,"&gt;50%",'2way'!$Y$3:$Y$7690,"Y",'2way'!$R$3:$R$7690,"=" &amp;B208)</f>
        <v>2</v>
      </c>
      <c r="P208">
        <f>COUNTIF('2way'!$Q$3:$Q$7690,"=" &amp;B208) + COUNTIF('2way'!$R$3:$R$7690,"=" &amp;B208)</f>
        <v>4</v>
      </c>
      <c r="Q208" s="6">
        <f t="shared" si="54"/>
        <v>0.25</v>
      </c>
      <c r="R208" s="6">
        <f t="shared" si="55"/>
        <v>0</v>
      </c>
      <c r="S208" s="6">
        <f t="shared" si="56"/>
        <v>0.25</v>
      </c>
      <c r="T208" s="6">
        <f t="shared" si="57"/>
        <v>0.5</v>
      </c>
      <c r="U208">
        <f t="shared" si="58"/>
        <v>1</v>
      </c>
      <c r="V208" s="6">
        <f t="shared" si="59"/>
        <v>0.25</v>
      </c>
      <c r="W208">
        <f t="shared" si="60"/>
        <v>2</v>
      </c>
      <c r="X208" s="6">
        <f t="shared" si="61"/>
        <v>0.5</v>
      </c>
      <c r="Y208">
        <f t="shared" si="62"/>
        <v>3</v>
      </c>
      <c r="Z208" s="6">
        <f t="shared" si="63"/>
        <v>0.75</v>
      </c>
      <c r="AA208">
        <f t="shared" si="64"/>
        <v>2</v>
      </c>
      <c r="AB208" s="6">
        <f t="shared" si="65"/>
        <v>0.5</v>
      </c>
    </row>
    <row r="209" spans="1:28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2</v>
      </c>
      <c r="D209" s="69">
        <f>COUNTIFS('2way'!$A$3:$A$7690,"&gt;50%",'2way'!$Y$3:$Y$7690,"N",'2way'!$Q$3:$Q$7690,"=" &amp;B209) +  COUNTIFS('2way'!$A$3:$A$7690,"&gt;50%",'2way'!$Y$3:$Y$7690,"N",'2way'!$R$3:$R$7690,"=" &amp;B209)</f>
        <v>0</v>
      </c>
      <c r="E209" s="69">
        <f>COUNTIFS('2way'!$B$3:$B$7690,"&gt;50%",'2way'!$Y$3:$Y$7690,"N",'2way'!$Q$3:$Q$7690,"=" &amp;B209) +  COUNTIFS('2way'!$B$3:$B$7690,"&gt;50%",'2way'!$Y$3:$Y$7690,"N",'2way'!$R$3:$R$7690,"=" &amp;B209)</f>
        <v>1</v>
      </c>
      <c r="F209" s="69">
        <f>COUNTIFS('2way'!$B$3:$B$7690,"&gt;50%",'2way'!$Y$3:$Y$7690,"Y",'2way'!$Q$3:$Q$7690,"=" &amp;B209) +  COUNTIFS('2way'!$B$3:$B$7690,"&gt;50%",'2way'!$Y$3:$Y$7690,"Y",'2way'!$R$3:$R$7690,"=" &amp;B209)</f>
        <v>1</v>
      </c>
      <c r="G209">
        <f>COUNTIF('2way'!$Q$3:$Q$7690,"=" &amp;B209) + COUNTIF('2way'!$R$3:$R$7690,"=" &amp;B209)</f>
        <v>4</v>
      </c>
      <c r="H209" s="6">
        <f t="shared" si="50"/>
        <v>0.5</v>
      </c>
      <c r="I209" s="6">
        <f t="shared" si="51"/>
        <v>0</v>
      </c>
      <c r="J209" s="6">
        <f t="shared" si="52"/>
        <v>0.25</v>
      </c>
      <c r="K209" s="6">
        <f t="shared" si="53"/>
        <v>0.25</v>
      </c>
      <c r="L209" s="69">
        <f>COUNTIFS('2way'!$M$3:$M$7690,"&gt;50%",'2way'!$Y$3:$Y$7690,"Y",'2way'!$Q$3:$Q$7690,"=" &amp;B209) +  COUNTIFS('2way'!$M$3:$M$7690,"&gt;50%",'2way'!$Y$3:$Y$7690,"Y",'2way'!$R$3:$R$7690,"=" &amp;B209)</f>
        <v>3</v>
      </c>
      <c r="M209" s="69">
        <f>COUNTIFS('2way'!$M$3:$M$7690,"&gt;50%",'2way'!$Y$3:$Y$7690,"N",'2way'!$Q$3:$Q$7690,"=" &amp;B209) +  COUNTIFS('2way'!$M$3:$M$7690,"&gt;50%",'2way'!$Y$3:$Y$7690,"N",'2way'!$R$3:$R$7690,"=" &amp;B209)</f>
        <v>1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4</v>
      </c>
      <c r="Q209" s="6">
        <f t="shared" si="54"/>
        <v>0.75</v>
      </c>
      <c r="R209" s="6">
        <f t="shared" si="55"/>
        <v>0.25</v>
      </c>
      <c r="S209" s="6">
        <f t="shared" si="56"/>
        <v>0</v>
      </c>
      <c r="T209" s="6">
        <f t="shared" si="57"/>
        <v>0</v>
      </c>
      <c r="U209">
        <f t="shared" si="58"/>
        <v>3</v>
      </c>
      <c r="V209" s="6">
        <f t="shared" si="59"/>
        <v>0.75</v>
      </c>
      <c r="W209">
        <f t="shared" si="60"/>
        <v>3</v>
      </c>
      <c r="X209" s="6">
        <f t="shared" si="61"/>
        <v>0.75</v>
      </c>
      <c r="Y209">
        <f t="shared" si="62"/>
        <v>1</v>
      </c>
      <c r="Z209" s="6">
        <f t="shared" si="63"/>
        <v>0.25</v>
      </c>
      <c r="AA209">
        <f t="shared" si="64"/>
        <v>1</v>
      </c>
      <c r="AB209" s="6">
        <f t="shared" si="65"/>
        <v>0.25</v>
      </c>
    </row>
    <row r="210" spans="1:28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1</v>
      </c>
      <c r="D210" s="69">
        <f>COUNTIFS('2way'!$A$3:$A$7690,"&gt;50%",'2way'!$Y$3:$Y$7690,"N",'2way'!$Q$3:$Q$7690,"=" &amp;B210) +  COUNTIFS('2way'!$A$3:$A$7690,"&gt;50%",'2way'!$Y$3:$Y$7690,"N",'2way'!$R$3:$R$7690,"=" &amp;B210)</f>
        <v>0</v>
      </c>
      <c r="E210" s="69">
        <f>COUNTIFS('2way'!$B$3:$B$7690,"&gt;50%",'2way'!$Y$3:$Y$7690,"N",'2way'!$Q$3:$Q$7690,"=" &amp;B210) +  COUNTIFS('2way'!$B$3:$B$7690,"&gt;50%",'2way'!$Y$3:$Y$7690,"N",'2way'!$R$3:$R$7690,"=" &amp;B210)</f>
        <v>3</v>
      </c>
      <c r="F210" s="69">
        <f>COUNTIFS('2way'!$B$3:$B$7690,"&gt;50%",'2way'!$Y$3:$Y$7690,"Y",'2way'!$Q$3:$Q$7690,"=" &amp;B210) +  COUNTIFS('2way'!$B$3:$B$7690,"&gt;50%",'2way'!$Y$3:$Y$7690,"Y",'2way'!$R$3:$R$7690,"=" &amp;B210)</f>
        <v>0</v>
      </c>
      <c r="G210">
        <f>COUNTIF('2way'!$Q$3:$Q$7690,"=" &amp;B210) + COUNTIF('2way'!$R$3:$R$7690,"=" &amp;B210)</f>
        <v>4</v>
      </c>
      <c r="H210" s="6">
        <f t="shared" si="50"/>
        <v>0.25</v>
      </c>
      <c r="I210" s="6">
        <f t="shared" si="51"/>
        <v>0</v>
      </c>
      <c r="J210" s="6">
        <f t="shared" si="52"/>
        <v>0.75</v>
      </c>
      <c r="K210" s="6">
        <f t="shared" si="53"/>
        <v>0</v>
      </c>
      <c r="L210" s="69">
        <f>COUNTIFS('2way'!$M$3:$M$7690,"&gt;50%",'2way'!$Y$3:$Y$7690,"Y",'2way'!$Q$3:$Q$7690,"=" &amp;B210) +  COUNTIFS('2way'!$M$3:$M$7690,"&gt;50%",'2way'!$Y$3:$Y$7690,"Y",'2way'!$R$3:$R$7690,"=" &amp;B210)</f>
        <v>1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3</v>
      </c>
      <c r="O210" s="69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4</v>
      </c>
      <c r="Q210" s="6">
        <f t="shared" si="54"/>
        <v>0.25</v>
      </c>
      <c r="R210" s="6">
        <f t="shared" si="55"/>
        <v>0</v>
      </c>
      <c r="S210" s="6">
        <f t="shared" si="56"/>
        <v>0.75</v>
      </c>
      <c r="T210" s="6">
        <f t="shared" si="57"/>
        <v>0</v>
      </c>
      <c r="U210">
        <f t="shared" si="58"/>
        <v>4</v>
      </c>
      <c r="V210" s="6">
        <f t="shared" si="59"/>
        <v>1</v>
      </c>
      <c r="W210">
        <f t="shared" si="60"/>
        <v>4</v>
      </c>
      <c r="X210" s="6">
        <f t="shared" si="61"/>
        <v>1</v>
      </c>
      <c r="Y210">
        <f t="shared" si="62"/>
        <v>0</v>
      </c>
      <c r="Z210" s="6">
        <f t="shared" si="63"/>
        <v>0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1</v>
      </c>
      <c r="D211" s="69">
        <f>COUNTIFS('2way'!$A$3:$A$7690,"&gt;50%",'2way'!$Y$3:$Y$7690,"N",'2way'!$Q$3:$Q$7690,"=" &amp;B211) +  COUNTIFS('2way'!$A$3:$A$7690,"&gt;50%",'2way'!$Y$3:$Y$7690,"N",'2way'!$R$3:$R$7690,"=" &amp;B211)</f>
        <v>2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1</v>
      </c>
      <c r="G211">
        <f>COUNTIF('2way'!$Q$3:$Q$7690,"=" &amp;B211) + COUNTIF('2way'!$R$3:$R$7690,"=" &amp;B211)</f>
        <v>4</v>
      </c>
      <c r="H211" s="6">
        <f t="shared" si="50"/>
        <v>0.25</v>
      </c>
      <c r="I211" s="6">
        <f t="shared" si="51"/>
        <v>0.5</v>
      </c>
      <c r="J211" s="6">
        <f t="shared" si="52"/>
        <v>0</v>
      </c>
      <c r="K211" s="6">
        <f t="shared" si="53"/>
        <v>0.25</v>
      </c>
      <c r="L211" s="69">
        <f>COUNTIFS('2way'!$M$3:$M$7690,"&gt;50%",'2way'!$Y$3:$Y$7690,"Y",'2way'!$Q$3:$Q$7690,"=" &amp;B211) +  COUNTIFS('2way'!$M$3:$M$7690,"&gt;50%",'2way'!$Y$3:$Y$7690,"Y",'2way'!$R$3:$R$7690,"=" &amp;B211)</f>
        <v>2</v>
      </c>
      <c r="M211" s="69">
        <f>COUNTIFS('2way'!$M$3:$M$7690,"&gt;50%",'2way'!$Y$3:$Y$7690,"N",'2way'!$Q$3:$Q$7690,"=" &amp;B211) +  COUNTIFS('2way'!$M$3:$M$7690,"&gt;50%",'2way'!$Y$3:$Y$7690,"N",'2way'!$R$3:$R$7690,"=" &amp;B211)</f>
        <v>2</v>
      </c>
      <c r="N211" s="69">
        <f>COUNTIFS('2way'!$N$3:$N$7690,"&gt;50%",'2way'!$Y$3:$Y$7690,"N",'2way'!$Q$3:$Q$7690,"=" &amp;B211) +  COUNTIFS('2way'!$N$3:$N$7690,"&gt;50%",'2way'!$Y$3:$Y$7690,"N",'2way'!$R$3:$R$7690,"=" &amp;B211)</f>
        <v>0</v>
      </c>
      <c r="O211" s="69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4</v>
      </c>
      <c r="Q211" s="6">
        <f t="shared" si="54"/>
        <v>0.5</v>
      </c>
      <c r="R211" s="6">
        <f t="shared" si="55"/>
        <v>0.5</v>
      </c>
      <c r="S211" s="6">
        <f t="shared" si="56"/>
        <v>0</v>
      </c>
      <c r="T211" s="6">
        <f t="shared" si="57"/>
        <v>0</v>
      </c>
      <c r="U211">
        <f t="shared" si="58"/>
        <v>1</v>
      </c>
      <c r="V211" s="6">
        <f t="shared" si="59"/>
        <v>0.25</v>
      </c>
      <c r="W211">
        <f t="shared" si="60"/>
        <v>2</v>
      </c>
      <c r="X211" s="6">
        <f t="shared" si="61"/>
        <v>0.5</v>
      </c>
      <c r="Y211">
        <f t="shared" si="62"/>
        <v>3</v>
      </c>
      <c r="Z211" s="6">
        <f t="shared" si="63"/>
        <v>0.75</v>
      </c>
      <c r="AA211">
        <f t="shared" si="64"/>
        <v>2</v>
      </c>
      <c r="AB211" s="6">
        <f t="shared" si="65"/>
        <v>0.5</v>
      </c>
    </row>
    <row r="212" spans="1:28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0</v>
      </c>
      <c r="E212" s="69">
        <f>COUNTIFS('2way'!$B$3:$B$7690,"&gt;50%",'2way'!$Y$3:$Y$7690,"N",'2way'!$Q$3:$Q$7690,"=" &amp;B212) +  COUNTIFS('2way'!$B$3:$B$7690,"&gt;50%",'2way'!$Y$3:$Y$7690,"N",'2way'!$R$3:$R$7690,"=" &amp;B212)</f>
        <v>2</v>
      </c>
      <c r="F212" s="69">
        <f>COUNTIFS('2way'!$B$3:$B$7690,"&gt;50%",'2way'!$Y$3:$Y$7690,"Y",'2way'!$Q$3:$Q$7690,"=" &amp;B212) +  COUNTIFS('2way'!$B$3:$B$7690,"&gt;50%",'2way'!$Y$3:$Y$7690,"Y",'2way'!$R$3:$R$7690,"=" &amp;B212)</f>
        <v>1</v>
      </c>
      <c r="G212">
        <f>COUNTIF('2way'!$Q$3:$Q$7690,"=" &amp;B212) + COUNTIF('2way'!$R$3:$R$7690,"=" &amp;B212)</f>
        <v>4</v>
      </c>
      <c r="H212" s="6">
        <f t="shared" si="50"/>
        <v>0.25</v>
      </c>
      <c r="I212" s="6">
        <f t="shared" si="51"/>
        <v>0</v>
      </c>
      <c r="J212" s="6">
        <f t="shared" si="52"/>
        <v>0.5</v>
      </c>
      <c r="K212" s="6">
        <f t="shared" si="53"/>
        <v>0.25</v>
      </c>
      <c r="L212" s="69">
        <f>COUNTIFS('2way'!$M$3:$M$7690,"&gt;50%",'2way'!$Y$3:$Y$7690,"Y",'2way'!$Q$3:$Q$7690,"=" &amp;B212) +  COUNTIFS('2way'!$M$3:$M$7690,"&gt;50%",'2way'!$Y$3:$Y$7690,"Y",'2way'!$R$3:$R$7690,"=" &amp;B212)</f>
        <v>1</v>
      </c>
      <c r="M212" s="69">
        <f>COUNTIFS('2way'!$M$3:$M$7690,"&gt;50%",'2way'!$Y$3:$Y$7690,"N",'2way'!$Q$3:$Q$7690,"=" &amp;B212) +  COUNTIFS('2way'!$M$3:$M$7690,"&gt;50%",'2way'!$Y$3:$Y$7690,"N",'2way'!$R$3:$R$7690,"=" &amp;B212)</f>
        <v>0</v>
      </c>
      <c r="N212" s="69">
        <f>COUNTIFS('2way'!$N$3:$N$7690,"&gt;50%",'2way'!$Y$3:$Y$7690,"N",'2way'!$Q$3:$Q$7690,"=" &amp;B212) +  COUNTIFS('2way'!$N$3:$N$7690,"&gt;50%",'2way'!$Y$3:$Y$7690,"N",'2way'!$R$3:$R$7690,"=" &amp;B212)</f>
        <v>2</v>
      </c>
      <c r="O212" s="69">
        <f>COUNTIFS('2way'!$N$3:$N$7690,"&gt;50%",'2way'!$Y$3:$Y$7690,"Y",'2way'!$Q$3:$Q$7690,"=" &amp;B212) +  COUNTIFS('2way'!$N$3:$N$7690,"&gt;50%",'2way'!$Y$3:$Y$7690,"Y",'2way'!$R$3:$R$7690,"=" &amp;B212)</f>
        <v>1</v>
      </c>
      <c r="P212">
        <f>COUNTIF('2way'!$Q$3:$Q$7690,"=" &amp;B212) + COUNTIF('2way'!$R$3:$R$7690,"=" &amp;B212)</f>
        <v>4</v>
      </c>
      <c r="Q212" s="6">
        <f t="shared" si="54"/>
        <v>0.25</v>
      </c>
      <c r="R212" s="6">
        <f t="shared" si="55"/>
        <v>0</v>
      </c>
      <c r="S212" s="6">
        <f t="shared" si="56"/>
        <v>0.5</v>
      </c>
      <c r="T212" s="6">
        <f t="shared" si="57"/>
        <v>0.25</v>
      </c>
      <c r="U212">
        <f t="shared" si="58"/>
        <v>3</v>
      </c>
      <c r="V212" s="6">
        <f t="shared" si="59"/>
        <v>0.75</v>
      </c>
      <c r="W212">
        <f t="shared" si="60"/>
        <v>3</v>
      </c>
      <c r="X212" s="6">
        <f t="shared" si="61"/>
        <v>0.75</v>
      </c>
      <c r="Y212">
        <f t="shared" si="62"/>
        <v>1</v>
      </c>
      <c r="Z212" s="6">
        <f t="shared" si="63"/>
        <v>0.25</v>
      </c>
      <c r="AA212">
        <f t="shared" si="64"/>
        <v>1</v>
      </c>
      <c r="AB212" s="6">
        <f t="shared" si="65"/>
        <v>0.25</v>
      </c>
    </row>
    <row r="213" spans="1:28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2</v>
      </c>
      <c r="E213" s="69">
        <f>COUNTIFS('2way'!$B$3:$B$7690,"&gt;50%",'2way'!$Y$3:$Y$7690,"N",'2way'!$Q$3:$Q$7690,"=" &amp;B213) +  COUNTIFS('2way'!$B$3:$B$7690,"&gt;50%",'2way'!$Y$3:$Y$7690,"N",'2way'!$R$3:$R$7690,"=" &amp;B213)</f>
        <v>2</v>
      </c>
      <c r="F213" s="69">
        <f>COUNTIFS('2way'!$B$3:$B$7690,"&gt;50%",'2way'!$Y$3:$Y$7690,"Y",'2way'!$Q$3:$Q$7690,"=" &amp;B213) +  COUNTIFS('2way'!$B$3:$B$7690,"&gt;50%",'2way'!$Y$3:$Y$7690,"Y",'2way'!$R$3:$R$7690,"=" &amp;B213)</f>
        <v>0</v>
      </c>
      <c r="G213">
        <f>COUNTIF('2way'!$Q$3:$Q$7690,"=" &amp;B213) + COUNTIF('2way'!$R$3:$R$7690,"=" &amp;B213)</f>
        <v>4</v>
      </c>
      <c r="H213" s="6">
        <f t="shared" si="50"/>
        <v>0</v>
      </c>
      <c r="I213" s="6">
        <f t="shared" si="51"/>
        <v>0.5</v>
      </c>
      <c r="J213" s="6">
        <f t="shared" si="52"/>
        <v>0.5</v>
      </c>
      <c r="K213" s="6">
        <f t="shared" si="53"/>
        <v>0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2</v>
      </c>
      <c r="O213" s="69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4</v>
      </c>
      <c r="Q213" s="6">
        <f t="shared" si="54"/>
        <v>0</v>
      </c>
      <c r="R213" s="6">
        <f t="shared" si="55"/>
        <v>0.5</v>
      </c>
      <c r="S213" s="6">
        <f t="shared" si="56"/>
        <v>0.5</v>
      </c>
      <c r="T213" s="6">
        <f t="shared" si="57"/>
        <v>0</v>
      </c>
      <c r="U213">
        <f t="shared" si="58"/>
        <v>2</v>
      </c>
      <c r="V213" s="6">
        <f t="shared" si="59"/>
        <v>0.5</v>
      </c>
      <c r="W213">
        <f t="shared" si="60"/>
        <v>2</v>
      </c>
      <c r="X213" s="6">
        <f t="shared" si="61"/>
        <v>0.5</v>
      </c>
      <c r="Y213">
        <f t="shared" si="62"/>
        <v>2</v>
      </c>
      <c r="Z213" s="6">
        <f t="shared" si="63"/>
        <v>0.5</v>
      </c>
      <c r="AA213">
        <f t="shared" si="64"/>
        <v>2</v>
      </c>
      <c r="AB213" s="6">
        <f t="shared" si="65"/>
        <v>0.5</v>
      </c>
    </row>
    <row r="214" spans="1:28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1</v>
      </c>
      <c r="E214" s="69">
        <f>COUNTIFS('2way'!$B$3:$B$7690,"&gt;50%",'2way'!$Y$3:$Y$7690,"N",'2way'!$Q$3:$Q$7690,"=" &amp;B214) +  COUNTIFS('2way'!$B$3:$B$7690,"&gt;50%",'2way'!$Y$3:$Y$7690,"N",'2way'!$R$3:$R$7690,"=" &amp;B214)</f>
        <v>2</v>
      </c>
      <c r="F214" s="69">
        <f>COUNTIFS('2way'!$B$3:$B$7690,"&gt;50%",'2way'!$Y$3:$Y$7690,"Y",'2way'!$Q$3:$Q$7690,"=" &amp;B214) +  COUNTIFS('2way'!$B$3:$B$7690,"&gt;50%",'2way'!$Y$3:$Y$7690,"Y",'2way'!$R$3:$R$7690,"=" &amp;B214)</f>
        <v>1</v>
      </c>
      <c r="G214">
        <f>COUNTIF('2way'!$Q$3:$Q$7690,"=" &amp;B214) + COUNTIF('2way'!$R$3:$R$7690,"=" &amp;B214)</f>
        <v>4</v>
      </c>
      <c r="H214" s="6">
        <f t="shared" si="50"/>
        <v>0</v>
      </c>
      <c r="I214" s="6">
        <f t="shared" si="51"/>
        <v>0.25</v>
      </c>
      <c r="J214" s="6">
        <f t="shared" si="52"/>
        <v>0.5</v>
      </c>
      <c r="K214" s="6">
        <f t="shared" si="53"/>
        <v>0.25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2</v>
      </c>
      <c r="O214" s="69">
        <f>COUNTIFS('2way'!$N$3:$N$7690,"&gt;50%",'2way'!$Y$3:$Y$7690,"Y",'2way'!$Q$3:$Q$7690,"=" &amp;B214) +  COUNTIFS('2way'!$N$3:$N$7690,"&gt;50%",'2way'!$Y$3:$Y$7690,"Y",'2way'!$R$3:$R$7690,"=" &amp;B214)</f>
        <v>1</v>
      </c>
      <c r="P214">
        <f>COUNTIF('2way'!$Q$3:$Q$7690,"=" &amp;B214) + COUNTIF('2way'!$R$3:$R$7690,"=" &amp;B214)</f>
        <v>4</v>
      </c>
      <c r="Q214" s="6">
        <f t="shared" si="54"/>
        <v>0</v>
      </c>
      <c r="R214" s="6">
        <f t="shared" si="55"/>
        <v>0.25</v>
      </c>
      <c r="S214" s="6">
        <f t="shared" si="56"/>
        <v>0.5</v>
      </c>
      <c r="T214" s="6">
        <f t="shared" si="57"/>
        <v>0.25</v>
      </c>
      <c r="U214">
        <f t="shared" si="58"/>
        <v>2</v>
      </c>
      <c r="V214" s="6">
        <f t="shared" si="59"/>
        <v>0.5</v>
      </c>
      <c r="W214">
        <f t="shared" si="60"/>
        <v>2</v>
      </c>
      <c r="X214" s="6">
        <f t="shared" si="61"/>
        <v>0.5</v>
      </c>
      <c r="Y214">
        <f t="shared" si="62"/>
        <v>2</v>
      </c>
      <c r="Z214" s="6">
        <f t="shared" si="63"/>
        <v>0.5</v>
      </c>
      <c r="AA214">
        <f t="shared" si="64"/>
        <v>2</v>
      </c>
      <c r="AB214" s="6">
        <f t="shared" si="65"/>
        <v>0.5</v>
      </c>
    </row>
    <row r="215" spans="1:28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1</v>
      </c>
      <c r="D215" s="69">
        <f>COUNTIFS('2way'!$A$3:$A$7690,"&gt;50%",'2way'!$Y$3:$Y$7690,"N",'2way'!$Q$3:$Q$7690,"=" &amp;B215) +  COUNTIFS('2way'!$A$3:$A$7690,"&gt;50%",'2way'!$Y$3:$Y$7690,"N",'2way'!$R$3:$R$7690,"=" &amp;B215)</f>
        <v>1</v>
      </c>
      <c r="E215" s="69">
        <f>COUNTIFS('2way'!$B$3:$B$7690,"&gt;50%",'2way'!$Y$3:$Y$7690,"N",'2way'!$Q$3:$Q$7690,"=" &amp;B215) +  COUNTIFS('2way'!$B$3:$B$7690,"&gt;50%",'2way'!$Y$3:$Y$7690,"N",'2way'!$R$3:$R$7690,"=" &amp;B215)</f>
        <v>1</v>
      </c>
      <c r="F215" s="69">
        <f>COUNTIFS('2way'!$B$3:$B$7690,"&gt;50%",'2way'!$Y$3:$Y$7690,"Y",'2way'!$Q$3:$Q$7690,"=" &amp;B215) +  COUNTIFS('2way'!$B$3:$B$7690,"&gt;50%",'2way'!$Y$3:$Y$7690,"Y",'2way'!$R$3:$R$7690,"=" &amp;B215)</f>
        <v>1</v>
      </c>
      <c r="G215">
        <f>COUNTIF('2way'!$Q$3:$Q$7690,"=" &amp;B215) + COUNTIF('2way'!$R$3:$R$7690,"=" &amp;B215)</f>
        <v>4</v>
      </c>
      <c r="H215" s="6">
        <f t="shared" si="50"/>
        <v>0.25</v>
      </c>
      <c r="I215" s="6">
        <f t="shared" si="51"/>
        <v>0.25</v>
      </c>
      <c r="J215" s="6">
        <f t="shared" si="52"/>
        <v>0.25</v>
      </c>
      <c r="K215" s="6">
        <f t="shared" si="53"/>
        <v>0.25</v>
      </c>
      <c r="L215" s="69">
        <f>COUNTIFS('2way'!$M$3:$M$7690,"&gt;50%",'2way'!$Y$3:$Y$7690,"Y",'2way'!$Q$3:$Q$7690,"=" &amp;B215) +  COUNTIFS('2way'!$M$3:$M$7690,"&gt;50%",'2way'!$Y$3:$Y$7690,"Y",'2way'!$R$3:$R$7690,"=" &amp;B215)</f>
        <v>1</v>
      </c>
      <c r="M215" s="69">
        <f>COUNTIFS('2way'!$M$3:$M$7690,"&gt;50%",'2way'!$Y$3:$Y$7690,"N",'2way'!$Q$3:$Q$7690,"=" &amp;B215) +  COUNTIFS('2way'!$M$3:$M$7690,"&gt;50%",'2way'!$Y$3:$Y$7690,"N",'2way'!$R$3:$R$7690,"=" &amp;B215)</f>
        <v>1</v>
      </c>
      <c r="N215" s="69">
        <f>COUNTIFS('2way'!$N$3:$N$7690,"&gt;50%",'2way'!$Y$3:$Y$7690,"N",'2way'!$Q$3:$Q$7690,"=" &amp;B215) +  COUNTIFS('2way'!$N$3:$N$7690,"&gt;50%",'2way'!$Y$3:$Y$7690,"N",'2way'!$R$3:$R$7690,"=" &amp;B215)</f>
        <v>1</v>
      </c>
      <c r="O215" s="69">
        <f>COUNTIFS('2way'!$N$3:$N$7690,"&gt;50%",'2way'!$Y$3:$Y$7690,"Y",'2way'!$Q$3:$Q$7690,"=" &amp;B215) +  COUNTIFS('2way'!$N$3:$N$7690,"&gt;50%",'2way'!$Y$3:$Y$7690,"Y",'2way'!$R$3:$R$7690,"=" &amp;B215)</f>
        <v>1</v>
      </c>
      <c r="P215">
        <f>COUNTIF('2way'!$Q$3:$Q$7690,"=" &amp;B215) + COUNTIF('2way'!$R$3:$R$7690,"=" &amp;B215)</f>
        <v>4</v>
      </c>
      <c r="Q215" s="6">
        <f t="shared" si="54"/>
        <v>0.25</v>
      </c>
      <c r="R215" s="6">
        <f t="shared" si="55"/>
        <v>0.25</v>
      </c>
      <c r="S215" s="6">
        <f t="shared" si="56"/>
        <v>0.25</v>
      </c>
      <c r="T215" s="6">
        <f t="shared" si="57"/>
        <v>0.25</v>
      </c>
      <c r="U215">
        <f t="shared" si="58"/>
        <v>2</v>
      </c>
      <c r="V215" s="6">
        <f t="shared" si="59"/>
        <v>0.5</v>
      </c>
      <c r="W215">
        <f t="shared" si="60"/>
        <v>2</v>
      </c>
      <c r="X215" s="6">
        <f t="shared" si="61"/>
        <v>0.5</v>
      </c>
      <c r="Y215">
        <f t="shared" si="62"/>
        <v>2</v>
      </c>
      <c r="Z215" s="6">
        <f t="shared" si="63"/>
        <v>0.5</v>
      </c>
      <c r="AA215">
        <f t="shared" si="64"/>
        <v>2</v>
      </c>
      <c r="AB215" s="6">
        <f t="shared" si="65"/>
        <v>0.5</v>
      </c>
    </row>
    <row r="216" spans="1:28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2</v>
      </c>
      <c r="D216" s="69">
        <f>COUNTIFS('2way'!$A$3:$A$7690,"&gt;50%",'2way'!$Y$3:$Y$7690,"N",'2way'!$Q$3:$Q$7690,"=" &amp;B216) +  COUNTIFS('2way'!$A$3:$A$7690,"&gt;50%",'2way'!$Y$3:$Y$7690,"N",'2way'!$R$3:$R$7690,"=" &amp;B216)</f>
        <v>0</v>
      </c>
      <c r="E216" s="69">
        <f>COUNTIFS('2way'!$B$3:$B$7690,"&gt;50%",'2way'!$Y$3:$Y$7690,"N",'2way'!$Q$3:$Q$7690,"=" &amp;B216) +  COUNTIFS('2way'!$B$3:$B$7690,"&gt;50%",'2way'!$Y$3:$Y$7690,"N",'2way'!$R$3:$R$7690,"=" &amp;B216)</f>
        <v>0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4</v>
      </c>
      <c r="H216" s="6">
        <f t="shared" si="50"/>
        <v>0.5</v>
      </c>
      <c r="I216" s="6">
        <f t="shared" si="51"/>
        <v>0</v>
      </c>
      <c r="J216" s="6">
        <f t="shared" si="52"/>
        <v>0</v>
      </c>
      <c r="K216" s="6">
        <f t="shared" si="53"/>
        <v>0.25</v>
      </c>
      <c r="L216" s="69">
        <f>COUNTIFS('2way'!$M$3:$M$7690,"&gt;50%",'2way'!$Y$3:$Y$7690,"Y",'2way'!$Q$3:$Q$7690,"=" &amp;B216) +  COUNTIFS('2way'!$M$3:$M$7690,"&gt;50%",'2way'!$Y$3:$Y$7690,"Y",'2way'!$R$3:$R$7690,"=" &amp;B216)</f>
        <v>3</v>
      </c>
      <c r="M216" s="69">
        <f>COUNTIFS('2way'!$M$3:$M$7690,"&gt;50%",'2way'!$Y$3:$Y$7690,"N",'2way'!$Q$3:$Q$7690,"=" &amp;B216) +  COUNTIFS('2way'!$M$3:$M$7690,"&gt;50%",'2way'!$Y$3:$Y$7690,"N",'2way'!$R$3:$R$7690,"=" &amp;B216)</f>
        <v>0</v>
      </c>
      <c r="N216" s="69">
        <f>COUNTIFS('2way'!$N$3:$N$7690,"&gt;50%",'2way'!$Y$3:$Y$7690,"N",'2way'!$Q$3:$Q$7690,"=" &amp;B216) +  COUNTIFS('2way'!$N$3:$N$7690,"&gt;50%",'2way'!$Y$3:$Y$7690,"N",'2way'!$R$3:$R$7690,"=" &amp;B216)</f>
        <v>0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4</v>
      </c>
      <c r="Q216" s="6">
        <f t="shared" si="54"/>
        <v>0.75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2</v>
      </c>
      <c r="V216" s="6">
        <f t="shared" si="59"/>
        <v>0.5</v>
      </c>
      <c r="W216">
        <f t="shared" si="60"/>
        <v>3</v>
      </c>
      <c r="X216" s="6">
        <f t="shared" si="61"/>
        <v>0.75</v>
      </c>
      <c r="Y216">
        <f t="shared" si="62"/>
        <v>1</v>
      </c>
      <c r="Z216" s="6">
        <f t="shared" si="63"/>
        <v>0.25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0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6</v>
      </c>
      <c r="H217" s="6">
        <f t="shared" si="50"/>
        <v>0</v>
      </c>
      <c r="I217" s="6">
        <f t="shared" si="51"/>
        <v>0</v>
      </c>
      <c r="J217" s="6">
        <f t="shared" si="52"/>
        <v>0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5</v>
      </c>
      <c r="O217" s="69">
        <f>COUNTIFS('2way'!$N$3:$N$7690,"&gt;50%",'2way'!$Y$3:$Y$7690,"Y",'2way'!$Q$3:$Q$7690,"=" &amp;B217) +  COUNTIFS('2way'!$N$3:$N$7690,"&gt;50%",'2way'!$Y$3:$Y$7690,"Y",'2way'!$R$3:$R$7690,"=" &amp;B217)</f>
        <v>1</v>
      </c>
      <c r="P217">
        <f>COUNTIF('2way'!$Q$3:$Q$7690,"=" &amp;B217) + COUNTIF('2way'!$R$3:$R$7690,"=" &amp;B217)</f>
        <v>6</v>
      </c>
      <c r="Q217" s="6">
        <f t="shared" si="54"/>
        <v>0</v>
      </c>
      <c r="R217" s="6">
        <f t="shared" si="55"/>
        <v>0</v>
      </c>
      <c r="S217" s="6">
        <f t="shared" si="56"/>
        <v>0.83333333333333337</v>
      </c>
      <c r="T217" s="6">
        <f t="shared" si="57"/>
        <v>0.16666666666666666</v>
      </c>
      <c r="U217">
        <f t="shared" si="58"/>
        <v>0</v>
      </c>
      <c r="V217" s="6">
        <f t="shared" si="59"/>
        <v>0</v>
      </c>
      <c r="W217">
        <f t="shared" si="60"/>
        <v>5</v>
      </c>
      <c r="X217" s="6">
        <f t="shared" si="61"/>
        <v>0.83333333333333337</v>
      </c>
      <c r="Y217">
        <f t="shared" si="62"/>
        <v>0</v>
      </c>
      <c r="Z217" s="6">
        <f t="shared" si="63"/>
        <v>0</v>
      </c>
      <c r="AA217">
        <f t="shared" si="64"/>
        <v>1</v>
      </c>
      <c r="AB217" s="6">
        <f t="shared" si="65"/>
        <v>0.16666666666666666</v>
      </c>
    </row>
    <row r="218" spans="1:28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0</v>
      </c>
      <c r="D218" s="69">
        <f>COUNTIFS('2way'!$A$3:$A$7690,"&gt;50%",'2way'!$Y$3:$Y$7690,"N",'2way'!$Q$3:$Q$7690,"=" &amp;B218) +  COUNTIFS('2way'!$A$3:$A$7690,"&gt;50%",'2way'!$Y$3:$Y$7690,"N",'2way'!$R$3:$R$7690,"=" &amp;B218)</f>
        <v>0</v>
      </c>
      <c r="E218" s="69">
        <f>COUNTIFS('2way'!$B$3:$B$7690,"&gt;50%",'2way'!$Y$3:$Y$7690,"N",'2way'!$Q$3:$Q$7690,"=" &amp;B218) +  COUNTIFS('2way'!$B$3:$B$7690,"&gt;50%",'2way'!$Y$3:$Y$7690,"N",'2way'!$R$3:$R$7690,"=" &amp;B218)</f>
        <v>3</v>
      </c>
      <c r="F218" s="69">
        <f>COUNTIFS('2way'!$B$3:$B$7690,"&gt;50%",'2way'!$Y$3:$Y$7690,"Y",'2way'!$Q$3:$Q$7690,"=" &amp;B218) +  COUNTIFS('2way'!$B$3:$B$7690,"&gt;50%",'2way'!$Y$3:$Y$7690,"Y",'2way'!$R$3:$R$7690,"=" &amp;B218)</f>
        <v>2</v>
      </c>
      <c r="G218">
        <f>COUNTIF('2way'!$Q$3:$Q$7690,"=" &amp;B218) + COUNTIF('2way'!$R$3:$R$7690,"=" &amp;B218)</f>
        <v>6</v>
      </c>
      <c r="H218" s="6">
        <f t="shared" si="50"/>
        <v>0</v>
      </c>
      <c r="I218" s="6">
        <f t="shared" si="51"/>
        <v>0</v>
      </c>
      <c r="J218" s="6">
        <f t="shared" si="52"/>
        <v>0.5</v>
      </c>
      <c r="K218" s="6">
        <f t="shared" si="53"/>
        <v>0.33333333333333331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3</v>
      </c>
      <c r="O218" s="69">
        <f>COUNTIFS('2way'!$N$3:$N$7690,"&gt;50%",'2way'!$Y$3:$Y$7690,"Y",'2way'!$Q$3:$Q$7690,"=" &amp;B218) +  COUNTIFS('2way'!$N$3:$N$7690,"&gt;50%",'2way'!$Y$3:$Y$7690,"Y",'2way'!$R$3:$R$7690,"=" &amp;B218)</f>
        <v>3</v>
      </c>
      <c r="P218">
        <f>COUNTIF('2way'!$Q$3:$Q$7690,"=" &amp;B218) + COUNTIF('2way'!$R$3:$R$7690,"=" &amp;B218)</f>
        <v>6</v>
      </c>
      <c r="Q218" s="6">
        <f t="shared" si="54"/>
        <v>0</v>
      </c>
      <c r="R218" s="6">
        <f t="shared" si="55"/>
        <v>0</v>
      </c>
      <c r="S218" s="6">
        <f t="shared" si="56"/>
        <v>0.5</v>
      </c>
      <c r="T218" s="6">
        <f t="shared" si="57"/>
        <v>0.5</v>
      </c>
      <c r="U218">
        <f t="shared" si="58"/>
        <v>3</v>
      </c>
      <c r="V218" s="6">
        <f t="shared" si="59"/>
        <v>0.5</v>
      </c>
      <c r="W218">
        <f t="shared" si="60"/>
        <v>3</v>
      </c>
      <c r="X218" s="6">
        <f t="shared" si="61"/>
        <v>0.5</v>
      </c>
      <c r="Y218">
        <f t="shared" si="62"/>
        <v>2</v>
      </c>
      <c r="Z218" s="6">
        <f t="shared" si="63"/>
        <v>0.33333333333333331</v>
      </c>
      <c r="AA218">
        <f t="shared" si="64"/>
        <v>3</v>
      </c>
      <c r="AB218" s="6">
        <f t="shared" si="65"/>
        <v>0.5</v>
      </c>
    </row>
    <row r="219" spans="1:28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0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3</v>
      </c>
      <c r="F219" s="69">
        <f>COUNTIFS('2way'!$B$3:$B$7690,"&gt;50%",'2way'!$Y$3:$Y$7690,"Y",'2way'!$Q$3:$Q$7690,"=" &amp;B219) +  COUNTIFS('2way'!$B$3:$B$7690,"&gt;50%",'2way'!$Y$3:$Y$7690,"Y",'2way'!$R$3:$R$7690,"=" &amp;B219)</f>
        <v>3</v>
      </c>
      <c r="G219">
        <f>COUNTIF('2way'!$Q$3:$Q$7690,"=" &amp;B219) + COUNTIF('2way'!$R$3:$R$7690,"=" &amp;B219)</f>
        <v>6</v>
      </c>
      <c r="H219" s="6">
        <f t="shared" si="50"/>
        <v>0</v>
      </c>
      <c r="I219" s="6">
        <f t="shared" si="51"/>
        <v>0</v>
      </c>
      <c r="J219" s="6">
        <f t="shared" si="52"/>
        <v>0.5</v>
      </c>
      <c r="K219" s="6">
        <f t="shared" si="53"/>
        <v>0.5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3</v>
      </c>
      <c r="O219" s="69">
        <f>COUNTIFS('2way'!$N$3:$N$7690,"&gt;50%",'2way'!$Y$3:$Y$7690,"Y",'2way'!$Q$3:$Q$7690,"=" &amp;B219) +  COUNTIFS('2way'!$N$3:$N$7690,"&gt;50%",'2way'!$Y$3:$Y$7690,"Y",'2way'!$R$3:$R$7690,"=" &amp;B219)</f>
        <v>3</v>
      </c>
      <c r="P219">
        <f>COUNTIF('2way'!$Q$3:$Q$7690,"=" &amp;B219) + COUNTIF('2way'!$R$3:$R$7690,"=" &amp;B219)</f>
        <v>6</v>
      </c>
      <c r="Q219" s="6">
        <f t="shared" si="54"/>
        <v>0</v>
      </c>
      <c r="R219" s="6">
        <f t="shared" si="55"/>
        <v>0</v>
      </c>
      <c r="S219" s="6">
        <f t="shared" si="56"/>
        <v>0.5</v>
      </c>
      <c r="T219" s="6">
        <f t="shared" si="57"/>
        <v>0.5</v>
      </c>
      <c r="U219">
        <f t="shared" si="58"/>
        <v>3</v>
      </c>
      <c r="V219" s="6">
        <f t="shared" si="59"/>
        <v>0.5</v>
      </c>
      <c r="W219">
        <f t="shared" si="60"/>
        <v>3</v>
      </c>
      <c r="X219" s="6">
        <f t="shared" si="61"/>
        <v>0.5</v>
      </c>
      <c r="Y219">
        <f t="shared" si="62"/>
        <v>3</v>
      </c>
      <c r="Z219" s="6">
        <f t="shared" si="63"/>
        <v>0.5</v>
      </c>
      <c r="AA219">
        <f t="shared" si="64"/>
        <v>3</v>
      </c>
      <c r="AB219" s="6">
        <f t="shared" si="65"/>
        <v>0.5</v>
      </c>
    </row>
    <row r="220" spans="1:28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2</v>
      </c>
      <c r="F220" s="69">
        <f>COUNTIFS('2way'!$B$3:$B$7690,"&gt;50%",'2way'!$Y$3:$Y$7690,"Y",'2way'!$Q$3:$Q$7690,"=" &amp;B220) +  COUNTIFS('2way'!$B$3:$B$7690,"&gt;50%",'2way'!$Y$3:$Y$7690,"Y",'2way'!$R$3:$R$7690,"=" &amp;B220)</f>
        <v>3</v>
      </c>
      <c r="G220">
        <f>COUNTIF('2way'!$Q$3:$Q$7690,"=" &amp;B220) + COUNTIF('2way'!$R$3:$R$7690,"=" &amp;B220)</f>
        <v>6</v>
      </c>
      <c r="H220" s="6">
        <f t="shared" si="50"/>
        <v>0</v>
      </c>
      <c r="I220" s="6">
        <f t="shared" si="51"/>
        <v>0</v>
      </c>
      <c r="J220" s="6">
        <f t="shared" si="52"/>
        <v>0.33333333333333331</v>
      </c>
      <c r="K220" s="6">
        <f t="shared" si="53"/>
        <v>0.5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3</v>
      </c>
      <c r="O220" s="69">
        <f>COUNTIFS('2way'!$N$3:$N$7690,"&gt;50%",'2way'!$Y$3:$Y$7690,"Y",'2way'!$Q$3:$Q$7690,"=" &amp;B220) +  COUNTIFS('2way'!$N$3:$N$7690,"&gt;50%",'2way'!$Y$3:$Y$7690,"Y",'2way'!$R$3:$R$7690,"=" &amp;B220)</f>
        <v>3</v>
      </c>
      <c r="P220">
        <f>COUNTIF('2way'!$Q$3:$Q$7690,"=" &amp;B220) + COUNTIF('2way'!$R$3:$R$7690,"=" &amp;B220)</f>
        <v>6</v>
      </c>
      <c r="Q220" s="6">
        <f t="shared" si="54"/>
        <v>0</v>
      </c>
      <c r="R220" s="6">
        <f t="shared" si="55"/>
        <v>0</v>
      </c>
      <c r="S220" s="6">
        <f t="shared" si="56"/>
        <v>0.5</v>
      </c>
      <c r="T220" s="6">
        <f t="shared" si="57"/>
        <v>0.5</v>
      </c>
      <c r="U220">
        <f t="shared" si="58"/>
        <v>2</v>
      </c>
      <c r="V220" s="6">
        <f t="shared" si="59"/>
        <v>0.33333333333333331</v>
      </c>
      <c r="W220">
        <f t="shared" si="60"/>
        <v>3</v>
      </c>
      <c r="X220" s="6">
        <f t="shared" si="61"/>
        <v>0.5</v>
      </c>
      <c r="Y220">
        <f t="shared" si="62"/>
        <v>3</v>
      </c>
      <c r="Z220" s="6">
        <f t="shared" si="63"/>
        <v>0.5</v>
      </c>
      <c r="AA220">
        <f t="shared" si="64"/>
        <v>3</v>
      </c>
      <c r="AB220" s="6">
        <f t="shared" si="65"/>
        <v>0.5</v>
      </c>
    </row>
    <row r="221" spans="1:28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0</v>
      </c>
      <c r="D221" s="69">
        <f>COUNTIFS('2way'!$A$3:$A$7690,"&gt;50%",'2way'!$Y$3:$Y$7690,"N",'2way'!$Q$3:$Q$7690,"=" &amp;B221) +  COUNTIFS('2way'!$A$3:$A$7690,"&gt;50%",'2way'!$Y$3:$Y$7690,"N",'2way'!$R$3:$R$7690,"=" &amp;B221)</f>
        <v>0</v>
      </c>
      <c r="E221" s="69">
        <f>COUNTIFS('2way'!$B$3:$B$7690,"&gt;50%",'2way'!$Y$3:$Y$7690,"N",'2way'!$Q$3:$Q$7690,"=" &amp;B221) +  COUNTIFS('2way'!$B$3:$B$7690,"&gt;50%",'2way'!$Y$3:$Y$7690,"N",'2way'!$R$3:$R$7690,"=" &amp;B221)</f>
        <v>3</v>
      </c>
      <c r="F221" s="69">
        <f>COUNTIFS('2way'!$B$3:$B$7690,"&gt;50%",'2way'!$Y$3:$Y$7690,"Y",'2way'!$Q$3:$Q$7690,"=" &amp;B221) +  COUNTIFS('2way'!$B$3:$B$7690,"&gt;50%",'2way'!$Y$3:$Y$7690,"Y",'2way'!$R$3:$R$7690,"=" &amp;B221)</f>
        <v>2</v>
      </c>
      <c r="G221">
        <f>COUNTIF('2way'!$Q$3:$Q$7690,"=" &amp;B221) + COUNTIF('2way'!$R$3:$R$7690,"=" &amp;B221)</f>
        <v>6</v>
      </c>
      <c r="H221" s="6">
        <f t="shared" si="50"/>
        <v>0</v>
      </c>
      <c r="I221" s="6">
        <f t="shared" si="51"/>
        <v>0</v>
      </c>
      <c r="J221" s="6">
        <f t="shared" si="52"/>
        <v>0.5</v>
      </c>
      <c r="K221" s="6">
        <f t="shared" si="53"/>
        <v>0.33333333333333331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4</v>
      </c>
      <c r="O221" s="69">
        <f>COUNTIFS('2way'!$N$3:$N$7690,"&gt;50%",'2way'!$Y$3:$Y$7690,"Y",'2way'!$Q$3:$Q$7690,"=" &amp;B221) +  COUNTIFS('2way'!$N$3:$N$7690,"&gt;50%",'2way'!$Y$3:$Y$7690,"Y",'2way'!$R$3:$R$7690,"=" &amp;B221)</f>
        <v>2</v>
      </c>
      <c r="P221">
        <f>COUNTIF('2way'!$Q$3:$Q$7690,"=" &amp;B221) + COUNTIF('2way'!$R$3:$R$7690,"=" &amp;B221)</f>
        <v>6</v>
      </c>
      <c r="Q221" s="6">
        <f t="shared" si="54"/>
        <v>0</v>
      </c>
      <c r="R221" s="6">
        <f t="shared" si="55"/>
        <v>0</v>
      </c>
      <c r="S221" s="6">
        <f t="shared" si="56"/>
        <v>0.66666666666666663</v>
      </c>
      <c r="T221" s="6">
        <f t="shared" si="57"/>
        <v>0.33333333333333331</v>
      </c>
      <c r="U221">
        <f t="shared" si="58"/>
        <v>3</v>
      </c>
      <c r="V221" s="6">
        <f t="shared" si="59"/>
        <v>0.5</v>
      </c>
      <c r="W221">
        <f t="shared" si="60"/>
        <v>4</v>
      </c>
      <c r="X221" s="6">
        <f t="shared" si="61"/>
        <v>0.66666666666666663</v>
      </c>
      <c r="Y221">
        <f t="shared" si="62"/>
        <v>2</v>
      </c>
      <c r="Z221" s="6">
        <f t="shared" si="63"/>
        <v>0.33333333333333331</v>
      </c>
      <c r="AA221">
        <f t="shared" si="64"/>
        <v>2</v>
      </c>
      <c r="AB221" s="6">
        <f t="shared" si="65"/>
        <v>0.33333333333333331</v>
      </c>
    </row>
    <row r="222" spans="1:28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0</v>
      </c>
      <c r="E222" s="69">
        <f>COUNTIFS('2way'!$B$3:$B$7690,"&gt;50%",'2way'!$Y$3:$Y$7690,"N",'2way'!$Q$3:$Q$7690,"=" &amp;B222) +  COUNTIFS('2way'!$B$3:$B$7690,"&gt;50%",'2way'!$Y$3:$Y$7690,"N",'2way'!$R$3:$R$7690,"=" &amp;B222)</f>
        <v>3</v>
      </c>
      <c r="F222" s="69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6</v>
      </c>
      <c r="H222" s="6">
        <f t="shared" si="50"/>
        <v>0</v>
      </c>
      <c r="I222" s="6">
        <f t="shared" si="51"/>
        <v>0</v>
      </c>
      <c r="J222" s="6">
        <f t="shared" si="52"/>
        <v>0.5</v>
      </c>
      <c r="K222" s="6">
        <f t="shared" si="53"/>
        <v>0.33333333333333331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4</v>
      </c>
      <c r="O222" s="69">
        <f>COUNTIFS('2way'!$N$3:$N$7690,"&gt;50%",'2way'!$Y$3:$Y$7690,"Y",'2way'!$Q$3:$Q$7690,"=" &amp;B222) +  COUNTIFS('2way'!$N$3:$N$7690,"&gt;50%",'2way'!$Y$3:$Y$7690,"Y",'2way'!$R$3:$R$7690,"=" &amp;B222)</f>
        <v>2</v>
      </c>
      <c r="P222">
        <f>COUNTIF('2way'!$Q$3:$Q$7690,"=" &amp;B222) + COUNTIF('2way'!$R$3:$R$7690,"=" &amp;B222)</f>
        <v>6</v>
      </c>
      <c r="Q222" s="6">
        <f t="shared" si="54"/>
        <v>0</v>
      </c>
      <c r="R222" s="6">
        <f t="shared" si="55"/>
        <v>0</v>
      </c>
      <c r="S222" s="6">
        <f t="shared" si="56"/>
        <v>0.66666666666666663</v>
      </c>
      <c r="T222" s="6">
        <f t="shared" si="57"/>
        <v>0.33333333333333331</v>
      </c>
      <c r="U222">
        <f t="shared" si="58"/>
        <v>3</v>
      </c>
      <c r="V222" s="6">
        <f t="shared" si="59"/>
        <v>0.5</v>
      </c>
      <c r="W222">
        <f t="shared" si="60"/>
        <v>4</v>
      </c>
      <c r="X222" s="6">
        <f t="shared" si="61"/>
        <v>0.66666666666666663</v>
      </c>
      <c r="Y222">
        <f t="shared" si="62"/>
        <v>2</v>
      </c>
      <c r="Z222" s="6">
        <f t="shared" si="63"/>
        <v>0.33333333333333331</v>
      </c>
      <c r="AA222">
        <f t="shared" si="64"/>
        <v>2</v>
      </c>
      <c r="AB222" s="6">
        <f t="shared" si="65"/>
        <v>0.33333333333333331</v>
      </c>
    </row>
    <row r="223" spans="1:28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1</v>
      </c>
      <c r="E223" s="69">
        <f>COUNTIFS('2way'!$B$3:$B$7690,"&gt;50%",'2way'!$Y$3:$Y$7690,"N",'2way'!$Q$3:$Q$7690,"=" &amp;B223) +  COUNTIFS('2way'!$B$3:$B$7690,"&gt;50%",'2way'!$Y$3:$Y$7690,"N",'2way'!$R$3:$R$7690,"=" &amp;B223)</f>
        <v>2</v>
      </c>
      <c r="F223" s="69">
        <f>COUNTIFS('2way'!$B$3:$B$7690,"&gt;50%",'2way'!$Y$3:$Y$7690,"Y",'2way'!$Q$3:$Q$7690,"=" &amp;B223) +  COUNTIFS('2way'!$B$3:$B$7690,"&gt;50%",'2way'!$Y$3:$Y$7690,"Y",'2way'!$R$3:$R$7690,"=" &amp;B223)</f>
        <v>2</v>
      </c>
      <c r="G223">
        <f>COUNTIF('2way'!$Q$3:$Q$7690,"=" &amp;B223) + COUNTIF('2way'!$R$3:$R$7690,"=" &amp;B223)</f>
        <v>6</v>
      </c>
      <c r="H223" s="6">
        <f t="shared" si="50"/>
        <v>0</v>
      </c>
      <c r="I223" s="6">
        <f t="shared" si="51"/>
        <v>0.16666666666666666</v>
      </c>
      <c r="J223" s="6">
        <f t="shared" si="52"/>
        <v>0.33333333333333331</v>
      </c>
      <c r="K223" s="6">
        <f t="shared" si="53"/>
        <v>0.33333333333333331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4</v>
      </c>
      <c r="O223" s="69">
        <f>COUNTIFS('2way'!$N$3:$N$7690,"&gt;50%",'2way'!$Y$3:$Y$7690,"Y",'2way'!$Q$3:$Q$7690,"=" &amp;B223) +  COUNTIFS('2way'!$N$3:$N$7690,"&gt;50%",'2way'!$Y$3:$Y$7690,"Y",'2way'!$R$3:$R$7690,"=" &amp;B223)</f>
        <v>2</v>
      </c>
      <c r="P223">
        <f>COUNTIF('2way'!$Q$3:$Q$7690,"=" &amp;B223) + COUNTIF('2way'!$R$3:$R$7690,"=" &amp;B223)</f>
        <v>6</v>
      </c>
      <c r="Q223" s="6">
        <f t="shared" si="54"/>
        <v>0</v>
      </c>
      <c r="R223" s="6">
        <f t="shared" si="55"/>
        <v>0</v>
      </c>
      <c r="S223" s="6">
        <f t="shared" si="56"/>
        <v>0.66666666666666663</v>
      </c>
      <c r="T223" s="6">
        <f t="shared" si="57"/>
        <v>0.33333333333333331</v>
      </c>
      <c r="U223">
        <f t="shared" si="58"/>
        <v>2</v>
      </c>
      <c r="V223" s="6">
        <f t="shared" si="59"/>
        <v>0.33333333333333331</v>
      </c>
      <c r="W223">
        <f t="shared" si="60"/>
        <v>4</v>
      </c>
      <c r="X223" s="6">
        <f t="shared" si="61"/>
        <v>0.66666666666666663</v>
      </c>
      <c r="Y223">
        <f t="shared" si="62"/>
        <v>3</v>
      </c>
      <c r="Z223" s="6">
        <f t="shared" si="63"/>
        <v>0.5</v>
      </c>
      <c r="AA223">
        <f t="shared" si="64"/>
        <v>2</v>
      </c>
      <c r="AB223" s="6">
        <f t="shared" si="65"/>
        <v>0.33333333333333331</v>
      </c>
    </row>
    <row r="224" spans="1:28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2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1</v>
      </c>
      <c r="F224" s="69">
        <f>COUNTIFS('2way'!$B$3:$B$7690,"&gt;50%",'2way'!$Y$3:$Y$7690,"Y",'2way'!$Q$3:$Q$7690,"=" &amp;B224) +  COUNTIFS('2way'!$B$3:$B$7690,"&gt;50%",'2way'!$Y$3:$Y$7690,"Y",'2way'!$R$3:$R$7690,"=" &amp;B224)</f>
        <v>1</v>
      </c>
      <c r="G224">
        <f>COUNTIF('2way'!$Q$3:$Q$7690,"=" &amp;B224) + COUNTIF('2way'!$R$3:$R$7690,"=" &amp;B224)</f>
        <v>6</v>
      </c>
      <c r="H224" s="6">
        <f t="shared" si="50"/>
        <v>0.33333333333333331</v>
      </c>
      <c r="I224" s="6">
        <f t="shared" si="51"/>
        <v>0.16666666666666666</v>
      </c>
      <c r="J224" s="6">
        <f t="shared" si="52"/>
        <v>0.16666666666666666</v>
      </c>
      <c r="K224" s="6">
        <f t="shared" si="53"/>
        <v>0.16666666666666666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2</v>
      </c>
      <c r="O224" s="69">
        <f>COUNTIFS('2way'!$N$3:$N$7690,"&gt;50%",'2way'!$Y$3:$Y$7690,"Y",'2way'!$Q$3:$Q$7690,"=" &amp;B224) +  COUNTIFS('2way'!$N$3:$N$7690,"&gt;50%",'2way'!$Y$3:$Y$7690,"Y",'2way'!$R$3:$R$7690,"=" &amp;B224)</f>
        <v>3</v>
      </c>
      <c r="P224">
        <f>COUNTIF('2way'!$Q$3:$Q$7690,"=" &amp;B224) + COUNTIF('2way'!$R$3:$R$7690,"=" &amp;B224)</f>
        <v>6</v>
      </c>
      <c r="Q224" s="6">
        <f t="shared" si="54"/>
        <v>0</v>
      </c>
      <c r="R224" s="6">
        <f t="shared" si="55"/>
        <v>0.16666666666666666</v>
      </c>
      <c r="S224" s="6">
        <f t="shared" si="56"/>
        <v>0.33333333333333331</v>
      </c>
      <c r="T224" s="6">
        <f t="shared" si="57"/>
        <v>0.5</v>
      </c>
      <c r="U224">
        <f t="shared" si="58"/>
        <v>3</v>
      </c>
      <c r="V224" s="6">
        <f t="shared" si="59"/>
        <v>0.5</v>
      </c>
      <c r="W224">
        <f t="shared" si="60"/>
        <v>2</v>
      </c>
      <c r="X224" s="6">
        <f t="shared" si="61"/>
        <v>0.33333333333333331</v>
      </c>
      <c r="Y224">
        <f t="shared" si="62"/>
        <v>2</v>
      </c>
      <c r="Z224" s="6">
        <f t="shared" si="63"/>
        <v>0.33333333333333331</v>
      </c>
      <c r="AA224">
        <f t="shared" si="64"/>
        <v>4</v>
      </c>
      <c r="AB224" s="6">
        <f t="shared" si="65"/>
        <v>0.66666666666666663</v>
      </c>
    </row>
    <row r="225" spans="1:28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3</v>
      </c>
      <c r="E225" s="69">
        <f>COUNTIFS('2way'!$B$3:$B$7690,"&gt;50%",'2way'!$Y$3:$Y$7690,"N",'2way'!$Q$3:$Q$7690,"=" &amp;B225) +  COUNTIFS('2way'!$B$3:$B$7690,"&gt;50%",'2way'!$Y$3:$Y$7690,"N",'2way'!$R$3:$R$7690,"=" &amp;B225)</f>
        <v>1</v>
      </c>
      <c r="F225" s="69">
        <f>COUNTIFS('2way'!$B$3:$B$7690,"&gt;50%",'2way'!$Y$3:$Y$7690,"Y",'2way'!$Q$3:$Q$7690,"=" &amp;B225) +  COUNTIFS('2way'!$B$3:$B$7690,"&gt;50%",'2way'!$Y$3:$Y$7690,"Y",'2way'!$R$3:$R$7690,"=" &amp;B225)</f>
        <v>2</v>
      </c>
      <c r="G225">
        <f>COUNTIF('2way'!$Q$3:$Q$7690,"=" &amp;B225) + COUNTIF('2way'!$R$3:$R$7690,"=" &amp;B225)</f>
        <v>6</v>
      </c>
      <c r="H225" s="6">
        <f t="shared" si="50"/>
        <v>0</v>
      </c>
      <c r="I225" s="6">
        <f t="shared" si="51"/>
        <v>0.5</v>
      </c>
      <c r="J225" s="6">
        <f t="shared" si="52"/>
        <v>0.16666666666666666</v>
      </c>
      <c r="K225" s="6">
        <f t="shared" si="53"/>
        <v>0.33333333333333331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3</v>
      </c>
      <c r="O225" s="69">
        <f>COUNTIFS('2way'!$N$3:$N$7690,"&gt;50%",'2way'!$Y$3:$Y$7690,"Y",'2way'!$Q$3:$Q$7690,"=" &amp;B225) +  COUNTIFS('2way'!$N$3:$N$7690,"&gt;50%",'2way'!$Y$3:$Y$7690,"Y",'2way'!$R$3:$R$7690,"=" &amp;B225)</f>
        <v>2</v>
      </c>
      <c r="P225">
        <f>COUNTIF('2way'!$Q$3:$Q$7690,"=" &amp;B225) + COUNTIF('2way'!$R$3:$R$7690,"=" &amp;B225)</f>
        <v>6</v>
      </c>
      <c r="Q225" s="6">
        <f t="shared" si="54"/>
        <v>0</v>
      </c>
      <c r="R225" s="6">
        <f t="shared" si="55"/>
        <v>0.16666666666666666</v>
      </c>
      <c r="S225" s="6">
        <f t="shared" si="56"/>
        <v>0.5</v>
      </c>
      <c r="T225" s="6">
        <f t="shared" si="57"/>
        <v>0.33333333333333331</v>
      </c>
      <c r="U225">
        <f t="shared" si="58"/>
        <v>1</v>
      </c>
      <c r="V225" s="6">
        <f t="shared" si="59"/>
        <v>0.16666666666666666</v>
      </c>
      <c r="W225">
        <f t="shared" si="60"/>
        <v>3</v>
      </c>
      <c r="X225" s="6">
        <f t="shared" si="61"/>
        <v>0.5</v>
      </c>
      <c r="Y225">
        <f t="shared" si="62"/>
        <v>5</v>
      </c>
      <c r="Z225" s="6">
        <f t="shared" si="63"/>
        <v>0.83333333333333337</v>
      </c>
      <c r="AA225">
        <f t="shared" si="64"/>
        <v>3</v>
      </c>
      <c r="AB225" s="6">
        <f t="shared" si="65"/>
        <v>0.5</v>
      </c>
    </row>
    <row r="226" spans="1:28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1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6</v>
      </c>
      <c r="H226" s="6">
        <f t="shared" si="50"/>
        <v>0.16666666666666666</v>
      </c>
      <c r="I226" s="6">
        <f t="shared" si="51"/>
        <v>0.16666666666666666</v>
      </c>
      <c r="J226" s="6">
        <f t="shared" si="52"/>
        <v>0.16666666666666666</v>
      </c>
      <c r="K226" s="6">
        <f t="shared" si="53"/>
        <v>0.33333333333333331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2</v>
      </c>
      <c r="O226" s="69">
        <f>COUNTIFS('2way'!$N$3:$N$7690,"&gt;50%",'2way'!$Y$3:$Y$7690,"Y",'2way'!$Q$3:$Q$7690,"=" &amp;B226) +  COUNTIFS('2way'!$N$3:$N$7690,"&gt;50%",'2way'!$Y$3:$Y$7690,"Y",'2way'!$R$3:$R$7690,"=" &amp;B226)</f>
        <v>4</v>
      </c>
      <c r="P226">
        <f>COUNTIF('2way'!$Q$3:$Q$7690,"=" &amp;B226) + COUNTIF('2way'!$R$3:$R$7690,"=" &amp;B226)</f>
        <v>6</v>
      </c>
      <c r="Q226" s="6">
        <f t="shared" si="54"/>
        <v>0</v>
      </c>
      <c r="R226" s="6">
        <f t="shared" si="55"/>
        <v>0</v>
      </c>
      <c r="S226" s="6">
        <f t="shared" si="56"/>
        <v>0.33333333333333331</v>
      </c>
      <c r="T226" s="6">
        <f t="shared" si="57"/>
        <v>0.66666666666666663</v>
      </c>
      <c r="U226">
        <f t="shared" si="58"/>
        <v>2</v>
      </c>
      <c r="V226" s="6">
        <f t="shared" si="59"/>
        <v>0.33333333333333331</v>
      </c>
      <c r="W226">
        <f t="shared" si="60"/>
        <v>2</v>
      </c>
      <c r="X226" s="6">
        <f t="shared" si="61"/>
        <v>0.33333333333333331</v>
      </c>
      <c r="Y226">
        <f t="shared" si="62"/>
        <v>3</v>
      </c>
      <c r="Z226" s="6">
        <f t="shared" si="63"/>
        <v>0.5</v>
      </c>
      <c r="AA226">
        <f t="shared" si="64"/>
        <v>4</v>
      </c>
      <c r="AB226" s="6">
        <f t="shared" si="65"/>
        <v>0.66666666666666663</v>
      </c>
    </row>
    <row r="227" spans="1:28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1</v>
      </c>
      <c r="D227" s="69">
        <f>COUNTIFS('2way'!$A$3:$A$7690,"&gt;50%",'2way'!$Y$3:$Y$7690,"N",'2way'!$Q$3:$Q$7690,"=" &amp;B227) +  COUNTIFS('2way'!$A$3:$A$7690,"&gt;50%",'2way'!$Y$3:$Y$7690,"N",'2way'!$R$3:$R$7690,"=" &amp;B227)</f>
        <v>0</v>
      </c>
      <c r="E227" s="69">
        <f>COUNTIFS('2way'!$B$3:$B$7690,"&gt;50%",'2way'!$Y$3:$Y$7690,"N",'2way'!$Q$3:$Q$7690,"=" &amp;B227) +  COUNTIFS('2way'!$B$3:$B$7690,"&gt;50%",'2way'!$Y$3:$Y$7690,"N",'2way'!$R$3:$R$7690,"=" &amp;B227)</f>
        <v>3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6</v>
      </c>
      <c r="H227" s="6">
        <f t="shared" si="50"/>
        <v>0.16666666666666666</v>
      </c>
      <c r="I227" s="6">
        <f t="shared" si="51"/>
        <v>0</v>
      </c>
      <c r="J227" s="6">
        <f t="shared" si="52"/>
        <v>0.5</v>
      </c>
      <c r="K227" s="6">
        <f t="shared" si="53"/>
        <v>0.16666666666666666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4</v>
      </c>
      <c r="O227" s="69">
        <f>COUNTIFS('2way'!$N$3:$N$7690,"&gt;50%",'2way'!$Y$3:$Y$7690,"Y",'2way'!$Q$3:$Q$7690,"=" &amp;B227) +  COUNTIFS('2way'!$N$3:$N$7690,"&gt;50%",'2way'!$Y$3:$Y$7690,"Y",'2way'!$R$3:$R$7690,"=" &amp;B227)</f>
        <v>2</v>
      </c>
      <c r="P227">
        <f>COUNTIF('2way'!$Q$3:$Q$7690,"=" &amp;B227) + COUNTIF('2way'!$R$3:$R$7690,"=" &amp;B227)</f>
        <v>6</v>
      </c>
      <c r="Q227" s="6">
        <f t="shared" si="54"/>
        <v>0</v>
      </c>
      <c r="R227" s="6">
        <f t="shared" si="55"/>
        <v>0</v>
      </c>
      <c r="S227" s="6">
        <f t="shared" si="56"/>
        <v>0.66666666666666663</v>
      </c>
      <c r="T227" s="6">
        <f t="shared" si="57"/>
        <v>0.33333333333333331</v>
      </c>
      <c r="U227">
        <f t="shared" si="58"/>
        <v>4</v>
      </c>
      <c r="V227" s="6">
        <f t="shared" si="59"/>
        <v>0.66666666666666663</v>
      </c>
      <c r="W227">
        <f t="shared" si="60"/>
        <v>4</v>
      </c>
      <c r="X227" s="6">
        <f t="shared" si="61"/>
        <v>0.66666666666666663</v>
      </c>
      <c r="Y227">
        <f t="shared" si="62"/>
        <v>1</v>
      </c>
      <c r="Z227" s="6">
        <f t="shared" si="63"/>
        <v>0.16666666666666666</v>
      </c>
      <c r="AA227">
        <f t="shared" si="64"/>
        <v>2</v>
      </c>
      <c r="AB227" s="6">
        <f t="shared" si="65"/>
        <v>0.33333333333333331</v>
      </c>
    </row>
    <row r="228" spans="1:28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2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5</v>
      </c>
      <c r="H228" s="6">
        <f t="shared" si="50"/>
        <v>0.2</v>
      </c>
      <c r="I228" s="6">
        <f t="shared" si="51"/>
        <v>0</v>
      </c>
      <c r="J228" s="6">
        <f t="shared" si="52"/>
        <v>0.4</v>
      </c>
      <c r="K228" s="6">
        <f t="shared" si="53"/>
        <v>0.4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2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5</v>
      </c>
      <c r="Q228" s="6">
        <f t="shared" si="54"/>
        <v>0</v>
      </c>
      <c r="R228" s="6">
        <f t="shared" si="55"/>
        <v>0</v>
      </c>
      <c r="S228" s="6">
        <f t="shared" si="56"/>
        <v>0.4</v>
      </c>
      <c r="T228" s="6">
        <f t="shared" si="57"/>
        <v>0.6</v>
      </c>
      <c r="U228">
        <f t="shared" si="58"/>
        <v>3</v>
      </c>
      <c r="V228" s="6">
        <f t="shared" si="59"/>
        <v>0.6</v>
      </c>
      <c r="W228">
        <f t="shared" si="60"/>
        <v>2</v>
      </c>
      <c r="X228" s="6">
        <f t="shared" si="61"/>
        <v>0.4</v>
      </c>
      <c r="Y228">
        <f t="shared" si="62"/>
        <v>2</v>
      </c>
      <c r="Z228" s="6">
        <f t="shared" si="63"/>
        <v>0.4</v>
      </c>
      <c r="AA228">
        <f t="shared" si="64"/>
        <v>3</v>
      </c>
      <c r="AB228" s="6">
        <f t="shared" si="65"/>
        <v>0.6</v>
      </c>
    </row>
    <row r="229" spans="1:28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0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4</v>
      </c>
      <c r="F229" s="69">
        <f>COUNTIFS('2way'!$B$3:$B$7690,"&gt;50%",'2way'!$Y$3:$Y$7690,"Y",'2way'!$Q$3:$Q$7690,"=" &amp;B229) +  COUNTIFS('2way'!$B$3:$B$7690,"&gt;50%",'2way'!$Y$3:$Y$7690,"Y",'2way'!$R$3:$R$7690,"=" &amp;B229)</f>
        <v>1</v>
      </c>
      <c r="G229">
        <f>COUNTIF('2way'!$Q$3:$Q$7690,"=" &amp;B229) + COUNTIF('2way'!$R$3:$R$7690,"=" &amp;B229)</f>
        <v>6</v>
      </c>
      <c r="H229" s="6">
        <f t="shared" si="50"/>
        <v>0</v>
      </c>
      <c r="I229" s="6">
        <f t="shared" si="51"/>
        <v>0.16666666666666666</v>
      </c>
      <c r="J229" s="6">
        <f t="shared" si="52"/>
        <v>0.66666666666666663</v>
      </c>
      <c r="K229" s="6">
        <f t="shared" si="53"/>
        <v>0.16666666666666666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5</v>
      </c>
      <c r="O229" s="69">
        <f>COUNTIFS('2way'!$N$3:$N$7690,"&gt;50%",'2way'!$Y$3:$Y$7690,"Y",'2way'!$Q$3:$Q$7690,"=" &amp;B229) +  COUNTIFS('2way'!$N$3:$N$7690,"&gt;50%",'2way'!$Y$3:$Y$7690,"Y",'2way'!$R$3:$R$7690,"=" &amp;B229)</f>
        <v>1</v>
      </c>
      <c r="P229">
        <f>COUNTIF('2way'!$Q$3:$Q$7690,"=" &amp;B229) + COUNTIF('2way'!$R$3:$R$7690,"=" &amp;B229)</f>
        <v>6</v>
      </c>
      <c r="Q229" s="6">
        <f t="shared" si="54"/>
        <v>0</v>
      </c>
      <c r="R229" s="6">
        <f t="shared" si="55"/>
        <v>0</v>
      </c>
      <c r="S229" s="6">
        <f t="shared" si="56"/>
        <v>0.83333333333333337</v>
      </c>
      <c r="T229" s="6">
        <f t="shared" si="57"/>
        <v>0.16666666666666666</v>
      </c>
      <c r="U229">
        <f t="shared" si="58"/>
        <v>4</v>
      </c>
      <c r="V229" s="6">
        <f t="shared" si="59"/>
        <v>0.66666666666666663</v>
      </c>
      <c r="W229">
        <f t="shared" si="60"/>
        <v>5</v>
      </c>
      <c r="X229" s="6">
        <f t="shared" si="61"/>
        <v>0.83333333333333337</v>
      </c>
      <c r="Y229">
        <f t="shared" si="62"/>
        <v>2</v>
      </c>
      <c r="Z229" s="6">
        <f t="shared" si="63"/>
        <v>0.33333333333333331</v>
      </c>
      <c r="AA229">
        <f t="shared" si="64"/>
        <v>1</v>
      </c>
      <c r="AB229" s="6">
        <f t="shared" si="65"/>
        <v>0.16666666666666666</v>
      </c>
    </row>
    <row r="230" spans="1:28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2</v>
      </c>
      <c r="D230" s="69">
        <f>COUNTIFS('2way'!$A$3:$A$7690,"&gt;50%",'2way'!$Y$3:$Y$7690,"N",'2way'!$Q$3:$Q$7690,"=" &amp;B230) +  COUNTIFS('2way'!$A$3:$A$7690,"&gt;50%",'2way'!$Y$3:$Y$7690,"N",'2way'!$R$3:$R$7690,"=" &amp;B230)</f>
        <v>1</v>
      </c>
      <c r="E230" s="69">
        <f>COUNTIFS('2way'!$B$3:$B$7690,"&gt;50%",'2way'!$Y$3:$Y$7690,"N",'2way'!$Q$3:$Q$7690,"=" &amp;B230) +  COUNTIFS('2way'!$B$3:$B$7690,"&gt;50%",'2way'!$Y$3:$Y$7690,"N",'2way'!$R$3:$R$7690,"=" &amp;B230)</f>
        <v>1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6</v>
      </c>
      <c r="H230" s="6">
        <f t="shared" si="50"/>
        <v>0.33333333333333331</v>
      </c>
      <c r="I230" s="6">
        <f t="shared" si="51"/>
        <v>0.16666666666666666</v>
      </c>
      <c r="J230" s="6">
        <f t="shared" si="52"/>
        <v>0.16666666666666666</v>
      </c>
      <c r="K230" s="6">
        <f t="shared" si="53"/>
        <v>0.16666666666666666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3</v>
      </c>
      <c r="O230" s="69">
        <f>COUNTIFS('2way'!$N$3:$N$7690,"&gt;50%",'2way'!$Y$3:$Y$7690,"Y",'2way'!$Q$3:$Q$7690,"=" &amp;B230) +  COUNTIFS('2way'!$N$3:$N$7690,"&gt;50%",'2way'!$Y$3:$Y$7690,"Y",'2way'!$R$3:$R$7690,"=" &amp;B230)</f>
        <v>3</v>
      </c>
      <c r="P230">
        <f>COUNTIF('2way'!$Q$3:$Q$7690,"=" &amp;B230) + COUNTIF('2way'!$R$3:$R$7690,"=" &amp;B230)</f>
        <v>6</v>
      </c>
      <c r="Q230" s="6">
        <f t="shared" si="54"/>
        <v>0</v>
      </c>
      <c r="R230" s="6">
        <f t="shared" si="55"/>
        <v>0</v>
      </c>
      <c r="S230" s="6">
        <f t="shared" si="56"/>
        <v>0.5</v>
      </c>
      <c r="T230" s="6">
        <f t="shared" si="57"/>
        <v>0.5</v>
      </c>
      <c r="U230">
        <f t="shared" si="58"/>
        <v>3</v>
      </c>
      <c r="V230" s="6">
        <f t="shared" si="59"/>
        <v>0.5</v>
      </c>
      <c r="W230">
        <f t="shared" si="60"/>
        <v>3</v>
      </c>
      <c r="X230" s="6">
        <f t="shared" si="61"/>
        <v>0.5</v>
      </c>
      <c r="Y230">
        <f t="shared" si="62"/>
        <v>2</v>
      </c>
      <c r="Z230" s="6">
        <f t="shared" si="63"/>
        <v>0.33333333333333331</v>
      </c>
      <c r="AA230">
        <f t="shared" si="64"/>
        <v>3</v>
      </c>
      <c r="AB230" s="6">
        <f t="shared" si="65"/>
        <v>0.5</v>
      </c>
    </row>
    <row r="231" spans="1:28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0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4</v>
      </c>
      <c r="F231" s="69">
        <f>COUNTIFS('2way'!$B$3:$B$7690,"&gt;50%",'2way'!$Y$3:$Y$7690,"Y",'2way'!$Q$3:$Q$7690,"=" &amp;B231) +  COUNTIFS('2way'!$B$3:$B$7690,"&gt;50%",'2way'!$Y$3:$Y$7690,"Y",'2way'!$R$3:$R$7690,"=" &amp;B231)</f>
        <v>2</v>
      </c>
      <c r="G231">
        <f>COUNTIF('2way'!$Q$3:$Q$7690,"=" &amp;B231) + COUNTIF('2way'!$R$3:$R$7690,"=" &amp;B231)</f>
        <v>6</v>
      </c>
      <c r="H231" s="6">
        <f t="shared" si="50"/>
        <v>0</v>
      </c>
      <c r="I231" s="6">
        <f t="shared" si="51"/>
        <v>0</v>
      </c>
      <c r="J231" s="6">
        <f t="shared" si="52"/>
        <v>0.66666666666666663</v>
      </c>
      <c r="K231" s="6">
        <f t="shared" si="53"/>
        <v>0.33333333333333331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4</v>
      </c>
      <c r="O231" s="69">
        <f>COUNTIFS('2way'!$N$3:$N$7690,"&gt;50%",'2way'!$Y$3:$Y$7690,"Y",'2way'!$Q$3:$Q$7690,"=" &amp;B231) +  COUNTIFS('2way'!$N$3:$N$7690,"&gt;50%",'2way'!$Y$3:$Y$7690,"Y",'2way'!$R$3:$R$7690,"=" &amp;B231)</f>
        <v>2</v>
      </c>
      <c r="P231">
        <f>COUNTIF('2way'!$Q$3:$Q$7690,"=" &amp;B231) + COUNTIF('2way'!$R$3:$R$7690,"=" &amp;B231)</f>
        <v>6</v>
      </c>
      <c r="Q231" s="6">
        <f t="shared" si="54"/>
        <v>0</v>
      </c>
      <c r="R231" s="6">
        <f t="shared" si="55"/>
        <v>0</v>
      </c>
      <c r="S231" s="6">
        <f t="shared" si="56"/>
        <v>0.66666666666666663</v>
      </c>
      <c r="T231" s="6">
        <f t="shared" si="57"/>
        <v>0.33333333333333331</v>
      </c>
      <c r="U231">
        <f t="shared" si="58"/>
        <v>4</v>
      </c>
      <c r="V231" s="6">
        <f t="shared" si="59"/>
        <v>0.66666666666666663</v>
      </c>
      <c r="W231">
        <f t="shared" si="60"/>
        <v>4</v>
      </c>
      <c r="X231" s="6">
        <f t="shared" si="61"/>
        <v>0.66666666666666663</v>
      </c>
      <c r="Y231">
        <f t="shared" si="62"/>
        <v>2</v>
      </c>
      <c r="Z231" s="6">
        <f t="shared" si="63"/>
        <v>0.33333333333333331</v>
      </c>
      <c r="AA231">
        <f t="shared" si="64"/>
        <v>2</v>
      </c>
      <c r="AB231" s="6">
        <f t="shared" si="65"/>
        <v>0.33333333333333331</v>
      </c>
    </row>
    <row r="232" spans="1:28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1</v>
      </c>
      <c r="E232" s="69">
        <f>COUNTIFS('2way'!$B$3:$B$7690,"&gt;50%",'2way'!$Y$3:$Y$7690,"N",'2way'!$Q$3:$Q$7690,"=" &amp;B232) +  COUNTIFS('2way'!$B$3:$B$7690,"&gt;50%",'2way'!$Y$3:$Y$7690,"N",'2way'!$R$3:$R$7690,"=" &amp;B232)</f>
        <v>0</v>
      </c>
      <c r="F232" s="69">
        <f>COUNTIFS('2way'!$B$3:$B$7690,"&gt;50%",'2way'!$Y$3:$Y$7690,"Y",'2way'!$Q$3:$Q$7690,"=" &amp;B232) +  COUNTIFS('2way'!$B$3:$B$7690,"&gt;50%",'2way'!$Y$3:$Y$7690,"Y",'2way'!$R$3:$R$7690,"=" &amp;B232)</f>
        <v>3</v>
      </c>
      <c r="G232">
        <f>COUNTIF('2way'!$Q$3:$Q$7690,"=" &amp;B232) + COUNTIF('2way'!$R$3:$R$7690,"=" &amp;B232)</f>
        <v>5</v>
      </c>
      <c r="H232" s="6">
        <f t="shared" si="50"/>
        <v>0</v>
      </c>
      <c r="I232" s="6">
        <f t="shared" si="51"/>
        <v>0.2</v>
      </c>
      <c r="J232" s="6">
        <f t="shared" si="52"/>
        <v>0</v>
      </c>
      <c r="K232" s="6">
        <f t="shared" si="53"/>
        <v>0.6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2</v>
      </c>
      <c r="O232" s="69">
        <f>COUNTIFS('2way'!$N$3:$N$7690,"&gt;50%",'2way'!$Y$3:$Y$7690,"Y",'2way'!$Q$3:$Q$7690,"=" &amp;B232) +  COUNTIFS('2way'!$N$3:$N$7690,"&gt;50%",'2way'!$Y$3:$Y$7690,"Y",'2way'!$R$3:$R$7690,"=" &amp;B232)</f>
        <v>3</v>
      </c>
      <c r="P232">
        <f>COUNTIF('2way'!$Q$3:$Q$7690,"=" &amp;B232) + COUNTIF('2way'!$R$3:$R$7690,"=" &amp;B232)</f>
        <v>5</v>
      </c>
      <c r="Q232" s="6">
        <f t="shared" si="54"/>
        <v>0</v>
      </c>
      <c r="R232" s="6">
        <f t="shared" si="55"/>
        <v>0</v>
      </c>
      <c r="S232" s="6">
        <f t="shared" si="56"/>
        <v>0.4</v>
      </c>
      <c r="T232" s="6">
        <f t="shared" si="57"/>
        <v>0.6</v>
      </c>
      <c r="U232">
        <f t="shared" si="58"/>
        <v>0</v>
      </c>
      <c r="V232" s="6">
        <f t="shared" si="59"/>
        <v>0</v>
      </c>
      <c r="W232">
        <f t="shared" si="60"/>
        <v>2</v>
      </c>
      <c r="X232" s="6">
        <f t="shared" si="61"/>
        <v>0.4</v>
      </c>
      <c r="Y232">
        <f t="shared" si="62"/>
        <v>4</v>
      </c>
      <c r="Z232" s="6">
        <f t="shared" si="63"/>
        <v>0.8</v>
      </c>
      <c r="AA232">
        <f t="shared" si="64"/>
        <v>3</v>
      </c>
      <c r="AB232" s="6">
        <f t="shared" si="65"/>
        <v>0.6</v>
      </c>
    </row>
    <row r="233" spans="1:28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1</v>
      </c>
      <c r="F233" s="69">
        <f>COUNTIFS('2way'!$B$3:$B$7690,"&gt;50%",'2way'!$Y$3:$Y$7690,"Y",'2way'!$Q$3:$Q$7690,"=" &amp;B233) +  COUNTIFS('2way'!$B$3:$B$7690,"&gt;50%",'2way'!$Y$3:$Y$7690,"Y",'2way'!$R$3:$R$7690,"=" &amp;B233)</f>
        <v>5</v>
      </c>
      <c r="G233">
        <f>COUNTIF('2way'!$Q$3:$Q$7690,"=" &amp;B233) + COUNTIF('2way'!$R$3:$R$7690,"=" &amp;B233)</f>
        <v>6</v>
      </c>
      <c r="H233" s="6">
        <f t="shared" si="50"/>
        <v>0</v>
      </c>
      <c r="I233" s="6">
        <f t="shared" si="51"/>
        <v>0</v>
      </c>
      <c r="J233" s="6">
        <f t="shared" si="52"/>
        <v>0.16666666666666666</v>
      </c>
      <c r="K233" s="6">
        <f t="shared" si="53"/>
        <v>0.83333333333333337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1</v>
      </c>
      <c r="O233" s="69">
        <f>COUNTIFS('2way'!$N$3:$N$7690,"&gt;50%",'2way'!$Y$3:$Y$7690,"Y",'2way'!$Q$3:$Q$7690,"=" &amp;B233) +  COUNTIFS('2way'!$N$3:$N$7690,"&gt;50%",'2way'!$Y$3:$Y$7690,"Y",'2way'!$R$3:$R$7690,"=" &amp;B233)</f>
        <v>5</v>
      </c>
      <c r="P233">
        <f>COUNTIF('2way'!$Q$3:$Q$7690,"=" &amp;B233) + COUNTIF('2way'!$R$3:$R$7690,"=" &amp;B233)</f>
        <v>6</v>
      </c>
      <c r="Q233" s="6">
        <f t="shared" si="54"/>
        <v>0</v>
      </c>
      <c r="R233" s="6">
        <f t="shared" si="55"/>
        <v>0</v>
      </c>
      <c r="S233" s="6">
        <f t="shared" si="56"/>
        <v>0.16666666666666666</v>
      </c>
      <c r="T233" s="6">
        <f t="shared" si="57"/>
        <v>0.83333333333333337</v>
      </c>
      <c r="U233">
        <f t="shared" si="58"/>
        <v>1</v>
      </c>
      <c r="V233" s="6">
        <f t="shared" si="59"/>
        <v>0.16666666666666666</v>
      </c>
      <c r="W233">
        <f t="shared" si="60"/>
        <v>1</v>
      </c>
      <c r="X233" s="6">
        <f t="shared" si="61"/>
        <v>0.16666666666666666</v>
      </c>
      <c r="Y233">
        <f t="shared" si="62"/>
        <v>5</v>
      </c>
      <c r="Z233" s="6">
        <f t="shared" si="63"/>
        <v>0.83333333333333337</v>
      </c>
      <c r="AA233">
        <f t="shared" si="64"/>
        <v>5</v>
      </c>
      <c r="AB233" s="6">
        <f t="shared" si="65"/>
        <v>0.83333333333333337</v>
      </c>
    </row>
    <row r="234" spans="1:28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0</v>
      </c>
      <c r="E234" s="69">
        <f>COUNTIFS('2way'!$B$3:$B$7690,"&gt;50%",'2way'!$Y$3:$Y$7690,"N",'2way'!$Q$3:$Q$7690,"=" &amp;B234) +  COUNTIFS('2way'!$B$3:$B$7690,"&gt;50%",'2way'!$Y$3:$Y$7690,"N",'2way'!$R$3:$R$7690,"=" &amp;B234)</f>
        <v>5</v>
      </c>
      <c r="F234" s="69">
        <f>COUNTIFS('2way'!$B$3:$B$7690,"&gt;50%",'2way'!$Y$3:$Y$7690,"Y",'2way'!$Q$3:$Q$7690,"=" &amp;B234) +  COUNTIFS('2way'!$B$3:$B$7690,"&gt;50%",'2way'!$Y$3:$Y$7690,"Y",'2way'!$R$3:$R$7690,"=" &amp;B234)</f>
        <v>1</v>
      </c>
      <c r="G234">
        <f>COUNTIF('2way'!$Q$3:$Q$7690,"=" &amp;B234) + COUNTIF('2way'!$R$3:$R$7690,"=" &amp;B234)</f>
        <v>6</v>
      </c>
      <c r="H234" s="6">
        <f t="shared" si="50"/>
        <v>0</v>
      </c>
      <c r="I234" s="6">
        <f t="shared" si="51"/>
        <v>0</v>
      </c>
      <c r="J234" s="6">
        <f t="shared" si="52"/>
        <v>0.83333333333333337</v>
      </c>
      <c r="K234" s="6">
        <f t="shared" si="53"/>
        <v>0.16666666666666666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5</v>
      </c>
      <c r="O234" s="69">
        <f>COUNTIFS('2way'!$N$3:$N$7690,"&gt;50%",'2way'!$Y$3:$Y$7690,"Y",'2way'!$Q$3:$Q$7690,"=" &amp;B234) +  COUNTIFS('2way'!$N$3:$N$7690,"&gt;50%",'2way'!$Y$3:$Y$7690,"Y",'2way'!$R$3:$R$7690,"=" &amp;B234)</f>
        <v>1</v>
      </c>
      <c r="P234">
        <f>COUNTIF('2way'!$Q$3:$Q$7690,"=" &amp;B234) + COUNTIF('2way'!$R$3:$R$7690,"=" &amp;B234)</f>
        <v>6</v>
      </c>
      <c r="Q234" s="6">
        <f t="shared" si="54"/>
        <v>0</v>
      </c>
      <c r="R234" s="6">
        <f t="shared" si="55"/>
        <v>0</v>
      </c>
      <c r="S234" s="6">
        <f t="shared" si="56"/>
        <v>0.83333333333333337</v>
      </c>
      <c r="T234" s="6">
        <f t="shared" si="57"/>
        <v>0.16666666666666666</v>
      </c>
      <c r="U234">
        <f t="shared" si="58"/>
        <v>5</v>
      </c>
      <c r="V234" s="6">
        <f t="shared" si="59"/>
        <v>0.83333333333333337</v>
      </c>
      <c r="W234">
        <f t="shared" si="60"/>
        <v>5</v>
      </c>
      <c r="X234" s="6">
        <f t="shared" si="61"/>
        <v>0.83333333333333337</v>
      </c>
      <c r="Y234">
        <f t="shared" si="62"/>
        <v>1</v>
      </c>
      <c r="Z234" s="6">
        <f t="shared" si="63"/>
        <v>0.16666666666666666</v>
      </c>
      <c r="AA234">
        <f t="shared" si="64"/>
        <v>1</v>
      </c>
      <c r="AB234" s="6">
        <f t="shared" si="65"/>
        <v>0.16666666666666666</v>
      </c>
    </row>
    <row r="235" spans="1:28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1</v>
      </c>
      <c r="D235" s="69">
        <f>COUNTIFS('2way'!$A$3:$A$7690,"&gt;50%",'2way'!$Y$3:$Y$7690,"N",'2way'!$Q$3:$Q$7690,"=" &amp;B235) +  COUNTIFS('2way'!$A$3:$A$7690,"&gt;50%",'2way'!$Y$3:$Y$7690,"N",'2way'!$R$3:$R$7690,"=" &amp;B235)</f>
        <v>1</v>
      </c>
      <c r="E235" s="69">
        <f>COUNTIFS('2way'!$B$3:$B$7690,"&gt;50%",'2way'!$Y$3:$Y$7690,"N",'2way'!$Q$3:$Q$7690,"=" &amp;B235) +  COUNTIFS('2way'!$B$3:$B$7690,"&gt;50%",'2way'!$Y$3:$Y$7690,"N",'2way'!$R$3:$R$7690,"=" &amp;B235)</f>
        <v>1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6</v>
      </c>
      <c r="H235" s="6">
        <f t="shared" si="50"/>
        <v>0.16666666666666666</v>
      </c>
      <c r="I235" s="6">
        <f t="shared" si="51"/>
        <v>0.16666666666666666</v>
      </c>
      <c r="J235" s="6">
        <f t="shared" si="52"/>
        <v>0.16666666666666666</v>
      </c>
      <c r="K235" s="6">
        <f t="shared" si="53"/>
        <v>0.5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0</v>
      </c>
      <c r="N235" s="69">
        <f>COUNTIFS('2way'!$N$3:$N$7690,"&gt;50%",'2way'!$Y$3:$Y$7690,"N",'2way'!$Q$3:$Q$7690,"=" &amp;B235) +  COUNTIFS('2way'!$N$3:$N$7690,"&gt;50%",'2way'!$Y$3:$Y$7690,"N",'2way'!$R$3:$R$7690,"=" &amp;B235)</f>
        <v>2</v>
      </c>
      <c r="O235" s="69">
        <f>COUNTIFS('2way'!$N$3:$N$7690,"&gt;50%",'2way'!$Y$3:$Y$7690,"Y",'2way'!$Q$3:$Q$7690,"=" &amp;B235) +  COUNTIFS('2way'!$N$3:$N$7690,"&gt;50%",'2way'!$Y$3:$Y$7690,"Y",'2way'!$R$3:$R$7690,"=" &amp;B235)</f>
        <v>4</v>
      </c>
      <c r="P235">
        <f>COUNTIF('2way'!$Q$3:$Q$7690,"=" &amp;B235) + COUNTIF('2way'!$R$3:$R$7690,"=" &amp;B235)</f>
        <v>6</v>
      </c>
      <c r="Q235" s="6">
        <f t="shared" si="54"/>
        <v>0</v>
      </c>
      <c r="R235" s="6">
        <f t="shared" si="55"/>
        <v>0</v>
      </c>
      <c r="S235" s="6">
        <f t="shared" si="56"/>
        <v>0.33333333333333331</v>
      </c>
      <c r="T235" s="6">
        <f t="shared" si="57"/>
        <v>0.66666666666666663</v>
      </c>
      <c r="U235">
        <f t="shared" si="58"/>
        <v>2</v>
      </c>
      <c r="V235" s="6">
        <f t="shared" si="59"/>
        <v>0.33333333333333331</v>
      </c>
      <c r="W235">
        <f t="shared" si="60"/>
        <v>2</v>
      </c>
      <c r="X235" s="6">
        <f t="shared" si="61"/>
        <v>0.33333333333333331</v>
      </c>
      <c r="Y235">
        <f t="shared" si="62"/>
        <v>4</v>
      </c>
      <c r="Z235" s="6">
        <f t="shared" si="63"/>
        <v>0.66666666666666663</v>
      </c>
      <c r="AA235">
        <f t="shared" si="64"/>
        <v>4</v>
      </c>
      <c r="AB235" s="6">
        <f t="shared" si="65"/>
        <v>0.66666666666666663</v>
      </c>
    </row>
    <row r="236" spans="1:28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0</v>
      </c>
      <c r="F236" s="69">
        <f>COUNTIFS('2way'!$B$3:$B$7690,"&gt;50%",'2way'!$Y$3:$Y$7690,"Y",'2way'!$Q$3:$Q$7690,"=" &amp;B236) +  COUNTIFS('2way'!$B$3:$B$7690,"&gt;50%",'2way'!$Y$3:$Y$7690,"Y",'2way'!$R$3:$R$7690,"=" &amp;B236)</f>
        <v>0</v>
      </c>
      <c r="G236">
        <f>COUNTIF('2way'!$Q$3:$Q$7690,"=" &amp;B236) + COUNTIF('2way'!$R$3:$R$7690,"=" &amp;B236)</f>
        <v>6</v>
      </c>
      <c r="H236" s="6">
        <f t="shared" si="50"/>
        <v>0</v>
      </c>
      <c r="I236" s="6">
        <f t="shared" si="51"/>
        <v>0</v>
      </c>
      <c r="J236" s="6">
        <f t="shared" si="52"/>
        <v>0</v>
      </c>
      <c r="K236" s="6">
        <f t="shared" si="53"/>
        <v>0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0</v>
      </c>
      <c r="N236" s="69">
        <f>COUNTIFS('2way'!$N$3:$N$7690,"&gt;50%",'2way'!$Y$3:$Y$7690,"N",'2way'!$Q$3:$Q$7690,"=" &amp;B236) +  COUNTIFS('2way'!$N$3:$N$7690,"&gt;50%",'2way'!$Y$3:$Y$7690,"N",'2way'!$R$3:$R$7690,"=" &amp;B236)</f>
        <v>3</v>
      </c>
      <c r="O236" s="69">
        <f>COUNTIFS('2way'!$N$3:$N$7690,"&gt;50%",'2way'!$Y$3:$Y$7690,"Y",'2way'!$Q$3:$Q$7690,"=" &amp;B236) +  COUNTIFS('2way'!$N$3:$N$7690,"&gt;50%",'2way'!$Y$3:$Y$7690,"Y",'2way'!$R$3:$R$7690,"=" &amp;B236)</f>
        <v>3</v>
      </c>
      <c r="P236">
        <f>COUNTIF('2way'!$Q$3:$Q$7690,"=" &amp;B236) + COUNTIF('2way'!$R$3:$R$7690,"=" &amp;B236)</f>
        <v>6</v>
      </c>
      <c r="Q236" s="6">
        <f t="shared" si="54"/>
        <v>0</v>
      </c>
      <c r="R236" s="6">
        <f t="shared" si="55"/>
        <v>0</v>
      </c>
      <c r="S236" s="6">
        <f t="shared" si="56"/>
        <v>0.5</v>
      </c>
      <c r="T236" s="6">
        <f t="shared" si="57"/>
        <v>0.5</v>
      </c>
      <c r="U236">
        <f t="shared" si="58"/>
        <v>0</v>
      </c>
      <c r="V236" s="6">
        <f t="shared" si="59"/>
        <v>0</v>
      </c>
      <c r="W236">
        <f t="shared" si="60"/>
        <v>3</v>
      </c>
      <c r="X236" s="6">
        <f t="shared" si="61"/>
        <v>0.5</v>
      </c>
      <c r="Y236">
        <f t="shared" si="62"/>
        <v>0</v>
      </c>
      <c r="Z236" s="6">
        <f t="shared" si="63"/>
        <v>0</v>
      </c>
      <c r="AA236">
        <f t="shared" si="64"/>
        <v>3</v>
      </c>
      <c r="AB236" s="6">
        <f t="shared" si="65"/>
        <v>0.5</v>
      </c>
    </row>
    <row r="237" spans="1:28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1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1</v>
      </c>
      <c r="G237">
        <f>COUNTIF('2way'!$Q$3:$Q$7690,"=" &amp;B237) + COUNTIF('2way'!$R$3:$R$7690,"=" &amp;B237)</f>
        <v>2</v>
      </c>
      <c r="H237" s="6">
        <f t="shared" si="50"/>
        <v>0.5</v>
      </c>
      <c r="I237" s="6">
        <f t="shared" si="51"/>
        <v>0</v>
      </c>
      <c r="J237" s="6">
        <f t="shared" si="52"/>
        <v>0</v>
      </c>
      <c r="K237" s="6">
        <f t="shared" si="53"/>
        <v>0.5</v>
      </c>
      <c r="L237" s="69">
        <f>COUNTIFS('2way'!$M$3:$M$7690,"&gt;50%",'2way'!$Y$3:$Y$7690,"Y",'2way'!$Q$3:$Q$7690,"=" &amp;B237) +  COUNTIFS('2way'!$M$3:$M$7690,"&gt;50%",'2way'!$Y$3:$Y$7690,"Y",'2way'!$R$3:$R$7690,"=" &amp;B237)</f>
        <v>2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2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1</v>
      </c>
      <c r="V237" s="6">
        <f t="shared" si="59"/>
        <v>0.5</v>
      </c>
      <c r="W237">
        <f t="shared" si="60"/>
        <v>2</v>
      </c>
      <c r="X237" s="6">
        <f t="shared" si="61"/>
        <v>1</v>
      </c>
      <c r="Y237">
        <f t="shared" si="62"/>
        <v>1</v>
      </c>
      <c r="Z237" s="6">
        <f t="shared" si="63"/>
        <v>0.5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0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2</v>
      </c>
      <c r="G238">
        <f>COUNTIF('2way'!$Q$3:$Q$7690,"=" &amp;B238) + COUNTIF('2way'!$R$3:$R$7690,"=" &amp;B238)</f>
        <v>2</v>
      </c>
      <c r="H238" s="6">
        <f t="shared" si="50"/>
        <v>0</v>
      </c>
      <c r="I238" s="6">
        <f t="shared" si="51"/>
        <v>0</v>
      </c>
      <c r="J238" s="6">
        <f t="shared" si="52"/>
        <v>0</v>
      </c>
      <c r="K238" s="6">
        <f t="shared" si="53"/>
        <v>1</v>
      </c>
      <c r="L238" s="69">
        <f>COUNTIFS('2way'!$M$3:$M$7690,"&gt;50%",'2way'!$Y$3:$Y$7690,"Y",'2way'!$Q$3:$Q$7690,"=" &amp;B238) +  COUNTIFS('2way'!$M$3:$M$7690,"&gt;50%",'2way'!$Y$3:$Y$7690,"Y",'2way'!$R$3:$R$7690,"=" &amp;B238)</f>
        <v>2</v>
      </c>
      <c r="M238" s="69">
        <f>COUNTIFS('2way'!$M$3:$M$7690,"&gt;50%",'2way'!$Y$3:$Y$7690,"N",'2way'!$Q$3:$Q$7690,"=" &amp;B238) +  COUNTIFS('2way'!$M$3:$M$7690,"&gt;50%",'2way'!$Y$3:$Y$7690,"N",'2way'!$R$3:$R$7690,"=" &amp;B238)</f>
        <v>0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2</v>
      </c>
      <c r="Q238" s="6">
        <f t="shared" si="54"/>
        <v>1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0</v>
      </c>
      <c r="V238" s="6">
        <f t="shared" si="59"/>
        <v>0</v>
      </c>
      <c r="W238">
        <f t="shared" si="60"/>
        <v>2</v>
      </c>
      <c r="X238" s="6">
        <f t="shared" si="61"/>
        <v>1</v>
      </c>
      <c r="Y238">
        <f t="shared" si="62"/>
        <v>2</v>
      </c>
      <c r="Z238" s="6">
        <f t="shared" si="63"/>
        <v>1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1</v>
      </c>
      <c r="D239" s="69">
        <f>COUNTIFS('2way'!$A$3:$A$7690,"&gt;50%",'2way'!$Y$3:$Y$7690,"N",'2way'!$Q$3:$Q$7690,"=" &amp;B239) +  COUNTIFS('2way'!$A$3:$A$7690,"&gt;50%",'2way'!$Y$3:$Y$7690,"N",'2way'!$R$3:$R$7690,"=" &amp;B239)</f>
        <v>1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2</v>
      </c>
      <c r="H239" s="6">
        <f t="shared" si="50"/>
        <v>0.5</v>
      </c>
      <c r="I239" s="6">
        <f t="shared" si="51"/>
        <v>0.5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1</v>
      </c>
      <c r="M239" s="69">
        <f>COUNTIFS('2way'!$M$3:$M$7690,"&gt;50%",'2way'!$Y$3:$Y$7690,"N",'2way'!$Q$3:$Q$7690,"=" &amp;B239) +  COUNTIFS('2way'!$M$3:$M$7690,"&gt;50%",'2way'!$Y$3:$Y$7690,"N",'2way'!$R$3:$R$7690,"=" &amp;B239)</f>
        <v>1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2</v>
      </c>
      <c r="Q239" s="6">
        <f t="shared" si="54"/>
        <v>0.5</v>
      </c>
      <c r="R239" s="6">
        <f t="shared" si="55"/>
        <v>0.5</v>
      </c>
      <c r="S239" s="6">
        <f t="shared" si="56"/>
        <v>0</v>
      </c>
      <c r="T239" s="6">
        <f t="shared" si="57"/>
        <v>0</v>
      </c>
      <c r="U239">
        <f t="shared" si="58"/>
        <v>1</v>
      </c>
      <c r="V239" s="6">
        <f t="shared" si="59"/>
        <v>0.5</v>
      </c>
      <c r="W239">
        <f t="shared" si="60"/>
        <v>1</v>
      </c>
      <c r="X239" s="6">
        <f t="shared" si="61"/>
        <v>0.5</v>
      </c>
      <c r="Y239">
        <f t="shared" si="62"/>
        <v>1</v>
      </c>
      <c r="Z239" s="6">
        <f t="shared" si="63"/>
        <v>0.5</v>
      </c>
      <c r="AA239">
        <f t="shared" si="64"/>
        <v>1</v>
      </c>
      <c r="AB239" s="6">
        <f t="shared" si="65"/>
        <v>0.5</v>
      </c>
    </row>
    <row r="240" spans="1:28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1</v>
      </c>
      <c r="D240" s="69">
        <f>COUNTIFS('2way'!$A$3:$A$7690,"&gt;50%",'2way'!$Y$3:$Y$7690,"N",'2way'!$Q$3:$Q$7690,"=" &amp;B240) +  COUNTIFS('2way'!$A$3:$A$7690,"&gt;50%",'2way'!$Y$3:$Y$7690,"N",'2way'!$R$3:$R$7690,"=" &amp;B240)</f>
        <v>0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2</v>
      </c>
      <c r="H240" s="6">
        <f t="shared" si="50"/>
        <v>0.5</v>
      </c>
      <c r="I240" s="6">
        <f t="shared" si="51"/>
        <v>0</v>
      </c>
      <c r="J240" s="6">
        <f t="shared" si="52"/>
        <v>0</v>
      </c>
      <c r="K240" s="6">
        <f t="shared" si="53"/>
        <v>0.5</v>
      </c>
      <c r="L240" s="69">
        <f>COUNTIFS('2way'!$M$3:$M$7690,"&gt;50%",'2way'!$Y$3:$Y$7690,"Y",'2way'!$Q$3:$Q$7690,"=" &amp;B240) +  COUNTIFS('2way'!$M$3:$M$7690,"&gt;50%",'2way'!$Y$3:$Y$7690,"Y",'2way'!$R$3:$R$7690,"=" &amp;B240)</f>
        <v>2</v>
      </c>
      <c r="M240" s="69">
        <f>COUNTIFS('2way'!$M$3:$M$7690,"&gt;50%",'2way'!$Y$3:$Y$7690,"N",'2way'!$Q$3:$Q$7690,"=" &amp;B240) +  COUNTIFS('2way'!$M$3:$M$7690,"&gt;50%",'2way'!$Y$3:$Y$7690,"N",'2way'!$R$3:$R$7690,"=" &amp;B240)</f>
        <v>0</v>
      </c>
      <c r="N240" s="69">
        <f>COUNTIFS('2way'!$N$3:$N$7690,"&gt;50%",'2way'!$Y$3:$Y$7690,"N",'2way'!$Q$3:$Q$7690,"=" &amp;B240) +  COUNTIFS('2way'!$N$3:$N$7690,"&gt;50%",'2way'!$Y$3:$Y$7690,"N",'2way'!$R$3:$R$7690,"=" &amp;B240)</f>
        <v>0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2</v>
      </c>
      <c r="Q240" s="6">
        <f t="shared" si="54"/>
        <v>1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1</v>
      </c>
      <c r="V240" s="6">
        <f t="shared" si="59"/>
        <v>0.5</v>
      </c>
      <c r="W240">
        <f t="shared" si="60"/>
        <v>2</v>
      </c>
      <c r="X240" s="6">
        <f t="shared" si="61"/>
        <v>1</v>
      </c>
      <c r="Y240">
        <f t="shared" si="62"/>
        <v>1</v>
      </c>
      <c r="Z240" s="6">
        <f t="shared" si="63"/>
        <v>0.5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1</v>
      </c>
      <c r="D241" s="69">
        <f>COUNTIFS('2way'!$A$3:$A$7690,"&gt;50%",'2way'!$Y$3:$Y$7690,"N",'2way'!$Q$3:$Q$7690,"=" &amp;B241) +  COUNTIFS('2way'!$A$3:$A$7690,"&gt;50%",'2way'!$Y$3:$Y$7690,"N",'2way'!$R$3:$R$7690,"=" &amp;B241)</f>
        <v>1</v>
      </c>
      <c r="E241" s="69">
        <f>COUNTIFS('2way'!$B$3:$B$7690,"&gt;50%",'2way'!$Y$3:$Y$7690,"N",'2way'!$Q$3:$Q$7690,"=" &amp;B241) +  COUNTIFS('2way'!$B$3:$B$7690,"&gt;50%",'2way'!$Y$3:$Y$7690,"N",'2way'!$R$3:$R$7690,"=" &amp;B241)</f>
        <v>0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2</v>
      </c>
      <c r="H241" s="6">
        <f t="shared" si="50"/>
        <v>0.5</v>
      </c>
      <c r="I241" s="6">
        <f t="shared" si="51"/>
        <v>0.5</v>
      </c>
      <c r="J241" s="6">
        <f t="shared" si="52"/>
        <v>0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1</v>
      </c>
      <c r="M241" s="69">
        <f>COUNTIFS('2way'!$M$3:$M$7690,"&gt;50%",'2way'!$Y$3:$Y$7690,"N",'2way'!$Q$3:$Q$7690,"=" &amp;B241) +  COUNTIFS('2way'!$M$3:$M$7690,"&gt;50%",'2way'!$Y$3:$Y$7690,"N",'2way'!$R$3:$R$7690,"=" &amp;B241)</f>
        <v>1</v>
      </c>
      <c r="N241" s="69">
        <f>COUNTIFS('2way'!$N$3:$N$7690,"&gt;50%",'2way'!$Y$3:$Y$7690,"N",'2way'!$Q$3:$Q$7690,"=" &amp;B241) +  COUNTIFS('2way'!$N$3:$N$7690,"&gt;50%",'2way'!$Y$3:$Y$7690,"N",'2way'!$R$3:$R$7690,"=" &amp;B241)</f>
        <v>0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2</v>
      </c>
      <c r="Q241" s="6">
        <f t="shared" si="54"/>
        <v>0.5</v>
      </c>
      <c r="R241" s="6">
        <f t="shared" si="55"/>
        <v>0.5</v>
      </c>
      <c r="S241" s="6">
        <f t="shared" si="56"/>
        <v>0</v>
      </c>
      <c r="T241" s="6">
        <f t="shared" si="57"/>
        <v>0</v>
      </c>
      <c r="U241">
        <f t="shared" si="58"/>
        <v>1</v>
      </c>
      <c r="V241" s="6">
        <f t="shared" si="59"/>
        <v>0.5</v>
      </c>
      <c r="W241">
        <f t="shared" si="60"/>
        <v>1</v>
      </c>
      <c r="X241" s="6">
        <f t="shared" si="61"/>
        <v>0.5</v>
      </c>
      <c r="Y241">
        <f t="shared" si="62"/>
        <v>1</v>
      </c>
      <c r="Z241" s="6">
        <f t="shared" si="63"/>
        <v>0.5</v>
      </c>
      <c r="AA241">
        <f t="shared" si="64"/>
        <v>1</v>
      </c>
      <c r="AB241" s="6">
        <f t="shared" si="65"/>
        <v>0.5</v>
      </c>
    </row>
    <row r="242" spans="1:28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0</v>
      </c>
      <c r="D242" s="69">
        <f>COUNTIFS('2way'!$A$3:$A$7690,"&gt;50%",'2way'!$Y$3:$Y$7690,"N",'2way'!$Q$3:$Q$7690,"=" &amp;B242) +  COUNTIFS('2way'!$A$3:$A$7690,"&gt;50%",'2way'!$Y$3:$Y$7690,"N",'2way'!$R$3:$R$7690,"=" &amp;B242)</f>
        <v>0</v>
      </c>
      <c r="E242" s="69">
        <f>COUNTIFS('2way'!$B$3:$B$7690,"&gt;50%",'2way'!$Y$3:$Y$7690,"N",'2way'!$Q$3:$Q$7690,"=" &amp;B242) +  COUNTIFS('2way'!$B$3:$B$7690,"&gt;50%",'2way'!$Y$3:$Y$7690,"N",'2way'!$R$3:$R$7690,"=" &amp;B242)</f>
        <v>0</v>
      </c>
      <c r="F242" s="69">
        <f>COUNTIFS('2way'!$B$3:$B$7690,"&gt;50%",'2way'!$Y$3:$Y$7690,"Y",'2way'!$Q$3:$Q$7690,"=" &amp;B242) +  COUNTIFS('2way'!$B$3:$B$7690,"&gt;50%",'2way'!$Y$3:$Y$7690,"Y",'2way'!$R$3:$R$7690,"=" &amp;B242)</f>
        <v>2</v>
      </c>
      <c r="G242">
        <f>COUNTIF('2way'!$Q$3:$Q$7690,"=" &amp;B242) + COUNTIF('2way'!$R$3:$R$7690,"=" &amp;B242)</f>
        <v>2</v>
      </c>
      <c r="H242" s="6">
        <f t="shared" si="50"/>
        <v>0</v>
      </c>
      <c r="I242" s="6">
        <f t="shared" si="51"/>
        <v>0</v>
      </c>
      <c r="J242" s="6">
        <f t="shared" si="52"/>
        <v>0</v>
      </c>
      <c r="K242" s="6">
        <f t="shared" si="53"/>
        <v>1</v>
      </c>
      <c r="L242" s="69">
        <f>COUNTIFS('2way'!$M$3:$M$7690,"&gt;50%",'2way'!$Y$3:$Y$7690,"Y",'2way'!$Q$3:$Q$7690,"=" &amp;B242) +  COUNTIFS('2way'!$M$3:$M$7690,"&gt;50%",'2way'!$Y$3:$Y$7690,"Y",'2way'!$R$3:$R$7690,"=" &amp;B242)</f>
        <v>1</v>
      </c>
      <c r="M242" s="69">
        <f>COUNTIFS('2way'!$M$3:$M$7690,"&gt;50%",'2way'!$Y$3:$Y$7690,"N",'2way'!$Q$3:$Q$7690,"=" &amp;B242) +  COUNTIFS('2way'!$M$3:$M$7690,"&gt;50%",'2way'!$Y$3:$Y$7690,"N",'2way'!$R$3:$R$7690,"=" &amp;B242)</f>
        <v>0</v>
      </c>
      <c r="N242" s="69">
        <f>COUNTIFS('2way'!$N$3:$N$7690,"&gt;50%",'2way'!$Y$3:$Y$7690,"N",'2way'!$Q$3:$Q$7690,"=" &amp;B242) +  COUNTIFS('2way'!$N$3:$N$7690,"&gt;50%",'2way'!$Y$3:$Y$7690,"N",'2way'!$R$3:$R$7690,"=" &amp;B242)</f>
        <v>0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2</v>
      </c>
      <c r="Q242" s="6">
        <f t="shared" si="54"/>
        <v>0.5</v>
      </c>
      <c r="R242" s="6">
        <f t="shared" si="55"/>
        <v>0</v>
      </c>
      <c r="S242" s="6">
        <f t="shared" si="56"/>
        <v>0</v>
      </c>
      <c r="T242" s="6">
        <f t="shared" si="57"/>
        <v>0.5</v>
      </c>
      <c r="U242">
        <f t="shared" si="58"/>
        <v>0</v>
      </c>
      <c r="V242" s="6">
        <f t="shared" si="59"/>
        <v>0</v>
      </c>
      <c r="W242">
        <f t="shared" si="60"/>
        <v>1</v>
      </c>
      <c r="X242" s="6">
        <f t="shared" si="61"/>
        <v>0.5</v>
      </c>
      <c r="Y242">
        <f t="shared" si="62"/>
        <v>2</v>
      </c>
      <c r="Z242" s="6">
        <f t="shared" si="63"/>
        <v>1</v>
      </c>
      <c r="AA242">
        <f t="shared" si="64"/>
        <v>1</v>
      </c>
      <c r="AB242" s="6">
        <f t="shared" si="65"/>
        <v>0.5</v>
      </c>
    </row>
    <row r="243" spans="1:28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1</v>
      </c>
      <c r="D243" s="69">
        <f>COUNTIFS('2way'!$A$3:$A$7690,"&gt;50%",'2way'!$Y$3:$Y$7690,"N",'2way'!$Q$3:$Q$7690,"=" &amp;B243) +  COUNTIFS('2way'!$A$3:$A$7690,"&gt;50%",'2way'!$Y$3:$Y$7690,"N",'2way'!$R$3:$R$7690,"=" &amp;B243)</f>
        <v>1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0</v>
      </c>
      <c r="G243">
        <f>COUNTIF('2way'!$Q$3:$Q$7690,"=" &amp;B243) + COUNTIF('2way'!$R$3:$R$7690,"=" &amp;B243)</f>
        <v>2</v>
      </c>
      <c r="H243" s="6">
        <f t="shared" si="50"/>
        <v>0.5</v>
      </c>
      <c r="I243" s="6">
        <f t="shared" si="51"/>
        <v>0.5</v>
      </c>
      <c r="J243" s="6">
        <f t="shared" si="52"/>
        <v>0</v>
      </c>
      <c r="K243" s="6">
        <f t="shared" si="53"/>
        <v>0</v>
      </c>
      <c r="L243" s="69">
        <f>COUNTIFS('2way'!$M$3:$M$7690,"&gt;50%",'2way'!$Y$3:$Y$7690,"Y",'2way'!$Q$3:$Q$7690,"=" &amp;B243) +  COUNTIFS('2way'!$M$3:$M$7690,"&gt;50%",'2way'!$Y$3:$Y$7690,"Y",'2way'!$R$3:$R$7690,"=" &amp;B243)</f>
        <v>1</v>
      </c>
      <c r="M243" s="69">
        <f>COUNTIFS('2way'!$M$3:$M$7690,"&gt;50%",'2way'!$Y$3:$Y$7690,"N",'2way'!$Q$3:$Q$7690,"=" &amp;B243) +  COUNTIFS('2way'!$M$3:$M$7690,"&gt;50%",'2way'!$Y$3:$Y$7690,"N",'2way'!$R$3:$R$7690,"=" &amp;B243)</f>
        <v>1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2</v>
      </c>
      <c r="Q243" s="6">
        <f t="shared" si="54"/>
        <v>0.5</v>
      </c>
      <c r="R243" s="6">
        <f t="shared" si="55"/>
        <v>0.5</v>
      </c>
      <c r="S243" s="6">
        <f t="shared" si="56"/>
        <v>0</v>
      </c>
      <c r="T243" s="6">
        <f t="shared" si="57"/>
        <v>0</v>
      </c>
      <c r="U243">
        <f t="shared" si="58"/>
        <v>1</v>
      </c>
      <c r="V243" s="6">
        <f t="shared" si="59"/>
        <v>0.5</v>
      </c>
      <c r="W243">
        <f t="shared" si="60"/>
        <v>1</v>
      </c>
      <c r="X243" s="6">
        <f t="shared" si="61"/>
        <v>0.5</v>
      </c>
      <c r="Y243">
        <f t="shared" si="62"/>
        <v>1</v>
      </c>
      <c r="Z243" s="6">
        <f t="shared" si="63"/>
        <v>0.5</v>
      </c>
      <c r="AA243">
        <f t="shared" si="64"/>
        <v>1</v>
      </c>
      <c r="AB243" s="6">
        <f t="shared" si="65"/>
        <v>0.5</v>
      </c>
    </row>
    <row r="244" spans="1:28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2</v>
      </c>
      <c r="D244" s="69">
        <f>COUNTIFS('2way'!$A$3:$A$7690,"&gt;50%",'2way'!$Y$3:$Y$7690,"N",'2way'!$Q$3:$Q$7690,"=" &amp;B244) +  COUNTIFS('2way'!$A$3:$A$7690,"&gt;50%",'2way'!$Y$3:$Y$7690,"N",'2way'!$R$3:$R$7690,"=" &amp;B244)</f>
        <v>0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0</v>
      </c>
      <c r="G244">
        <f>COUNTIF('2way'!$Q$3:$Q$7690,"=" &amp;B244) + COUNTIF('2way'!$R$3:$R$7690,"=" &amp;B244)</f>
        <v>2</v>
      </c>
      <c r="H244" s="6">
        <f t="shared" si="50"/>
        <v>1</v>
      </c>
      <c r="I244" s="6">
        <f t="shared" si="51"/>
        <v>0</v>
      </c>
      <c r="J244" s="6">
        <f t="shared" si="52"/>
        <v>0</v>
      </c>
      <c r="K244" s="6">
        <f t="shared" si="53"/>
        <v>0</v>
      </c>
      <c r="L244" s="69">
        <f>COUNTIFS('2way'!$M$3:$M$7690,"&gt;50%",'2way'!$Y$3:$Y$7690,"Y",'2way'!$Q$3:$Q$7690,"=" &amp;B244) +  COUNTIFS('2way'!$M$3:$M$7690,"&gt;50%",'2way'!$Y$3:$Y$7690,"Y",'2way'!$R$3:$R$7690,"=" &amp;B244)</f>
        <v>2</v>
      </c>
      <c r="M244" s="69">
        <f>COUNTIFS('2way'!$M$3:$M$7690,"&gt;50%",'2way'!$Y$3:$Y$7690,"N",'2way'!$Q$3:$Q$7690,"=" &amp;B244) +  COUNTIFS('2way'!$M$3:$M$7690,"&gt;50%",'2way'!$Y$3:$Y$7690,"N",'2way'!$R$3:$R$7690,"=" &amp;B244)</f>
        <v>0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2</v>
      </c>
      <c r="Q244" s="6">
        <f t="shared" si="54"/>
        <v>1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2</v>
      </c>
      <c r="V244" s="6">
        <f t="shared" si="59"/>
        <v>1</v>
      </c>
      <c r="W244">
        <f t="shared" si="60"/>
        <v>2</v>
      </c>
      <c r="X244" s="6">
        <f t="shared" si="61"/>
        <v>1</v>
      </c>
      <c r="Y244">
        <f t="shared" si="62"/>
        <v>0</v>
      </c>
      <c r="Z244" s="6">
        <f t="shared" si="63"/>
        <v>0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0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1</v>
      </c>
      <c r="G245">
        <f>COUNTIF('2way'!$Q$3:$Q$7690,"=" &amp;B245) + COUNTIF('2way'!$R$3:$R$7690,"=" &amp;B245)</f>
        <v>2</v>
      </c>
      <c r="H245" s="6">
        <f t="shared" si="50"/>
        <v>0.5</v>
      </c>
      <c r="I245" s="6">
        <f t="shared" si="51"/>
        <v>0</v>
      </c>
      <c r="J245" s="6">
        <f t="shared" si="52"/>
        <v>0</v>
      </c>
      <c r="K245" s="6">
        <f t="shared" si="53"/>
        <v>0.5</v>
      </c>
      <c r="L245" s="69">
        <f>COUNTIFS('2way'!$M$3:$M$7690,"&gt;50%",'2way'!$Y$3:$Y$7690,"Y",'2way'!$Q$3:$Q$7690,"=" &amp;B245) +  COUNTIFS('2way'!$M$3:$M$7690,"&gt;50%",'2way'!$Y$3:$Y$7690,"Y",'2way'!$R$3:$R$7690,"=" &amp;B245)</f>
        <v>2</v>
      </c>
      <c r="M245" s="69">
        <f>COUNTIFS('2way'!$M$3:$M$7690,"&gt;50%",'2way'!$Y$3:$Y$7690,"N",'2way'!$Q$3:$Q$7690,"=" &amp;B245) +  COUNTIFS('2way'!$M$3:$M$7690,"&gt;50%",'2way'!$Y$3:$Y$7690,"N",'2way'!$R$3:$R$7690,"=" &amp;B245)</f>
        <v>0</v>
      </c>
      <c r="N245" s="69">
        <f>COUNTIFS('2way'!$N$3:$N$7690,"&gt;50%",'2way'!$Y$3:$Y$7690,"N",'2way'!$Q$3:$Q$7690,"=" &amp;B245) +  COUNTIFS('2way'!$N$3:$N$7690,"&gt;50%",'2way'!$Y$3:$Y$7690,"N",'2way'!$R$3:$R$7690,"=" &amp;B245)</f>
        <v>0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2</v>
      </c>
      <c r="Q245" s="6">
        <f t="shared" si="54"/>
        <v>1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1</v>
      </c>
      <c r="V245" s="6">
        <f t="shared" si="59"/>
        <v>0.5</v>
      </c>
      <c r="W245">
        <f t="shared" si="60"/>
        <v>2</v>
      </c>
      <c r="X245" s="6">
        <f t="shared" si="61"/>
        <v>1</v>
      </c>
      <c r="Y245">
        <f t="shared" si="62"/>
        <v>1</v>
      </c>
      <c r="Z245" s="6">
        <f t="shared" si="63"/>
        <v>0.5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0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0</v>
      </c>
      <c r="G246">
        <f>COUNTIF('2way'!$Q$3:$Q$7690,"=" &amp;B246) + COUNTIF('2way'!$R$3:$R$7690,"=" &amp;B246)</f>
        <v>2</v>
      </c>
      <c r="H246" s="6">
        <f t="shared" si="50"/>
        <v>0</v>
      </c>
      <c r="I246" s="6">
        <f t="shared" si="51"/>
        <v>0.5</v>
      </c>
      <c r="J246" s="6">
        <f t="shared" si="52"/>
        <v>0.5</v>
      </c>
      <c r="K246" s="6">
        <f t="shared" si="53"/>
        <v>0</v>
      </c>
      <c r="L246" s="69">
        <f>COUNTIFS('2way'!$M$3:$M$7690,"&gt;50%",'2way'!$Y$3:$Y$7690,"Y",'2way'!$Q$3:$Q$7690,"=" &amp;B246) +  COUNTIFS('2way'!$M$3:$M$7690,"&gt;50%",'2way'!$Y$3:$Y$7690,"Y",'2way'!$R$3:$R$7690,"=" &amp;B246)</f>
        <v>0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2</v>
      </c>
      <c r="Q246" s="6">
        <f t="shared" si="54"/>
        <v>0</v>
      </c>
      <c r="R246" s="6">
        <f t="shared" si="55"/>
        <v>1</v>
      </c>
      <c r="S246" s="6">
        <f t="shared" si="56"/>
        <v>0</v>
      </c>
      <c r="T246" s="6">
        <f t="shared" si="57"/>
        <v>0</v>
      </c>
      <c r="U246">
        <f t="shared" si="58"/>
        <v>1</v>
      </c>
      <c r="V246" s="6">
        <f t="shared" si="59"/>
        <v>0.5</v>
      </c>
      <c r="W246">
        <f t="shared" si="60"/>
        <v>0</v>
      </c>
      <c r="X246" s="6">
        <f t="shared" si="61"/>
        <v>0</v>
      </c>
      <c r="Y246">
        <f t="shared" si="62"/>
        <v>1</v>
      </c>
      <c r="Z246" s="6">
        <f t="shared" si="63"/>
        <v>0.5</v>
      </c>
      <c r="AA246">
        <f t="shared" si="64"/>
        <v>2</v>
      </c>
      <c r="AB246" s="6">
        <f t="shared" si="65"/>
        <v>1</v>
      </c>
    </row>
    <row r="247" spans="1:28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1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0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2</v>
      </c>
      <c r="H247" s="6">
        <f t="shared" si="50"/>
        <v>0.5</v>
      </c>
      <c r="I247" s="6">
        <f t="shared" si="51"/>
        <v>0.5</v>
      </c>
      <c r="J247" s="6">
        <f t="shared" si="52"/>
        <v>0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1</v>
      </c>
      <c r="M247" s="69">
        <f>COUNTIFS('2way'!$M$3:$M$7690,"&gt;50%",'2way'!$Y$3:$Y$7690,"N",'2way'!$Q$3:$Q$7690,"=" &amp;B247) +  COUNTIFS('2way'!$M$3:$M$7690,"&gt;50%",'2way'!$Y$3:$Y$7690,"N",'2way'!$R$3:$R$7690,"=" &amp;B247)</f>
        <v>1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2</v>
      </c>
      <c r="Q247" s="6">
        <f t="shared" si="54"/>
        <v>0.5</v>
      </c>
      <c r="R247" s="6">
        <f t="shared" si="55"/>
        <v>0.5</v>
      </c>
      <c r="S247" s="6">
        <f t="shared" si="56"/>
        <v>0</v>
      </c>
      <c r="T247" s="6">
        <f t="shared" si="57"/>
        <v>0</v>
      </c>
      <c r="U247">
        <f t="shared" si="58"/>
        <v>1</v>
      </c>
      <c r="V247" s="6">
        <f t="shared" si="59"/>
        <v>0.5</v>
      </c>
      <c r="W247">
        <f t="shared" si="60"/>
        <v>1</v>
      </c>
      <c r="X247" s="6">
        <f t="shared" si="61"/>
        <v>0.5</v>
      </c>
      <c r="Y247">
        <f t="shared" si="62"/>
        <v>1</v>
      </c>
      <c r="Z247" s="6">
        <f t="shared" si="63"/>
        <v>0.5</v>
      </c>
      <c r="AA247">
        <f t="shared" si="64"/>
        <v>1</v>
      </c>
      <c r="AB247" s="6">
        <f t="shared" si="65"/>
        <v>0.5</v>
      </c>
    </row>
    <row r="248" spans="1:28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2</v>
      </c>
      <c r="D248" s="69">
        <f>COUNTIFS('2way'!$A$3:$A$7690,"&gt;50%",'2way'!$Y$3:$Y$7690,"N",'2way'!$Q$3:$Q$7690,"=" &amp;B248) +  COUNTIFS('2way'!$A$3:$A$7690,"&gt;50%",'2way'!$Y$3:$Y$7690,"N",'2way'!$R$3:$R$7690,"=" &amp;B248)</f>
        <v>0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0</v>
      </c>
      <c r="G248">
        <f>COUNTIF('2way'!$Q$3:$Q$7690,"=" &amp;B248) + COUNTIF('2way'!$R$3:$R$7690,"=" &amp;B248)</f>
        <v>2</v>
      </c>
      <c r="H248" s="6">
        <f t="shared" si="50"/>
        <v>1</v>
      </c>
      <c r="I248" s="6">
        <f t="shared" si="51"/>
        <v>0</v>
      </c>
      <c r="J248" s="6">
        <f t="shared" si="52"/>
        <v>0</v>
      </c>
      <c r="K248" s="6">
        <f t="shared" si="53"/>
        <v>0</v>
      </c>
      <c r="L248" s="69">
        <f>COUNTIFS('2way'!$M$3:$M$7690,"&gt;50%",'2way'!$Y$3:$Y$7690,"Y",'2way'!$Q$3:$Q$7690,"=" &amp;B248) +  COUNTIFS('2way'!$M$3:$M$7690,"&gt;50%",'2way'!$Y$3:$Y$7690,"Y",'2way'!$R$3:$R$7690,"=" &amp;B248)</f>
        <v>2</v>
      </c>
      <c r="M248" s="69">
        <f>COUNTIFS('2way'!$M$3:$M$7690,"&gt;50%",'2way'!$Y$3:$Y$7690,"N",'2way'!$Q$3:$Q$7690,"=" &amp;B248) +  COUNTIFS('2way'!$M$3:$M$7690,"&gt;50%",'2way'!$Y$3:$Y$7690,"N",'2way'!$R$3:$R$7690,"=" &amp;B248)</f>
        <v>0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2</v>
      </c>
      <c r="Q248" s="6">
        <f t="shared" si="54"/>
        <v>1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2</v>
      </c>
      <c r="V248" s="6">
        <f t="shared" si="59"/>
        <v>1</v>
      </c>
      <c r="W248">
        <f t="shared" si="60"/>
        <v>2</v>
      </c>
      <c r="X248" s="6">
        <f t="shared" si="61"/>
        <v>1</v>
      </c>
      <c r="Y248">
        <f t="shared" si="62"/>
        <v>0</v>
      </c>
      <c r="Z248" s="6">
        <f t="shared" si="63"/>
        <v>0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1</v>
      </c>
      <c r="D249" s="69">
        <f>COUNTIFS('2way'!$A$3:$A$7690,"&gt;50%",'2way'!$Y$3:$Y$7690,"N",'2way'!$Q$3:$Q$7690,"=" &amp;B249) +  COUNTIFS('2way'!$A$3:$A$7690,"&gt;50%",'2way'!$Y$3:$Y$7690,"N",'2way'!$R$3:$R$7690,"=" &amp;B249)</f>
        <v>0</v>
      </c>
      <c r="E249" s="69">
        <f>COUNTIFS('2way'!$B$3:$B$7690,"&gt;50%",'2way'!$Y$3:$Y$7690,"N",'2way'!$Q$3:$Q$7690,"=" &amp;B249) +  COUNTIFS('2way'!$B$3:$B$7690,"&gt;50%",'2way'!$Y$3:$Y$7690,"N",'2way'!$R$3:$R$7690,"=" &amp;B249)</f>
        <v>0</v>
      </c>
      <c r="F249" s="69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2</v>
      </c>
      <c r="H249" s="6">
        <f t="shared" si="50"/>
        <v>0.5</v>
      </c>
      <c r="I249" s="6">
        <f t="shared" si="51"/>
        <v>0</v>
      </c>
      <c r="J249" s="6">
        <f t="shared" si="52"/>
        <v>0</v>
      </c>
      <c r="K249" s="6">
        <f t="shared" si="53"/>
        <v>0.5</v>
      </c>
      <c r="L249" s="69">
        <f>COUNTIFS('2way'!$M$3:$M$7690,"&gt;50%",'2way'!$Y$3:$Y$7690,"Y",'2way'!$Q$3:$Q$7690,"=" &amp;B249) +  COUNTIFS('2way'!$M$3:$M$7690,"&gt;50%",'2way'!$Y$3:$Y$7690,"Y",'2way'!$R$3:$R$7690,"=" &amp;B249)</f>
        <v>2</v>
      </c>
      <c r="M249" s="69">
        <f>COUNTIFS('2way'!$M$3:$M$7690,"&gt;50%",'2way'!$Y$3:$Y$7690,"N",'2way'!$Q$3:$Q$7690,"=" &amp;B249) +  COUNTIFS('2way'!$M$3:$M$7690,"&gt;50%",'2way'!$Y$3:$Y$7690,"N",'2way'!$R$3:$R$7690,"=" &amp;B249)</f>
        <v>0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2</v>
      </c>
      <c r="Q249" s="6">
        <f t="shared" si="54"/>
        <v>1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1</v>
      </c>
      <c r="V249" s="6">
        <f t="shared" si="59"/>
        <v>0.5</v>
      </c>
      <c r="W249">
        <f t="shared" si="60"/>
        <v>2</v>
      </c>
      <c r="X249" s="6">
        <f t="shared" si="61"/>
        <v>1</v>
      </c>
      <c r="Y249">
        <f t="shared" si="62"/>
        <v>1</v>
      </c>
      <c r="Z249" s="6">
        <f t="shared" si="63"/>
        <v>0.5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0</v>
      </c>
      <c r="D250" s="69">
        <f>COUNTIFS('2way'!$A$3:$A$7690,"&gt;50%",'2way'!$Y$3:$Y$7690,"N",'2way'!$Q$3:$Q$7690,"=" &amp;B250) +  COUNTIFS('2way'!$A$3:$A$7690,"&gt;50%",'2way'!$Y$3:$Y$7690,"N",'2way'!$R$3:$R$7690,"=" &amp;B250)</f>
        <v>1</v>
      </c>
      <c r="E250" s="69">
        <f>COUNTIFS('2way'!$B$3:$B$7690,"&gt;50%",'2way'!$Y$3:$Y$7690,"N",'2way'!$Q$3:$Q$7690,"=" &amp;B250) +  COUNTIFS('2way'!$B$3:$B$7690,"&gt;50%",'2way'!$Y$3:$Y$7690,"N",'2way'!$R$3:$R$7690,"=" &amp;B250)</f>
        <v>0</v>
      </c>
      <c r="F250" s="69">
        <f>COUNTIFS('2way'!$B$3:$B$7690,"&gt;50%",'2way'!$Y$3:$Y$7690,"Y",'2way'!$Q$3:$Q$7690,"=" &amp;B250) +  COUNTIFS('2way'!$B$3:$B$7690,"&gt;50%",'2way'!$Y$3:$Y$7690,"Y",'2way'!$R$3:$R$7690,"=" &amp;B250)</f>
        <v>1</v>
      </c>
      <c r="G250">
        <f>COUNTIF('2way'!$Q$3:$Q$7690,"=" &amp;B250) + COUNTIF('2way'!$R$3:$R$7690,"=" &amp;B250)</f>
        <v>2</v>
      </c>
      <c r="H250" s="6">
        <f t="shared" si="50"/>
        <v>0</v>
      </c>
      <c r="I250" s="6">
        <f t="shared" si="51"/>
        <v>0.5</v>
      </c>
      <c r="J250" s="6">
        <f t="shared" si="52"/>
        <v>0</v>
      </c>
      <c r="K250" s="6">
        <f t="shared" si="53"/>
        <v>0.5</v>
      </c>
      <c r="L250" s="69">
        <f>COUNTIFS('2way'!$M$3:$M$7690,"&gt;50%",'2way'!$Y$3:$Y$7690,"Y",'2way'!$Q$3:$Q$7690,"=" &amp;B250) +  COUNTIFS('2way'!$M$3:$M$7690,"&gt;50%",'2way'!$Y$3:$Y$7690,"Y",'2way'!$R$3:$R$7690,"=" &amp;B250)</f>
        <v>1</v>
      </c>
      <c r="M250" s="69">
        <f>COUNTIFS('2way'!$M$3:$M$7690,"&gt;50%",'2way'!$Y$3:$Y$7690,"N",'2way'!$Q$3:$Q$7690,"=" &amp;B250) +  COUNTIFS('2way'!$M$3:$M$7690,"&gt;50%",'2way'!$Y$3:$Y$7690,"N",'2way'!$R$3:$R$7690,"=" &amp;B250)</f>
        <v>1</v>
      </c>
      <c r="N250" s="69">
        <f>COUNTIFS('2way'!$N$3:$N$7690,"&gt;50%",'2way'!$Y$3:$Y$7690,"N",'2way'!$Q$3:$Q$7690,"=" &amp;B250) +  COUNTIFS('2way'!$N$3:$N$7690,"&gt;50%",'2way'!$Y$3:$Y$7690,"N",'2way'!$R$3:$R$7690,"=" &amp;B250)</f>
        <v>0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2</v>
      </c>
      <c r="Q250" s="6">
        <f t="shared" si="54"/>
        <v>0.5</v>
      </c>
      <c r="R250" s="6">
        <f t="shared" si="55"/>
        <v>0.5</v>
      </c>
      <c r="S250" s="6">
        <f t="shared" si="56"/>
        <v>0</v>
      </c>
      <c r="T250" s="6">
        <f t="shared" si="57"/>
        <v>0</v>
      </c>
      <c r="U250">
        <f t="shared" si="58"/>
        <v>0</v>
      </c>
      <c r="V250" s="6">
        <f t="shared" si="59"/>
        <v>0</v>
      </c>
      <c r="W250">
        <f t="shared" si="60"/>
        <v>1</v>
      </c>
      <c r="X250" s="6">
        <f t="shared" si="61"/>
        <v>0.5</v>
      </c>
      <c r="Y250">
        <f t="shared" si="62"/>
        <v>2</v>
      </c>
      <c r="Z250" s="6">
        <f t="shared" si="63"/>
        <v>1</v>
      </c>
      <c r="AA250">
        <f t="shared" si="64"/>
        <v>1</v>
      </c>
      <c r="AB250" s="6">
        <f t="shared" si="65"/>
        <v>0.5</v>
      </c>
    </row>
    <row r="251" spans="1:28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2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0</v>
      </c>
      <c r="F251" s="69">
        <f>COUNTIFS('2way'!$B$3:$B$7690,"&gt;50%",'2way'!$Y$3:$Y$7690,"Y",'2way'!$Q$3:$Q$7690,"=" &amp;B251) +  COUNTIFS('2way'!$B$3:$B$7690,"&gt;50%",'2way'!$Y$3:$Y$7690,"Y",'2way'!$R$3:$R$7690,"=" &amp;B251)</f>
        <v>0</v>
      </c>
      <c r="G251">
        <f>COUNTIF('2way'!$Q$3:$Q$7690,"=" &amp;B251) + COUNTIF('2way'!$R$3:$R$7690,"=" &amp;B251)</f>
        <v>2</v>
      </c>
      <c r="H251" s="6">
        <f t="shared" si="50"/>
        <v>1</v>
      </c>
      <c r="I251" s="6">
        <f t="shared" si="51"/>
        <v>0</v>
      </c>
      <c r="J251" s="6">
        <f t="shared" si="52"/>
        <v>0</v>
      </c>
      <c r="K251" s="6">
        <f t="shared" si="53"/>
        <v>0</v>
      </c>
      <c r="L251" s="69">
        <f>COUNTIFS('2way'!$M$3:$M$7690,"&gt;50%",'2way'!$Y$3:$Y$7690,"Y",'2way'!$Q$3:$Q$7690,"=" &amp;B251) +  COUNTIFS('2way'!$M$3:$M$7690,"&gt;50%",'2way'!$Y$3:$Y$7690,"Y",'2way'!$R$3:$R$7690,"=" &amp;B251)</f>
        <v>2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0</v>
      </c>
      <c r="O251" s="6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2</v>
      </c>
      <c r="Q251" s="6">
        <f t="shared" si="54"/>
        <v>1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2</v>
      </c>
      <c r="V251" s="6">
        <f t="shared" si="59"/>
        <v>1</v>
      </c>
      <c r="W251">
        <f t="shared" si="60"/>
        <v>2</v>
      </c>
      <c r="X251" s="6">
        <f t="shared" si="61"/>
        <v>1</v>
      </c>
      <c r="Y251">
        <f t="shared" si="62"/>
        <v>0</v>
      </c>
      <c r="Z251" s="6">
        <f t="shared" si="63"/>
        <v>0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0</v>
      </c>
      <c r="D252" s="69">
        <f>COUNTIFS('2way'!$A$3:$A$7690,"&gt;50%",'2way'!$Y$3:$Y$7690,"N",'2way'!$Q$3:$Q$7690,"=" &amp;B252) +  COUNTIFS('2way'!$A$3:$A$7690,"&gt;50%",'2way'!$Y$3:$Y$7690,"N",'2way'!$R$3:$R$7690,"=" &amp;B252)</f>
        <v>0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2</v>
      </c>
      <c r="H252" s="6">
        <f t="shared" si="50"/>
        <v>0</v>
      </c>
      <c r="I252" s="6">
        <f t="shared" si="51"/>
        <v>0</v>
      </c>
      <c r="J252" s="6">
        <f t="shared" si="52"/>
        <v>0.5</v>
      </c>
      <c r="K252" s="6">
        <f t="shared" si="53"/>
        <v>0.5</v>
      </c>
      <c r="L252" s="69">
        <f>COUNTIFS('2way'!$M$3:$M$7690,"&gt;50%",'2way'!$Y$3:$Y$7690,"Y",'2way'!$Q$3:$Q$7690,"=" &amp;B252) +  COUNTIFS('2way'!$M$3:$M$7690,"&gt;50%",'2way'!$Y$3:$Y$7690,"Y",'2way'!$R$3:$R$7690,"=" &amp;B252)</f>
        <v>1</v>
      </c>
      <c r="M252" s="69">
        <f>COUNTIFS('2way'!$M$3:$M$7690,"&gt;50%",'2way'!$Y$3:$Y$7690,"N",'2way'!$Q$3:$Q$7690,"=" &amp;B252) +  COUNTIFS('2way'!$M$3:$M$7690,"&gt;50%",'2way'!$Y$3:$Y$7690,"N",'2way'!$R$3:$R$7690,"=" &amp;B252)</f>
        <v>1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2</v>
      </c>
      <c r="Q252" s="6">
        <f t="shared" si="54"/>
        <v>0.5</v>
      </c>
      <c r="R252" s="6">
        <f t="shared" si="55"/>
        <v>0.5</v>
      </c>
      <c r="S252" s="6">
        <f t="shared" si="56"/>
        <v>0</v>
      </c>
      <c r="T252" s="6">
        <f t="shared" si="57"/>
        <v>0</v>
      </c>
      <c r="U252">
        <f t="shared" si="58"/>
        <v>1</v>
      </c>
      <c r="V252" s="6">
        <f t="shared" si="59"/>
        <v>0.5</v>
      </c>
      <c r="W252">
        <f t="shared" si="60"/>
        <v>1</v>
      </c>
      <c r="X252" s="6">
        <f t="shared" si="61"/>
        <v>0.5</v>
      </c>
      <c r="Y252">
        <f t="shared" si="62"/>
        <v>1</v>
      </c>
      <c r="Z252" s="6">
        <f t="shared" si="63"/>
        <v>0.5</v>
      </c>
      <c r="AA252">
        <f t="shared" si="64"/>
        <v>1</v>
      </c>
      <c r="AB252" s="6">
        <f t="shared" si="65"/>
        <v>0.5</v>
      </c>
    </row>
    <row r="253" spans="1:28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0</v>
      </c>
      <c r="D253" s="69">
        <f>COUNTIFS('2way'!$A$3:$A$7690,"&gt;50%",'2way'!$Y$3:$Y$7690,"N",'2way'!$Q$3:$Q$7690,"=" &amp;B253) +  COUNTIFS('2way'!$A$3:$A$7690,"&gt;50%",'2way'!$Y$3:$Y$7690,"N",'2way'!$R$3:$R$7690,"=" &amp;B253)</f>
        <v>1</v>
      </c>
      <c r="E253" s="69">
        <f>COUNTIFS('2way'!$B$3:$B$7690,"&gt;50%",'2way'!$Y$3:$Y$7690,"N",'2way'!$Q$3:$Q$7690,"=" &amp;B253) +  COUNTIFS('2way'!$B$3:$B$7690,"&gt;50%",'2way'!$Y$3:$Y$7690,"N",'2way'!$R$3:$R$7690,"=" &amp;B253)</f>
        <v>0</v>
      </c>
      <c r="F253" s="69">
        <f>COUNTIFS('2way'!$B$3:$B$7690,"&gt;50%",'2way'!$Y$3:$Y$7690,"Y",'2way'!$Q$3:$Q$7690,"=" &amp;B253) +  COUNTIFS('2way'!$B$3:$B$7690,"&gt;50%",'2way'!$Y$3:$Y$7690,"Y",'2way'!$R$3:$R$7690,"=" &amp;B253)</f>
        <v>1</v>
      </c>
      <c r="G253">
        <f>COUNTIF('2way'!$Q$3:$Q$7690,"=" &amp;B253) + COUNTIF('2way'!$R$3:$R$7690,"=" &amp;B253)</f>
        <v>2</v>
      </c>
      <c r="H253" s="6">
        <f t="shared" si="50"/>
        <v>0</v>
      </c>
      <c r="I253" s="6">
        <f t="shared" si="51"/>
        <v>0.5</v>
      </c>
      <c r="J253" s="6">
        <f t="shared" si="52"/>
        <v>0</v>
      </c>
      <c r="K253" s="6">
        <f t="shared" si="53"/>
        <v>0.5</v>
      </c>
      <c r="L253" s="69">
        <f>COUNTIFS('2way'!$M$3:$M$7690,"&gt;50%",'2way'!$Y$3:$Y$7690,"Y",'2way'!$Q$3:$Q$7690,"=" &amp;B253) +  COUNTIFS('2way'!$M$3:$M$7690,"&gt;50%",'2way'!$Y$3:$Y$7690,"Y",'2way'!$R$3:$R$7690,"=" &amp;B253)</f>
        <v>1</v>
      </c>
      <c r="M253" s="69">
        <f>COUNTIFS('2way'!$M$3:$M$7690,"&gt;50%",'2way'!$Y$3:$Y$7690,"N",'2way'!$Q$3:$Q$7690,"=" &amp;B253) +  COUNTIFS('2way'!$M$3:$M$7690,"&gt;50%",'2way'!$Y$3:$Y$7690,"N",'2way'!$R$3:$R$7690,"=" &amp;B253)</f>
        <v>1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2</v>
      </c>
      <c r="Q253" s="6">
        <f t="shared" si="54"/>
        <v>0.5</v>
      </c>
      <c r="R253" s="6">
        <f t="shared" si="55"/>
        <v>0.5</v>
      </c>
      <c r="S253" s="6">
        <f t="shared" si="56"/>
        <v>0</v>
      </c>
      <c r="T253" s="6">
        <f t="shared" si="57"/>
        <v>0</v>
      </c>
      <c r="U253">
        <f t="shared" si="58"/>
        <v>0</v>
      </c>
      <c r="V253" s="6">
        <f t="shared" si="59"/>
        <v>0</v>
      </c>
      <c r="W253">
        <f t="shared" si="60"/>
        <v>1</v>
      </c>
      <c r="X253" s="6">
        <f t="shared" si="61"/>
        <v>0.5</v>
      </c>
      <c r="Y253">
        <f t="shared" si="62"/>
        <v>2</v>
      </c>
      <c r="Z253" s="6">
        <f t="shared" si="63"/>
        <v>1</v>
      </c>
      <c r="AA253">
        <f t="shared" si="64"/>
        <v>1</v>
      </c>
      <c r="AB253" s="6">
        <f t="shared" si="65"/>
        <v>0.5</v>
      </c>
    </row>
    <row r="254" spans="1:28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2</v>
      </c>
      <c r="D254" s="69">
        <f>COUNTIFS('2way'!$A$3:$A$7690,"&gt;50%",'2way'!$Y$3:$Y$7690,"N",'2way'!$Q$3:$Q$7690,"=" &amp;B254) +  COUNTIFS('2way'!$A$3:$A$7690,"&gt;50%",'2way'!$Y$3:$Y$7690,"N",'2way'!$R$3:$R$7690,"=" &amp;B254)</f>
        <v>0</v>
      </c>
      <c r="E254" s="69">
        <f>COUNTIFS('2way'!$B$3:$B$7690,"&gt;50%",'2way'!$Y$3:$Y$7690,"N",'2way'!$Q$3:$Q$7690,"=" &amp;B254) +  COUNTIFS('2way'!$B$3:$B$7690,"&gt;50%",'2way'!$Y$3:$Y$7690,"N",'2way'!$R$3:$R$7690,"=" &amp;B254)</f>
        <v>0</v>
      </c>
      <c r="F254" s="69">
        <f>COUNTIFS('2way'!$B$3:$B$7690,"&gt;50%",'2way'!$Y$3:$Y$7690,"Y",'2way'!$Q$3:$Q$7690,"=" &amp;B254) +  COUNTIFS('2way'!$B$3:$B$7690,"&gt;50%",'2way'!$Y$3:$Y$7690,"Y",'2way'!$R$3:$R$7690,"=" &amp;B254)</f>
        <v>0</v>
      </c>
      <c r="G254">
        <f>COUNTIF('2way'!$Q$3:$Q$7690,"=" &amp;B254) + COUNTIF('2way'!$R$3:$R$7690,"=" &amp;B254)</f>
        <v>2</v>
      </c>
      <c r="H254" s="6">
        <f t="shared" si="50"/>
        <v>1</v>
      </c>
      <c r="I254" s="6">
        <f t="shared" si="51"/>
        <v>0</v>
      </c>
      <c r="J254" s="6">
        <f t="shared" si="52"/>
        <v>0</v>
      </c>
      <c r="K254" s="6">
        <f t="shared" si="53"/>
        <v>0</v>
      </c>
      <c r="L254" s="69">
        <f>COUNTIFS('2way'!$M$3:$M$7690,"&gt;50%",'2way'!$Y$3:$Y$7690,"Y",'2way'!$Q$3:$Q$7690,"=" &amp;B254) +  COUNTIFS('2way'!$M$3:$M$7690,"&gt;50%",'2way'!$Y$3:$Y$7690,"Y",'2way'!$R$3:$R$7690,"=" &amp;B254)</f>
        <v>2</v>
      </c>
      <c r="M254" s="69">
        <f>COUNTIFS('2way'!$M$3:$M$7690,"&gt;50%",'2way'!$Y$3:$Y$7690,"N",'2way'!$Q$3:$Q$7690,"=" &amp;B254) +  COUNTIFS('2way'!$M$3:$M$7690,"&gt;50%",'2way'!$Y$3:$Y$7690,"N",'2way'!$R$3:$R$7690,"=" &amp;B254)</f>
        <v>0</v>
      </c>
      <c r="N254" s="69">
        <f>COUNTIFS('2way'!$N$3:$N$7690,"&gt;50%",'2way'!$Y$3:$Y$7690,"N",'2way'!$Q$3:$Q$7690,"=" &amp;B254) +  COUNTIFS('2way'!$N$3:$N$7690,"&gt;50%",'2way'!$Y$3:$Y$7690,"N",'2way'!$R$3:$R$7690,"=" &amp;B254)</f>
        <v>0</v>
      </c>
      <c r="O254" s="69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2</v>
      </c>
      <c r="Q254" s="6">
        <f t="shared" si="54"/>
        <v>1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2</v>
      </c>
      <c r="V254" s="6">
        <f t="shared" si="59"/>
        <v>1</v>
      </c>
      <c r="W254">
        <f t="shared" si="60"/>
        <v>2</v>
      </c>
      <c r="X254" s="6">
        <f t="shared" si="61"/>
        <v>1</v>
      </c>
      <c r="Y254">
        <f t="shared" si="62"/>
        <v>0</v>
      </c>
      <c r="Z254" s="6">
        <f t="shared" si="63"/>
        <v>0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2</v>
      </c>
      <c r="D255" s="69">
        <f>COUNTIFS('2way'!$A$3:$A$7690,"&gt;50%",'2way'!$Y$3:$Y$7690,"N",'2way'!$Q$3:$Q$7690,"=" &amp;B255) +  COUNTIFS('2way'!$A$3:$A$7690,"&gt;50%",'2way'!$Y$3:$Y$7690,"N",'2way'!$R$3:$R$7690,"=" &amp;B255)</f>
        <v>0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0</v>
      </c>
      <c r="G255">
        <f>COUNTIF('2way'!$Q$3:$Q$7690,"=" &amp;B255) + COUNTIF('2way'!$R$3:$R$7690,"=" &amp;B255)</f>
        <v>2</v>
      </c>
      <c r="H255" s="6">
        <f t="shared" si="50"/>
        <v>1</v>
      </c>
      <c r="I255" s="6">
        <f t="shared" si="51"/>
        <v>0</v>
      </c>
      <c r="J255" s="6">
        <f t="shared" si="52"/>
        <v>0</v>
      </c>
      <c r="K255" s="6">
        <f t="shared" si="53"/>
        <v>0</v>
      </c>
      <c r="L255" s="69">
        <f>COUNTIFS('2way'!$M$3:$M$7690,"&gt;50%",'2way'!$Y$3:$Y$7690,"Y",'2way'!$Q$3:$Q$7690,"=" &amp;B255) +  COUNTIFS('2way'!$M$3:$M$7690,"&gt;50%",'2way'!$Y$3:$Y$7690,"Y",'2way'!$R$3:$R$7690,"=" &amp;B255)</f>
        <v>2</v>
      </c>
      <c r="M255" s="69">
        <f>COUNTIFS('2way'!$M$3:$M$7690,"&gt;50%",'2way'!$Y$3:$Y$7690,"N",'2way'!$Q$3:$Q$7690,"=" &amp;B255) +  COUNTIFS('2way'!$M$3:$M$7690,"&gt;50%",'2way'!$Y$3:$Y$7690,"N",'2way'!$R$3:$R$7690,"=" &amp;B255)</f>
        <v>0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2</v>
      </c>
      <c r="Q255" s="6">
        <f t="shared" si="54"/>
        <v>1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2</v>
      </c>
      <c r="V255" s="6">
        <f t="shared" si="59"/>
        <v>1</v>
      </c>
      <c r="W255">
        <f t="shared" si="60"/>
        <v>2</v>
      </c>
      <c r="X255" s="6">
        <f t="shared" si="61"/>
        <v>1</v>
      </c>
      <c r="Y255">
        <f t="shared" si="62"/>
        <v>0</v>
      </c>
      <c r="Z255" s="6">
        <f t="shared" si="63"/>
        <v>0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1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2</v>
      </c>
      <c r="H256" s="6">
        <f t="shared" si="50"/>
        <v>0</v>
      </c>
      <c r="I256" s="6">
        <f t="shared" si="51"/>
        <v>0</v>
      </c>
      <c r="J256" s="6">
        <f t="shared" si="52"/>
        <v>0.5</v>
      </c>
      <c r="K256" s="6">
        <f t="shared" si="53"/>
        <v>0.5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1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2</v>
      </c>
      <c r="Q256" s="6">
        <f t="shared" si="54"/>
        <v>0</v>
      </c>
      <c r="R256" s="6">
        <f t="shared" si="55"/>
        <v>0</v>
      </c>
      <c r="S256" s="6">
        <f t="shared" si="56"/>
        <v>0.5</v>
      </c>
      <c r="T256" s="6">
        <f t="shared" si="57"/>
        <v>0.5</v>
      </c>
      <c r="U256">
        <f t="shared" si="58"/>
        <v>1</v>
      </c>
      <c r="V256" s="6">
        <f t="shared" si="59"/>
        <v>0.5</v>
      </c>
      <c r="W256">
        <f t="shared" si="60"/>
        <v>1</v>
      </c>
      <c r="X256" s="6">
        <f t="shared" si="61"/>
        <v>0.5</v>
      </c>
      <c r="Y256">
        <f t="shared" si="62"/>
        <v>1</v>
      </c>
      <c r="Z256" s="6">
        <f t="shared" si="63"/>
        <v>0.5</v>
      </c>
      <c r="AA256">
        <f t="shared" si="64"/>
        <v>1</v>
      </c>
      <c r="AB256" s="6">
        <f t="shared" si="65"/>
        <v>0.5</v>
      </c>
    </row>
    <row r="257" spans="1:28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0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0</v>
      </c>
      <c r="F257" s="69">
        <f>COUNTIFS('2way'!$B$3:$B$7690,"&gt;50%",'2way'!$Y$3:$Y$7690,"Y",'2way'!$Q$3:$Q$7690,"=" &amp;B257) +  COUNTIFS('2way'!$B$3:$B$7690,"&gt;50%",'2way'!$Y$3:$Y$7690,"Y",'2way'!$R$3:$R$7690,"=" &amp;B257)</f>
        <v>1</v>
      </c>
      <c r="G257">
        <f>COUNTIF('2way'!$Q$3:$Q$7690,"=" &amp;B257) + COUNTIF('2way'!$R$3:$R$7690,"=" &amp;B257)</f>
        <v>2</v>
      </c>
      <c r="H257" s="6">
        <f t="shared" si="50"/>
        <v>0</v>
      </c>
      <c r="I257" s="6">
        <f t="shared" si="51"/>
        <v>0</v>
      </c>
      <c r="J257" s="6">
        <f t="shared" si="52"/>
        <v>0</v>
      </c>
      <c r="K257" s="6">
        <f t="shared" si="53"/>
        <v>0.5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1</v>
      </c>
      <c r="O257" s="69">
        <f>COUNTIFS('2way'!$N$3:$N$7690,"&gt;50%",'2way'!$Y$3:$Y$7690,"Y",'2way'!$Q$3:$Q$7690,"=" &amp;B257) +  COUNTIFS('2way'!$N$3:$N$7690,"&gt;50%",'2way'!$Y$3:$Y$7690,"Y",'2way'!$R$3:$R$7690,"=" &amp;B257)</f>
        <v>1</v>
      </c>
      <c r="P257">
        <f>COUNTIF('2way'!$Q$3:$Q$7690,"=" &amp;B257) + COUNTIF('2way'!$R$3:$R$7690,"=" &amp;B257)</f>
        <v>2</v>
      </c>
      <c r="Q257" s="6">
        <f t="shared" si="54"/>
        <v>0</v>
      </c>
      <c r="R257" s="6">
        <f t="shared" si="55"/>
        <v>0</v>
      </c>
      <c r="S257" s="6">
        <f t="shared" si="56"/>
        <v>0.5</v>
      </c>
      <c r="T257" s="6">
        <f t="shared" si="57"/>
        <v>0.5</v>
      </c>
      <c r="U257">
        <f t="shared" si="58"/>
        <v>0</v>
      </c>
      <c r="V257" s="6">
        <f t="shared" si="59"/>
        <v>0</v>
      </c>
      <c r="W257">
        <f t="shared" si="60"/>
        <v>1</v>
      </c>
      <c r="X257" s="6">
        <f t="shared" si="61"/>
        <v>0.5</v>
      </c>
      <c r="Y257">
        <f t="shared" si="62"/>
        <v>1</v>
      </c>
      <c r="Z257" s="6">
        <f t="shared" si="63"/>
        <v>0.5</v>
      </c>
      <c r="AA257">
        <f t="shared" si="64"/>
        <v>1</v>
      </c>
      <c r="AB257" s="6">
        <f t="shared" si="65"/>
        <v>0.5</v>
      </c>
    </row>
    <row r="258" spans="1:28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1</v>
      </c>
      <c r="F258" s="69">
        <f>COUNTIFS('2way'!$B$3:$B$7690,"&gt;50%",'2way'!$Y$3:$Y$7690,"Y",'2way'!$Q$3:$Q$7690,"=" &amp;B258) +  COUNTIFS('2way'!$B$3:$B$7690,"&gt;50%",'2way'!$Y$3:$Y$7690,"Y",'2way'!$R$3:$R$7690,"=" &amp;B258)</f>
        <v>0</v>
      </c>
      <c r="G258">
        <f>COUNTIF('2way'!$Q$3:$Q$7690,"=" &amp;B258) + COUNTIF('2way'!$R$3:$R$7690,"=" &amp;B258)</f>
        <v>2</v>
      </c>
      <c r="H258" s="6">
        <f t="shared" si="50"/>
        <v>0.5</v>
      </c>
      <c r="I258" s="6">
        <f t="shared" si="51"/>
        <v>0</v>
      </c>
      <c r="J258" s="6">
        <f t="shared" si="52"/>
        <v>0.5</v>
      </c>
      <c r="K258" s="6">
        <f t="shared" si="53"/>
        <v>0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1</v>
      </c>
      <c r="O258" s="69">
        <f>COUNTIFS('2way'!$N$3:$N$7690,"&gt;50%",'2way'!$Y$3:$Y$7690,"Y",'2way'!$Q$3:$Q$7690,"=" &amp;B258) +  COUNTIFS('2way'!$N$3:$N$7690,"&gt;50%",'2way'!$Y$3:$Y$7690,"Y",'2way'!$R$3:$R$7690,"=" &amp;B258)</f>
        <v>1</v>
      </c>
      <c r="P258">
        <f>COUNTIF('2way'!$Q$3:$Q$7690,"=" &amp;B258) + COUNTIF('2way'!$R$3:$R$7690,"=" &amp;B258)</f>
        <v>2</v>
      </c>
      <c r="Q258" s="6">
        <f t="shared" si="54"/>
        <v>0</v>
      </c>
      <c r="R258" s="6">
        <f t="shared" si="55"/>
        <v>0</v>
      </c>
      <c r="S258" s="6">
        <f t="shared" si="56"/>
        <v>0.5</v>
      </c>
      <c r="T258" s="6">
        <f t="shared" si="57"/>
        <v>0.5</v>
      </c>
      <c r="U258">
        <f t="shared" si="58"/>
        <v>2</v>
      </c>
      <c r="V258" s="6">
        <f t="shared" si="59"/>
        <v>1</v>
      </c>
      <c r="W258">
        <f t="shared" si="60"/>
        <v>1</v>
      </c>
      <c r="X258" s="6">
        <f t="shared" si="61"/>
        <v>0.5</v>
      </c>
      <c r="Y258">
        <f t="shared" si="62"/>
        <v>0</v>
      </c>
      <c r="Z258" s="6">
        <f t="shared" si="63"/>
        <v>0</v>
      </c>
      <c r="AA258">
        <f t="shared" si="64"/>
        <v>1</v>
      </c>
      <c r="AB258" s="6">
        <f t="shared" si="65"/>
        <v>0.5</v>
      </c>
    </row>
    <row r="259" spans="1:28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1</v>
      </c>
      <c r="F259" s="69">
        <f>COUNTIFS('2way'!$B$3:$B$7690,"&gt;50%",'2way'!$Y$3:$Y$7690,"Y",'2way'!$Q$3:$Q$7690,"=" &amp;B259) +  COUNTIFS('2way'!$B$3:$B$7690,"&gt;50%",'2way'!$Y$3:$Y$7690,"Y",'2way'!$R$3:$R$7690,"=" &amp;B259)</f>
        <v>0</v>
      </c>
      <c r="G259">
        <f>COUNTIF('2way'!$Q$3:$Q$7690,"=" &amp;B259) + COUNTIF('2way'!$R$3:$R$7690,"=" &amp;B259)</f>
        <v>2</v>
      </c>
      <c r="H259" s="6">
        <f t="shared" si="50"/>
        <v>0</v>
      </c>
      <c r="I259" s="6">
        <f t="shared" si="51"/>
        <v>0</v>
      </c>
      <c r="J259" s="6">
        <f t="shared" si="52"/>
        <v>0.5</v>
      </c>
      <c r="K259" s="6">
        <f t="shared" si="53"/>
        <v>0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1</v>
      </c>
      <c r="O259" s="69">
        <f>COUNTIFS('2way'!$N$3:$N$7690,"&gt;50%",'2way'!$Y$3:$Y$7690,"Y",'2way'!$Q$3:$Q$7690,"=" &amp;B259) +  COUNTIFS('2way'!$N$3:$N$7690,"&gt;50%",'2way'!$Y$3:$Y$7690,"Y",'2way'!$R$3:$R$7690,"=" &amp;B259)</f>
        <v>1</v>
      </c>
      <c r="P259">
        <f>COUNTIF('2way'!$Q$3:$Q$7690,"=" &amp;B259) + COUNTIF('2way'!$R$3:$R$7690,"=" &amp;B259)</f>
        <v>2</v>
      </c>
      <c r="Q259" s="6">
        <f t="shared" si="54"/>
        <v>0</v>
      </c>
      <c r="R259" s="6">
        <f t="shared" si="55"/>
        <v>0</v>
      </c>
      <c r="S259" s="6">
        <f t="shared" si="56"/>
        <v>0.5</v>
      </c>
      <c r="T259" s="6">
        <f t="shared" si="57"/>
        <v>0.5</v>
      </c>
      <c r="U259">
        <f t="shared" si="58"/>
        <v>1</v>
      </c>
      <c r="V259" s="6">
        <f t="shared" si="59"/>
        <v>0.5</v>
      </c>
      <c r="W259">
        <f t="shared" si="60"/>
        <v>1</v>
      </c>
      <c r="X259" s="6">
        <f t="shared" si="61"/>
        <v>0.5</v>
      </c>
      <c r="Y259">
        <f t="shared" si="62"/>
        <v>0</v>
      </c>
      <c r="Z259" s="6">
        <f t="shared" si="63"/>
        <v>0</v>
      </c>
      <c r="AA259">
        <f t="shared" si="64"/>
        <v>1</v>
      </c>
      <c r="AB259" s="6">
        <f t="shared" si="65"/>
        <v>0.5</v>
      </c>
    </row>
    <row r="260" spans="1:28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0</v>
      </c>
      <c r="D260" s="69">
        <f>COUNTIFS('2way'!$A$3:$A$7690,"&gt;50%",'2way'!$Y$3:$Y$7690,"N",'2way'!$Q$3:$Q$7690,"=" &amp;B260) +  COUNTIFS('2way'!$A$3:$A$7690,"&gt;50%",'2way'!$Y$3:$Y$7690,"N",'2way'!$R$3:$R$7690,"=" &amp;B260)</f>
        <v>0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2</v>
      </c>
      <c r="H260" s="6">
        <f t="shared" ref="H260:H323" si="66">C260/G260</f>
        <v>0</v>
      </c>
      <c r="I260" s="6">
        <f t="shared" si="51"/>
        <v>0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1</v>
      </c>
      <c r="O260" s="69">
        <f>COUNTIFS('2way'!$N$3:$N$7690,"&gt;50%",'2way'!$Y$3:$Y$7690,"Y",'2way'!$Q$3:$Q$7690,"=" &amp;B260) +  COUNTIFS('2way'!$N$3:$N$7690,"&gt;50%",'2way'!$Y$3:$Y$7690,"Y",'2way'!$R$3:$R$7690,"=" &amp;B260)</f>
        <v>1</v>
      </c>
      <c r="P260">
        <f>COUNTIF('2way'!$Q$3:$Q$7690,"=" &amp;B260) + COUNTIF('2way'!$R$3:$R$7690,"=" &amp;B260)</f>
        <v>2</v>
      </c>
      <c r="Q260" s="6">
        <f t="shared" si="54"/>
        <v>0</v>
      </c>
      <c r="R260" s="6">
        <f t="shared" si="55"/>
        <v>0</v>
      </c>
      <c r="S260" s="6">
        <f t="shared" si="56"/>
        <v>0.5</v>
      </c>
      <c r="T260" s="6">
        <f t="shared" si="57"/>
        <v>0.5</v>
      </c>
      <c r="U260">
        <f t="shared" si="58"/>
        <v>0</v>
      </c>
      <c r="V260" s="6">
        <f t="shared" si="59"/>
        <v>0</v>
      </c>
      <c r="W260">
        <f t="shared" si="60"/>
        <v>1</v>
      </c>
      <c r="X260" s="6">
        <f t="shared" si="61"/>
        <v>0.5</v>
      </c>
      <c r="Y260">
        <f t="shared" si="62"/>
        <v>0</v>
      </c>
      <c r="Z260" s="6">
        <f t="shared" si="63"/>
        <v>0</v>
      </c>
      <c r="AA260">
        <f t="shared" si="64"/>
        <v>1</v>
      </c>
      <c r="AB260" s="6">
        <f t="shared" si="65"/>
        <v>0.5</v>
      </c>
    </row>
    <row r="261" spans="1:28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1</v>
      </c>
      <c r="F261" s="69">
        <f>COUNTIFS('2way'!$B$3:$B$7690,"&gt;50%",'2way'!$Y$3:$Y$7690,"Y",'2way'!$Q$3:$Q$7690,"=" &amp;B261) +  COUNTIFS('2way'!$B$3:$B$7690,"&gt;50%",'2way'!$Y$3:$Y$7690,"Y",'2way'!$R$3:$R$7690,"=" &amp;B261)</f>
        <v>0</v>
      </c>
      <c r="G261">
        <f>COUNTIF('2way'!$Q$3:$Q$7690,"=" &amp;B261) + COUNTIF('2way'!$R$3:$R$7690,"=" &amp;B261)</f>
        <v>2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0.5</v>
      </c>
      <c r="K261" s="6">
        <f t="shared" ref="K261:K324" si="69">F261/G261</f>
        <v>0</v>
      </c>
      <c r="L261" s="69">
        <f>COUNTIFS('2way'!$M$3:$M$7690,"&gt;50%",'2way'!$Y$3:$Y$7690,"Y",'2way'!$Q$3:$Q$7690,"=" &amp;B261) +  COUNTIFS('2way'!$M$3:$M$7690,"&gt;50%",'2way'!$Y$3:$Y$7690,"Y",'2way'!$R$3:$R$7690,"=" &amp;B261)</f>
        <v>0</v>
      </c>
      <c r="M261" s="69">
        <f>COUNTIFS('2way'!$M$3:$M$7690,"&gt;50%",'2way'!$Y$3:$Y$7690,"N",'2way'!$Q$3:$Q$7690,"=" &amp;B261) +  COUNTIFS('2way'!$M$3:$M$7690,"&gt;50%",'2way'!$Y$3:$Y$7690,"N",'2way'!$R$3:$R$7690,"=" &amp;B261)</f>
        <v>1</v>
      </c>
      <c r="N261" s="69">
        <f>COUNTIFS('2way'!$N$3:$N$7690,"&gt;50%",'2way'!$Y$3:$Y$7690,"N",'2way'!$Q$3:$Q$7690,"=" &amp;B261) +  COUNTIFS('2way'!$N$3:$N$7690,"&gt;50%",'2way'!$Y$3:$Y$7690,"N",'2way'!$R$3:$R$7690,"=" &amp;B261)</f>
        <v>0</v>
      </c>
      <c r="O261" s="69">
        <f>COUNTIFS('2way'!$N$3:$N$7690,"&gt;50%",'2way'!$Y$3:$Y$7690,"Y",'2way'!$Q$3:$Q$7690,"=" &amp;B261) +  COUNTIFS('2way'!$N$3:$N$7690,"&gt;50%",'2way'!$Y$3:$Y$7690,"Y",'2way'!$R$3:$R$7690,"=" &amp;B261)</f>
        <v>1</v>
      </c>
      <c r="P261">
        <f>COUNTIF('2way'!$Q$3:$Q$7690,"=" &amp;B261) + COUNTIF('2way'!$R$3:$R$7690,"=" &amp;B261)</f>
        <v>2</v>
      </c>
      <c r="Q261" s="6">
        <f t="shared" ref="Q261:Q324" si="70">L261/P261</f>
        <v>0</v>
      </c>
      <c r="R261" s="6">
        <f t="shared" ref="R261:R324" si="71">M261/P261</f>
        <v>0.5</v>
      </c>
      <c r="S261" s="6">
        <f t="shared" ref="S261:S324" si="72">N261/P261</f>
        <v>0</v>
      </c>
      <c r="T261" s="6">
        <f t="shared" ref="T261:T324" si="73">O261/P261</f>
        <v>0.5</v>
      </c>
      <c r="U261">
        <f t="shared" ref="U261:U324" si="74">C261+E261</f>
        <v>1</v>
      </c>
      <c r="V261" s="6">
        <f t="shared" ref="V261:V324" si="75">U261/G261</f>
        <v>0.5</v>
      </c>
      <c r="W261">
        <f t="shared" ref="W261:W324" si="76">L261+N261</f>
        <v>0</v>
      </c>
      <c r="X261" s="6">
        <f t="shared" ref="X261:X324" si="77">W261/P261</f>
        <v>0</v>
      </c>
      <c r="Y261">
        <f t="shared" ref="Y261:Y324" si="78">D261+F261</f>
        <v>0</v>
      </c>
      <c r="Z261" s="6">
        <f t="shared" ref="Z261:Z324" si="79">Y261/G261</f>
        <v>0</v>
      </c>
      <c r="AA261">
        <f t="shared" ref="AA261:AA324" si="80">M261+O261</f>
        <v>2</v>
      </c>
      <c r="AB261" s="6">
        <f t="shared" ref="AB261:AB324" si="81">AA261/P261</f>
        <v>1</v>
      </c>
    </row>
    <row r="262" spans="1:28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0</v>
      </c>
      <c r="E262" s="69">
        <f>COUNTIFS('2way'!$B$3:$B$7690,"&gt;50%",'2way'!$Y$3:$Y$7690,"N",'2way'!$Q$3:$Q$7690,"=" &amp;B262) +  COUNTIFS('2way'!$B$3:$B$7690,"&gt;50%",'2way'!$Y$3:$Y$7690,"N",'2way'!$R$3:$R$7690,"=" &amp;B262)</f>
        <v>1</v>
      </c>
      <c r="F262" s="69">
        <f>COUNTIFS('2way'!$B$3:$B$7690,"&gt;50%",'2way'!$Y$3:$Y$7690,"Y",'2way'!$Q$3:$Q$7690,"=" &amp;B262) +  COUNTIFS('2way'!$B$3:$B$7690,"&gt;50%",'2way'!$Y$3:$Y$7690,"Y",'2way'!$R$3:$R$7690,"=" &amp;B262)</f>
        <v>0</v>
      </c>
      <c r="G262">
        <f>COUNTIF('2way'!$Q$3:$Q$7690,"=" &amp;B262) + COUNTIF('2way'!$R$3:$R$7690,"=" &amp;B262)</f>
        <v>2</v>
      </c>
      <c r="H262" s="6">
        <f t="shared" si="66"/>
        <v>0</v>
      </c>
      <c r="I262" s="6">
        <f t="shared" si="67"/>
        <v>0</v>
      </c>
      <c r="J262" s="6">
        <f t="shared" si="68"/>
        <v>0.5</v>
      </c>
      <c r="K262" s="6">
        <f t="shared" si="69"/>
        <v>0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0</v>
      </c>
      <c r="N262" s="69">
        <f>COUNTIFS('2way'!$N$3:$N$7690,"&gt;50%",'2way'!$Y$3:$Y$7690,"N",'2way'!$Q$3:$Q$7690,"=" &amp;B262) +  COUNTIFS('2way'!$N$3:$N$7690,"&gt;50%",'2way'!$Y$3:$Y$7690,"N",'2way'!$R$3:$R$7690,"=" &amp;B262)</f>
        <v>1</v>
      </c>
      <c r="O262" s="69">
        <f>COUNTIFS('2way'!$N$3:$N$7690,"&gt;50%",'2way'!$Y$3:$Y$7690,"Y",'2way'!$Q$3:$Q$7690,"=" &amp;B262) +  COUNTIFS('2way'!$N$3:$N$7690,"&gt;50%",'2way'!$Y$3:$Y$7690,"Y",'2way'!$R$3:$R$7690,"=" &amp;B262)</f>
        <v>1</v>
      </c>
      <c r="P262">
        <f>COUNTIF('2way'!$Q$3:$Q$7690,"=" &amp;B262) + COUNTIF('2way'!$R$3:$R$7690,"=" &amp;B262)</f>
        <v>2</v>
      </c>
      <c r="Q262" s="6">
        <f t="shared" si="70"/>
        <v>0</v>
      </c>
      <c r="R262" s="6">
        <f t="shared" si="71"/>
        <v>0</v>
      </c>
      <c r="S262" s="6">
        <f t="shared" si="72"/>
        <v>0.5</v>
      </c>
      <c r="T262" s="6">
        <f t="shared" si="73"/>
        <v>0.5</v>
      </c>
      <c r="U262">
        <f t="shared" si="74"/>
        <v>1</v>
      </c>
      <c r="V262" s="6">
        <f t="shared" si="75"/>
        <v>0.5</v>
      </c>
      <c r="W262">
        <f t="shared" si="76"/>
        <v>1</v>
      </c>
      <c r="X262" s="6">
        <f t="shared" si="77"/>
        <v>0.5</v>
      </c>
      <c r="Y262">
        <f t="shared" si="78"/>
        <v>0</v>
      </c>
      <c r="Z262" s="6">
        <f t="shared" si="79"/>
        <v>0</v>
      </c>
      <c r="AA262">
        <f t="shared" si="80"/>
        <v>1</v>
      </c>
      <c r="AB262" s="6">
        <f t="shared" si="81"/>
        <v>0.5</v>
      </c>
    </row>
    <row r="263" spans="1:28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0</v>
      </c>
      <c r="E263" s="69">
        <f>COUNTIFS('2way'!$B$3:$B$7690,"&gt;50%",'2way'!$Y$3:$Y$7690,"N",'2way'!$Q$3:$Q$7690,"=" &amp;B263) +  COUNTIFS('2way'!$B$3:$B$7690,"&gt;50%",'2way'!$Y$3:$Y$7690,"N",'2way'!$R$3:$R$7690,"=" &amp;B263)</f>
        <v>1</v>
      </c>
      <c r="F263" s="69">
        <f>COUNTIFS('2way'!$B$3:$B$7690,"&gt;50%",'2way'!$Y$3:$Y$7690,"Y",'2way'!$Q$3:$Q$7690,"=" &amp;B263) +  COUNTIFS('2way'!$B$3:$B$7690,"&gt;50%",'2way'!$Y$3:$Y$7690,"Y",'2way'!$R$3:$R$7690,"=" &amp;B263)</f>
        <v>0</v>
      </c>
      <c r="G263">
        <f>COUNTIF('2way'!$Q$3:$Q$7690,"=" &amp;B263) + COUNTIF('2way'!$R$3:$R$7690,"=" &amp;B263)</f>
        <v>2</v>
      </c>
      <c r="H263" s="6">
        <f t="shared" si="66"/>
        <v>0.5</v>
      </c>
      <c r="I263" s="6">
        <f t="shared" si="67"/>
        <v>0</v>
      </c>
      <c r="J263" s="6">
        <f t="shared" si="68"/>
        <v>0.5</v>
      </c>
      <c r="K263" s="6">
        <f t="shared" si="69"/>
        <v>0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1</v>
      </c>
      <c r="O263" s="69">
        <f>COUNTIFS('2way'!$N$3:$N$7690,"&gt;50%",'2way'!$Y$3:$Y$7690,"Y",'2way'!$Q$3:$Q$7690,"=" &amp;B263) +  COUNTIFS('2way'!$N$3:$N$7690,"&gt;50%",'2way'!$Y$3:$Y$7690,"Y",'2way'!$R$3:$R$7690,"=" &amp;B263)</f>
        <v>1</v>
      </c>
      <c r="P263">
        <f>COUNTIF('2way'!$Q$3:$Q$7690,"=" &amp;B263) + COUNTIF('2way'!$R$3:$R$7690,"=" &amp;B263)</f>
        <v>2</v>
      </c>
      <c r="Q263" s="6">
        <f t="shared" si="70"/>
        <v>0</v>
      </c>
      <c r="R263" s="6">
        <f t="shared" si="71"/>
        <v>0</v>
      </c>
      <c r="S263" s="6">
        <f t="shared" si="72"/>
        <v>0.5</v>
      </c>
      <c r="T263" s="6">
        <f t="shared" si="73"/>
        <v>0.5</v>
      </c>
      <c r="U263">
        <f t="shared" si="74"/>
        <v>2</v>
      </c>
      <c r="V263" s="6">
        <f t="shared" si="75"/>
        <v>1</v>
      </c>
      <c r="W263">
        <f t="shared" si="76"/>
        <v>1</v>
      </c>
      <c r="X263" s="6">
        <f t="shared" si="77"/>
        <v>0.5</v>
      </c>
      <c r="Y263">
        <f t="shared" si="78"/>
        <v>0</v>
      </c>
      <c r="Z263" s="6">
        <f t="shared" si="79"/>
        <v>0</v>
      </c>
      <c r="AA263">
        <f t="shared" si="80"/>
        <v>1</v>
      </c>
      <c r="AB263" s="6">
        <f t="shared" si="81"/>
        <v>0.5</v>
      </c>
    </row>
    <row r="264" spans="1:28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1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0</v>
      </c>
      <c r="F264" s="69">
        <f>COUNTIFS('2way'!$B$3:$B$7690,"&gt;50%",'2way'!$Y$3:$Y$7690,"Y",'2way'!$Q$3:$Q$7690,"=" &amp;B264) +  COUNTIFS('2way'!$B$3:$B$7690,"&gt;50%",'2way'!$Y$3:$Y$7690,"Y",'2way'!$R$3:$R$7690,"=" &amp;B264)</f>
        <v>0</v>
      </c>
      <c r="G264">
        <f>COUNTIF('2way'!$Q$3:$Q$7690,"=" &amp;B264) + COUNTIF('2way'!$R$3:$R$7690,"=" &amp;B264)</f>
        <v>2</v>
      </c>
      <c r="H264" s="6">
        <f t="shared" si="66"/>
        <v>0.5</v>
      </c>
      <c r="I264" s="6">
        <f t="shared" si="67"/>
        <v>0</v>
      </c>
      <c r="J264" s="6">
        <f t="shared" si="68"/>
        <v>0</v>
      </c>
      <c r="K264" s="6">
        <f t="shared" si="69"/>
        <v>0</v>
      </c>
      <c r="L264" s="69">
        <f>COUNTIFS('2way'!$M$3:$M$7690,"&gt;50%",'2way'!$Y$3:$Y$7690,"Y",'2way'!$Q$3:$Q$7690,"=" &amp;B264) +  COUNTIFS('2way'!$M$3:$M$7690,"&gt;50%",'2way'!$Y$3:$Y$7690,"Y",'2way'!$R$3:$R$7690,"=" &amp;B264)</f>
        <v>0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0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2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1</v>
      </c>
      <c r="U264">
        <f t="shared" si="74"/>
        <v>1</v>
      </c>
      <c r="V264" s="6">
        <f t="shared" si="75"/>
        <v>0.5</v>
      </c>
      <c r="W264">
        <f t="shared" si="76"/>
        <v>0</v>
      </c>
      <c r="X264" s="6">
        <f t="shared" si="77"/>
        <v>0</v>
      </c>
      <c r="Y264">
        <f t="shared" si="78"/>
        <v>0</v>
      </c>
      <c r="Z264" s="6">
        <f t="shared" si="79"/>
        <v>0</v>
      </c>
      <c r="AA264">
        <f t="shared" si="80"/>
        <v>2</v>
      </c>
      <c r="AB264" s="6">
        <f t="shared" si="81"/>
        <v>1</v>
      </c>
    </row>
    <row r="265" spans="1:28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0</v>
      </c>
      <c r="D265" s="69">
        <f>COUNTIFS('2way'!$A$3:$A$7690,"&gt;50%",'2way'!$Y$3:$Y$7690,"N",'2way'!$Q$3:$Q$7690,"=" &amp;B265) +  COUNTIFS('2way'!$A$3:$A$7690,"&gt;50%",'2way'!$Y$3:$Y$7690,"N",'2way'!$R$3:$R$7690,"=" &amp;B265)</f>
        <v>0</v>
      </c>
      <c r="E265" s="69">
        <f>COUNTIFS('2way'!$B$3:$B$7690,"&gt;50%",'2way'!$Y$3:$Y$7690,"N",'2way'!$Q$3:$Q$7690,"=" &amp;B265) +  COUNTIFS('2way'!$B$3:$B$7690,"&gt;50%",'2way'!$Y$3:$Y$7690,"N",'2way'!$R$3:$R$7690,"=" &amp;B265)</f>
        <v>1</v>
      </c>
      <c r="F265" s="69">
        <f>COUNTIFS('2way'!$B$3:$B$7690,"&gt;50%",'2way'!$Y$3:$Y$7690,"Y",'2way'!$Q$3:$Q$7690,"=" &amp;B265) +  COUNTIFS('2way'!$B$3:$B$7690,"&gt;50%",'2way'!$Y$3:$Y$7690,"Y",'2way'!$R$3:$R$7690,"=" &amp;B265)</f>
        <v>0</v>
      </c>
      <c r="G265">
        <f>COUNTIF('2way'!$Q$3:$Q$7690,"=" &amp;B265) + COUNTIF('2way'!$R$3:$R$7690,"=" &amp;B265)</f>
        <v>2</v>
      </c>
      <c r="H265" s="6">
        <f t="shared" si="66"/>
        <v>0</v>
      </c>
      <c r="I265" s="6">
        <f t="shared" si="67"/>
        <v>0</v>
      </c>
      <c r="J265" s="6">
        <f t="shared" si="68"/>
        <v>0.5</v>
      </c>
      <c r="K265" s="6">
        <f t="shared" si="69"/>
        <v>0</v>
      </c>
      <c r="L265" s="69">
        <f>COUNTIFS('2way'!$M$3:$M$7690,"&gt;50%",'2way'!$Y$3:$Y$7690,"Y",'2way'!$Q$3:$Q$7690,"=" &amp;B265) +  COUNTIFS('2way'!$M$3:$M$7690,"&gt;50%",'2way'!$Y$3:$Y$7690,"Y",'2way'!$R$3:$R$7690,"=" &amp;B265)</f>
        <v>0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2</v>
      </c>
      <c r="O265" s="69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2</v>
      </c>
      <c r="Q265" s="6">
        <f t="shared" si="70"/>
        <v>0</v>
      </c>
      <c r="R265" s="6">
        <f t="shared" si="71"/>
        <v>0</v>
      </c>
      <c r="S265" s="6">
        <f t="shared" si="72"/>
        <v>1</v>
      </c>
      <c r="T265" s="6">
        <f t="shared" si="73"/>
        <v>0</v>
      </c>
      <c r="U265">
        <f t="shared" si="74"/>
        <v>1</v>
      </c>
      <c r="V265" s="6">
        <f t="shared" si="75"/>
        <v>0.5</v>
      </c>
      <c r="W265">
        <f t="shared" si="76"/>
        <v>2</v>
      </c>
      <c r="X265" s="6">
        <f t="shared" si="77"/>
        <v>1</v>
      </c>
      <c r="Y265">
        <f t="shared" si="78"/>
        <v>0</v>
      </c>
      <c r="Z265" s="6">
        <f t="shared" si="79"/>
        <v>0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1</v>
      </c>
      <c r="D266" s="69">
        <f>COUNTIFS('2way'!$A$3:$A$7690,"&gt;50%",'2way'!$Y$3:$Y$7690,"N",'2way'!$Q$3:$Q$7690,"=" &amp;B266) +  COUNTIFS('2way'!$A$3:$A$7690,"&gt;50%",'2way'!$Y$3:$Y$7690,"N",'2way'!$R$3:$R$7690,"=" &amp;B266)</f>
        <v>0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0</v>
      </c>
      <c r="G266">
        <f>COUNTIF('2way'!$Q$3:$Q$7690,"=" &amp;B266) + COUNTIF('2way'!$R$3:$R$7690,"=" &amp;B266)</f>
        <v>2</v>
      </c>
      <c r="H266" s="6">
        <f t="shared" si="66"/>
        <v>0.5</v>
      </c>
      <c r="I266" s="6">
        <f t="shared" si="67"/>
        <v>0</v>
      </c>
      <c r="J266" s="6">
        <f t="shared" si="68"/>
        <v>0</v>
      </c>
      <c r="K266" s="6">
        <f t="shared" si="69"/>
        <v>0</v>
      </c>
      <c r="L266" s="69">
        <f>COUNTIFS('2way'!$M$3:$M$7690,"&gt;50%",'2way'!$Y$3:$Y$7690,"Y",'2way'!$Q$3:$Q$7690,"=" &amp;B266) +  COUNTIFS('2way'!$M$3:$M$7690,"&gt;50%",'2way'!$Y$3:$Y$7690,"Y",'2way'!$R$3:$R$7690,"=" &amp;B266)</f>
        <v>1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1</v>
      </c>
      <c r="O266" s="69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2</v>
      </c>
      <c r="Q266" s="6">
        <f t="shared" si="70"/>
        <v>0.5</v>
      </c>
      <c r="R266" s="6">
        <f t="shared" si="71"/>
        <v>0</v>
      </c>
      <c r="S266" s="6">
        <f t="shared" si="72"/>
        <v>0.5</v>
      </c>
      <c r="T266" s="6">
        <f t="shared" si="73"/>
        <v>0</v>
      </c>
      <c r="U266">
        <f t="shared" si="74"/>
        <v>1</v>
      </c>
      <c r="V266" s="6">
        <f t="shared" si="75"/>
        <v>0.5</v>
      </c>
      <c r="W266">
        <f t="shared" si="76"/>
        <v>2</v>
      </c>
      <c r="X266" s="6">
        <f t="shared" si="77"/>
        <v>1</v>
      </c>
      <c r="Y266">
        <f t="shared" si="78"/>
        <v>0</v>
      </c>
      <c r="Z266" s="6">
        <f t="shared" si="79"/>
        <v>0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0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2</v>
      </c>
      <c r="F267" s="69">
        <f>COUNTIFS('2way'!$B$3:$B$7690,"&gt;50%",'2way'!$Y$3:$Y$7690,"Y",'2way'!$Q$3:$Q$7690,"=" &amp;B267) +  COUNTIFS('2way'!$B$3:$B$7690,"&gt;50%",'2way'!$Y$3:$Y$7690,"Y",'2way'!$R$3:$R$7690,"=" &amp;B267)</f>
        <v>0</v>
      </c>
      <c r="G267">
        <f>COUNTIF('2way'!$Q$3:$Q$7690,"=" &amp;B267) + COUNTIF('2way'!$R$3:$R$7690,"=" &amp;B267)</f>
        <v>2</v>
      </c>
      <c r="H267" s="6">
        <f t="shared" si="66"/>
        <v>0</v>
      </c>
      <c r="I267" s="6">
        <f t="shared" si="67"/>
        <v>0</v>
      </c>
      <c r="J267" s="6">
        <f t="shared" si="68"/>
        <v>1</v>
      </c>
      <c r="K267" s="6">
        <f t="shared" si="69"/>
        <v>0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2</v>
      </c>
      <c r="O267" s="69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2</v>
      </c>
      <c r="Q267" s="6">
        <f t="shared" si="70"/>
        <v>0</v>
      </c>
      <c r="R267" s="6">
        <f t="shared" si="71"/>
        <v>0</v>
      </c>
      <c r="S267" s="6">
        <f t="shared" si="72"/>
        <v>1</v>
      </c>
      <c r="T267" s="6">
        <f t="shared" si="73"/>
        <v>0</v>
      </c>
      <c r="U267">
        <f t="shared" si="74"/>
        <v>2</v>
      </c>
      <c r="V267" s="6">
        <f t="shared" si="75"/>
        <v>1</v>
      </c>
      <c r="W267">
        <f t="shared" si="76"/>
        <v>2</v>
      </c>
      <c r="X267" s="6">
        <f t="shared" si="77"/>
        <v>1</v>
      </c>
      <c r="Y267">
        <f t="shared" si="78"/>
        <v>0</v>
      </c>
      <c r="Z267" s="6">
        <f t="shared" si="79"/>
        <v>0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0</v>
      </c>
      <c r="E268" s="69">
        <f>COUNTIFS('2way'!$B$3:$B$7690,"&gt;50%",'2way'!$Y$3:$Y$7690,"N",'2way'!$Q$3:$Q$7690,"=" &amp;B268) +  COUNTIFS('2way'!$B$3:$B$7690,"&gt;50%",'2way'!$Y$3:$Y$7690,"N",'2way'!$R$3:$R$7690,"=" &amp;B268)</f>
        <v>0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2</v>
      </c>
      <c r="H268" s="6">
        <f t="shared" si="66"/>
        <v>0</v>
      </c>
      <c r="I268" s="6">
        <f t="shared" si="67"/>
        <v>0</v>
      </c>
      <c r="J268" s="6">
        <f t="shared" si="68"/>
        <v>0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1</v>
      </c>
      <c r="O268" s="69">
        <f>COUNTIFS('2way'!$N$3:$N$7690,"&gt;50%",'2way'!$Y$3:$Y$7690,"Y",'2way'!$Q$3:$Q$7690,"=" &amp;B268) +  COUNTIFS('2way'!$N$3:$N$7690,"&gt;50%",'2way'!$Y$3:$Y$7690,"Y",'2way'!$R$3:$R$7690,"=" &amp;B268)</f>
        <v>1</v>
      </c>
      <c r="P268">
        <f>COUNTIF('2way'!$Q$3:$Q$7690,"=" &amp;B268) + COUNTIF('2way'!$R$3:$R$7690,"=" &amp;B268)</f>
        <v>2</v>
      </c>
      <c r="Q268" s="6">
        <f t="shared" si="70"/>
        <v>0</v>
      </c>
      <c r="R268" s="6">
        <f t="shared" si="71"/>
        <v>0</v>
      </c>
      <c r="S268" s="6">
        <f t="shared" si="72"/>
        <v>0.5</v>
      </c>
      <c r="T268" s="6">
        <f t="shared" si="73"/>
        <v>0.5</v>
      </c>
      <c r="U268">
        <f t="shared" si="74"/>
        <v>0</v>
      </c>
      <c r="V268" s="6">
        <f t="shared" si="75"/>
        <v>0</v>
      </c>
      <c r="W268">
        <f t="shared" si="76"/>
        <v>1</v>
      </c>
      <c r="X268" s="6">
        <f t="shared" si="77"/>
        <v>0.5</v>
      </c>
      <c r="Y268">
        <f t="shared" si="78"/>
        <v>0</v>
      </c>
      <c r="Z268" s="6">
        <f t="shared" si="79"/>
        <v>0</v>
      </c>
      <c r="AA268">
        <f t="shared" si="80"/>
        <v>1</v>
      </c>
      <c r="AB268" s="6">
        <f t="shared" si="81"/>
        <v>0.5</v>
      </c>
    </row>
    <row r="269" spans="1:28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1</v>
      </c>
      <c r="D269" s="69">
        <f>COUNTIFS('2way'!$A$3:$A$7690,"&gt;50%",'2way'!$Y$3:$Y$7690,"N",'2way'!$Q$3:$Q$7690,"=" &amp;B269) +  COUNTIFS('2way'!$A$3:$A$7690,"&gt;50%",'2way'!$Y$3:$Y$7690,"N",'2way'!$R$3:$R$7690,"=" &amp;B269)</f>
        <v>0</v>
      </c>
      <c r="E269" s="69">
        <f>COUNTIFS('2way'!$B$3:$B$7690,"&gt;50%",'2way'!$Y$3:$Y$7690,"N",'2way'!$Q$3:$Q$7690,"=" &amp;B269) +  COUNTIFS('2way'!$B$3:$B$7690,"&gt;50%",'2way'!$Y$3:$Y$7690,"N",'2way'!$R$3:$R$7690,"=" &amp;B269)</f>
        <v>0</v>
      </c>
      <c r="F269" s="69">
        <f>COUNTIFS('2way'!$B$3:$B$7690,"&gt;50%",'2way'!$Y$3:$Y$7690,"Y",'2way'!$Q$3:$Q$7690,"=" &amp;B269) +  COUNTIFS('2way'!$B$3:$B$7690,"&gt;50%",'2way'!$Y$3:$Y$7690,"Y",'2way'!$R$3:$R$7690,"=" &amp;B269)</f>
        <v>0</v>
      </c>
      <c r="G269">
        <f>COUNTIF('2way'!$Q$3:$Q$7690,"=" &amp;B269) + COUNTIF('2way'!$R$3:$R$7690,"=" &amp;B269)</f>
        <v>2</v>
      </c>
      <c r="H269" s="6">
        <f t="shared" si="66"/>
        <v>0.5</v>
      </c>
      <c r="I269" s="6">
        <f t="shared" si="67"/>
        <v>0</v>
      </c>
      <c r="J269" s="6">
        <f t="shared" si="68"/>
        <v>0</v>
      </c>
      <c r="K269" s="6">
        <f t="shared" si="69"/>
        <v>0</v>
      </c>
      <c r="L269" s="69">
        <f>COUNTIFS('2way'!$M$3:$M$7690,"&gt;50%",'2way'!$Y$3:$Y$7690,"Y",'2way'!$Q$3:$Q$7690,"=" &amp;B269) +  COUNTIFS('2way'!$M$3:$M$7690,"&gt;50%",'2way'!$Y$3:$Y$7690,"Y",'2way'!$R$3:$R$7690,"=" &amp;B269)</f>
        <v>0</v>
      </c>
      <c r="M269" s="69">
        <f>COUNTIFS('2way'!$M$3:$M$7690,"&gt;50%",'2way'!$Y$3:$Y$7690,"N",'2way'!$Q$3:$Q$7690,"=" &amp;B269) +  COUNTIFS('2way'!$M$3:$M$7690,"&gt;50%",'2way'!$Y$3:$Y$7690,"N",'2way'!$R$3:$R$7690,"=" &amp;B269)</f>
        <v>1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1</v>
      </c>
      <c r="P269">
        <f>COUNTIF('2way'!$Q$3:$Q$7690,"=" &amp;B269) + COUNTIF('2way'!$R$3:$R$7690,"=" &amp;B269)</f>
        <v>2</v>
      </c>
      <c r="Q269" s="6">
        <f t="shared" si="70"/>
        <v>0</v>
      </c>
      <c r="R269" s="6">
        <f t="shared" si="71"/>
        <v>0.5</v>
      </c>
      <c r="S269" s="6">
        <f t="shared" si="72"/>
        <v>0</v>
      </c>
      <c r="T269" s="6">
        <f t="shared" si="73"/>
        <v>0.5</v>
      </c>
      <c r="U269">
        <f t="shared" si="74"/>
        <v>1</v>
      </c>
      <c r="V269" s="6">
        <f t="shared" si="75"/>
        <v>0.5</v>
      </c>
      <c r="W269">
        <f t="shared" si="76"/>
        <v>0</v>
      </c>
      <c r="X269" s="6">
        <f t="shared" si="77"/>
        <v>0</v>
      </c>
      <c r="Y269">
        <f t="shared" si="78"/>
        <v>0</v>
      </c>
      <c r="Z269" s="6">
        <f t="shared" si="79"/>
        <v>0</v>
      </c>
      <c r="AA269">
        <f t="shared" si="80"/>
        <v>2</v>
      </c>
      <c r="AB269" s="6">
        <f t="shared" si="81"/>
        <v>1</v>
      </c>
    </row>
    <row r="270" spans="1:28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0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2</v>
      </c>
      <c r="F270" s="69">
        <f>COUNTIFS('2way'!$B$3:$B$7690,"&gt;50%",'2way'!$Y$3:$Y$7690,"Y",'2way'!$Q$3:$Q$7690,"=" &amp;B270) +  COUNTIFS('2way'!$B$3:$B$7690,"&gt;50%",'2way'!$Y$3:$Y$7690,"Y",'2way'!$R$3:$R$7690,"=" &amp;B270)</f>
        <v>0</v>
      </c>
      <c r="G270">
        <f>COUNTIF('2way'!$Q$3:$Q$7690,"=" &amp;B270) + COUNTIF('2way'!$R$3:$R$7690,"=" &amp;B270)</f>
        <v>2</v>
      </c>
      <c r="H270" s="6">
        <f t="shared" si="66"/>
        <v>0</v>
      </c>
      <c r="I270" s="6">
        <f t="shared" si="67"/>
        <v>0</v>
      </c>
      <c r="J270" s="6">
        <f t="shared" si="68"/>
        <v>1</v>
      </c>
      <c r="K270" s="6">
        <f t="shared" si="69"/>
        <v>0</v>
      </c>
      <c r="L270" s="69">
        <f>COUNTIFS('2way'!$M$3:$M$7690,"&gt;50%",'2way'!$Y$3:$Y$7690,"Y",'2way'!$Q$3:$Q$7690,"=" &amp;B270) +  COUNTIFS('2way'!$M$3:$M$7690,"&gt;50%",'2way'!$Y$3:$Y$7690,"Y",'2way'!$R$3:$R$7690,"=" &amp;B270)</f>
        <v>0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2</v>
      </c>
      <c r="O270" s="69">
        <f>COUNTIFS('2way'!$N$3:$N$7690,"&gt;50%",'2way'!$Y$3:$Y$7690,"Y",'2way'!$Q$3:$Q$7690,"=" &amp;B270) +  COUNTIFS('2way'!$N$3:$N$7690,"&gt;50%",'2way'!$Y$3:$Y$7690,"Y",'2way'!$R$3:$R$7690,"=" &amp;B270)</f>
        <v>0</v>
      </c>
      <c r="P270">
        <f>COUNTIF('2way'!$Q$3:$Q$7690,"=" &amp;B270) + COUNTIF('2way'!$R$3:$R$7690,"=" &amp;B270)</f>
        <v>2</v>
      </c>
      <c r="Q270" s="6">
        <f t="shared" si="70"/>
        <v>0</v>
      </c>
      <c r="R270" s="6">
        <f t="shared" si="71"/>
        <v>0</v>
      </c>
      <c r="S270" s="6">
        <f t="shared" si="72"/>
        <v>1</v>
      </c>
      <c r="T270" s="6">
        <f t="shared" si="73"/>
        <v>0</v>
      </c>
      <c r="U270">
        <f t="shared" si="74"/>
        <v>2</v>
      </c>
      <c r="V270" s="6">
        <f t="shared" si="75"/>
        <v>1</v>
      </c>
      <c r="W270">
        <f t="shared" si="76"/>
        <v>2</v>
      </c>
      <c r="X270" s="6">
        <f t="shared" si="77"/>
        <v>1</v>
      </c>
      <c r="Y270">
        <f t="shared" si="78"/>
        <v>0</v>
      </c>
      <c r="Z270" s="6">
        <f t="shared" si="79"/>
        <v>0</v>
      </c>
      <c r="AA270">
        <f t="shared" si="80"/>
        <v>0</v>
      </c>
      <c r="AB270" s="6">
        <f t="shared" si="81"/>
        <v>0</v>
      </c>
    </row>
    <row r="271" spans="1:28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0</v>
      </c>
      <c r="D271" s="69">
        <f>COUNTIFS('2way'!$A$3:$A$7690,"&gt;50%",'2way'!$Y$3:$Y$7690,"N",'2way'!$Q$3:$Q$7690,"=" &amp;B271) +  COUNTIFS('2way'!$A$3:$A$7690,"&gt;50%",'2way'!$Y$3:$Y$7690,"N",'2way'!$R$3:$R$7690,"=" &amp;B271)</f>
        <v>0</v>
      </c>
      <c r="E271" s="69">
        <f>COUNTIFS('2way'!$B$3:$B$7690,"&gt;50%",'2way'!$Y$3:$Y$7690,"N",'2way'!$Q$3:$Q$7690,"=" &amp;B271) +  COUNTIFS('2way'!$B$3:$B$7690,"&gt;50%",'2way'!$Y$3:$Y$7690,"N",'2way'!$R$3:$R$7690,"=" &amp;B271)</f>
        <v>1</v>
      </c>
      <c r="F271" s="69">
        <f>COUNTIFS('2way'!$B$3:$B$7690,"&gt;50%",'2way'!$Y$3:$Y$7690,"Y",'2way'!$Q$3:$Q$7690,"=" &amp;B271) +  COUNTIFS('2way'!$B$3:$B$7690,"&gt;50%",'2way'!$Y$3:$Y$7690,"Y",'2way'!$R$3:$R$7690,"=" &amp;B271)</f>
        <v>1</v>
      </c>
      <c r="G271">
        <f>COUNTIF('2way'!$Q$3:$Q$7690,"=" &amp;B271) + COUNTIF('2way'!$R$3:$R$7690,"=" &amp;B271)</f>
        <v>2</v>
      </c>
      <c r="H271" s="6">
        <f t="shared" si="66"/>
        <v>0</v>
      </c>
      <c r="I271" s="6">
        <f t="shared" si="67"/>
        <v>0</v>
      </c>
      <c r="J271" s="6">
        <f t="shared" si="68"/>
        <v>0.5</v>
      </c>
      <c r="K271" s="6">
        <f t="shared" si="69"/>
        <v>0.5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1</v>
      </c>
      <c r="O271" s="69">
        <f>COUNTIFS('2way'!$N$3:$N$7690,"&gt;50%",'2way'!$Y$3:$Y$7690,"Y",'2way'!$Q$3:$Q$7690,"=" &amp;B271) +  COUNTIFS('2way'!$N$3:$N$7690,"&gt;50%",'2way'!$Y$3:$Y$7690,"Y",'2way'!$R$3:$R$7690,"=" &amp;B271)</f>
        <v>1</v>
      </c>
      <c r="P271">
        <f>COUNTIF('2way'!$Q$3:$Q$7690,"=" &amp;B271) + COUNTIF('2way'!$R$3:$R$7690,"=" &amp;B271)</f>
        <v>2</v>
      </c>
      <c r="Q271" s="6">
        <f t="shared" si="70"/>
        <v>0</v>
      </c>
      <c r="R271" s="6">
        <f t="shared" si="71"/>
        <v>0</v>
      </c>
      <c r="S271" s="6">
        <f t="shared" si="72"/>
        <v>0.5</v>
      </c>
      <c r="T271" s="6">
        <f t="shared" si="73"/>
        <v>0.5</v>
      </c>
      <c r="U271">
        <f t="shared" si="74"/>
        <v>1</v>
      </c>
      <c r="V271" s="6">
        <f t="shared" si="75"/>
        <v>0.5</v>
      </c>
      <c r="W271">
        <f t="shared" si="76"/>
        <v>1</v>
      </c>
      <c r="X271" s="6">
        <f t="shared" si="77"/>
        <v>0.5</v>
      </c>
      <c r="Y271">
        <f t="shared" si="78"/>
        <v>1</v>
      </c>
      <c r="Z271" s="6">
        <f t="shared" si="79"/>
        <v>0.5</v>
      </c>
      <c r="AA271">
        <f t="shared" si="80"/>
        <v>1</v>
      </c>
      <c r="AB271" s="6">
        <f t="shared" si="81"/>
        <v>0.5</v>
      </c>
    </row>
    <row r="272" spans="1:28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0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1</v>
      </c>
      <c r="F272" s="69">
        <f>COUNTIFS('2way'!$B$3:$B$7690,"&gt;50%",'2way'!$Y$3:$Y$7690,"Y",'2way'!$Q$3:$Q$7690,"=" &amp;B272) +  COUNTIFS('2way'!$B$3:$B$7690,"&gt;50%",'2way'!$Y$3:$Y$7690,"Y",'2way'!$R$3:$R$7690,"=" &amp;B272)</f>
        <v>1</v>
      </c>
      <c r="G272">
        <f>COUNTIF('2way'!$Q$3:$Q$7690,"=" &amp;B272) + COUNTIF('2way'!$R$3:$R$7690,"=" &amp;B272)</f>
        <v>2</v>
      </c>
      <c r="H272" s="6">
        <f t="shared" si="66"/>
        <v>0</v>
      </c>
      <c r="I272" s="6">
        <f t="shared" si="67"/>
        <v>0</v>
      </c>
      <c r="J272" s="6">
        <f t="shared" si="68"/>
        <v>0.5</v>
      </c>
      <c r="K272" s="6">
        <f t="shared" si="69"/>
        <v>0.5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1</v>
      </c>
      <c r="O272" s="69">
        <f>COUNTIFS('2way'!$N$3:$N$7690,"&gt;50%",'2way'!$Y$3:$Y$7690,"Y",'2way'!$Q$3:$Q$7690,"=" &amp;B272) +  COUNTIFS('2way'!$N$3:$N$7690,"&gt;50%",'2way'!$Y$3:$Y$7690,"Y",'2way'!$R$3:$R$7690,"=" &amp;B272)</f>
        <v>1</v>
      </c>
      <c r="P272">
        <f>COUNTIF('2way'!$Q$3:$Q$7690,"=" &amp;B272) + COUNTIF('2way'!$R$3:$R$7690,"=" &amp;B272)</f>
        <v>2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1</v>
      </c>
      <c r="V272" s="6">
        <f t="shared" si="75"/>
        <v>0.5</v>
      </c>
      <c r="W272">
        <f t="shared" si="76"/>
        <v>1</v>
      </c>
      <c r="X272" s="6">
        <f t="shared" si="77"/>
        <v>0.5</v>
      </c>
      <c r="Y272">
        <f t="shared" si="78"/>
        <v>1</v>
      </c>
      <c r="Z272" s="6">
        <f t="shared" si="79"/>
        <v>0.5</v>
      </c>
      <c r="AA272">
        <f t="shared" si="80"/>
        <v>1</v>
      </c>
      <c r="AB272" s="6">
        <f t="shared" si="81"/>
        <v>0.5</v>
      </c>
    </row>
    <row r="273" spans="1:28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0</v>
      </c>
      <c r="E273" s="69">
        <f>COUNTIFS('2way'!$B$3:$B$7690,"&gt;50%",'2way'!$Y$3:$Y$7690,"N",'2way'!$Q$3:$Q$7690,"=" &amp;B273) +  COUNTIFS('2way'!$B$3:$B$7690,"&gt;50%",'2way'!$Y$3:$Y$7690,"N",'2way'!$R$3:$R$7690,"=" &amp;B273)</f>
        <v>0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2</v>
      </c>
      <c r="H273" s="6">
        <f t="shared" si="66"/>
        <v>0</v>
      </c>
      <c r="I273" s="6">
        <f t="shared" si="67"/>
        <v>0</v>
      </c>
      <c r="J273" s="6">
        <f t="shared" si="68"/>
        <v>0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0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1</v>
      </c>
      <c r="O273" s="69">
        <f>COUNTIFS('2way'!$N$3:$N$7690,"&gt;50%",'2way'!$Y$3:$Y$7690,"Y",'2way'!$Q$3:$Q$7690,"=" &amp;B273) +  COUNTIFS('2way'!$N$3:$N$7690,"&gt;50%",'2way'!$Y$3:$Y$7690,"Y",'2way'!$R$3:$R$7690,"=" &amp;B273)</f>
        <v>1</v>
      </c>
      <c r="P273">
        <f>COUNTIF('2way'!$Q$3:$Q$7690,"=" &amp;B273) + COUNTIF('2way'!$R$3:$R$7690,"=" &amp;B273)</f>
        <v>2</v>
      </c>
      <c r="Q273" s="6">
        <f t="shared" si="70"/>
        <v>0</v>
      </c>
      <c r="R273" s="6">
        <f t="shared" si="71"/>
        <v>0</v>
      </c>
      <c r="S273" s="6">
        <f t="shared" si="72"/>
        <v>0.5</v>
      </c>
      <c r="T273" s="6">
        <f t="shared" si="73"/>
        <v>0.5</v>
      </c>
      <c r="U273">
        <f t="shared" si="74"/>
        <v>0</v>
      </c>
      <c r="V273" s="6">
        <f t="shared" si="75"/>
        <v>0</v>
      </c>
      <c r="W273">
        <f t="shared" si="76"/>
        <v>1</v>
      </c>
      <c r="X273" s="6">
        <f t="shared" si="77"/>
        <v>0.5</v>
      </c>
      <c r="Y273">
        <f t="shared" si="78"/>
        <v>0</v>
      </c>
      <c r="Z273" s="6">
        <f t="shared" si="79"/>
        <v>0</v>
      </c>
      <c r="AA273">
        <f t="shared" si="80"/>
        <v>1</v>
      </c>
      <c r="AB273" s="6">
        <f t="shared" si="81"/>
        <v>0.5</v>
      </c>
    </row>
    <row r="274" spans="1:28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0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0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2</v>
      </c>
      <c r="H274" s="6">
        <f t="shared" si="66"/>
        <v>0</v>
      </c>
      <c r="I274" s="6">
        <f t="shared" si="67"/>
        <v>0</v>
      </c>
      <c r="J274" s="6">
        <f t="shared" si="68"/>
        <v>0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0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0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2</v>
      </c>
      <c r="Q274" s="6">
        <f t="shared" si="70"/>
        <v>0</v>
      </c>
      <c r="R274" s="6">
        <f t="shared" si="71"/>
        <v>0.5</v>
      </c>
      <c r="S274" s="6">
        <f t="shared" si="72"/>
        <v>0</v>
      </c>
      <c r="T274" s="6">
        <f t="shared" si="73"/>
        <v>0.5</v>
      </c>
      <c r="U274">
        <f t="shared" si="74"/>
        <v>0</v>
      </c>
      <c r="V274" s="6">
        <f t="shared" si="75"/>
        <v>0</v>
      </c>
      <c r="W274">
        <f t="shared" si="76"/>
        <v>0</v>
      </c>
      <c r="X274" s="6">
        <f t="shared" si="77"/>
        <v>0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1</v>
      </c>
    </row>
    <row r="275" spans="1:28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0</v>
      </c>
      <c r="E275" s="69">
        <f>COUNTIFS('2way'!$B$3:$B$7690,"&gt;50%",'2way'!$Y$3:$Y$7690,"N",'2way'!$Q$3:$Q$7690,"=" &amp;B275) +  COUNTIFS('2way'!$B$3:$B$7690,"&gt;50%",'2way'!$Y$3:$Y$7690,"N",'2way'!$R$3:$R$7690,"=" &amp;B275)</f>
        <v>1</v>
      </c>
      <c r="F275" s="69">
        <f>COUNTIFS('2way'!$B$3:$B$7690,"&gt;50%",'2way'!$Y$3:$Y$7690,"Y",'2way'!$Q$3:$Q$7690,"=" &amp;B275) +  COUNTIFS('2way'!$B$3:$B$7690,"&gt;50%",'2way'!$Y$3:$Y$7690,"Y",'2way'!$R$3:$R$7690,"=" &amp;B275)</f>
        <v>0</v>
      </c>
      <c r="G275">
        <f>COUNTIF('2way'!$Q$3:$Q$7690,"=" &amp;B275) + COUNTIF('2way'!$R$3:$R$7690,"=" &amp;B275)</f>
        <v>2</v>
      </c>
      <c r="H275" s="6">
        <f t="shared" si="66"/>
        <v>0.5</v>
      </c>
      <c r="I275" s="6">
        <f t="shared" si="67"/>
        <v>0</v>
      </c>
      <c r="J275" s="6">
        <f t="shared" si="68"/>
        <v>0.5</v>
      </c>
      <c r="K275" s="6">
        <f t="shared" si="69"/>
        <v>0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0</v>
      </c>
      <c r="O275" s="69">
        <f>COUNTIFS('2way'!$N$3:$N$7690,"&gt;50%",'2way'!$Y$3:$Y$7690,"Y",'2way'!$Q$3:$Q$7690,"=" &amp;B275) +  COUNTIFS('2way'!$N$3:$N$7690,"&gt;50%",'2way'!$Y$3:$Y$7690,"Y",'2way'!$R$3:$R$7690,"=" &amp;B275)</f>
        <v>0</v>
      </c>
      <c r="P275">
        <f>COUNTIF('2way'!$Q$3:$Q$7690,"=" &amp;B275) + COUNTIF('2way'!$R$3:$R$7690,"=" &amp;B275)</f>
        <v>2</v>
      </c>
      <c r="Q275" s="6">
        <f t="shared" si="70"/>
        <v>0.5</v>
      </c>
      <c r="R275" s="6">
        <f t="shared" si="71"/>
        <v>0.5</v>
      </c>
      <c r="S275" s="6">
        <f t="shared" si="72"/>
        <v>0</v>
      </c>
      <c r="T275" s="6">
        <f t="shared" si="73"/>
        <v>0</v>
      </c>
      <c r="U275">
        <f t="shared" si="74"/>
        <v>2</v>
      </c>
      <c r="V275" s="6">
        <f t="shared" si="75"/>
        <v>1</v>
      </c>
      <c r="W275">
        <f t="shared" si="76"/>
        <v>1</v>
      </c>
      <c r="X275" s="6">
        <f t="shared" si="77"/>
        <v>0.5</v>
      </c>
      <c r="Y275">
        <f t="shared" si="78"/>
        <v>0</v>
      </c>
      <c r="Z275" s="6">
        <f t="shared" si="79"/>
        <v>0</v>
      </c>
      <c r="AA275">
        <f t="shared" si="80"/>
        <v>1</v>
      </c>
      <c r="AB275" s="6">
        <f t="shared" si="81"/>
        <v>0.5</v>
      </c>
    </row>
    <row r="276" spans="1:28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1</v>
      </c>
      <c r="E276" s="69">
        <f>COUNTIFS('2way'!$B$3:$B$7690,"&gt;50%",'2way'!$Y$3:$Y$7690,"N",'2way'!$Q$3:$Q$7690,"=" &amp;B276) +  COUNTIFS('2way'!$B$3:$B$7690,"&gt;50%",'2way'!$Y$3:$Y$7690,"N",'2way'!$R$3:$R$7690,"=" &amp;B276)</f>
        <v>1</v>
      </c>
      <c r="F276" s="69">
        <f>COUNTIFS('2way'!$B$3:$B$7690,"&gt;50%",'2way'!$Y$3:$Y$7690,"Y",'2way'!$Q$3:$Q$7690,"=" &amp;B276) +  COUNTIFS('2way'!$B$3:$B$7690,"&gt;50%",'2way'!$Y$3:$Y$7690,"Y",'2way'!$R$3:$R$7690,"=" &amp;B276)</f>
        <v>1</v>
      </c>
      <c r="G276">
        <f>COUNTIF('2way'!$Q$3:$Q$7690,"=" &amp;B276) + COUNTIF('2way'!$R$3:$R$7690,"=" &amp;B276)</f>
        <v>4</v>
      </c>
      <c r="H276" s="6">
        <f t="shared" si="66"/>
        <v>0</v>
      </c>
      <c r="I276" s="6">
        <f t="shared" si="67"/>
        <v>0.25</v>
      </c>
      <c r="J276" s="6">
        <f t="shared" si="68"/>
        <v>0.25</v>
      </c>
      <c r="K276" s="6">
        <f t="shared" si="69"/>
        <v>0.25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2</v>
      </c>
      <c r="N276" s="69">
        <f>COUNTIFS('2way'!$N$3:$N$7690,"&gt;50%",'2way'!$Y$3:$Y$7690,"N",'2way'!$Q$3:$Q$7690,"=" &amp;B276) +  COUNTIFS('2way'!$N$3:$N$7690,"&gt;50%",'2way'!$Y$3:$Y$7690,"N",'2way'!$R$3:$R$7690,"=" &amp;B276)</f>
        <v>0</v>
      </c>
      <c r="O276" s="69">
        <f>COUNTIFS('2way'!$N$3:$N$7690,"&gt;50%",'2way'!$Y$3:$Y$7690,"Y",'2way'!$Q$3:$Q$7690,"=" &amp;B276) +  COUNTIFS('2way'!$N$3:$N$7690,"&gt;50%",'2way'!$Y$3:$Y$7690,"Y",'2way'!$R$3:$R$7690,"=" &amp;B276)</f>
        <v>1</v>
      </c>
      <c r="P276">
        <f>COUNTIF('2way'!$Q$3:$Q$7690,"=" &amp;B276) + COUNTIF('2way'!$R$3:$R$7690,"=" &amp;B276)</f>
        <v>4</v>
      </c>
      <c r="Q276" s="6">
        <f t="shared" si="70"/>
        <v>0.25</v>
      </c>
      <c r="R276" s="6">
        <f t="shared" si="71"/>
        <v>0.5</v>
      </c>
      <c r="S276" s="6">
        <f t="shared" si="72"/>
        <v>0</v>
      </c>
      <c r="T276" s="6">
        <f t="shared" si="73"/>
        <v>0.25</v>
      </c>
      <c r="U276">
        <f t="shared" si="74"/>
        <v>1</v>
      </c>
      <c r="V276" s="6">
        <f t="shared" si="75"/>
        <v>0.25</v>
      </c>
      <c r="W276">
        <f t="shared" si="76"/>
        <v>1</v>
      </c>
      <c r="X276" s="6">
        <f t="shared" si="77"/>
        <v>0.25</v>
      </c>
      <c r="Y276">
        <f t="shared" si="78"/>
        <v>2</v>
      </c>
      <c r="Z276" s="6">
        <f t="shared" si="79"/>
        <v>0.5</v>
      </c>
      <c r="AA276">
        <f t="shared" si="80"/>
        <v>3</v>
      </c>
      <c r="AB276" s="6">
        <f t="shared" si="81"/>
        <v>0.75</v>
      </c>
    </row>
    <row r="277" spans="1:28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0</v>
      </c>
      <c r="G277">
        <f>COUNTIF('2way'!$Q$3:$Q$7690,"=" &amp;B277) + COUNTIF('2way'!$R$3:$R$7690,"=" &amp;B277)</f>
        <v>4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1</v>
      </c>
      <c r="P277">
        <f>COUNTIF('2way'!$Q$3:$Q$7690,"=" &amp;B277) + COUNTIF('2way'!$R$3:$R$7690,"=" &amp;B277)</f>
        <v>4</v>
      </c>
      <c r="Q277" s="6">
        <f t="shared" si="70"/>
        <v>0.25</v>
      </c>
      <c r="R277" s="6">
        <f t="shared" si="71"/>
        <v>0.25</v>
      </c>
      <c r="S277" s="6">
        <f t="shared" si="72"/>
        <v>0.25</v>
      </c>
      <c r="T277" s="6">
        <f t="shared" si="73"/>
        <v>0.25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0.5</v>
      </c>
      <c r="Y277">
        <f t="shared" si="78"/>
        <v>0</v>
      </c>
      <c r="Z277" s="6">
        <f t="shared" si="79"/>
        <v>0</v>
      </c>
      <c r="AA277">
        <f t="shared" si="80"/>
        <v>2</v>
      </c>
      <c r="AB277" s="6">
        <f t="shared" si="81"/>
        <v>0.5</v>
      </c>
    </row>
    <row r="278" spans="1:28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2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1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4</v>
      </c>
      <c r="H278" s="6">
        <f t="shared" si="66"/>
        <v>0.5</v>
      </c>
      <c r="I278" s="6">
        <f t="shared" si="67"/>
        <v>0</v>
      </c>
      <c r="J278" s="6">
        <f t="shared" si="68"/>
        <v>0.25</v>
      </c>
      <c r="K278" s="6">
        <f t="shared" si="69"/>
        <v>0.25</v>
      </c>
      <c r="L278" s="69">
        <f>COUNTIFS('2way'!$M$3:$M$7690,"&gt;50%",'2way'!$Y$3:$Y$7690,"Y",'2way'!$Q$3:$Q$7690,"=" &amp;B278) +  COUNTIFS('2way'!$M$3:$M$7690,"&gt;50%",'2way'!$Y$3:$Y$7690,"Y",'2way'!$R$3:$R$7690,"=" &amp;B278)</f>
        <v>1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1</v>
      </c>
      <c r="O278" s="69">
        <f>COUNTIFS('2way'!$N$3:$N$7690,"&gt;50%",'2way'!$Y$3:$Y$7690,"Y",'2way'!$Q$3:$Q$7690,"=" &amp;B278) +  COUNTIFS('2way'!$N$3:$N$7690,"&gt;50%",'2way'!$Y$3:$Y$7690,"Y",'2way'!$R$3:$R$7690,"=" &amp;B278)</f>
        <v>2</v>
      </c>
      <c r="P278">
        <f>COUNTIF('2way'!$Q$3:$Q$7690,"=" &amp;B278) + COUNTIF('2way'!$R$3:$R$7690,"=" &amp;B278)</f>
        <v>4</v>
      </c>
      <c r="Q278" s="6">
        <f t="shared" si="70"/>
        <v>0.25</v>
      </c>
      <c r="R278" s="6">
        <f t="shared" si="71"/>
        <v>0</v>
      </c>
      <c r="S278" s="6">
        <f t="shared" si="72"/>
        <v>0.25</v>
      </c>
      <c r="T278" s="6">
        <f t="shared" si="73"/>
        <v>0.5</v>
      </c>
      <c r="U278">
        <f t="shared" si="74"/>
        <v>3</v>
      </c>
      <c r="V278" s="6">
        <f t="shared" si="75"/>
        <v>0.75</v>
      </c>
      <c r="W278">
        <f t="shared" si="76"/>
        <v>2</v>
      </c>
      <c r="X278" s="6">
        <f t="shared" si="77"/>
        <v>0.5</v>
      </c>
      <c r="Y278">
        <f t="shared" si="78"/>
        <v>1</v>
      </c>
      <c r="Z278" s="6">
        <f t="shared" si="79"/>
        <v>0.25</v>
      </c>
      <c r="AA278">
        <f t="shared" si="80"/>
        <v>2</v>
      </c>
      <c r="AB278" s="6">
        <f t="shared" si="81"/>
        <v>0.5</v>
      </c>
    </row>
    <row r="279" spans="1:28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0</v>
      </c>
      <c r="E279" s="69">
        <f>COUNTIFS('2way'!$B$3:$B$7690,"&gt;50%",'2way'!$Y$3:$Y$7690,"N",'2way'!$Q$3:$Q$7690,"=" &amp;B279) +  COUNTIFS('2way'!$B$3:$B$7690,"&gt;50%",'2way'!$Y$3:$Y$7690,"N",'2way'!$R$3:$R$7690,"=" &amp;B279)</f>
        <v>2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4</v>
      </c>
      <c r="H279" s="6">
        <f t="shared" si="66"/>
        <v>0</v>
      </c>
      <c r="I279" s="6">
        <f t="shared" si="67"/>
        <v>0</v>
      </c>
      <c r="J279" s="6">
        <f t="shared" si="68"/>
        <v>0.5</v>
      </c>
      <c r="K279" s="6">
        <f t="shared" si="69"/>
        <v>0.25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2</v>
      </c>
      <c r="N279" s="69">
        <f>COUNTIFS('2way'!$N$3:$N$7690,"&gt;50%",'2way'!$Y$3:$Y$7690,"N",'2way'!$Q$3:$Q$7690,"=" &amp;B279) +  COUNTIFS('2way'!$N$3:$N$7690,"&gt;50%",'2way'!$Y$3:$Y$7690,"N",'2way'!$R$3:$R$7690,"=" &amp;B279)</f>
        <v>0</v>
      </c>
      <c r="O279" s="69">
        <f>COUNTIFS('2way'!$N$3:$N$7690,"&gt;50%",'2way'!$Y$3:$Y$7690,"Y",'2way'!$Q$3:$Q$7690,"=" &amp;B279) +  COUNTIFS('2way'!$N$3:$N$7690,"&gt;50%",'2way'!$Y$3:$Y$7690,"Y",'2way'!$R$3:$R$7690,"=" &amp;B279)</f>
        <v>2</v>
      </c>
      <c r="P279">
        <f>COUNTIF('2way'!$Q$3:$Q$7690,"=" &amp;B279) + COUNTIF('2way'!$R$3:$R$7690,"=" &amp;B279)</f>
        <v>4</v>
      </c>
      <c r="Q279" s="6">
        <f t="shared" si="70"/>
        <v>0</v>
      </c>
      <c r="R279" s="6">
        <f t="shared" si="71"/>
        <v>0.5</v>
      </c>
      <c r="S279" s="6">
        <f t="shared" si="72"/>
        <v>0</v>
      </c>
      <c r="T279" s="6">
        <f t="shared" si="73"/>
        <v>0.5</v>
      </c>
      <c r="U279">
        <f t="shared" si="74"/>
        <v>2</v>
      </c>
      <c r="V279" s="6">
        <f t="shared" si="75"/>
        <v>0.5</v>
      </c>
      <c r="W279">
        <f t="shared" si="76"/>
        <v>0</v>
      </c>
      <c r="X279" s="6">
        <f t="shared" si="77"/>
        <v>0</v>
      </c>
      <c r="Y279">
        <f t="shared" si="78"/>
        <v>1</v>
      </c>
      <c r="Z279" s="6">
        <f t="shared" si="79"/>
        <v>0.25</v>
      </c>
      <c r="AA279">
        <f t="shared" si="80"/>
        <v>4</v>
      </c>
      <c r="AB279" s="6">
        <f t="shared" si="81"/>
        <v>1</v>
      </c>
    </row>
    <row r="280" spans="1:28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0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2</v>
      </c>
      <c r="F280" s="69">
        <f>COUNTIFS('2way'!$B$3:$B$7690,"&gt;50%",'2way'!$Y$3:$Y$7690,"Y",'2way'!$Q$3:$Q$7690,"=" &amp;B280) +  COUNTIFS('2way'!$B$3:$B$7690,"&gt;50%",'2way'!$Y$3:$Y$7690,"Y",'2way'!$R$3:$R$7690,"=" &amp;B280)</f>
        <v>0</v>
      </c>
      <c r="G280">
        <f>COUNTIF('2way'!$Q$3:$Q$7690,"=" &amp;B280) + COUNTIF('2way'!$R$3:$R$7690,"=" &amp;B280)</f>
        <v>4</v>
      </c>
      <c r="H280" s="6">
        <f t="shared" si="66"/>
        <v>0</v>
      </c>
      <c r="I280" s="6">
        <f t="shared" si="67"/>
        <v>0</v>
      </c>
      <c r="J280" s="6">
        <f t="shared" si="68"/>
        <v>0.5</v>
      </c>
      <c r="K280" s="6">
        <f t="shared" si="69"/>
        <v>0</v>
      </c>
      <c r="L280" s="69">
        <f>COUNTIFS('2way'!$M$3:$M$7690,"&gt;50%",'2way'!$Y$3:$Y$7690,"Y",'2way'!$Q$3:$Q$7690,"=" &amp;B280) +  COUNTIFS('2way'!$M$3:$M$7690,"&gt;50%",'2way'!$Y$3:$Y$7690,"Y",'2way'!$R$3:$R$7690,"=" &amp;B280)</f>
        <v>0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2</v>
      </c>
      <c r="O280" s="69">
        <f>COUNTIFS('2way'!$N$3:$N$7690,"&gt;50%",'2way'!$Y$3:$Y$7690,"Y",'2way'!$Q$3:$Q$7690,"=" &amp;B280) +  COUNTIFS('2way'!$N$3:$N$7690,"&gt;50%",'2way'!$Y$3:$Y$7690,"Y",'2way'!$R$3:$R$7690,"=" &amp;B280)</f>
        <v>1</v>
      </c>
      <c r="P280">
        <f>COUNTIF('2way'!$Q$3:$Q$7690,"=" &amp;B280) + COUNTIF('2way'!$R$3:$R$7690,"=" &amp;B280)</f>
        <v>4</v>
      </c>
      <c r="Q280" s="6">
        <f t="shared" si="70"/>
        <v>0</v>
      </c>
      <c r="R280" s="6">
        <f t="shared" si="71"/>
        <v>0.25</v>
      </c>
      <c r="S280" s="6">
        <f t="shared" si="72"/>
        <v>0.5</v>
      </c>
      <c r="T280" s="6">
        <f t="shared" si="73"/>
        <v>0.25</v>
      </c>
      <c r="U280">
        <f t="shared" si="74"/>
        <v>2</v>
      </c>
      <c r="V280" s="6">
        <f t="shared" si="75"/>
        <v>0.5</v>
      </c>
      <c r="W280">
        <f t="shared" si="76"/>
        <v>2</v>
      </c>
      <c r="X280" s="6">
        <f t="shared" si="77"/>
        <v>0.5</v>
      </c>
      <c r="Y280">
        <f t="shared" si="78"/>
        <v>0</v>
      </c>
      <c r="Z280" s="6">
        <f t="shared" si="79"/>
        <v>0</v>
      </c>
      <c r="AA280">
        <f t="shared" si="80"/>
        <v>2</v>
      </c>
      <c r="AB280" s="6">
        <f t="shared" si="81"/>
        <v>0.5</v>
      </c>
    </row>
    <row r="281" spans="1:28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1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0</v>
      </c>
      <c r="F281" s="69">
        <f>COUNTIFS('2way'!$B$3:$B$7690,"&gt;50%",'2way'!$Y$3:$Y$7690,"Y",'2way'!$Q$3:$Q$7690,"=" &amp;B281) +  COUNTIFS('2way'!$B$3:$B$7690,"&gt;50%",'2way'!$Y$3:$Y$7690,"Y",'2way'!$R$3:$R$7690,"=" &amp;B281)</f>
        <v>2</v>
      </c>
      <c r="G281">
        <f>COUNTIF('2way'!$Q$3:$Q$7690,"=" &amp;B281) + COUNTIF('2way'!$R$3:$R$7690,"=" &amp;B281)</f>
        <v>4</v>
      </c>
      <c r="H281" s="6">
        <f t="shared" si="66"/>
        <v>0.25</v>
      </c>
      <c r="I281" s="6">
        <f t="shared" si="67"/>
        <v>0</v>
      </c>
      <c r="J281" s="6">
        <f t="shared" si="68"/>
        <v>0</v>
      </c>
      <c r="K281" s="6">
        <f t="shared" si="69"/>
        <v>0.5</v>
      </c>
      <c r="L281" s="69">
        <f>COUNTIFS('2way'!$M$3:$M$7690,"&gt;50%",'2way'!$Y$3:$Y$7690,"Y",'2way'!$Q$3:$Q$7690,"=" &amp;B281) +  COUNTIFS('2way'!$M$3:$M$7690,"&gt;50%",'2way'!$Y$3:$Y$7690,"Y",'2way'!$R$3:$R$7690,"=" &amp;B281)</f>
        <v>1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0</v>
      </c>
      <c r="O281" s="69">
        <f>COUNTIFS('2way'!$N$3:$N$7690,"&gt;50%",'2way'!$Y$3:$Y$7690,"Y",'2way'!$Q$3:$Q$7690,"=" &amp;B281) +  COUNTIFS('2way'!$N$3:$N$7690,"&gt;50%",'2way'!$Y$3:$Y$7690,"Y",'2way'!$R$3:$R$7690,"=" &amp;B281)</f>
        <v>3</v>
      </c>
      <c r="P281">
        <f>COUNTIF('2way'!$Q$3:$Q$7690,"=" &amp;B281) + COUNTIF('2way'!$R$3:$R$7690,"=" &amp;B281)</f>
        <v>4</v>
      </c>
      <c r="Q281" s="6">
        <f t="shared" si="70"/>
        <v>0.25</v>
      </c>
      <c r="R281" s="6">
        <f t="shared" si="71"/>
        <v>0</v>
      </c>
      <c r="S281" s="6">
        <f t="shared" si="72"/>
        <v>0</v>
      </c>
      <c r="T281" s="6">
        <f t="shared" si="73"/>
        <v>0.75</v>
      </c>
      <c r="U281">
        <f t="shared" si="74"/>
        <v>1</v>
      </c>
      <c r="V281" s="6">
        <f t="shared" si="75"/>
        <v>0.25</v>
      </c>
      <c r="W281">
        <f t="shared" si="76"/>
        <v>1</v>
      </c>
      <c r="X281" s="6">
        <f t="shared" si="77"/>
        <v>0.25</v>
      </c>
      <c r="Y281">
        <f t="shared" si="78"/>
        <v>2</v>
      </c>
      <c r="Z281" s="6">
        <f t="shared" si="79"/>
        <v>0.5</v>
      </c>
      <c r="AA281">
        <f t="shared" si="80"/>
        <v>3</v>
      </c>
      <c r="AB281" s="6">
        <f t="shared" si="81"/>
        <v>0.75</v>
      </c>
    </row>
    <row r="282" spans="1:28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1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2</v>
      </c>
      <c r="F282" s="69">
        <f>COUNTIFS('2way'!$B$3:$B$7690,"&gt;50%",'2way'!$Y$3:$Y$7690,"Y",'2way'!$Q$3:$Q$7690,"=" &amp;B282) +  COUNTIFS('2way'!$B$3:$B$7690,"&gt;50%",'2way'!$Y$3:$Y$7690,"Y",'2way'!$R$3:$R$7690,"=" &amp;B282)</f>
        <v>0</v>
      </c>
      <c r="G282">
        <f>COUNTIF('2way'!$Q$3:$Q$7690,"=" &amp;B282) + COUNTIF('2way'!$R$3:$R$7690,"=" &amp;B282)</f>
        <v>4</v>
      </c>
      <c r="H282" s="6">
        <f t="shared" si="66"/>
        <v>0.25</v>
      </c>
      <c r="I282" s="6">
        <f t="shared" si="67"/>
        <v>0</v>
      </c>
      <c r="J282" s="6">
        <f t="shared" si="68"/>
        <v>0.5</v>
      </c>
      <c r="K282" s="6">
        <f t="shared" si="69"/>
        <v>0</v>
      </c>
      <c r="L282" s="69">
        <f>COUNTIFS('2way'!$M$3:$M$7690,"&gt;50%",'2way'!$Y$3:$Y$7690,"Y",'2way'!$Q$3:$Q$7690,"=" &amp;B282) +  COUNTIFS('2way'!$M$3:$M$7690,"&gt;50%",'2way'!$Y$3:$Y$7690,"Y",'2way'!$R$3:$R$7690,"=" &amp;B282)</f>
        <v>2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0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4</v>
      </c>
      <c r="Q282" s="6">
        <f t="shared" si="70"/>
        <v>0.5</v>
      </c>
      <c r="R282" s="6">
        <f t="shared" si="71"/>
        <v>0.5</v>
      </c>
      <c r="S282" s="6">
        <f t="shared" si="72"/>
        <v>0</v>
      </c>
      <c r="T282" s="6">
        <f t="shared" si="73"/>
        <v>0</v>
      </c>
      <c r="U282">
        <f t="shared" si="74"/>
        <v>3</v>
      </c>
      <c r="V282" s="6">
        <f t="shared" si="75"/>
        <v>0.75</v>
      </c>
      <c r="W282">
        <f t="shared" si="76"/>
        <v>2</v>
      </c>
      <c r="X282" s="6">
        <f t="shared" si="77"/>
        <v>0.5</v>
      </c>
      <c r="Y282">
        <f t="shared" si="78"/>
        <v>0</v>
      </c>
      <c r="Z282" s="6">
        <f t="shared" si="79"/>
        <v>0</v>
      </c>
      <c r="AA282">
        <f t="shared" si="80"/>
        <v>2</v>
      </c>
      <c r="AB282" s="6">
        <f t="shared" si="81"/>
        <v>0.5</v>
      </c>
    </row>
    <row r="283" spans="1:28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0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1</v>
      </c>
      <c r="F283" s="69">
        <f>COUNTIFS('2way'!$B$3:$B$7690,"&gt;50%",'2way'!$Y$3:$Y$7690,"Y",'2way'!$Q$3:$Q$7690,"=" &amp;B283) +  COUNTIFS('2way'!$B$3:$B$7690,"&gt;50%",'2way'!$Y$3:$Y$7690,"Y",'2way'!$R$3:$R$7690,"=" &amp;B283)</f>
        <v>1</v>
      </c>
      <c r="G283">
        <f>COUNTIF('2way'!$Q$3:$Q$7690,"=" &amp;B283) + COUNTIF('2way'!$R$3:$R$7690,"=" &amp;B283)</f>
        <v>4</v>
      </c>
      <c r="H283" s="6">
        <f t="shared" si="66"/>
        <v>0</v>
      </c>
      <c r="I283" s="6">
        <f t="shared" si="67"/>
        <v>0.25</v>
      </c>
      <c r="J283" s="6">
        <f t="shared" si="68"/>
        <v>0.25</v>
      </c>
      <c r="K283" s="6">
        <f t="shared" si="69"/>
        <v>0.25</v>
      </c>
      <c r="L283" s="69">
        <f>COUNTIFS('2way'!$M$3:$M$7690,"&gt;50%",'2way'!$Y$3:$Y$7690,"Y",'2way'!$Q$3:$Q$7690,"=" &amp;B283) +  COUNTIFS('2way'!$M$3:$M$7690,"&gt;50%",'2way'!$Y$3:$Y$7690,"Y",'2way'!$R$3:$R$7690,"=" &amp;B283)</f>
        <v>0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2</v>
      </c>
      <c r="O283" s="69">
        <f>COUNTIFS('2way'!$N$3:$N$7690,"&gt;50%",'2way'!$Y$3:$Y$7690,"Y",'2way'!$Q$3:$Q$7690,"=" &amp;B283) +  COUNTIFS('2way'!$N$3:$N$7690,"&gt;50%",'2way'!$Y$3:$Y$7690,"Y",'2way'!$R$3:$R$7690,"=" &amp;B283)</f>
        <v>2</v>
      </c>
      <c r="P283">
        <f>COUNTIF('2way'!$Q$3:$Q$7690,"=" &amp;B283) + COUNTIF('2way'!$R$3:$R$7690,"=" &amp;B283)</f>
        <v>4</v>
      </c>
      <c r="Q283" s="6">
        <f t="shared" si="70"/>
        <v>0</v>
      </c>
      <c r="R283" s="6">
        <f t="shared" si="71"/>
        <v>0</v>
      </c>
      <c r="S283" s="6">
        <f t="shared" si="72"/>
        <v>0.5</v>
      </c>
      <c r="T283" s="6">
        <f t="shared" si="73"/>
        <v>0.5</v>
      </c>
      <c r="U283">
        <f t="shared" si="74"/>
        <v>1</v>
      </c>
      <c r="V283" s="6">
        <f t="shared" si="75"/>
        <v>0.25</v>
      </c>
      <c r="W283">
        <f t="shared" si="76"/>
        <v>2</v>
      </c>
      <c r="X283" s="6">
        <f t="shared" si="77"/>
        <v>0.5</v>
      </c>
      <c r="Y283">
        <f t="shared" si="78"/>
        <v>2</v>
      </c>
      <c r="Z283" s="6">
        <f t="shared" si="79"/>
        <v>0.5</v>
      </c>
      <c r="AA283">
        <f t="shared" si="80"/>
        <v>2</v>
      </c>
      <c r="AB283" s="6">
        <f t="shared" si="81"/>
        <v>0.5</v>
      </c>
    </row>
    <row r="284" spans="1:28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2</v>
      </c>
      <c r="F284" s="69">
        <f>COUNTIFS('2way'!$B$3:$B$7690,"&gt;50%",'2way'!$Y$3:$Y$7690,"Y",'2way'!$Q$3:$Q$7690,"=" &amp;B284) +  COUNTIFS('2way'!$B$3:$B$7690,"&gt;50%",'2way'!$Y$3:$Y$7690,"Y",'2way'!$R$3:$R$7690,"=" &amp;B284)</f>
        <v>1</v>
      </c>
      <c r="G284">
        <f>COUNTIF('2way'!$Q$3:$Q$7690,"=" &amp;B284) + COUNTIF('2way'!$R$3:$R$7690,"=" &amp;B284)</f>
        <v>4</v>
      </c>
      <c r="H284" s="6">
        <f t="shared" si="66"/>
        <v>0</v>
      </c>
      <c r="I284" s="6">
        <f t="shared" si="67"/>
        <v>0.25</v>
      </c>
      <c r="J284" s="6">
        <f t="shared" si="68"/>
        <v>0.5</v>
      </c>
      <c r="K284" s="6">
        <f t="shared" si="69"/>
        <v>0.25</v>
      </c>
      <c r="L284" s="69">
        <f>COUNTIFS('2way'!$M$3:$M$7690,"&gt;50%",'2way'!$Y$3:$Y$7690,"Y",'2way'!$Q$3:$Q$7690,"=" &amp;B284) +  COUNTIFS('2way'!$M$3:$M$7690,"&gt;50%",'2way'!$Y$3:$Y$7690,"Y",'2way'!$R$3:$R$7690,"=" &amp;B284)</f>
        <v>0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2</v>
      </c>
      <c r="O284" s="69">
        <f>COUNTIFS('2way'!$N$3:$N$7690,"&gt;50%",'2way'!$Y$3:$Y$7690,"Y",'2way'!$Q$3:$Q$7690,"=" &amp;B284) +  COUNTIFS('2way'!$N$3:$N$7690,"&gt;50%",'2way'!$Y$3:$Y$7690,"Y",'2way'!$R$3:$R$7690,"=" &amp;B284)</f>
        <v>1</v>
      </c>
      <c r="P284">
        <f>COUNTIF('2way'!$Q$3:$Q$7690,"=" &amp;B284) + COUNTIF('2way'!$R$3:$R$7690,"=" &amp;B284)</f>
        <v>4</v>
      </c>
      <c r="Q284" s="6">
        <f t="shared" si="70"/>
        <v>0</v>
      </c>
      <c r="R284" s="6">
        <f t="shared" si="71"/>
        <v>0.25</v>
      </c>
      <c r="S284" s="6">
        <f t="shared" si="72"/>
        <v>0.5</v>
      </c>
      <c r="T284" s="6">
        <f t="shared" si="73"/>
        <v>0.25</v>
      </c>
      <c r="U284">
        <f t="shared" si="74"/>
        <v>2</v>
      </c>
      <c r="V284" s="6">
        <f t="shared" si="75"/>
        <v>0.5</v>
      </c>
      <c r="W284">
        <f t="shared" si="76"/>
        <v>2</v>
      </c>
      <c r="X284" s="6">
        <f t="shared" si="77"/>
        <v>0.5</v>
      </c>
      <c r="Y284">
        <f t="shared" si="78"/>
        <v>2</v>
      </c>
      <c r="Z284" s="6">
        <f t="shared" si="79"/>
        <v>0.5</v>
      </c>
      <c r="AA284">
        <f t="shared" si="80"/>
        <v>2</v>
      </c>
      <c r="AB284" s="6">
        <f t="shared" si="81"/>
        <v>0.5</v>
      </c>
    </row>
    <row r="285" spans="1:28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0</v>
      </c>
      <c r="G285">
        <f>COUNTIF('2way'!$Q$3:$Q$7690,"=" &amp;B285) + COUNTIF('2way'!$R$3:$R$7690,"=" &amp;B285)</f>
        <v>4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2</v>
      </c>
      <c r="O285" s="69">
        <f>COUNTIFS('2way'!$N$3:$N$7690,"&gt;50%",'2way'!$Y$3:$Y$7690,"Y",'2way'!$Q$3:$Q$7690,"=" &amp;B285) +  COUNTIFS('2way'!$N$3:$N$7690,"&gt;50%",'2way'!$Y$3:$Y$7690,"Y",'2way'!$R$3:$R$7690,"=" &amp;B285)</f>
        <v>2</v>
      </c>
      <c r="P285">
        <f>COUNTIF('2way'!$Q$3:$Q$7690,"=" &amp;B285) + COUNTIF('2way'!$R$3:$R$7690,"=" &amp;B285)</f>
        <v>4</v>
      </c>
      <c r="Q285" s="6">
        <f t="shared" si="70"/>
        <v>0</v>
      </c>
      <c r="R285" s="6">
        <f t="shared" si="71"/>
        <v>0</v>
      </c>
      <c r="S285" s="6">
        <f t="shared" si="72"/>
        <v>0.5</v>
      </c>
      <c r="T285" s="6">
        <f t="shared" si="73"/>
        <v>0.5</v>
      </c>
      <c r="U285">
        <f t="shared" si="74"/>
        <v>0</v>
      </c>
      <c r="V285" s="6">
        <f t="shared" si="75"/>
        <v>0</v>
      </c>
      <c r="W285">
        <f t="shared" si="76"/>
        <v>2</v>
      </c>
      <c r="X285" s="6">
        <f t="shared" si="77"/>
        <v>0.5</v>
      </c>
      <c r="Y285">
        <f t="shared" si="78"/>
        <v>0</v>
      </c>
      <c r="Z285" s="6">
        <f t="shared" si="79"/>
        <v>0</v>
      </c>
      <c r="AA285">
        <f t="shared" si="80"/>
        <v>2</v>
      </c>
      <c r="AB285" s="6">
        <f t="shared" si="81"/>
        <v>0.5</v>
      </c>
    </row>
    <row r="286" spans="1:28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0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4</v>
      </c>
      <c r="H286" s="6">
        <f t="shared" si="66"/>
        <v>0</v>
      </c>
      <c r="I286" s="6">
        <f t="shared" si="67"/>
        <v>0</v>
      </c>
      <c r="J286" s="6">
        <f t="shared" si="68"/>
        <v>0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1</v>
      </c>
      <c r="O286" s="69">
        <f>COUNTIFS('2way'!$N$3:$N$7690,"&gt;50%",'2way'!$Y$3:$Y$7690,"Y",'2way'!$Q$3:$Q$7690,"=" &amp;B286) +  COUNTIFS('2way'!$N$3:$N$7690,"&gt;50%",'2way'!$Y$3:$Y$7690,"Y",'2way'!$R$3:$R$7690,"=" &amp;B286)</f>
        <v>2</v>
      </c>
      <c r="P286">
        <f>COUNTIF('2way'!$Q$3:$Q$7690,"=" &amp;B286) + COUNTIF('2way'!$R$3:$R$7690,"=" &amp;B286)</f>
        <v>4</v>
      </c>
      <c r="Q286" s="6">
        <f t="shared" si="70"/>
        <v>0.25</v>
      </c>
      <c r="R286" s="6">
        <f t="shared" si="71"/>
        <v>0</v>
      </c>
      <c r="S286" s="6">
        <f t="shared" si="72"/>
        <v>0.25</v>
      </c>
      <c r="T286" s="6">
        <f t="shared" si="73"/>
        <v>0.5</v>
      </c>
      <c r="U286">
        <f t="shared" si="74"/>
        <v>0</v>
      </c>
      <c r="V286" s="6">
        <f t="shared" si="75"/>
        <v>0</v>
      </c>
      <c r="W286">
        <f t="shared" si="76"/>
        <v>2</v>
      </c>
      <c r="X286" s="6">
        <f t="shared" si="77"/>
        <v>0.5</v>
      </c>
      <c r="Y286">
        <f t="shared" si="78"/>
        <v>0</v>
      </c>
      <c r="Z286" s="6">
        <f t="shared" si="79"/>
        <v>0</v>
      </c>
      <c r="AA286">
        <f t="shared" si="80"/>
        <v>2</v>
      </c>
      <c r="AB286" s="6">
        <f t="shared" si="81"/>
        <v>0.5</v>
      </c>
    </row>
    <row r="287" spans="1:28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2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0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4</v>
      </c>
      <c r="H287" s="6">
        <f t="shared" si="66"/>
        <v>0.5</v>
      </c>
      <c r="I287" s="6">
        <f t="shared" si="67"/>
        <v>0.25</v>
      </c>
      <c r="J287" s="6">
        <f t="shared" si="68"/>
        <v>0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2</v>
      </c>
      <c r="M287" s="69">
        <f>COUNTIFS('2way'!$M$3:$M$7690,"&gt;50%",'2way'!$Y$3:$Y$7690,"N",'2way'!$Q$3:$Q$7690,"=" &amp;B287) +  COUNTIFS('2way'!$M$3:$M$7690,"&gt;50%",'2way'!$Y$3:$Y$7690,"N",'2way'!$R$3:$R$7690,"=" &amp;B287)</f>
        <v>2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4</v>
      </c>
      <c r="Q287" s="6">
        <f t="shared" si="70"/>
        <v>0.5</v>
      </c>
      <c r="R287" s="6">
        <f t="shared" si="71"/>
        <v>0.5</v>
      </c>
      <c r="S287" s="6">
        <f t="shared" si="72"/>
        <v>0</v>
      </c>
      <c r="T287" s="6">
        <f t="shared" si="73"/>
        <v>0</v>
      </c>
      <c r="U287">
        <f t="shared" si="74"/>
        <v>2</v>
      </c>
      <c r="V287" s="6">
        <f t="shared" si="75"/>
        <v>0.5</v>
      </c>
      <c r="W287">
        <f t="shared" si="76"/>
        <v>2</v>
      </c>
      <c r="X287" s="6">
        <f t="shared" si="77"/>
        <v>0.5</v>
      </c>
      <c r="Y287">
        <f t="shared" si="78"/>
        <v>1</v>
      </c>
      <c r="Z287" s="6">
        <f t="shared" si="79"/>
        <v>0.25</v>
      </c>
      <c r="AA287">
        <f t="shared" si="80"/>
        <v>2</v>
      </c>
      <c r="AB287" s="6">
        <f t="shared" si="81"/>
        <v>0.5</v>
      </c>
    </row>
    <row r="288" spans="1:28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1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2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4</v>
      </c>
      <c r="H288" s="6">
        <f t="shared" si="66"/>
        <v>0.25</v>
      </c>
      <c r="I288" s="6">
        <f t="shared" si="67"/>
        <v>0</v>
      </c>
      <c r="J288" s="6">
        <f t="shared" si="68"/>
        <v>0.5</v>
      </c>
      <c r="K288" s="6">
        <f t="shared" si="69"/>
        <v>0.25</v>
      </c>
      <c r="L288" s="69">
        <f>COUNTIFS('2way'!$M$3:$M$7690,"&gt;50%",'2way'!$Y$3:$Y$7690,"Y",'2way'!$Q$3:$Q$7690,"=" &amp;B288) +  COUNTIFS('2way'!$M$3:$M$7690,"&gt;50%",'2way'!$Y$3:$Y$7690,"Y",'2way'!$R$3:$R$7690,"=" &amp;B288)</f>
        <v>0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0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4</v>
      </c>
      <c r="Q288" s="6">
        <f t="shared" si="70"/>
        <v>0</v>
      </c>
      <c r="R288" s="6">
        <f t="shared" si="71"/>
        <v>0.5</v>
      </c>
      <c r="S288" s="6">
        <f t="shared" si="72"/>
        <v>0</v>
      </c>
      <c r="T288" s="6">
        <f t="shared" si="73"/>
        <v>0.5</v>
      </c>
      <c r="U288">
        <f t="shared" si="74"/>
        <v>3</v>
      </c>
      <c r="V288" s="6">
        <f t="shared" si="75"/>
        <v>0.75</v>
      </c>
      <c r="W288">
        <f t="shared" si="76"/>
        <v>0</v>
      </c>
      <c r="X288" s="6">
        <f t="shared" si="77"/>
        <v>0</v>
      </c>
      <c r="Y288">
        <f t="shared" si="78"/>
        <v>1</v>
      </c>
      <c r="Z288" s="6">
        <f t="shared" si="79"/>
        <v>0.25</v>
      </c>
      <c r="AA288">
        <f t="shared" si="80"/>
        <v>4</v>
      </c>
      <c r="AB288" s="6">
        <f t="shared" si="81"/>
        <v>1</v>
      </c>
    </row>
    <row r="289" spans="1:28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3</v>
      </c>
      <c r="F289" s="69">
        <f>COUNTIFS('2way'!$B$3:$B$7690,"&gt;50%",'2way'!$Y$3:$Y$7690,"Y",'2way'!$Q$3:$Q$7690,"=" &amp;B289) +  COUNTIFS('2way'!$B$3:$B$7690,"&gt;50%",'2way'!$Y$3:$Y$7690,"Y",'2way'!$R$3:$R$7690,"=" &amp;B289)</f>
        <v>1</v>
      </c>
      <c r="G289">
        <f>COUNTIF('2way'!$Q$3:$Q$7690,"=" &amp;B289) + COUNTIF('2way'!$R$3:$R$7690,"=" &amp;B289)</f>
        <v>4</v>
      </c>
      <c r="H289" s="6">
        <f t="shared" si="66"/>
        <v>0</v>
      </c>
      <c r="I289" s="6">
        <f t="shared" si="67"/>
        <v>0</v>
      </c>
      <c r="J289" s="6">
        <f t="shared" si="68"/>
        <v>0.75</v>
      </c>
      <c r="K289" s="6">
        <f t="shared" si="69"/>
        <v>0.25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0</v>
      </c>
      <c r="N289" s="69">
        <f>COUNTIFS('2way'!$N$3:$N$7690,"&gt;50%",'2way'!$Y$3:$Y$7690,"N",'2way'!$Q$3:$Q$7690,"=" &amp;B289) +  COUNTIFS('2way'!$N$3:$N$7690,"&gt;50%",'2way'!$Y$3:$Y$7690,"N",'2way'!$R$3:$R$7690,"=" &amp;B289)</f>
        <v>3</v>
      </c>
      <c r="O289" s="69">
        <f>COUNTIFS('2way'!$N$3:$N$7690,"&gt;50%",'2way'!$Y$3:$Y$7690,"Y",'2way'!$Q$3:$Q$7690,"=" &amp;B289) +  COUNTIFS('2way'!$N$3:$N$7690,"&gt;50%",'2way'!$Y$3:$Y$7690,"Y",'2way'!$R$3:$R$7690,"=" &amp;B289)</f>
        <v>1</v>
      </c>
      <c r="P289">
        <f>COUNTIF('2way'!$Q$3:$Q$7690,"=" &amp;B289) + COUNTIF('2way'!$R$3:$R$7690,"=" &amp;B289)</f>
        <v>4</v>
      </c>
      <c r="Q289" s="6">
        <f t="shared" si="70"/>
        <v>0</v>
      </c>
      <c r="R289" s="6">
        <f t="shared" si="71"/>
        <v>0</v>
      </c>
      <c r="S289" s="6">
        <f t="shared" si="72"/>
        <v>0.75</v>
      </c>
      <c r="T289" s="6">
        <f t="shared" si="73"/>
        <v>0.25</v>
      </c>
      <c r="U289">
        <f t="shared" si="74"/>
        <v>3</v>
      </c>
      <c r="V289" s="6">
        <f t="shared" si="75"/>
        <v>0.75</v>
      </c>
      <c r="W289">
        <f t="shared" si="76"/>
        <v>3</v>
      </c>
      <c r="X289" s="6">
        <f t="shared" si="77"/>
        <v>0.75</v>
      </c>
      <c r="Y289">
        <f t="shared" si="78"/>
        <v>1</v>
      </c>
      <c r="Z289" s="6">
        <f t="shared" si="79"/>
        <v>0.25</v>
      </c>
      <c r="AA289">
        <f t="shared" si="80"/>
        <v>1</v>
      </c>
      <c r="AB289" s="6">
        <f t="shared" si="81"/>
        <v>0.25</v>
      </c>
    </row>
    <row r="290" spans="1:28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1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0</v>
      </c>
      <c r="F290" s="69">
        <f>COUNTIFS('2way'!$B$3:$B$7690,"&gt;50%",'2way'!$Y$3:$Y$7690,"Y",'2way'!$Q$3:$Q$7690,"=" &amp;B290) +  COUNTIFS('2way'!$B$3:$B$7690,"&gt;50%",'2way'!$Y$3:$Y$7690,"Y",'2way'!$R$3:$R$7690,"=" &amp;B290)</f>
        <v>0</v>
      </c>
      <c r="G290">
        <f>COUNTIF('2way'!$Q$3:$Q$7690,"=" &amp;B290) + COUNTIF('2way'!$R$3:$R$7690,"=" &amp;B290)</f>
        <v>4</v>
      </c>
      <c r="H290" s="6">
        <f t="shared" si="66"/>
        <v>0.25</v>
      </c>
      <c r="I290" s="6">
        <f t="shared" si="67"/>
        <v>0.5</v>
      </c>
      <c r="J290" s="6">
        <f t="shared" si="68"/>
        <v>0</v>
      </c>
      <c r="K290" s="6">
        <f t="shared" si="69"/>
        <v>0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1</v>
      </c>
      <c r="O290" s="69">
        <f>COUNTIFS('2way'!$N$3:$N$7690,"&gt;50%",'2way'!$Y$3:$Y$7690,"Y",'2way'!$Q$3:$Q$7690,"=" &amp;B290) +  COUNTIFS('2way'!$N$3:$N$7690,"&gt;50%",'2way'!$Y$3:$Y$7690,"Y",'2way'!$R$3:$R$7690,"=" &amp;B290)</f>
        <v>1</v>
      </c>
      <c r="P290">
        <f>COUNTIF('2way'!$Q$3:$Q$7690,"=" &amp;B290) + COUNTIF('2way'!$R$3:$R$7690,"=" &amp;B290)</f>
        <v>4</v>
      </c>
      <c r="Q290" s="6">
        <f t="shared" si="70"/>
        <v>0.25</v>
      </c>
      <c r="R290" s="6">
        <f t="shared" si="71"/>
        <v>0.25</v>
      </c>
      <c r="S290" s="6">
        <f t="shared" si="72"/>
        <v>0.25</v>
      </c>
      <c r="T290" s="6">
        <f t="shared" si="73"/>
        <v>0.25</v>
      </c>
      <c r="U290">
        <f t="shared" si="74"/>
        <v>1</v>
      </c>
      <c r="V290" s="6">
        <f t="shared" si="75"/>
        <v>0.25</v>
      </c>
      <c r="W290">
        <f t="shared" si="76"/>
        <v>2</v>
      </c>
      <c r="X290" s="6">
        <f t="shared" si="77"/>
        <v>0.5</v>
      </c>
      <c r="Y290">
        <f t="shared" si="78"/>
        <v>2</v>
      </c>
      <c r="Z290" s="6">
        <f t="shared" si="79"/>
        <v>0.5</v>
      </c>
      <c r="AA290">
        <f t="shared" si="80"/>
        <v>2</v>
      </c>
      <c r="AB290" s="6">
        <f t="shared" si="81"/>
        <v>0.5</v>
      </c>
    </row>
    <row r="291" spans="1:28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2</v>
      </c>
      <c r="F291" s="69">
        <f>COUNTIFS('2way'!$B$3:$B$7690,"&gt;50%",'2way'!$Y$3:$Y$7690,"Y",'2way'!$Q$3:$Q$7690,"=" &amp;B291) +  COUNTIFS('2way'!$B$3:$B$7690,"&gt;50%",'2way'!$Y$3:$Y$7690,"Y",'2way'!$R$3:$R$7690,"=" &amp;B291)</f>
        <v>2</v>
      </c>
      <c r="G291">
        <f>COUNTIF('2way'!$Q$3:$Q$7690,"=" &amp;B291) + COUNTIF('2way'!$R$3:$R$7690,"=" &amp;B291)</f>
        <v>4</v>
      </c>
      <c r="H291" s="6">
        <f t="shared" si="66"/>
        <v>0</v>
      </c>
      <c r="I291" s="6">
        <f t="shared" si="67"/>
        <v>0</v>
      </c>
      <c r="J291" s="6">
        <f t="shared" si="68"/>
        <v>0.5</v>
      </c>
      <c r="K291" s="6">
        <f t="shared" si="69"/>
        <v>0.5</v>
      </c>
      <c r="L291" s="69">
        <f>COUNTIFS('2way'!$M$3:$M$7690,"&gt;50%",'2way'!$Y$3:$Y$7690,"Y",'2way'!$Q$3:$Q$7690,"=" &amp;B291) +  COUNTIFS('2way'!$M$3:$M$7690,"&gt;50%",'2way'!$Y$3:$Y$7690,"Y",'2way'!$R$3:$R$7690,"=" &amp;B291)</f>
        <v>0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2</v>
      </c>
      <c r="O291" s="69">
        <f>COUNTIFS('2way'!$N$3:$N$7690,"&gt;50%",'2way'!$Y$3:$Y$7690,"Y",'2way'!$Q$3:$Q$7690,"=" &amp;B291) +  COUNTIFS('2way'!$N$3:$N$7690,"&gt;50%",'2way'!$Y$3:$Y$7690,"Y",'2way'!$R$3:$R$7690,"=" &amp;B291)</f>
        <v>2</v>
      </c>
      <c r="P291">
        <f>COUNTIF('2way'!$Q$3:$Q$7690,"=" &amp;B291) + COUNTIF('2way'!$R$3:$R$7690,"=" &amp;B291)</f>
        <v>4</v>
      </c>
      <c r="Q291" s="6">
        <f t="shared" si="70"/>
        <v>0</v>
      </c>
      <c r="R291" s="6">
        <f t="shared" si="71"/>
        <v>0</v>
      </c>
      <c r="S291" s="6">
        <f t="shared" si="72"/>
        <v>0.5</v>
      </c>
      <c r="T291" s="6">
        <f t="shared" si="73"/>
        <v>0.5</v>
      </c>
      <c r="U291">
        <f t="shared" si="74"/>
        <v>2</v>
      </c>
      <c r="V291" s="6">
        <f t="shared" si="75"/>
        <v>0.5</v>
      </c>
      <c r="W291">
        <f t="shared" si="76"/>
        <v>2</v>
      </c>
      <c r="X291" s="6">
        <f t="shared" si="77"/>
        <v>0.5</v>
      </c>
      <c r="Y291">
        <f t="shared" si="78"/>
        <v>2</v>
      </c>
      <c r="Z291" s="6">
        <f t="shared" si="79"/>
        <v>0.5</v>
      </c>
      <c r="AA291">
        <f t="shared" si="80"/>
        <v>2</v>
      </c>
      <c r="AB291" s="6">
        <f t="shared" si="81"/>
        <v>0.5</v>
      </c>
    </row>
    <row r="292" spans="1:28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0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1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4</v>
      </c>
      <c r="H292" s="6">
        <f t="shared" si="66"/>
        <v>0</v>
      </c>
      <c r="I292" s="6">
        <f t="shared" si="67"/>
        <v>0</v>
      </c>
      <c r="J292" s="6">
        <f t="shared" si="68"/>
        <v>0.25</v>
      </c>
      <c r="K292" s="6">
        <f t="shared" si="69"/>
        <v>0.5</v>
      </c>
      <c r="L292" s="69">
        <f>COUNTIFS('2way'!$M$3:$M$7690,"&gt;50%",'2way'!$Y$3:$Y$7690,"Y",'2way'!$Q$3:$Q$7690,"=" &amp;B292) +  COUNTIFS('2way'!$M$3:$M$7690,"&gt;50%",'2way'!$Y$3:$Y$7690,"Y",'2way'!$R$3:$R$7690,"=" &amp;B292)</f>
        <v>0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2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4</v>
      </c>
      <c r="Q292" s="6">
        <f t="shared" si="70"/>
        <v>0</v>
      </c>
      <c r="R292" s="6">
        <f t="shared" si="71"/>
        <v>0</v>
      </c>
      <c r="S292" s="6">
        <f t="shared" si="72"/>
        <v>0.5</v>
      </c>
      <c r="T292" s="6">
        <f t="shared" si="73"/>
        <v>0.5</v>
      </c>
      <c r="U292">
        <f t="shared" si="74"/>
        <v>1</v>
      </c>
      <c r="V292" s="6">
        <f t="shared" si="75"/>
        <v>0.25</v>
      </c>
      <c r="W292">
        <f t="shared" si="76"/>
        <v>2</v>
      </c>
      <c r="X292" s="6">
        <f t="shared" si="77"/>
        <v>0.5</v>
      </c>
      <c r="Y292">
        <f t="shared" si="78"/>
        <v>2</v>
      </c>
      <c r="Z292" s="6">
        <f t="shared" si="79"/>
        <v>0.5</v>
      </c>
      <c r="AA292">
        <f t="shared" si="80"/>
        <v>2</v>
      </c>
      <c r="AB292" s="6">
        <f t="shared" si="81"/>
        <v>0.5</v>
      </c>
    </row>
    <row r="293" spans="1:28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3</v>
      </c>
      <c r="F293" s="69">
        <f>COUNTIFS('2way'!$B$3:$B$7690,"&gt;50%",'2way'!$Y$3:$Y$7690,"Y",'2way'!$Q$3:$Q$7690,"=" &amp;B293) +  COUNTIFS('2way'!$B$3:$B$7690,"&gt;50%",'2way'!$Y$3:$Y$7690,"Y",'2way'!$R$3:$R$7690,"=" &amp;B293)</f>
        <v>1</v>
      </c>
      <c r="G293">
        <f>COUNTIF('2way'!$Q$3:$Q$7690,"=" &amp;B293) + COUNTIF('2way'!$R$3:$R$7690,"=" &amp;B293)</f>
        <v>4</v>
      </c>
      <c r="H293" s="6">
        <f t="shared" si="66"/>
        <v>0</v>
      </c>
      <c r="I293" s="6">
        <f t="shared" si="67"/>
        <v>0</v>
      </c>
      <c r="J293" s="6">
        <f t="shared" si="68"/>
        <v>0.75</v>
      </c>
      <c r="K293" s="6">
        <f t="shared" si="69"/>
        <v>0.25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1</v>
      </c>
      <c r="O293" s="69">
        <f>COUNTIFS('2way'!$N$3:$N$7690,"&gt;50%",'2way'!$Y$3:$Y$7690,"Y",'2way'!$Q$3:$Q$7690,"=" &amp;B293) +  COUNTIFS('2way'!$N$3:$N$7690,"&gt;50%",'2way'!$Y$3:$Y$7690,"Y",'2way'!$R$3:$R$7690,"=" &amp;B293)</f>
        <v>1</v>
      </c>
      <c r="P293">
        <f>COUNTIF('2way'!$Q$3:$Q$7690,"=" &amp;B293) + COUNTIF('2way'!$R$3:$R$7690,"=" &amp;B293)</f>
        <v>4</v>
      </c>
      <c r="Q293" s="6">
        <f t="shared" si="70"/>
        <v>0</v>
      </c>
      <c r="R293" s="6">
        <f t="shared" si="71"/>
        <v>0.5</v>
      </c>
      <c r="S293" s="6">
        <f t="shared" si="72"/>
        <v>0.25</v>
      </c>
      <c r="T293" s="6">
        <f t="shared" si="73"/>
        <v>0.25</v>
      </c>
      <c r="U293">
        <f t="shared" si="74"/>
        <v>3</v>
      </c>
      <c r="V293" s="6">
        <f t="shared" si="75"/>
        <v>0.75</v>
      </c>
      <c r="W293">
        <f t="shared" si="76"/>
        <v>1</v>
      </c>
      <c r="X293" s="6">
        <f t="shared" si="77"/>
        <v>0.25</v>
      </c>
      <c r="Y293">
        <f t="shared" si="78"/>
        <v>1</v>
      </c>
      <c r="Z293" s="6">
        <f t="shared" si="79"/>
        <v>0.25</v>
      </c>
      <c r="AA293">
        <f t="shared" si="80"/>
        <v>3</v>
      </c>
      <c r="AB293" s="6">
        <f t="shared" si="81"/>
        <v>0.75</v>
      </c>
    </row>
    <row r="294" spans="1:28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0</v>
      </c>
      <c r="F294" s="69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3</v>
      </c>
      <c r="H294" s="6">
        <f t="shared" si="66"/>
        <v>0</v>
      </c>
      <c r="I294" s="6">
        <f t="shared" si="67"/>
        <v>0</v>
      </c>
      <c r="J294" s="6">
        <f t="shared" si="68"/>
        <v>0</v>
      </c>
      <c r="K294" s="6">
        <f t="shared" si="69"/>
        <v>0</v>
      </c>
      <c r="L294" s="69">
        <f>COUNTIFS('2way'!$M$3:$M$7690,"&gt;50%",'2way'!$Y$3:$Y$7690,"Y",'2way'!$Q$3:$Q$7690,"=" &amp;B294) +  COUNTIFS('2way'!$M$3:$M$7690,"&gt;50%",'2way'!$Y$3:$Y$7690,"Y",'2way'!$R$3:$R$7690,"=" &amp;B294)</f>
        <v>0</v>
      </c>
      <c r="M294" s="69">
        <f>COUNTIFS('2way'!$M$3:$M$7690,"&gt;50%",'2way'!$Y$3:$Y$7690,"N",'2way'!$Q$3:$Q$7690,"=" &amp;B294) +  COUNTIFS('2way'!$M$3:$M$7690,"&gt;50%",'2way'!$Y$3:$Y$7690,"N",'2way'!$R$3:$R$7690,"=" &amp;B294)</f>
        <v>1</v>
      </c>
      <c r="N294" s="69">
        <f>COUNTIFS('2way'!$N$3:$N$7690,"&gt;50%",'2way'!$Y$3:$Y$7690,"N",'2way'!$Q$3:$Q$7690,"=" &amp;B294) +  COUNTIFS('2way'!$N$3:$N$7690,"&gt;50%",'2way'!$Y$3:$Y$7690,"N",'2way'!$R$3:$R$7690,"=" &amp;B294)</f>
        <v>2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3</v>
      </c>
      <c r="Q294" s="6">
        <f t="shared" si="70"/>
        <v>0</v>
      </c>
      <c r="R294" s="6">
        <f t="shared" si="71"/>
        <v>0.33333333333333331</v>
      </c>
      <c r="S294" s="6">
        <f t="shared" si="72"/>
        <v>0.66666666666666663</v>
      </c>
      <c r="T294" s="6">
        <f t="shared" si="73"/>
        <v>0</v>
      </c>
      <c r="U294">
        <f t="shared" si="74"/>
        <v>0</v>
      </c>
      <c r="V294" s="6">
        <f t="shared" si="75"/>
        <v>0</v>
      </c>
      <c r="W294">
        <f t="shared" si="76"/>
        <v>2</v>
      </c>
      <c r="X294" s="6">
        <f t="shared" si="77"/>
        <v>0.66666666666666663</v>
      </c>
      <c r="Y294">
        <f t="shared" si="78"/>
        <v>0</v>
      </c>
      <c r="Z294" s="6">
        <f t="shared" si="79"/>
        <v>0</v>
      </c>
      <c r="AA294">
        <f t="shared" si="80"/>
        <v>1</v>
      </c>
      <c r="AB294" s="6">
        <f t="shared" si="81"/>
        <v>0.33333333333333331</v>
      </c>
    </row>
    <row r="295" spans="1:28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1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0</v>
      </c>
      <c r="F295" s="69">
        <f>COUNTIFS('2way'!$B$3:$B$7690,"&gt;50%",'2way'!$Y$3:$Y$7690,"Y",'2way'!$Q$3:$Q$7690,"=" &amp;B295) +  COUNTIFS('2way'!$B$3:$B$7690,"&gt;50%",'2way'!$Y$3:$Y$7690,"Y",'2way'!$R$3:$R$7690,"=" &amp;B295)</f>
        <v>1</v>
      </c>
      <c r="G295">
        <f>COUNTIF('2way'!$Q$3:$Q$7690,"=" &amp;B295) + COUNTIF('2way'!$R$3:$R$7690,"=" &amp;B295)</f>
        <v>3</v>
      </c>
      <c r="H295" s="6">
        <f t="shared" si="66"/>
        <v>0.33333333333333331</v>
      </c>
      <c r="I295" s="6">
        <f t="shared" si="67"/>
        <v>0.33333333333333331</v>
      </c>
      <c r="J295" s="6">
        <f t="shared" si="68"/>
        <v>0</v>
      </c>
      <c r="K295" s="6">
        <f t="shared" si="69"/>
        <v>0.33333333333333331</v>
      </c>
      <c r="L295" s="69">
        <f>COUNTIFS('2way'!$M$3:$M$7690,"&gt;50%",'2way'!$Y$3:$Y$7690,"Y",'2way'!$Q$3:$Q$7690,"=" &amp;B295) +  COUNTIFS('2way'!$M$3:$M$7690,"&gt;50%",'2way'!$Y$3:$Y$7690,"Y",'2way'!$R$3:$R$7690,"=" &amp;B295)</f>
        <v>2</v>
      </c>
      <c r="M295" s="69">
        <f>COUNTIFS('2way'!$M$3:$M$7690,"&gt;50%",'2way'!$Y$3:$Y$7690,"N",'2way'!$Q$3:$Q$7690,"=" &amp;B295) +  COUNTIFS('2way'!$M$3:$M$7690,"&gt;50%",'2way'!$Y$3:$Y$7690,"N",'2way'!$R$3:$R$7690,"=" &amp;B295)</f>
        <v>1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3</v>
      </c>
      <c r="Q295" s="6">
        <f t="shared" si="70"/>
        <v>0.66666666666666663</v>
      </c>
      <c r="R295" s="6">
        <f t="shared" si="71"/>
        <v>0.33333333333333331</v>
      </c>
      <c r="S295" s="6">
        <f t="shared" si="72"/>
        <v>0</v>
      </c>
      <c r="T295" s="6">
        <f t="shared" si="73"/>
        <v>0</v>
      </c>
      <c r="U295">
        <f t="shared" si="74"/>
        <v>1</v>
      </c>
      <c r="V295" s="6">
        <f t="shared" si="75"/>
        <v>0.33333333333333331</v>
      </c>
      <c r="W295">
        <f t="shared" si="76"/>
        <v>2</v>
      </c>
      <c r="X295" s="6">
        <f t="shared" si="77"/>
        <v>0.66666666666666663</v>
      </c>
      <c r="Y295">
        <f t="shared" si="78"/>
        <v>2</v>
      </c>
      <c r="Z295" s="6">
        <f t="shared" si="79"/>
        <v>0.66666666666666663</v>
      </c>
      <c r="AA295">
        <f t="shared" si="80"/>
        <v>1</v>
      </c>
      <c r="AB295" s="6">
        <f t="shared" si="81"/>
        <v>0.33333333333333331</v>
      </c>
    </row>
    <row r="296" spans="1:28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0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0</v>
      </c>
      <c r="F296" s="69">
        <f>COUNTIFS('2way'!$B$3:$B$7690,"&gt;50%",'2way'!$Y$3:$Y$7690,"Y",'2way'!$Q$3:$Q$7690,"=" &amp;B296) +  COUNTIFS('2way'!$B$3:$B$7690,"&gt;50%",'2way'!$Y$3:$Y$7690,"Y",'2way'!$R$3:$R$7690,"=" &amp;B296)</f>
        <v>0</v>
      </c>
      <c r="G296">
        <f>COUNTIF('2way'!$Q$3:$Q$7690,"=" &amp;B296) + COUNTIF('2way'!$R$3:$R$7690,"=" &amp;B296)</f>
        <v>3</v>
      </c>
      <c r="H296" s="6">
        <f t="shared" si="66"/>
        <v>0</v>
      </c>
      <c r="I296" s="6">
        <f t="shared" si="67"/>
        <v>0.66666666666666663</v>
      </c>
      <c r="J296" s="6">
        <f t="shared" si="68"/>
        <v>0</v>
      </c>
      <c r="K296" s="6">
        <f t="shared" si="69"/>
        <v>0</v>
      </c>
      <c r="L296" s="69">
        <f>COUNTIFS('2way'!$M$3:$M$7690,"&gt;50%",'2way'!$Y$3:$Y$7690,"Y",'2way'!$Q$3:$Q$7690,"=" &amp;B296) +  COUNTIFS('2way'!$M$3:$M$7690,"&gt;50%",'2way'!$Y$3:$Y$7690,"Y",'2way'!$R$3:$R$7690,"=" &amp;B296)</f>
        <v>0</v>
      </c>
      <c r="M296" s="69">
        <f>COUNTIFS('2way'!$M$3:$M$7690,"&gt;50%",'2way'!$Y$3:$Y$7690,"N",'2way'!$Q$3:$Q$7690,"=" &amp;B296) +  COUNTIFS('2way'!$M$3:$M$7690,"&gt;50%",'2way'!$Y$3:$Y$7690,"N",'2way'!$R$3:$R$7690,"=" &amp;B296)</f>
        <v>3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3</v>
      </c>
      <c r="Q296" s="6">
        <f t="shared" si="70"/>
        <v>0</v>
      </c>
      <c r="R296" s="6">
        <f t="shared" si="71"/>
        <v>1</v>
      </c>
      <c r="S296" s="6">
        <f t="shared" si="72"/>
        <v>0</v>
      </c>
      <c r="T296" s="6">
        <f t="shared" si="73"/>
        <v>0</v>
      </c>
      <c r="U296">
        <f t="shared" si="74"/>
        <v>0</v>
      </c>
      <c r="V296" s="6">
        <f t="shared" si="75"/>
        <v>0</v>
      </c>
      <c r="W296">
        <f t="shared" si="76"/>
        <v>0</v>
      </c>
      <c r="X296" s="6">
        <f t="shared" si="77"/>
        <v>0</v>
      </c>
      <c r="Y296">
        <f t="shared" si="78"/>
        <v>2</v>
      </c>
      <c r="Z296" s="6">
        <f t="shared" si="79"/>
        <v>0.66666666666666663</v>
      </c>
      <c r="AA296">
        <f t="shared" si="80"/>
        <v>3</v>
      </c>
      <c r="AB296" s="6">
        <f t="shared" si="81"/>
        <v>1</v>
      </c>
    </row>
    <row r="297" spans="1:28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2</v>
      </c>
      <c r="D297" s="69">
        <f>COUNTIFS('2way'!$A$3:$A$7690,"&gt;50%",'2way'!$Y$3:$Y$7690,"N",'2way'!$Q$3:$Q$7690,"=" &amp;B297) +  COUNTIFS('2way'!$A$3:$A$7690,"&gt;50%",'2way'!$Y$3:$Y$7690,"N",'2way'!$R$3:$R$7690,"=" &amp;B297)</f>
        <v>0</v>
      </c>
      <c r="E297" s="69">
        <f>COUNTIFS('2way'!$B$3:$B$7690,"&gt;50%",'2way'!$Y$3:$Y$7690,"N",'2way'!$Q$3:$Q$7690,"=" &amp;B297) +  COUNTIFS('2way'!$B$3:$B$7690,"&gt;50%",'2way'!$Y$3:$Y$7690,"N",'2way'!$R$3:$R$7690,"=" &amp;B297)</f>
        <v>0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2</v>
      </c>
      <c r="H297" s="6">
        <f t="shared" si="66"/>
        <v>1</v>
      </c>
      <c r="I297" s="6">
        <f t="shared" si="67"/>
        <v>0</v>
      </c>
      <c r="J297" s="6">
        <f t="shared" si="68"/>
        <v>0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2</v>
      </c>
      <c r="M297" s="69">
        <f>COUNTIFS('2way'!$M$3:$M$7690,"&gt;50%",'2way'!$Y$3:$Y$7690,"N",'2way'!$Q$3:$Q$7690,"=" &amp;B297) +  COUNTIFS('2way'!$M$3:$M$7690,"&gt;50%",'2way'!$Y$3:$Y$7690,"N",'2way'!$R$3:$R$7690,"=" &amp;B297)</f>
        <v>0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2</v>
      </c>
      <c r="Q297" s="6">
        <f t="shared" si="70"/>
        <v>1</v>
      </c>
      <c r="R297" s="6">
        <f t="shared" si="71"/>
        <v>0</v>
      </c>
      <c r="S297" s="6">
        <f t="shared" si="72"/>
        <v>0</v>
      </c>
      <c r="T297" s="6">
        <f t="shared" si="73"/>
        <v>0</v>
      </c>
      <c r="U297">
        <f t="shared" si="74"/>
        <v>2</v>
      </c>
      <c r="V297" s="6">
        <f t="shared" si="75"/>
        <v>1</v>
      </c>
      <c r="W297">
        <f t="shared" si="76"/>
        <v>2</v>
      </c>
      <c r="X297" s="6">
        <f t="shared" si="77"/>
        <v>1</v>
      </c>
      <c r="Y297">
        <f t="shared" si="78"/>
        <v>0</v>
      </c>
      <c r="Z297" s="6">
        <f t="shared" si="79"/>
        <v>0</v>
      </c>
      <c r="AA297">
        <f t="shared" si="80"/>
        <v>0</v>
      </c>
      <c r="AB297" s="6">
        <f t="shared" si="81"/>
        <v>0</v>
      </c>
    </row>
    <row r="298" spans="1:28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1</v>
      </c>
      <c r="D298" s="69">
        <f>COUNTIFS('2way'!$A$3:$A$7690,"&gt;50%",'2way'!$Y$3:$Y$7690,"N",'2way'!$Q$3:$Q$7690,"=" &amp;B298) +  COUNTIFS('2way'!$A$3:$A$7690,"&gt;50%",'2way'!$Y$3:$Y$7690,"N",'2way'!$R$3:$R$7690,"=" &amp;B298)</f>
        <v>1</v>
      </c>
      <c r="E298" s="69">
        <f>COUNTIFS('2way'!$B$3:$B$7690,"&gt;50%",'2way'!$Y$3:$Y$7690,"N",'2way'!$Q$3:$Q$7690,"=" &amp;B298) +  COUNTIFS('2way'!$B$3:$B$7690,"&gt;50%",'2way'!$Y$3:$Y$7690,"N",'2way'!$R$3:$R$7690,"=" &amp;B298)</f>
        <v>0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3</v>
      </c>
      <c r="H298" s="6">
        <f t="shared" si="66"/>
        <v>0.33333333333333331</v>
      </c>
      <c r="I298" s="6">
        <f t="shared" si="67"/>
        <v>0.33333333333333331</v>
      </c>
      <c r="J298" s="6">
        <f t="shared" si="68"/>
        <v>0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2</v>
      </c>
      <c r="M298" s="69">
        <f>COUNTIFS('2way'!$M$3:$M$7690,"&gt;50%",'2way'!$Y$3:$Y$7690,"N",'2way'!$Q$3:$Q$7690,"=" &amp;B298) +  COUNTIFS('2way'!$M$3:$M$7690,"&gt;50%",'2way'!$Y$3:$Y$7690,"N",'2way'!$R$3:$R$7690,"=" &amp;B298)</f>
        <v>1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3</v>
      </c>
      <c r="Q298" s="6">
        <f t="shared" si="70"/>
        <v>0.66666666666666663</v>
      </c>
      <c r="R298" s="6">
        <f t="shared" si="71"/>
        <v>0.33333333333333331</v>
      </c>
      <c r="S298" s="6">
        <f t="shared" si="72"/>
        <v>0</v>
      </c>
      <c r="T298" s="6">
        <f t="shared" si="73"/>
        <v>0</v>
      </c>
      <c r="U298">
        <f t="shared" si="74"/>
        <v>1</v>
      </c>
      <c r="V298" s="6">
        <f t="shared" si="75"/>
        <v>0.33333333333333331</v>
      </c>
      <c r="W298">
        <f t="shared" si="76"/>
        <v>2</v>
      </c>
      <c r="X298" s="6">
        <f t="shared" si="77"/>
        <v>0.66666666666666663</v>
      </c>
      <c r="Y298">
        <f t="shared" si="78"/>
        <v>1</v>
      </c>
      <c r="Z298" s="6">
        <f t="shared" si="79"/>
        <v>0.33333333333333331</v>
      </c>
      <c r="AA298">
        <f t="shared" si="80"/>
        <v>1</v>
      </c>
      <c r="AB298" s="6">
        <f t="shared" si="81"/>
        <v>0.33333333333333331</v>
      </c>
    </row>
    <row r="299" spans="1:28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0</v>
      </c>
      <c r="D299" s="69">
        <f>COUNTIFS('2way'!$A$3:$A$7690,"&gt;50%",'2way'!$Y$3:$Y$7690,"N",'2way'!$Q$3:$Q$7690,"=" &amp;B299) +  COUNTIFS('2way'!$A$3:$A$7690,"&gt;50%",'2way'!$Y$3:$Y$7690,"N",'2way'!$R$3:$R$7690,"=" &amp;B299)</f>
        <v>0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3</v>
      </c>
      <c r="H299" s="6">
        <f t="shared" si="66"/>
        <v>0</v>
      </c>
      <c r="I299" s="6">
        <f t="shared" si="67"/>
        <v>0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3</v>
      </c>
      <c r="M299" s="69">
        <f>COUNTIFS('2way'!$M$3:$M$7690,"&gt;50%",'2way'!$Y$3:$Y$7690,"N",'2way'!$Q$3:$Q$7690,"=" &amp;B299) +  COUNTIFS('2way'!$M$3:$M$7690,"&gt;50%",'2way'!$Y$3:$Y$7690,"N",'2way'!$R$3:$R$7690,"=" &amp;B299)</f>
        <v>0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3</v>
      </c>
      <c r="Q299" s="6">
        <f t="shared" si="70"/>
        <v>1</v>
      </c>
      <c r="R299" s="6">
        <f t="shared" si="71"/>
        <v>0</v>
      </c>
      <c r="S299" s="6">
        <f t="shared" si="72"/>
        <v>0</v>
      </c>
      <c r="T299" s="6">
        <f t="shared" si="73"/>
        <v>0</v>
      </c>
      <c r="U299">
        <f t="shared" si="74"/>
        <v>0</v>
      </c>
      <c r="V299" s="6">
        <f t="shared" si="75"/>
        <v>0</v>
      </c>
      <c r="W299">
        <f t="shared" si="76"/>
        <v>3</v>
      </c>
      <c r="X299" s="6">
        <f t="shared" si="77"/>
        <v>1</v>
      </c>
      <c r="Y299">
        <f t="shared" si="78"/>
        <v>0</v>
      </c>
      <c r="Z299" s="6">
        <f t="shared" si="79"/>
        <v>0</v>
      </c>
      <c r="AA299">
        <f t="shared" si="80"/>
        <v>0</v>
      </c>
      <c r="AB299" s="6">
        <f t="shared" si="81"/>
        <v>0</v>
      </c>
    </row>
    <row r="300" spans="1:28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1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1</v>
      </c>
      <c r="F300" s="69">
        <f>COUNTIFS('2way'!$B$3:$B$7690,"&gt;50%",'2way'!$Y$3:$Y$7690,"Y",'2way'!$Q$3:$Q$7690,"=" &amp;B300) +  COUNTIFS('2way'!$B$3:$B$7690,"&gt;50%",'2way'!$Y$3:$Y$7690,"Y",'2way'!$R$3:$R$7690,"=" &amp;B300)</f>
        <v>1</v>
      </c>
      <c r="G300">
        <f>COUNTIF('2way'!$Q$3:$Q$7690,"=" &amp;B300) + COUNTIF('2way'!$R$3:$R$7690,"=" &amp;B300)</f>
        <v>3</v>
      </c>
      <c r="H300" s="6">
        <f t="shared" si="66"/>
        <v>0.33333333333333331</v>
      </c>
      <c r="I300" s="6">
        <f t="shared" si="67"/>
        <v>0</v>
      </c>
      <c r="J300" s="6">
        <f t="shared" si="68"/>
        <v>0.33333333333333331</v>
      </c>
      <c r="K300" s="6">
        <f t="shared" si="69"/>
        <v>0.33333333333333331</v>
      </c>
      <c r="L300" s="69">
        <f>COUNTIFS('2way'!$M$3:$M$7690,"&gt;50%",'2way'!$Y$3:$Y$7690,"Y",'2way'!$Q$3:$Q$7690,"=" &amp;B300) +  COUNTIFS('2way'!$M$3:$M$7690,"&gt;50%",'2way'!$Y$3:$Y$7690,"Y",'2way'!$R$3:$R$7690,"=" &amp;B300)</f>
        <v>2</v>
      </c>
      <c r="M300" s="69">
        <f>COUNTIFS('2way'!$M$3:$M$7690,"&gt;50%",'2way'!$Y$3:$Y$7690,"N",'2way'!$Q$3:$Q$7690,"=" &amp;B300) +  COUNTIFS('2way'!$M$3:$M$7690,"&gt;50%",'2way'!$Y$3:$Y$7690,"N",'2way'!$R$3:$R$7690,"=" &amp;B300)</f>
        <v>1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3</v>
      </c>
      <c r="Q300" s="6">
        <f t="shared" si="70"/>
        <v>0.66666666666666663</v>
      </c>
      <c r="R300" s="6">
        <f t="shared" si="71"/>
        <v>0.33333333333333331</v>
      </c>
      <c r="S300" s="6">
        <f t="shared" si="72"/>
        <v>0</v>
      </c>
      <c r="T300" s="6">
        <f t="shared" si="73"/>
        <v>0</v>
      </c>
      <c r="U300">
        <f t="shared" si="74"/>
        <v>2</v>
      </c>
      <c r="V300" s="6">
        <f t="shared" si="75"/>
        <v>0.66666666666666663</v>
      </c>
      <c r="W300">
        <f t="shared" si="76"/>
        <v>2</v>
      </c>
      <c r="X300" s="6">
        <f t="shared" si="77"/>
        <v>0.66666666666666663</v>
      </c>
      <c r="Y300">
        <f t="shared" si="78"/>
        <v>1</v>
      </c>
      <c r="Z300" s="6">
        <f t="shared" si="79"/>
        <v>0.33333333333333331</v>
      </c>
      <c r="AA300">
        <f t="shared" si="80"/>
        <v>1</v>
      </c>
      <c r="AB300" s="6">
        <f t="shared" si="81"/>
        <v>0.33333333333333331</v>
      </c>
    </row>
    <row r="301" spans="1:28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0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0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3</v>
      </c>
      <c r="H301" s="6">
        <f t="shared" si="66"/>
        <v>0</v>
      </c>
      <c r="I301" s="6">
        <f t="shared" si="67"/>
        <v>0.66666666666666663</v>
      </c>
      <c r="J301" s="6">
        <f t="shared" si="68"/>
        <v>0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0</v>
      </c>
      <c r="M301" s="69">
        <f>COUNTIFS('2way'!$M$3:$M$7690,"&gt;50%",'2way'!$Y$3:$Y$7690,"N",'2way'!$Q$3:$Q$7690,"=" &amp;B301) +  COUNTIFS('2way'!$M$3:$M$7690,"&gt;50%",'2way'!$Y$3:$Y$7690,"N",'2way'!$R$3:$R$7690,"=" &amp;B301)</f>
        <v>3</v>
      </c>
      <c r="N301" s="69">
        <f>COUNTIFS('2way'!$N$3:$N$7690,"&gt;50%",'2way'!$Y$3:$Y$7690,"N",'2way'!$Q$3:$Q$7690,"=" &amp;B301) +  COUNTIFS('2way'!$N$3:$N$7690,"&gt;50%",'2way'!$Y$3:$Y$7690,"N",'2way'!$R$3:$R$7690,"=" &amp;B301)</f>
        <v>0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3</v>
      </c>
      <c r="Q301" s="6">
        <f t="shared" si="70"/>
        <v>0</v>
      </c>
      <c r="R301" s="6">
        <f t="shared" si="71"/>
        <v>1</v>
      </c>
      <c r="S301" s="6">
        <f t="shared" si="72"/>
        <v>0</v>
      </c>
      <c r="T301" s="6">
        <f t="shared" si="73"/>
        <v>0</v>
      </c>
      <c r="U301">
        <f t="shared" si="74"/>
        <v>0</v>
      </c>
      <c r="V301" s="6">
        <f t="shared" si="75"/>
        <v>0</v>
      </c>
      <c r="W301">
        <f t="shared" si="76"/>
        <v>0</v>
      </c>
      <c r="X301" s="6">
        <f t="shared" si="77"/>
        <v>0</v>
      </c>
      <c r="Y301">
        <f t="shared" si="78"/>
        <v>2</v>
      </c>
      <c r="Z301" s="6">
        <f t="shared" si="79"/>
        <v>0.66666666666666663</v>
      </c>
      <c r="AA301">
        <f t="shared" si="80"/>
        <v>3</v>
      </c>
      <c r="AB301" s="6">
        <f t="shared" si="81"/>
        <v>1</v>
      </c>
    </row>
    <row r="302" spans="1:28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2</v>
      </c>
      <c r="D302" s="69">
        <f>COUNTIFS('2way'!$A$3:$A$7690,"&gt;50%",'2way'!$Y$3:$Y$7690,"N",'2way'!$Q$3:$Q$7690,"=" &amp;B302) +  COUNTIFS('2way'!$A$3:$A$7690,"&gt;50%",'2way'!$Y$3:$Y$7690,"N",'2way'!$R$3:$R$7690,"=" &amp;B302)</f>
        <v>1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3</v>
      </c>
      <c r="H302" s="6">
        <f t="shared" si="66"/>
        <v>0.66666666666666663</v>
      </c>
      <c r="I302" s="6">
        <f t="shared" si="67"/>
        <v>0.33333333333333331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2</v>
      </c>
      <c r="M302" s="69">
        <f>COUNTIFS('2way'!$M$3:$M$7690,"&gt;50%",'2way'!$Y$3:$Y$7690,"N",'2way'!$Q$3:$Q$7690,"=" &amp;B302) +  COUNTIFS('2way'!$M$3:$M$7690,"&gt;50%",'2way'!$Y$3:$Y$7690,"N",'2way'!$R$3:$R$7690,"=" &amp;B302)</f>
        <v>1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0</v>
      </c>
      <c r="P302">
        <f>COUNTIF('2way'!$Q$3:$Q$7690,"=" &amp;B302) + COUNTIF('2way'!$R$3:$R$7690,"=" &amp;B302)</f>
        <v>3</v>
      </c>
      <c r="Q302" s="6">
        <f t="shared" si="70"/>
        <v>0.66666666666666663</v>
      </c>
      <c r="R302" s="6">
        <f t="shared" si="71"/>
        <v>0.33333333333333331</v>
      </c>
      <c r="S302" s="6">
        <f t="shared" si="72"/>
        <v>0</v>
      </c>
      <c r="T302" s="6">
        <f t="shared" si="73"/>
        <v>0</v>
      </c>
      <c r="U302">
        <f t="shared" si="74"/>
        <v>2</v>
      </c>
      <c r="V302" s="6">
        <f t="shared" si="75"/>
        <v>0.66666666666666663</v>
      </c>
      <c r="W302">
        <f t="shared" si="76"/>
        <v>2</v>
      </c>
      <c r="X302" s="6">
        <f t="shared" si="77"/>
        <v>0.66666666666666663</v>
      </c>
      <c r="Y302">
        <f t="shared" si="78"/>
        <v>1</v>
      </c>
      <c r="Z302" s="6">
        <f t="shared" si="79"/>
        <v>0.33333333333333331</v>
      </c>
      <c r="AA302">
        <f t="shared" si="80"/>
        <v>1</v>
      </c>
      <c r="AB302" s="6">
        <f t="shared" si="81"/>
        <v>0.33333333333333331</v>
      </c>
    </row>
    <row r="303" spans="1:28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0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0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3</v>
      </c>
      <c r="H303" s="6">
        <f t="shared" si="66"/>
        <v>0</v>
      </c>
      <c r="I303" s="6">
        <f t="shared" si="67"/>
        <v>0</v>
      </c>
      <c r="J303" s="6">
        <f t="shared" si="68"/>
        <v>0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1</v>
      </c>
      <c r="M303" s="69">
        <f>COUNTIFS('2way'!$M$3:$M$7690,"&gt;50%",'2way'!$Y$3:$Y$7690,"N",'2way'!$Q$3:$Q$7690,"=" &amp;B303) +  COUNTIFS('2way'!$M$3:$M$7690,"&gt;50%",'2way'!$Y$3:$Y$7690,"N",'2way'!$R$3:$R$7690,"=" &amp;B303)</f>
        <v>2</v>
      </c>
      <c r="N303" s="69">
        <f>COUNTIFS('2way'!$N$3:$N$7690,"&gt;50%",'2way'!$Y$3:$Y$7690,"N",'2way'!$Q$3:$Q$7690,"=" &amp;B303) +  COUNTIFS('2way'!$N$3:$N$7690,"&gt;50%",'2way'!$Y$3:$Y$7690,"N",'2way'!$R$3:$R$7690,"=" &amp;B303)</f>
        <v>0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3</v>
      </c>
      <c r="Q303" s="6">
        <f t="shared" si="70"/>
        <v>0.33333333333333331</v>
      </c>
      <c r="R303" s="6">
        <f t="shared" si="71"/>
        <v>0.66666666666666663</v>
      </c>
      <c r="S303" s="6">
        <f t="shared" si="72"/>
        <v>0</v>
      </c>
      <c r="T303" s="6">
        <f t="shared" si="73"/>
        <v>0</v>
      </c>
      <c r="U303">
        <f t="shared" si="74"/>
        <v>0</v>
      </c>
      <c r="V303" s="6">
        <f t="shared" si="75"/>
        <v>0</v>
      </c>
      <c r="W303">
        <f t="shared" si="76"/>
        <v>1</v>
      </c>
      <c r="X303" s="6">
        <f t="shared" si="77"/>
        <v>0.33333333333333331</v>
      </c>
      <c r="Y303">
        <f t="shared" si="78"/>
        <v>0</v>
      </c>
      <c r="Z303" s="6">
        <f t="shared" si="79"/>
        <v>0</v>
      </c>
      <c r="AA303">
        <f t="shared" si="80"/>
        <v>2</v>
      </c>
      <c r="AB303" s="6">
        <f t="shared" si="81"/>
        <v>0.66666666666666663</v>
      </c>
    </row>
    <row r="304" spans="1:28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0</v>
      </c>
      <c r="D304" s="69">
        <f>COUNTIFS('2way'!$A$3:$A$7690,"&gt;50%",'2way'!$Y$3:$Y$7690,"N",'2way'!$Q$3:$Q$7690,"=" &amp;B304) +  COUNTIFS('2way'!$A$3:$A$7690,"&gt;50%",'2way'!$Y$3:$Y$7690,"N",'2way'!$R$3:$R$7690,"=" &amp;B304)</f>
        <v>0</v>
      </c>
      <c r="E304" s="69">
        <f>COUNTIFS('2way'!$B$3:$B$7690,"&gt;50%",'2way'!$Y$3:$Y$7690,"N",'2way'!$Q$3:$Q$7690,"=" &amp;B304) +  COUNTIFS('2way'!$B$3:$B$7690,"&gt;50%",'2way'!$Y$3:$Y$7690,"N",'2way'!$R$3:$R$7690,"=" &amp;B304)</f>
        <v>0</v>
      </c>
      <c r="F304" s="69">
        <f>COUNTIFS('2way'!$B$3:$B$7690,"&gt;50%",'2way'!$Y$3:$Y$7690,"Y",'2way'!$Q$3:$Q$7690,"=" &amp;B304) +  COUNTIFS('2way'!$B$3:$B$7690,"&gt;50%",'2way'!$Y$3:$Y$7690,"Y",'2way'!$R$3:$R$7690,"=" &amp;B304)</f>
        <v>2</v>
      </c>
      <c r="G304">
        <f>COUNTIF('2way'!$Q$3:$Q$7690,"=" &amp;B304) + COUNTIF('2way'!$R$3:$R$7690,"=" &amp;B304)</f>
        <v>3</v>
      </c>
      <c r="H304" s="6">
        <f t="shared" si="66"/>
        <v>0</v>
      </c>
      <c r="I304" s="6">
        <f t="shared" si="67"/>
        <v>0</v>
      </c>
      <c r="J304" s="6">
        <f t="shared" si="68"/>
        <v>0</v>
      </c>
      <c r="K304" s="6">
        <f t="shared" si="69"/>
        <v>0.66666666666666663</v>
      </c>
      <c r="L304" s="69">
        <f>COUNTIFS('2way'!$M$3:$M$7690,"&gt;50%",'2way'!$Y$3:$Y$7690,"Y",'2way'!$Q$3:$Q$7690,"=" &amp;B304) +  COUNTIFS('2way'!$M$3:$M$7690,"&gt;50%",'2way'!$Y$3:$Y$7690,"Y",'2way'!$R$3:$R$7690,"=" &amp;B304)</f>
        <v>2</v>
      </c>
      <c r="M304" s="69">
        <f>COUNTIFS('2way'!$M$3:$M$7690,"&gt;50%",'2way'!$Y$3:$Y$7690,"N",'2way'!$Q$3:$Q$7690,"=" &amp;B304) +  COUNTIFS('2way'!$M$3:$M$7690,"&gt;50%",'2way'!$Y$3:$Y$7690,"N",'2way'!$R$3:$R$7690,"=" &amp;B304)</f>
        <v>0</v>
      </c>
      <c r="N304" s="69">
        <f>COUNTIFS('2way'!$N$3:$N$7690,"&gt;50%",'2way'!$Y$3:$Y$7690,"N",'2way'!$Q$3:$Q$7690,"=" &amp;B304) +  COUNTIFS('2way'!$N$3:$N$7690,"&gt;50%",'2way'!$Y$3:$Y$7690,"N",'2way'!$R$3:$R$7690,"=" &amp;B304)</f>
        <v>1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3</v>
      </c>
      <c r="Q304" s="6">
        <f t="shared" si="70"/>
        <v>0.66666666666666663</v>
      </c>
      <c r="R304" s="6">
        <f t="shared" si="71"/>
        <v>0</v>
      </c>
      <c r="S304" s="6">
        <f t="shared" si="72"/>
        <v>0.33333333333333331</v>
      </c>
      <c r="T304" s="6">
        <f t="shared" si="73"/>
        <v>0</v>
      </c>
      <c r="U304">
        <f t="shared" si="74"/>
        <v>0</v>
      </c>
      <c r="V304" s="6">
        <f t="shared" si="75"/>
        <v>0</v>
      </c>
      <c r="W304">
        <f t="shared" si="76"/>
        <v>3</v>
      </c>
      <c r="X304" s="6">
        <f t="shared" si="77"/>
        <v>1</v>
      </c>
      <c r="Y304">
        <f t="shared" si="78"/>
        <v>2</v>
      </c>
      <c r="Z304" s="6">
        <f t="shared" si="79"/>
        <v>0.66666666666666663</v>
      </c>
      <c r="AA304">
        <f t="shared" si="80"/>
        <v>0</v>
      </c>
      <c r="AB304" s="6">
        <f t="shared" si="81"/>
        <v>0</v>
      </c>
    </row>
    <row r="305" spans="1:28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1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0</v>
      </c>
      <c r="G305">
        <f>COUNTIF('2way'!$Q$3:$Q$7690,"=" &amp;B305) + COUNTIF('2way'!$R$3:$R$7690,"=" &amp;B305)</f>
        <v>3</v>
      </c>
      <c r="H305" s="6">
        <f t="shared" si="66"/>
        <v>0.33333333333333331</v>
      </c>
      <c r="I305" s="6">
        <f t="shared" si="67"/>
        <v>0.33333333333333331</v>
      </c>
      <c r="J305" s="6">
        <f t="shared" si="68"/>
        <v>0</v>
      </c>
      <c r="K305" s="6">
        <f t="shared" si="69"/>
        <v>0</v>
      </c>
      <c r="L305" s="69">
        <f>COUNTIFS('2way'!$M$3:$M$7690,"&gt;50%",'2way'!$Y$3:$Y$7690,"Y",'2way'!$Q$3:$Q$7690,"=" &amp;B305) +  COUNTIFS('2way'!$M$3:$M$7690,"&gt;50%",'2way'!$Y$3:$Y$7690,"Y",'2way'!$R$3:$R$7690,"=" &amp;B305)</f>
        <v>2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3</v>
      </c>
      <c r="Q305" s="6">
        <f t="shared" si="70"/>
        <v>0.66666666666666663</v>
      </c>
      <c r="R305" s="6">
        <f t="shared" si="71"/>
        <v>0.33333333333333331</v>
      </c>
      <c r="S305" s="6">
        <f t="shared" si="72"/>
        <v>0</v>
      </c>
      <c r="T305" s="6">
        <f t="shared" si="73"/>
        <v>0</v>
      </c>
      <c r="U305">
        <f t="shared" si="74"/>
        <v>1</v>
      </c>
      <c r="V305" s="6">
        <f t="shared" si="75"/>
        <v>0.33333333333333331</v>
      </c>
      <c r="W305">
        <f t="shared" si="76"/>
        <v>2</v>
      </c>
      <c r="X305" s="6">
        <f t="shared" si="77"/>
        <v>0.66666666666666663</v>
      </c>
      <c r="Y305">
        <f t="shared" si="78"/>
        <v>1</v>
      </c>
      <c r="Z305" s="6">
        <f t="shared" si="79"/>
        <v>0.33333333333333331</v>
      </c>
      <c r="AA305">
        <f t="shared" si="80"/>
        <v>1</v>
      </c>
      <c r="AB305" s="6">
        <f t="shared" si="81"/>
        <v>0.33333333333333331</v>
      </c>
    </row>
    <row r="306" spans="1:28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0</v>
      </c>
      <c r="D306" s="69">
        <f>COUNTIFS('2way'!$A$3:$A$7690,"&gt;50%",'2way'!$Y$3:$Y$7690,"N",'2way'!$Q$3:$Q$7690,"=" &amp;B306) +  COUNTIFS('2way'!$A$3:$A$7690,"&gt;50%",'2way'!$Y$3:$Y$7690,"N",'2way'!$R$3:$R$7690,"=" &amp;B306)</f>
        <v>1</v>
      </c>
      <c r="E306" s="69">
        <f>COUNTIFS('2way'!$B$3:$B$7690,"&gt;50%",'2way'!$Y$3:$Y$7690,"N",'2way'!$Q$3:$Q$7690,"=" &amp;B306) +  COUNTIFS('2way'!$B$3:$B$7690,"&gt;50%",'2way'!$Y$3:$Y$7690,"N",'2way'!$R$3:$R$7690,"=" &amp;B306)</f>
        <v>0</v>
      </c>
      <c r="F306" s="69">
        <f>COUNTIFS('2way'!$B$3:$B$7690,"&gt;50%",'2way'!$Y$3:$Y$7690,"Y",'2way'!$Q$3:$Q$7690,"=" &amp;B306) +  COUNTIFS('2way'!$B$3:$B$7690,"&gt;50%",'2way'!$Y$3:$Y$7690,"Y",'2way'!$R$3:$R$7690,"=" &amp;B306)</f>
        <v>1</v>
      </c>
      <c r="G306">
        <f>COUNTIF('2way'!$Q$3:$Q$7690,"=" &amp;B306) + COUNTIF('2way'!$R$3:$R$7690,"=" &amp;B306)</f>
        <v>3</v>
      </c>
      <c r="H306" s="6">
        <f t="shared" si="66"/>
        <v>0</v>
      </c>
      <c r="I306" s="6">
        <f t="shared" si="67"/>
        <v>0.33333333333333331</v>
      </c>
      <c r="J306" s="6">
        <f t="shared" si="68"/>
        <v>0</v>
      </c>
      <c r="K306" s="6">
        <f t="shared" si="69"/>
        <v>0.33333333333333331</v>
      </c>
      <c r="L306" s="69">
        <f>COUNTIFS('2way'!$M$3:$M$7690,"&gt;50%",'2way'!$Y$3:$Y$7690,"Y",'2way'!$Q$3:$Q$7690,"=" &amp;B306) +  COUNTIFS('2way'!$M$3:$M$7690,"&gt;50%",'2way'!$Y$3:$Y$7690,"Y",'2way'!$R$3:$R$7690,"=" &amp;B306)</f>
        <v>1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1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3</v>
      </c>
      <c r="Q306" s="6">
        <f t="shared" si="70"/>
        <v>0.33333333333333331</v>
      </c>
      <c r="R306" s="6">
        <f t="shared" si="71"/>
        <v>0.33333333333333331</v>
      </c>
      <c r="S306" s="6">
        <f t="shared" si="72"/>
        <v>0.33333333333333331</v>
      </c>
      <c r="T306" s="6">
        <f t="shared" si="73"/>
        <v>0</v>
      </c>
      <c r="U306">
        <f t="shared" si="74"/>
        <v>0</v>
      </c>
      <c r="V306" s="6">
        <f t="shared" si="75"/>
        <v>0</v>
      </c>
      <c r="W306">
        <f t="shared" si="76"/>
        <v>2</v>
      </c>
      <c r="X306" s="6">
        <f t="shared" si="77"/>
        <v>0.66666666666666663</v>
      </c>
      <c r="Y306">
        <f t="shared" si="78"/>
        <v>2</v>
      </c>
      <c r="Z306" s="6">
        <f t="shared" si="79"/>
        <v>0.66666666666666663</v>
      </c>
      <c r="AA306">
        <f t="shared" si="80"/>
        <v>1</v>
      </c>
      <c r="AB306" s="6">
        <f t="shared" si="81"/>
        <v>0.33333333333333331</v>
      </c>
    </row>
    <row r="307" spans="1:28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1</v>
      </c>
      <c r="D307" s="69">
        <f>COUNTIFS('2way'!$A$3:$A$7690,"&gt;50%",'2way'!$Y$3:$Y$7690,"N",'2way'!$Q$3:$Q$7690,"=" &amp;B307) +  COUNTIFS('2way'!$A$3:$A$7690,"&gt;50%",'2way'!$Y$3:$Y$7690,"N",'2way'!$R$3:$R$7690,"=" &amp;B307)</f>
        <v>0</v>
      </c>
      <c r="E307" s="69">
        <f>COUNTIFS('2way'!$B$3:$B$7690,"&gt;50%",'2way'!$Y$3:$Y$7690,"N",'2way'!$Q$3:$Q$7690,"=" &amp;B307) +  COUNTIFS('2way'!$B$3:$B$7690,"&gt;50%",'2way'!$Y$3:$Y$7690,"N",'2way'!$R$3:$R$7690,"=" &amp;B307)</f>
        <v>1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3</v>
      </c>
      <c r="H307" s="6">
        <f t="shared" si="66"/>
        <v>0.33333333333333331</v>
      </c>
      <c r="I307" s="6">
        <f t="shared" si="67"/>
        <v>0</v>
      </c>
      <c r="J307" s="6">
        <f t="shared" si="68"/>
        <v>0.33333333333333331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2</v>
      </c>
      <c r="M307" s="69">
        <f>COUNTIFS('2way'!$M$3:$M$7690,"&gt;50%",'2way'!$Y$3:$Y$7690,"N",'2way'!$Q$3:$Q$7690,"=" &amp;B307) +  COUNTIFS('2way'!$M$3:$M$7690,"&gt;50%",'2way'!$Y$3:$Y$7690,"N",'2way'!$R$3:$R$7690,"=" &amp;B307)</f>
        <v>1</v>
      </c>
      <c r="N307" s="69">
        <f>COUNTIFS('2way'!$N$3:$N$7690,"&gt;50%",'2way'!$Y$3:$Y$7690,"N",'2way'!$Q$3:$Q$7690,"=" &amp;B307) +  COUNTIFS('2way'!$N$3:$N$7690,"&gt;50%",'2way'!$Y$3:$Y$7690,"N",'2way'!$R$3:$R$7690,"=" &amp;B307)</f>
        <v>0</v>
      </c>
      <c r="O307" s="69">
        <f>COUNTIFS('2way'!$N$3:$N$7690,"&gt;50%",'2way'!$Y$3:$Y$7690,"Y",'2way'!$Q$3:$Q$7690,"=" &amp;B307) +  COUNTIFS('2way'!$N$3:$N$7690,"&gt;50%",'2way'!$Y$3:$Y$7690,"Y",'2way'!$R$3:$R$7690,"=" &amp;B307)</f>
        <v>0</v>
      </c>
      <c r="P307">
        <f>COUNTIF('2way'!$Q$3:$Q$7690,"=" &amp;B307) + COUNTIF('2way'!$R$3:$R$7690,"=" &amp;B307)</f>
        <v>3</v>
      </c>
      <c r="Q307" s="6">
        <f t="shared" si="70"/>
        <v>0.66666666666666663</v>
      </c>
      <c r="R307" s="6">
        <f t="shared" si="71"/>
        <v>0.33333333333333331</v>
      </c>
      <c r="S307" s="6">
        <f t="shared" si="72"/>
        <v>0</v>
      </c>
      <c r="T307" s="6">
        <f t="shared" si="73"/>
        <v>0</v>
      </c>
      <c r="U307">
        <f t="shared" si="74"/>
        <v>2</v>
      </c>
      <c r="V307" s="6">
        <f t="shared" si="75"/>
        <v>0.66666666666666663</v>
      </c>
      <c r="W307">
        <f t="shared" si="76"/>
        <v>2</v>
      </c>
      <c r="X307" s="6">
        <f t="shared" si="77"/>
        <v>0.66666666666666663</v>
      </c>
      <c r="Y307">
        <f t="shared" si="78"/>
        <v>0</v>
      </c>
      <c r="Z307" s="6">
        <f t="shared" si="79"/>
        <v>0</v>
      </c>
      <c r="AA307">
        <f t="shared" si="80"/>
        <v>1</v>
      </c>
      <c r="AB307" s="6">
        <f t="shared" si="81"/>
        <v>0.33333333333333331</v>
      </c>
    </row>
    <row r="308" spans="1:28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1</v>
      </c>
      <c r="D308" s="69">
        <f>COUNTIFS('2way'!$A$3:$A$7690,"&gt;50%",'2way'!$Y$3:$Y$7690,"N",'2way'!$Q$3:$Q$7690,"=" &amp;B308) +  COUNTIFS('2way'!$A$3:$A$7690,"&gt;50%",'2way'!$Y$3:$Y$7690,"N",'2way'!$R$3:$R$7690,"=" &amp;B308)</f>
        <v>1</v>
      </c>
      <c r="E308" s="69">
        <f>COUNTIFS('2way'!$B$3:$B$7690,"&gt;50%",'2way'!$Y$3:$Y$7690,"N",'2way'!$Q$3:$Q$7690,"=" &amp;B308) +  COUNTIFS('2way'!$B$3:$B$7690,"&gt;50%",'2way'!$Y$3:$Y$7690,"N",'2way'!$R$3:$R$7690,"=" &amp;B308)</f>
        <v>0</v>
      </c>
      <c r="F308" s="69">
        <f>COUNTIFS('2way'!$B$3:$B$7690,"&gt;50%",'2way'!$Y$3:$Y$7690,"Y",'2way'!$Q$3:$Q$7690,"=" &amp;B308) +  COUNTIFS('2way'!$B$3:$B$7690,"&gt;50%",'2way'!$Y$3:$Y$7690,"Y",'2way'!$R$3:$R$7690,"=" &amp;B308)</f>
        <v>0</v>
      </c>
      <c r="G308">
        <f>COUNTIF('2way'!$Q$3:$Q$7690,"=" &amp;B308) + COUNTIF('2way'!$R$3:$R$7690,"=" &amp;B308)</f>
        <v>3</v>
      </c>
      <c r="H308" s="6">
        <f t="shared" si="66"/>
        <v>0.33333333333333331</v>
      </c>
      <c r="I308" s="6">
        <f t="shared" si="67"/>
        <v>0.33333333333333331</v>
      </c>
      <c r="J308" s="6">
        <f t="shared" si="68"/>
        <v>0</v>
      </c>
      <c r="K308" s="6">
        <f t="shared" si="69"/>
        <v>0</v>
      </c>
      <c r="L308" s="69">
        <f>COUNTIFS('2way'!$M$3:$M$7690,"&gt;50%",'2way'!$Y$3:$Y$7690,"Y",'2way'!$Q$3:$Q$7690,"=" &amp;B308) +  COUNTIFS('2way'!$M$3:$M$7690,"&gt;50%",'2way'!$Y$3:$Y$7690,"Y",'2way'!$R$3:$R$7690,"=" &amp;B308)</f>
        <v>2</v>
      </c>
      <c r="M308" s="69">
        <f>COUNTIFS('2way'!$M$3:$M$7690,"&gt;50%",'2way'!$Y$3:$Y$7690,"N",'2way'!$Q$3:$Q$7690,"=" &amp;B308) +  COUNTIFS('2way'!$M$3:$M$7690,"&gt;50%",'2way'!$Y$3:$Y$7690,"N",'2way'!$R$3:$R$7690,"=" &amp;B308)</f>
        <v>1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3</v>
      </c>
      <c r="Q308" s="6">
        <f t="shared" si="70"/>
        <v>0.66666666666666663</v>
      </c>
      <c r="R308" s="6">
        <f t="shared" si="71"/>
        <v>0.33333333333333331</v>
      </c>
      <c r="S308" s="6">
        <f t="shared" si="72"/>
        <v>0</v>
      </c>
      <c r="T308" s="6">
        <f t="shared" si="73"/>
        <v>0</v>
      </c>
      <c r="U308">
        <f t="shared" si="74"/>
        <v>1</v>
      </c>
      <c r="V308" s="6">
        <f t="shared" si="75"/>
        <v>0.33333333333333331</v>
      </c>
      <c r="W308">
        <f t="shared" si="76"/>
        <v>2</v>
      </c>
      <c r="X308" s="6">
        <f t="shared" si="77"/>
        <v>0.66666666666666663</v>
      </c>
      <c r="Y308">
        <f t="shared" si="78"/>
        <v>1</v>
      </c>
      <c r="Z308" s="6">
        <f t="shared" si="79"/>
        <v>0.33333333333333331</v>
      </c>
      <c r="AA308">
        <f t="shared" si="80"/>
        <v>1</v>
      </c>
      <c r="AB308" s="6">
        <f t="shared" si="81"/>
        <v>0.33333333333333331</v>
      </c>
    </row>
    <row r="309" spans="1:28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2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3</v>
      </c>
      <c r="H309" s="6">
        <f t="shared" si="66"/>
        <v>0.66666666666666663</v>
      </c>
      <c r="I309" s="6">
        <f t="shared" si="67"/>
        <v>0</v>
      </c>
      <c r="J309" s="6">
        <f t="shared" si="68"/>
        <v>0</v>
      </c>
      <c r="K309" s="6">
        <f t="shared" si="69"/>
        <v>0</v>
      </c>
      <c r="L309" s="69">
        <f>COUNTIFS('2way'!$M$3:$M$7690,"&gt;50%",'2way'!$Y$3:$Y$7690,"Y",'2way'!$Q$3:$Q$7690,"=" &amp;B309) +  COUNTIFS('2way'!$M$3:$M$7690,"&gt;50%",'2way'!$Y$3:$Y$7690,"Y",'2way'!$R$3:$R$7690,"=" &amp;B309)</f>
        <v>2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3</v>
      </c>
      <c r="Q309" s="6">
        <f t="shared" si="70"/>
        <v>0.66666666666666663</v>
      </c>
      <c r="R309" s="6">
        <f t="shared" si="71"/>
        <v>0.33333333333333331</v>
      </c>
      <c r="S309" s="6">
        <f t="shared" si="72"/>
        <v>0</v>
      </c>
      <c r="T309" s="6">
        <f t="shared" si="73"/>
        <v>0</v>
      </c>
      <c r="U309">
        <f t="shared" si="74"/>
        <v>2</v>
      </c>
      <c r="V309" s="6">
        <f t="shared" si="75"/>
        <v>0.66666666666666663</v>
      </c>
      <c r="W309">
        <f t="shared" si="76"/>
        <v>2</v>
      </c>
      <c r="X309" s="6">
        <f t="shared" si="77"/>
        <v>0.66666666666666663</v>
      </c>
      <c r="Y309">
        <f t="shared" si="78"/>
        <v>0</v>
      </c>
      <c r="Z309" s="6">
        <f t="shared" si="79"/>
        <v>0</v>
      </c>
      <c r="AA309">
        <f t="shared" si="80"/>
        <v>1</v>
      </c>
      <c r="AB309" s="6">
        <f t="shared" si="81"/>
        <v>0.33333333333333331</v>
      </c>
    </row>
    <row r="310" spans="1:28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2</v>
      </c>
      <c r="D310" s="69">
        <f>COUNTIFS('2way'!$A$3:$A$7690,"&gt;50%",'2way'!$Y$3:$Y$7690,"N",'2way'!$Q$3:$Q$7690,"=" &amp;B310) +  COUNTIFS('2way'!$A$3:$A$7690,"&gt;50%",'2way'!$Y$3:$Y$7690,"N",'2way'!$R$3:$R$7690,"=" &amp;B310)</f>
        <v>1</v>
      </c>
      <c r="E310" s="69">
        <f>COUNTIFS('2way'!$B$3:$B$7690,"&gt;50%",'2way'!$Y$3:$Y$7690,"N",'2way'!$Q$3:$Q$7690,"=" &amp;B310) +  COUNTIFS('2way'!$B$3:$B$7690,"&gt;50%",'2way'!$Y$3:$Y$7690,"N",'2way'!$R$3:$R$7690,"=" &amp;B310)</f>
        <v>0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3</v>
      </c>
      <c r="H310" s="6">
        <f t="shared" si="66"/>
        <v>0.66666666666666663</v>
      </c>
      <c r="I310" s="6">
        <f t="shared" si="67"/>
        <v>0.33333333333333331</v>
      </c>
      <c r="J310" s="6">
        <f t="shared" si="68"/>
        <v>0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2</v>
      </c>
      <c r="M310" s="69">
        <f>COUNTIFS('2way'!$M$3:$M$7690,"&gt;50%",'2way'!$Y$3:$Y$7690,"N",'2way'!$Q$3:$Q$7690,"=" &amp;B310) +  COUNTIFS('2way'!$M$3:$M$7690,"&gt;50%",'2way'!$Y$3:$Y$7690,"N",'2way'!$R$3:$R$7690,"=" &amp;B310)</f>
        <v>1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3</v>
      </c>
      <c r="Q310" s="6">
        <f t="shared" si="70"/>
        <v>0.66666666666666663</v>
      </c>
      <c r="R310" s="6">
        <f t="shared" si="71"/>
        <v>0.33333333333333331</v>
      </c>
      <c r="S310" s="6">
        <f t="shared" si="72"/>
        <v>0</v>
      </c>
      <c r="T310" s="6">
        <f t="shared" si="73"/>
        <v>0</v>
      </c>
      <c r="U310">
        <f t="shared" si="74"/>
        <v>2</v>
      </c>
      <c r="V310" s="6">
        <f t="shared" si="75"/>
        <v>0.66666666666666663</v>
      </c>
      <c r="W310">
        <f t="shared" si="76"/>
        <v>2</v>
      </c>
      <c r="X310" s="6">
        <f t="shared" si="77"/>
        <v>0.66666666666666663</v>
      </c>
      <c r="Y310">
        <f t="shared" si="78"/>
        <v>1</v>
      </c>
      <c r="Z310" s="6">
        <f t="shared" si="79"/>
        <v>0.33333333333333331</v>
      </c>
      <c r="AA310">
        <f t="shared" si="80"/>
        <v>1</v>
      </c>
      <c r="AB310" s="6">
        <f t="shared" si="81"/>
        <v>0.33333333333333331</v>
      </c>
    </row>
    <row r="311" spans="1:28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0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1</v>
      </c>
      <c r="G311">
        <f>COUNTIF('2way'!$Q$3:$Q$7690,"=" &amp;B311) + COUNTIF('2way'!$R$3:$R$7690,"=" &amp;B311)</f>
        <v>2</v>
      </c>
      <c r="H311" s="6">
        <f t="shared" si="66"/>
        <v>0</v>
      </c>
      <c r="I311" s="6">
        <f t="shared" si="67"/>
        <v>0.5</v>
      </c>
      <c r="J311" s="6">
        <f t="shared" si="68"/>
        <v>0</v>
      </c>
      <c r="K311" s="6">
        <f t="shared" si="69"/>
        <v>0.5</v>
      </c>
      <c r="L311" s="69">
        <f>COUNTIFS('2way'!$M$3:$M$7690,"&gt;50%",'2way'!$Y$3:$Y$7690,"Y",'2way'!$Q$3:$Q$7690,"=" &amp;B311) +  COUNTIFS('2way'!$M$3:$M$7690,"&gt;50%",'2way'!$Y$3:$Y$7690,"Y",'2way'!$R$3:$R$7690,"=" &amp;B311)</f>
        <v>1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2</v>
      </c>
      <c r="Q311" s="6">
        <f t="shared" si="70"/>
        <v>0.5</v>
      </c>
      <c r="R311" s="6">
        <f t="shared" si="71"/>
        <v>0.5</v>
      </c>
      <c r="S311" s="6">
        <f t="shared" si="72"/>
        <v>0</v>
      </c>
      <c r="T311" s="6">
        <f t="shared" si="73"/>
        <v>0</v>
      </c>
      <c r="U311">
        <f t="shared" si="74"/>
        <v>0</v>
      </c>
      <c r="V311" s="6">
        <f t="shared" si="75"/>
        <v>0</v>
      </c>
      <c r="W311">
        <f t="shared" si="76"/>
        <v>1</v>
      </c>
      <c r="X311" s="6">
        <f t="shared" si="77"/>
        <v>0.5</v>
      </c>
      <c r="Y311">
        <f t="shared" si="78"/>
        <v>2</v>
      </c>
      <c r="Z311" s="6">
        <f t="shared" si="79"/>
        <v>1</v>
      </c>
      <c r="AA311">
        <f t="shared" si="80"/>
        <v>1</v>
      </c>
      <c r="AB311" s="6">
        <f t="shared" si="81"/>
        <v>0.5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1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1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6</v>
      </c>
      <c r="H312" s="6">
        <f t="shared" si="66"/>
        <v>0.16666666666666666</v>
      </c>
      <c r="I312" s="6">
        <f t="shared" si="67"/>
        <v>0.33333333333333331</v>
      </c>
      <c r="J312" s="6">
        <f t="shared" si="68"/>
        <v>0.16666666666666666</v>
      </c>
      <c r="K312" s="6">
        <f t="shared" si="69"/>
        <v>0.16666666666666666</v>
      </c>
      <c r="L312" s="69">
        <f>COUNTIFS('2way'!$M$3:$M$7690,"&gt;50%",'2way'!$Y$3:$Y$7690,"Y",'2way'!$Q$3:$Q$7690,"=" &amp;B312) +  COUNTIFS('2way'!$M$3:$M$7690,"&gt;50%",'2way'!$Y$3:$Y$7690,"Y",'2way'!$R$3:$R$7690,"=" &amp;B312)</f>
        <v>3</v>
      </c>
      <c r="M312" s="69">
        <f>COUNTIFS('2way'!$M$3:$M$7690,"&gt;50%",'2way'!$Y$3:$Y$7690,"N",'2way'!$Q$3:$Q$7690,"=" &amp;B312) +  COUNTIFS('2way'!$M$3:$M$7690,"&gt;50%",'2way'!$Y$3:$Y$7690,"N",'2way'!$R$3:$R$7690,"=" &amp;B312)</f>
        <v>3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6</v>
      </c>
      <c r="Q312" s="6">
        <f t="shared" si="70"/>
        <v>0.5</v>
      </c>
      <c r="R312" s="6">
        <f t="shared" si="71"/>
        <v>0.5</v>
      </c>
      <c r="S312" s="6">
        <f t="shared" si="72"/>
        <v>0</v>
      </c>
      <c r="T312" s="6">
        <f t="shared" si="73"/>
        <v>0</v>
      </c>
      <c r="U312">
        <f t="shared" si="74"/>
        <v>2</v>
      </c>
      <c r="V312" s="6">
        <f t="shared" si="75"/>
        <v>0.33333333333333331</v>
      </c>
      <c r="W312">
        <f t="shared" si="76"/>
        <v>3</v>
      </c>
      <c r="X312" s="6">
        <f t="shared" si="77"/>
        <v>0.5</v>
      </c>
      <c r="Y312">
        <f t="shared" si="78"/>
        <v>3</v>
      </c>
      <c r="Z312" s="6">
        <f t="shared" si="79"/>
        <v>0.5</v>
      </c>
      <c r="AA312">
        <f t="shared" si="80"/>
        <v>3</v>
      </c>
      <c r="AB312" s="6">
        <f t="shared" si="81"/>
        <v>0.5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2</v>
      </c>
      <c r="D313" s="69">
        <f>COUNTIFS('2way'!$A$3:$A$7690,"&gt;50%",'2way'!$Y$3:$Y$7690,"N",'2way'!$Q$3:$Q$7690,"=" &amp;B313) +  COUNTIFS('2way'!$A$3:$A$7690,"&gt;50%",'2way'!$Y$3:$Y$7690,"N",'2way'!$R$3:$R$7690,"=" &amp;B313)</f>
        <v>3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1</v>
      </c>
      <c r="G313">
        <f>COUNTIF('2way'!$Q$3:$Q$7690,"=" &amp;B313) + COUNTIF('2way'!$R$3:$R$7690,"=" &amp;B313)</f>
        <v>6</v>
      </c>
      <c r="H313" s="6">
        <f t="shared" si="66"/>
        <v>0.33333333333333331</v>
      </c>
      <c r="I313" s="6">
        <f t="shared" si="67"/>
        <v>0.5</v>
      </c>
      <c r="J313" s="6">
        <f t="shared" si="68"/>
        <v>0</v>
      </c>
      <c r="K313" s="6">
        <f t="shared" si="69"/>
        <v>0.16666666666666666</v>
      </c>
      <c r="L313" s="69">
        <f>COUNTIFS('2way'!$M$3:$M$7690,"&gt;50%",'2way'!$Y$3:$Y$7690,"Y",'2way'!$Q$3:$Q$7690,"=" &amp;B313) +  COUNTIFS('2way'!$M$3:$M$7690,"&gt;50%",'2way'!$Y$3:$Y$7690,"Y",'2way'!$R$3:$R$7690,"=" &amp;B313)</f>
        <v>3</v>
      </c>
      <c r="M313" s="69">
        <f>COUNTIFS('2way'!$M$3:$M$7690,"&gt;50%",'2way'!$Y$3:$Y$7690,"N",'2way'!$Q$3:$Q$7690,"=" &amp;B313) +  COUNTIFS('2way'!$M$3:$M$7690,"&gt;50%",'2way'!$Y$3:$Y$7690,"N",'2way'!$R$3:$R$7690,"=" &amp;B313)</f>
        <v>3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6</v>
      </c>
      <c r="Q313" s="6">
        <f t="shared" si="70"/>
        <v>0.5</v>
      </c>
      <c r="R313" s="6">
        <f t="shared" si="71"/>
        <v>0.5</v>
      </c>
      <c r="S313" s="6">
        <f t="shared" si="72"/>
        <v>0</v>
      </c>
      <c r="T313" s="6">
        <f t="shared" si="73"/>
        <v>0</v>
      </c>
      <c r="U313">
        <f t="shared" si="74"/>
        <v>2</v>
      </c>
      <c r="V313" s="6">
        <f t="shared" si="75"/>
        <v>0.33333333333333331</v>
      </c>
      <c r="W313">
        <f t="shared" si="76"/>
        <v>3</v>
      </c>
      <c r="X313" s="6">
        <f t="shared" si="77"/>
        <v>0.5</v>
      </c>
      <c r="Y313">
        <f t="shared" si="78"/>
        <v>4</v>
      </c>
      <c r="Z313" s="6">
        <f t="shared" si="79"/>
        <v>0.66666666666666663</v>
      </c>
      <c r="AA313">
        <f t="shared" si="80"/>
        <v>3</v>
      </c>
      <c r="AB313" s="6">
        <f t="shared" si="81"/>
        <v>0.5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2</v>
      </c>
      <c r="D314" s="69">
        <f>COUNTIFS('2way'!$A$3:$A$7690,"&gt;50%",'2way'!$Y$3:$Y$7690,"N",'2way'!$Q$3:$Q$7690,"=" &amp;B314) +  COUNTIFS('2way'!$A$3:$A$7690,"&gt;50%",'2way'!$Y$3:$Y$7690,"N",'2way'!$R$3:$R$7690,"=" &amp;B314)</f>
        <v>0</v>
      </c>
      <c r="E314" s="69">
        <f>COUNTIFS('2way'!$B$3:$B$7690,"&gt;50%",'2way'!$Y$3:$Y$7690,"N",'2way'!$Q$3:$Q$7690,"=" &amp;B314) +  COUNTIFS('2way'!$B$3:$B$7690,"&gt;50%",'2way'!$Y$3:$Y$7690,"N",'2way'!$R$3:$R$7690,"=" &amp;B314)</f>
        <v>1</v>
      </c>
      <c r="F314" s="69">
        <f>COUNTIFS('2way'!$B$3:$B$7690,"&gt;50%",'2way'!$Y$3:$Y$7690,"Y",'2way'!$Q$3:$Q$7690,"=" &amp;B314) +  COUNTIFS('2way'!$B$3:$B$7690,"&gt;50%",'2way'!$Y$3:$Y$7690,"Y",'2way'!$R$3:$R$7690,"=" &amp;B314)</f>
        <v>0</v>
      </c>
      <c r="G314">
        <f>COUNTIF('2way'!$Q$3:$Q$7690,"=" &amp;B314) + COUNTIF('2way'!$R$3:$R$7690,"=" &amp;B314)</f>
        <v>6</v>
      </c>
      <c r="H314" s="6">
        <f t="shared" si="66"/>
        <v>0.33333333333333331</v>
      </c>
      <c r="I314" s="6">
        <f t="shared" si="67"/>
        <v>0</v>
      </c>
      <c r="J314" s="6">
        <f t="shared" si="68"/>
        <v>0.16666666666666666</v>
      </c>
      <c r="K314" s="6">
        <f t="shared" si="69"/>
        <v>0</v>
      </c>
      <c r="L314" s="69">
        <f>COUNTIFS('2way'!$M$3:$M$7690,"&gt;50%",'2way'!$Y$3:$Y$7690,"Y",'2way'!$Q$3:$Q$7690,"=" &amp;B314) +  COUNTIFS('2way'!$M$3:$M$7690,"&gt;50%",'2way'!$Y$3:$Y$7690,"Y",'2way'!$R$3:$R$7690,"=" &amp;B314)</f>
        <v>2</v>
      </c>
      <c r="M314" s="69">
        <f>COUNTIFS('2way'!$M$3:$M$7690,"&gt;50%",'2way'!$Y$3:$Y$7690,"N",'2way'!$Q$3:$Q$7690,"=" &amp;B314) +  COUNTIFS('2way'!$M$3:$M$7690,"&gt;50%",'2way'!$Y$3:$Y$7690,"N",'2way'!$R$3:$R$7690,"=" &amp;B314)</f>
        <v>3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6</v>
      </c>
      <c r="Q314" s="6">
        <f t="shared" si="70"/>
        <v>0.33333333333333331</v>
      </c>
      <c r="R314" s="6">
        <f t="shared" si="71"/>
        <v>0.5</v>
      </c>
      <c r="S314" s="6">
        <f t="shared" si="72"/>
        <v>0.16666666666666666</v>
      </c>
      <c r="T314" s="6">
        <f t="shared" si="73"/>
        <v>0</v>
      </c>
      <c r="U314">
        <f t="shared" si="74"/>
        <v>3</v>
      </c>
      <c r="V314" s="6">
        <f t="shared" si="75"/>
        <v>0.5</v>
      </c>
      <c r="W314">
        <f t="shared" si="76"/>
        <v>3</v>
      </c>
      <c r="X314" s="6">
        <f t="shared" si="77"/>
        <v>0.5</v>
      </c>
      <c r="Y314">
        <f t="shared" si="78"/>
        <v>0</v>
      </c>
      <c r="Z314" s="6">
        <f t="shared" si="79"/>
        <v>0</v>
      </c>
      <c r="AA314">
        <f t="shared" si="80"/>
        <v>3</v>
      </c>
      <c r="AB314" s="6">
        <f t="shared" si="81"/>
        <v>0.5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1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1</v>
      </c>
      <c r="F315" s="69">
        <f>COUNTIFS('2way'!$B$3:$B$7690,"&gt;50%",'2way'!$Y$3:$Y$7690,"Y",'2way'!$Q$3:$Q$7690,"=" &amp;B315) +  COUNTIFS('2way'!$B$3:$B$7690,"&gt;50%",'2way'!$Y$3:$Y$7690,"Y",'2way'!$R$3:$R$7690,"=" &amp;B315)</f>
        <v>1</v>
      </c>
      <c r="G315">
        <f>COUNTIF('2way'!$Q$3:$Q$7690,"=" &amp;B315) + COUNTIF('2way'!$R$3:$R$7690,"=" &amp;B315)</f>
        <v>6</v>
      </c>
      <c r="H315" s="6">
        <f t="shared" si="66"/>
        <v>0.16666666666666666</v>
      </c>
      <c r="I315" s="6">
        <f t="shared" si="67"/>
        <v>0.33333333333333331</v>
      </c>
      <c r="J315" s="6">
        <f t="shared" si="68"/>
        <v>0.16666666666666666</v>
      </c>
      <c r="K315" s="6">
        <f t="shared" si="69"/>
        <v>0.16666666666666666</v>
      </c>
      <c r="L315" s="69">
        <f>COUNTIFS('2way'!$M$3:$M$7690,"&gt;50%",'2way'!$Y$3:$Y$7690,"Y",'2way'!$Q$3:$Q$7690,"=" &amp;B315) +  COUNTIFS('2way'!$M$3:$M$7690,"&gt;50%",'2way'!$Y$3:$Y$7690,"Y",'2way'!$R$3:$R$7690,"=" &amp;B315)</f>
        <v>3</v>
      </c>
      <c r="M315" s="69">
        <f>COUNTIFS('2way'!$M$3:$M$7690,"&gt;50%",'2way'!$Y$3:$Y$7690,"N",'2way'!$Q$3:$Q$7690,"=" &amp;B315) +  COUNTIFS('2way'!$M$3:$M$7690,"&gt;50%",'2way'!$Y$3:$Y$7690,"N",'2way'!$R$3:$R$7690,"=" &amp;B315)</f>
        <v>3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6</v>
      </c>
      <c r="Q315" s="6">
        <f t="shared" si="70"/>
        <v>0.5</v>
      </c>
      <c r="R315" s="6">
        <f t="shared" si="71"/>
        <v>0.5</v>
      </c>
      <c r="S315" s="6">
        <f t="shared" si="72"/>
        <v>0</v>
      </c>
      <c r="T315" s="6">
        <f t="shared" si="73"/>
        <v>0</v>
      </c>
      <c r="U315">
        <f t="shared" si="74"/>
        <v>2</v>
      </c>
      <c r="V315" s="6">
        <f t="shared" si="75"/>
        <v>0.33333333333333331</v>
      </c>
      <c r="W315">
        <f t="shared" si="76"/>
        <v>3</v>
      </c>
      <c r="X315" s="6">
        <f t="shared" si="77"/>
        <v>0.5</v>
      </c>
      <c r="Y315">
        <f t="shared" si="78"/>
        <v>3</v>
      </c>
      <c r="Z315" s="6">
        <f t="shared" si="79"/>
        <v>0.5</v>
      </c>
      <c r="AA315">
        <f t="shared" si="80"/>
        <v>3</v>
      </c>
      <c r="AB315" s="6">
        <f t="shared" si="81"/>
        <v>0.5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4</v>
      </c>
      <c r="D316" s="69">
        <f>COUNTIFS('2way'!$A$3:$A$7690,"&gt;50%",'2way'!$Y$3:$Y$7690,"N",'2way'!$Q$3:$Q$7690,"=" &amp;B316) +  COUNTIFS('2way'!$A$3:$A$7690,"&gt;50%",'2way'!$Y$3:$Y$7690,"N",'2way'!$R$3:$R$7690,"=" &amp;B316)</f>
        <v>0</v>
      </c>
      <c r="E316" s="69">
        <f>COUNTIFS('2way'!$B$3:$B$7690,"&gt;50%",'2way'!$Y$3:$Y$7690,"N",'2way'!$Q$3:$Q$7690,"=" &amp;B316) +  COUNTIFS('2way'!$B$3:$B$7690,"&gt;50%",'2way'!$Y$3:$Y$7690,"N",'2way'!$R$3:$R$7690,"=" &amp;B316)</f>
        <v>0</v>
      </c>
      <c r="F316" s="69">
        <f>COUNTIFS('2way'!$B$3:$B$7690,"&gt;50%",'2way'!$Y$3:$Y$7690,"Y",'2way'!$Q$3:$Q$7690,"=" &amp;B316) +  COUNTIFS('2way'!$B$3:$B$7690,"&gt;50%",'2way'!$Y$3:$Y$7690,"Y",'2way'!$R$3:$R$7690,"=" &amp;B316)</f>
        <v>0</v>
      </c>
      <c r="G316">
        <f>COUNTIF('2way'!$Q$3:$Q$7690,"=" &amp;B316) + COUNTIF('2way'!$R$3:$R$7690,"=" &amp;B316)</f>
        <v>6</v>
      </c>
      <c r="H316" s="6">
        <f t="shared" si="66"/>
        <v>0.66666666666666663</v>
      </c>
      <c r="I316" s="6">
        <f t="shared" si="67"/>
        <v>0</v>
      </c>
      <c r="J316" s="6">
        <f t="shared" si="68"/>
        <v>0</v>
      </c>
      <c r="K316" s="6">
        <f t="shared" si="69"/>
        <v>0</v>
      </c>
      <c r="L316" s="69">
        <f>COUNTIFS('2way'!$M$3:$M$7690,"&gt;50%",'2way'!$Y$3:$Y$7690,"Y",'2way'!$Q$3:$Q$7690,"=" &amp;B316) +  COUNTIFS('2way'!$M$3:$M$7690,"&gt;50%",'2way'!$Y$3:$Y$7690,"Y",'2way'!$R$3:$R$7690,"=" &amp;B316)</f>
        <v>5</v>
      </c>
      <c r="M316" s="69">
        <f>COUNTIFS('2way'!$M$3:$M$7690,"&gt;50%",'2way'!$Y$3:$Y$7690,"N",'2way'!$Q$3:$Q$7690,"=" &amp;B316) +  COUNTIFS('2way'!$M$3:$M$7690,"&gt;50%",'2way'!$Y$3:$Y$7690,"N",'2way'!$R$3:$R$7690,"=" &amp;B316)</f>
        <v>1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6</v>
      </c>
      <c r="Q316" s="6">
        <f t="shared" si="70"/>
        <v>0.83333333333333337</v>
      </c>
      <c r="R316" s="6">
        <f t="shared" si="71"/>
        <v>0.16666666666666666</v>
      </c>
      <c r="S316" s="6">
        <f t="shared" si="72"/>
        <v>0</v>
      </c>
      <c r="T316" s="6">
        <f t="shared" si="73"/>
        <v>0</v>
      </c>
      <c r="U316">
        <f t="shared" si="74"/>
        <v>4</v>
      </c>
      <c r="V316" s="6">
        <f t="shared" si="75"/>
        <v>0.66666666666666663</v>
      </c>
      <c r="W316">
        <f t="shared" si="76"/>
        <v>5</v>
      </c>
      <c r="X316" s="6">
        <f t="shared" si="77"/>
        <v>0.83333333333333337</v>
      </c>
      <c r="Y316">
        <f t="shared" si="78"/>
        <v>0</v>
      </c>
      <c r="Z316" s="6">
        <f t="shared" si="79"/>
        <v>0</v>
      </c>
      <c r="AA316">
        <f t="shared" si="80"/>
        <v>1</v>
      </c>
      <c r="AB316" s="6">
        <f t="shared" si="81"/>
        <v>0.16666666666666666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0</v>
      </c>
      <c r="E317" s="69">
        <f>COUNTIFS('2way'!$B$3:$B$7690,"&gt;50%",'2way'!$Y$3:$Y$7690,"N",'2way'!$Q$3:$Q$7690,"=" &amp;B317) +  COUNTIFS('2way'!$B$3:$B$7690,"&gt;50%",'2way'!$Y$3:$Y$7690,"N",'2way'!$R$3:$R$7690,"=" &amp;B317)</f>
        <v>1</v>
      </c>
      <c r="F317" s="69">
        <f>COUNTIFS('2way'!$B$3:$B$7690,"&gt;50%",'2way'!$Y$3:$Y$7690,"Y",'2way'!$Q$3:$Q$7690,"=" &amp;B317) +  COUNTIFS('2way'!$B$3:$B$7690,"&gt;50%",'2way'!$Y$3:$Y$7690,"Y",'2way'!$R$3:$R$7690,"=" &amp;B317)</f>
        <v>1</v>
      </c>
      <c r="G317">
        <f>COUNTIF('2way'!$Q$3:$Q$7690,"=" &amp;B317) + COUNTIF('2way'!$R$3:$R$7690,"=" &amp;B317)</f>
        <v>6</v>
      </c>
      <c r="H317" s="6">
        <f t="shared" si="66"/>
        <v>0.33333333333333331</v>
      </c>
      <c r="I317" s="6">
        <f t="shared" si="67"/>
        <v>0</v>
      </c>
      <c r="J317" s="6">
        <f t="shared" si="68"/>
        <v>0.16666666666666666</v>
      </c>
      <c r="K317" s="6">
        <f t="shared" si="69"/>
        <v>0.16666666666666666</v>
      </c>
      <c r="L317" s="69">
        <f>COUNTIFS('2way'!$M$3:$M$7690,"&gt;50%",'2way'!$Y$3:$Y$7690,"Y",'2way'!$Q$3:$Q$7690,"=" &amp;B317) +  COUNTIFS('2way'!$M$3:$M$7690,"&gt;50%",'2way'!$Y$3:$Y$7690,"Y",'2way'!$R$3:$R$7690,"=" &amp;B317)</f>
        <v>4</v>
      </c>
      <c r="M317" s="69">
        <f>COUNTIFS('2way'!$M$3:$M$7690,"&gt;50%",'2way'!$Y$3:$Y$7690,"N",'2way'!$Q$3:$Q$7690,"=" &amp;B317) +  COUNTIFS('2way'!$M$3:$M$7690,"&gt;50%",'2way'!$Y$3:$Y$7690,"N",'2way'!$R$3:$R$7690,"=" &amp;B317)</f>
        <v>2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6</v>
      </c>
      <c r="Q317" s="6">
        <f t="shared" si="70"/>
        <v>0.66666666666666663</v>
      </c>
      <c r="R317" s="6">
        <f t="shared" si="71"/>
        <v>0.33333333333333331</v>
      </c>
      <c r="S317" s="6">
        <f t="shared" si="72"/>
        <v>0</v>
      </c>
      <c r="T317" s="6">
        <f t="shared" si="73"/>
        <v>0</v>
      </c>
      <c r="U317">
        <f t="shared" si="74"/>
        <v>3</v>
      </c>
      <c r="V317" s="6">
        <f t="shared" si="75"/>
        <v>0.5</v>
      </c>
      <c r="W317">
        <f t="shared" si="76"/>
        <v>4</v>
      </c>
      <c r="X317" s="6">
        <f t="shared" si="77"/>
        <v>0.66666666666666663</v>
      </c>
      <c r="Y317">
        <f t="shared" si="78"/>
        <v>1</v>
      </c>
      <c r="Z317" s="6">
        <f t="shared" si="79"/>
        <v>0.16666666666666666</v>
      </c>
      <c r="AA317">
        <f t="shared" si="80"/>
        <v>2</v>
      </c>
      <c r="AB317" s="6">
        <f t="shared" si="81"/>
        <v>0.33333333333333331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1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0</v>
      </c>
      <c r="F318" s="69">
        <f>COUNTIFS('2way'!$B$3:$B$7690,"&gt;50%",'2way'!$Y$3:$Y$7690,"Y",'2way'!$Q$3:$Q$7690,"=" &amp;B318) +  COUNTIFS('2way'!$B$3:$B$7690,"&gt;50%",'2way'!$Y$3:$Y$7690,"Y",'2way'!$R$3:$R$7690,"=" &amp;B318)</f>
        <v>0</v>
      </c>
      <c r="G318">
        <f>COUNTIF('2way'!$Q$3:$Q$7690,"=" &amp;B318) + COUNTIF('2way'!$R$3:$R$7690,"=" &amp;B318)</f>
        <v>5</v>
      </c>
      <c r="H318" s="6">
        <f t="shared" si="66"/>
        <v>0.2</v>
      </c>
      <c r="I318" s="6">
        <f t="shared" si="67"/>
        <v>0.4</v>
      </c>
      <c r="J318" s="6">
        <f t="shared" si="68"/>
        <v>0</v>
      </c>
      <c r="K318" s="6">
        <f t="shared" si="69"/>
        <v>0</v>
      </c>
      <c r="L318" s="69">
        <f>COUNTIFS('2way'!$M$3:$M$7690,"&gt;50%",'2way'!$Y$3:$Y$7690,"Y",'2way'!$Q$3:$Q$7690,"=" &amp;B318) +  COUNTIFS('2way'!$M$3:$M$7690,"&gt;50%",'2way'!$Y$3:$Y$7690,"Y",'2way'!$R$3:$R$7690,"=" &amp;B318)</f>
        <v>2</v>
      </c>
      <c r="M318" s="69">
        <f>COUNTIFS('2way'!$M$3:$M$7690,"&gt;50%",'2way'!$Y$3:$Y$7690,"N",'2way'!$Q$3:$Q$7690,"=" &amp;B318) +  COUNTIFS('2way'!$M$3:$M$7690,"&gt;50%",'2way'!$Y$3:$Y$7690,"N",'2way'!$R$3:$R$7690,"=" &amp;B318)</f>
        <v>2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5</v>
      </c>
      <c r="Q318" s="6">
        <f t="shared" si="70"/>
        <v>0.4</v>
      </c>
      <c r="R318" s="6">
        <f t="shared" si="71"/>
        <v>0.4</v>
      </c>
      <c r="S318" s="6">
        <f t="shared" si="72"/>
        <v>0</v>
      </c>
      <c r="T318" s="6">
        <f t="shared" si="73"/>
        <v>0.2</v>
      </c>
      <c r="U318">
        <f t="shared" si="74"/>
        <v>1</v>
      </c>
      <c r="V318" s="6">
        <f t="shared" si="75"/>
        <v>0.2</v>
      </c>
      <c r="W318">
        <f t="shared" si="76"/>
        <v>2</v>
      </c>
      <c r="X318" s="6">
        <f t="shared" si="77"/>
        <v>0.4</v>
      </c>
      <c r="Y318">
        <f t="shared" si="78"/>
        <v>2</v>
      </c>
      <c r="Z318" s="6">
        <f t="shared" si="79"/>
        <v>0.4</v>
      </c>
      <c r="AA318">
        <f t="shared" si="80"/>
        <v>3</v>
      </c>
      <c r="AB318" s="6">
        <f t="shared" si="81"/>
        <v>0.6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2</v>
      </c>
      <c r="D319" s="69">
        <f>COUNTIFS('2way'!$A$3:$A$7690,"&gt;50%",'2way'!$Y$3:$Y$7690,"N",'2way'!$Q$3:$Q$7690,"=" &amp;B319) +  COUNTIFS('2way'!$A$3:$A$7690,"&gt;50%",'2way'!$Y$3:$Y$7690,"N",'2way'!$R$3:$R$7690,"=" &amp;B319)</f>
        <v>1</v>
      </c>
      <c r="E319" s="69">
        <f>COUNTIFS('2way'!$B$3:$B$7690,"&gt;50%",'2way'!$Y$3:$Y$7690,"N",'2way'!$Q$3:$Q$7690,"=" &amp;B319) +  COUNTIFS('2way'!$B$3:$B$7690,"&gt;50%",'2way'!$Y$3:$Y$7690,"N",'2way'!$R$3:$R$7690,"=" &amp;B319)</f>
        <v>2</v>
      </c>
      <c r="F319" s="69">
        <f>COUNTIFS('2way'!$B$3:$B$7690,"&gt;50%",'2way'!$Y$3:$Y$7690,"Y",'2way'!$Q$3:$Q$7690,"=" &amp;B319) +  COUNTIFS('2way'!$B$3:$B$7690,"&gt;50%",'2way'!$Y$3:$Y$7690,"Y",'2way'!$R$3:$R$7690,"=" &amp;B319)</f>
        <v>1</v>
      </c>
      <c r="G319">
        <f>COUNTIF('2way'!$Q$3:$Q$7690,"=" &amp;B319) + COUNTIF('2way'!$R$3:$R$7690,"=" &amp;B319)</f>
        <v>6</v>
      </c>
      <c r="H319" s="6">
        <f t="shared" si="66"/>
        <v>0.33333333333333331</v>
      </c>
      <c r="I319" s="6">
        <f t="shared" si="67"/>
        <v>0.16666666666666666</v>
      </c>
      <c r="J319" s="6">
        <f t="shared" si="68"/>
        <v>0.33333333333333331</v>
      </c>
      <c r="K319" s="6">
        <f t="shared" si="69"/>
        <v>0.16666666666666666</v>
      </c>
      <c r="L319" s="69">
        <f>COUNTIFS('2way'!$M$3:$M$7690,"&gt;50%",'2way'!$Y$3:$Y$7690,"Y",'2way'!$Q$3:$Q$7690,"=" &amp;B319) +  COUNTIFS('2way'!$M$3:$M$7690,"&gt;50%",'2way'!$Y$3:$Y$7690,"Y",'2way'!$R$3:$R$7690,"=" &amp;B319)</f>
        <v>3</v>
      </c>
      <c r="M319" s="69">
        <f>COUNTIFS('2way'!$M$3:$M$7690,"&gt;50%",'2way'!$Y$3:$Y$7690,"N",'2way'!$Q$3:$Q$7690,"=" &amp;B319) +  COUNTIFS('2way'!$M$3:$M$7690,"&gt;50%",'2way'!$Y$3:$Y$7690,"N",'2way'!$R$3:$R$7690,"=" &amp;B319)</f>
        <v>1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6</v>
      </c>
      <c r="Q319" s="6">
        <f t="shared" si="70"/>
        <v>0.5</v>
      </c>
      <c r="R319" s="6">
        <f t="shared" si="71"/>
        <v>0.16666666666666666</v>
      </c>
      <c r="S319" s="6">
        <f t="shared" si="72"/>
        <v>0.33333333333333331</v>
      </c>
      <c r="T319" s="6">
        <f t="shared" si="73"/>
        <v>0</v>
      </c>
      <c r="U319">
        <f t="shared" si="74"/>
        <v>4</v>
      </c>
      <c r="V319" s="6">
        <f t="shared" si="75"/>
        <v>0.66666666666666663</v>
      </c>
      <c r="W319">
        <f t="shared" si="76"/>
        <v>5</v>
      </c>
      <c r="X319" s="6">
        <f t="shared" si="77"/>
        <v>0.83333333333333337</v>
      </c>
      <c r="Y319">
        <f t="shared" si="78"/>
        <v>2</v>
      </c>
      <c r="Z319" s="6">
        <f t="shared" si="79"/>
        <v>0.33333333333333331</v>
      </c>
      <c r="AA319">
        <f t="shared" si="80"/>
        <v>1</v>
      </c>
      <c r="AB319" s="6">
        <f t="shared" si="81"/>
        <v>0.16666666666666666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2</v>
      </c>
      <c r="D320" s="69">
        <f>COUNTIFS('2way'!$A$3:$A$7690,"&gt;50%",'2way'!$Y$3:$Y$7690,"N",'2way'!$Q$3:$Q$7690,"=" &amp;B320) +  COUNTIFS('2way'!$A$3:$A$7690,"&gt;50%",'2way'!$Y$3:$Y$7690,"N",'2way'!$R$3:$R$7690,"=" &amp;B320)</f>
        <v>1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6</v>
      </c>
      <c r="H320" s="6">
        <f t="shared" si="66"/>
        <v>0.33333333333333331</v>
      </c>
      <c r="I320" s="6">
        <f t="shared" si="67"/>
        <v>0.16666666666666666</v>
      </c>
      <c r="J320" s="6">
        <f t="shared" si="68"/>
        <v>0</v>
      </c>
      <c r="K320" s="6">
        <f t="shared" si="69"/>
        <v>0.16666666666666666</v>
      </c>
      <c r="L320" s="69">
        <f>COUNTIFS('2way'!$M$3:$M$7690,"&gt;50%",'2way'!$Y$3:$Y$7690,"Y",'2way'!$Q$3:$Q$7690,"=" &amp;B320) +  COUNTIFS('2way'!$M$3:$M$7690,"&gt;50%",'2way'!$Y$3:$Y$7690,"Y",'2way'!$R$3:$R$7690,"=" &amp;B320)</f>
        <v>4</v>
      </c>
      <c r="M320" s="69">
        <f>COUNTIFS('2way'!$M$3:$M$7690,"&gt;50%",'2way'!$Y$3:$Y$7690,"N",'2way'!$Q$3:$Q$7690,"=" &amp;B320) +  COUNTIFS('2way'!$M$3:$M$7690,"&gt;50%",'2way'!$Y$3:$Y$7690,"N",'2way'!$R$3:$R$7690,"=" &amp;B320)</f>
        <v>1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6</v>
      </c>
      <c r="Q320" s="6">
        <f t="shared" si="70"/>
        <v>0.66666666666666663</v>
      </c>
      <c r="R320" s="6">
        <f t="shared" si="71"/>
        <v>0.16666666666666666</v>
      </c>
      <c r="S320" s="6">
        <f t="shared" si="72"/>
        <v>0</v>
      </c>
      <c r="T320" s="6">
        <f t="shared" si="73"/>
        <v>0</v>
      </c>
      <c r="U320">
        <f t="shared" si="74"/>
        <v>2</v>
      </c>
      <c r="V320" s="6">
        <f t="shared" si="75"/>
        <v>0.33333333333333331</v>
      </c>
      <c r="W320">
        <f t="shared" si="76"/>
        <v>4</v>
      </c>
      <c r="X320" s="6">
        <f t="shared" si="77"/>
        <v>0.66666666666666663</v>
      </c>
      <c r="Y320">
        <f t="shared" si="78"/>
        <v>2</v>
      </c>
      <c r="Z320" s="6">
        <f t="shared" si="79"/>
        <v>0.33333333333333331</v>
      </c>
      <c r="AA320">
        <f t="shared" si="80"/>
        <v>1</v>
      </c>
      <c r="AB320" s="6">
        <f t="shared" si="81"/>
        <v>0.16666666666666666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2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0</v>
      </c>
      <c r="F321" s="69">
        <f>COUNTIFS('2way'!$B$3:$B$7690,"&gt;50%",'2way'!$Y$3:$Y$7690,"Y",'2way'!$Q$3:$Q$7690,"=" &amp;B321) +  COUNTIFS('2way'!$B$3:$B$7690,"&gt;50%",'2way'!$Y$3:$Y$7690,"Y",'2way'!$R$3:$R$7690,"=" &amp;B321)</f>
        <v>1</v>
      </c>
      <c r="G321">
        <f>COUNTIF('2way'!$Q$3:$Q$7690,"=" &amp;B321) + COUNTIF('2way'!$R$3:$R$7690,"=" &amp;B321)</f>
        <v>5</v>
      </c>
      <c r="H321" s="6">
        <f t="shared" si="66"/>
        <v>0.4</v>
      </c>
      <c r="I321" s="6">
        <f t="shared" si="67"/>
        <v>0.4</v>
      </c>
      <c r="J321" s="6">
        <f t="shared" si="68"/>
        <v>0</v>
      </c>
      <c r="K321" s="6">
        <f t="shared" si="69"/>
        <v>0.2</v>
      </c>
      <c r="L321" s="69">
        <f>COUNTIFS('2way'!$M$3:$M$7690,"&gt;50%",'2way'!$Y$3:$Y$7690,"Y",'2way'!$Q$3:$Q$7690,"=" &amp;B321) +  COUNTIFS('2way'!$M$3:$M$7690,"&gt;50%",'2way'!$Y$3:$Y$7690,"Y",'2way'!$R$3:$R$7690,"=" &amp;B321)</f>
        <v>3</v>
      </c>
      <c r="M321" s="69">
        <f>COUNTIFS('2way'!$M$3:$M$7690,"&gt;50%",'2way'!$Y$3:$Y$7690,"N",'2way'!$Q$3:$Q$7690,"=" &amp;B321) +  COUNTIFS('2way'!$M$3:$M$7690,"&gt;50%",'2way'!$Y$3:$Y$7690,"N",'2way'!$R$3:$R$7690,"=" &amp;B321)</f>
        <v>2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5</v>
      </c>
      <c r="Q321" s="6">
        <f t="shared" si="70"/>
        <v>0.6</v>
      </c>
      <c r="R321" s="6">
        <f t="shared" si="71"/>
        <v>0.4</v>
      </c>
      <c r="S321" s="6">
        <f t="shared" si="72"/>
        <v>0</v>
      </c>
      <c r="T321" s="6">
        <f t="shared" si="73"/>
        <v>0</v>
      </c>
      <c r="U321">
        <f t="shared" si="74"/>
        <v>2</v>
      </c>
      <c r="V321" s="6">
        <f t="shared" si="75"/>
        <v>0.4</v>
      </c>
      <c r="W321">
        <f t="shared" si="76"/>
        <v>3</v>
      </c>
      <c r="X321" s="6">
        <f t="shared" si="77"/>
        <v>0.6</v>
      </c>
      <c r="Y321">
        <f t="shared" si="78"/>
        <v>3</v>
      </c>
      <c r="Z321" s="6">
        <f t="shared" si="79"/>
        <v>0.6</v>
      </c>
      <c r="AA321">
        <f t="shared" si="80"/>
        <v>2</v>
      </c>
      <c r="AB321" s="6">
        <f t="shared" si="81"/>
        <v>0.4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2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2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6</v>
      </c>
      <c r="H322" s="6">
        <f t="shared" si="66"/>
        <v>0.33333333333333331</v>
      </c>
      <c r="I322" s="6">
        <f t="shared" si="67"/>
        <v>0.16666666666666666</v>
      </c>
      <c r="J322" s="6">
        <f t="shared" si="68"/>
        <v>0.33333333333333331</v>
      </c>
      <c r="K322" s="6">
        <f t="shared" si="69"/>
        <v>0.16666666666666666</v>
      </c>
      <c r="L322" s="69">
        <f>COUNTIFS('2way'!$M$3:$M$7690,"&gt;50%",'2way'!$Y$3:$Y$7690,"Y",'2way'!$Q$3:$Q$7690,"=" &amp;B322) +  COUNTIFS('2way'!$M$3:$M$7690,"&gt;50%",'2way'!$Y$3:$Y$7690,"Y",'2way'!$R$3:$R$7690,"=" &amp;B322)</f>
        <v>3</v>
      </c>
      <c r="M322" s="69">
        <f>COUNTIFS('2way'!$M$3:$M$7690,"&gt;50%",'2way'!$Y$3:$Y$7690,"N",'2way'!$Q$3:$Q$7690,"=" &amp;B322) +  COUNTIFS('2way'!$M$3:$M$7690,"&gt;50%",'2way'!$Y$3:$Y$7690,"N",'2way'!$R$3:$R$7690,"=" &amp;B322)</f>
        <v>3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6</v>
      </c>
      <c r="Q322" s="6">
        <f t="shared" si="70"/>
        <v>0.5</v>
      </c>
      <c r="R322" s="6">
        <f t="shared" si="71"/>
        <v>0.5</v>
      </c>
      <c r="S322" s="6">
        <f t="shared" si="72"/>
        <v>0</v>
      </c>
      <c r="T322" s="6">
        <f t="shared" si="73"/>
        <v>0</v>
      </c>
      <c r="U322">
        <f t="shared" si="74"/>
        <v>4</v>
      </c>
      <c r="V322" s="6">
        <f t="shared" si="75"/>
        <v>0.66666666666666663</v>
      </c>
      <c r="W322">
        <f t="shared" si="76"/>
        <v>3</v>
      </c>
      <c r="X322" s="6">
        <f t="shared" si="77"/>
        <v>0.5</v>
      </c>
      <c r="Y322">
        <f t="shared" si="78"/>
        <v>2</v>
      </c>
      <c r="Z322" s="6">
        <f t="shared" si="79"/>
        <v>0.33333333333333331</v>
      </c>
      <c r="AA322">
        <f t="shared" si="80"/>
        <v>3</v>
      </c>
      <c r="AB322" s="6">
        <f t="shared" si="81"/>
        <v>0.5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0</v>
      </c>
      <c r="G323">
        <f>COUNTIF('2way'!$Q$3:$Q$7690,"=" &amp;B323) + COUNTIF('2way'!$R$3:$R$7690,"=" &amp;B323)</f>
        <v>6</v>
      </c>
      <c r="H323" s="6">
        <f t="shared" si="66"/>
        <v>0.16666666666666666</v>
      </c>
      <c r="I323" s="6">
        <f t="shared" si="67"/>
        <v>0.33333333333333331</v>
      </c>
      <c r="J323" s="6">
        <f t="shared" si="68"/>
        <v>0.16666666666666666</v>
      </c>
      <c r="K323" s="6">
        <f t="shared" si="69"/>
        <v>0</v>
      </c>
      <c r="L323" s="69">
        <f>COUNTIFS('2way'!$M$3:$M$7690,"&gt;50%",'2way'!$Y$3:$Y$7690,"Y",'2way'!$Q$3:$Q$7690,"=" &amp;B323) +  COUNTIFS('2way'!$M$3:$M$7690,"&gt;50%",'2way'!$Y$3:$Y$7690,"Y",'2way'!$R$3:$R$7690,"=" &amp;B323)</f>
        <v>1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6</v>
      </c>
      <c r="Q323" s="6">
        <f t="shared" si="70"/>
        <v>0.16666666666666666</v>
      </c>
      <c r="R323" s="6">
        <f t="shared" si="71"/>
        <v>0.33333333333333331</v>
      </c>
      <c r="S323" s="6">
        <f t="shared" si="72"/>
        <v>0.16666666666666666</v>
      </c>
      <c r="T323" s="6">
        <f t="shared" si="73"/>
        <v>0.16666666666666666</v>
      </c>
      <c r="U323">
        <f t="shared" si="74"/>
        <v>2</v>
      </c>
      <c r="V323" s="6">
        <f t="shared" si="75"/>
        <v>0.33333333333333331</v>
      </c>
      <c r="W323">
        <f t="shared" si="76"/>
        <v>2</v>
      </c>
      <c r="X323" s="6">
        <f t="shared" si="77"/>
        <v>0.33333333333333331</v>
      </c>
      <c r="Y323">
        <f t="shared" si="78"/>
        <v>2</v>
      </c>
      <c r="Z323" s="6">
        <f t="shared" si="79"/>
        <v>0.33333333333333331</v>
      </c>
      <c r="AA323">
        <f t="shared" si="80"/>
        <v>3</v>
      </c>
      <c r="AB323" s="6">
        <f t="shared" si="81"/>
        <v>0.5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0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0</v>
      </c>
      <c r="G324">
        <f>COUNTIF('2way'!$Q$3:$Q$7690,"=" &amp;B324) + COUNTIF('2way'!$R$3:$R$7690,"=" &amp;B324)</f>
        <v>6</v>
      </c>
      <c r="H324" s="6">
        <f t="shared" ref="H324:H387" si="82">C324/G324</f>
        <v>0</v>
      </c>
      <c r="I324" s="6">
        <f t="shared" si="67"/>
        <v>0</v>
      </c>
      <c r="J324" s="6">
        <f t="shared" si="68"/>
        <v>0</v>
      </c>
      <c r="K324" s="6">
        <f t="shared" si="69"/>
        <v>0</v>
      </c>
      <c r="L324" s="69">
        <f>COUNTIFS('2way'!$M$3:$M$7690,"&gt;50%",'2way'!$Y$3:$Y$7690,"Y",'2way'!$Q$3:$Q$7690,"=" &amp;B324) +  COUNTIFS('2way'!$M$3:$M$7690,"&gt;50%",'2way'!$Y$3:$Y$7690,"Y",'2way'!$R$3:$R$7690,"=" &amp;B324)</f>
        <v>4</v>
      </c>
      <c r="M324" s="69">
        <f>COUNTIFS('2way'!$M$3:$M$7690,"&gt;50%",'2way'!$Y$3:$Y$7690,"N",'2way'!$Q$3:$Q$7690,"=" &amp;B324) +  COUNTIFS('2way'!$M$3:$M$7690,"&gt;50%",'2way'!$Y$3:$Y$7690,"N",'2way'!$R$3:$R$7690,"=" &amp;B324)</f>
        <v>2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6</v>
      </c>
      <c r="Q324" s="6">
        <f t="shared" si="70"/>
        <v>0.66666666666666663</v>
      </c>
      <c r="R324" s="6">
        <f t="shared" si="71"/>
        <v>0.33333333333333331</v>
      </c>
      <c r="S324" s="6">
        <f t="shared" si="72"/>
        <v>0</v>
      </c>
      <c r="T324" s="6">
        <f t="shared" si="73"/>
        <v>0</v>
      </c>
      <c r="U324">
        <f t="shared" si="74"/>
        <v>0</v>
      </c>
      <c r="V324" s="6">
        <f t="shared" si="75"/>
        <v>0</v>
      </c>
      <c r="W324">
        <f t="shared" si="76"/>
        <v>4</v>
      </c>
      <c r="X324" s="6">
        <f t="shared" si="77"/>
        <v>0.66666666666666663</v>
      </c>
      <c r="Y324">
        <f t="shared" si="78"/>
        <v>0</v>
      </c>
      <c r="Z324" s="6">
        <f t="shared" si="79"/>
        <v>0</v>
      </c>
      <c r="AA324">
        <f t="shared" si="80"/>
        <v>2</v>
      </c>
      <c r="AB324" s="6">
        <f t="shared" si="81"/>
        <v>0.33333333333333331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2</v>
      </c>
      <c r="D325" s="69">
        <f>COUNTIFS('2way'!$A$3:$A$7690,"&gt;50%",'2way'!$Y$3:$Y$7690,"N",'2way'!$Q$3:$Q$7690,"=" &amp;B325) +  COUNTIFS('2way'!$A$3:$A$7690,"&gt;50%",'2way'!$Y$3:$Y$7690,"N",'2way'!$R$3:$R$7690,"=" &amp;B325)</f>
        <v>1</v>
      </c>
      <c r="E325" s="69">
        <f>COUNTIFS('2way'!$B$3:$B$7690,"&gt;50%",'2way'!$Y$3:$Y$7690,"N",'2way'!$Q$3:$Q$7690,"=" &amp;B325) +  COUNTIFS('2way'!$B$3:$B$7690,"&gt;50%",'2way'!$Y$3:$Y$7690,"N",'2way'!$R$3:$R$7690,"=" &amp;B325)</f>
        <v>0</v>
      </c>
      <c r="F325" s="69">
        <f>COUNTIFS('2way'!$B$3:$B$7690,"&gt;50%",'2way'!$Y$3:$Y$7690,"Y",'2way'!$Q$3:$Q$7690,"=" &amp;B325) +  COUNTIFS('2way'!$B$3:$B$7690,"&gt;50%",'2way'!$Y$3:$Y$7690,"Y",'2way'!$R$3:$R$7690,"=" &amp;B325)</f>
        <v>2</v>
      </c>
      <c r="G325">
        <f>COUNTIF('2way'!$Q$3:$Q$7690,"=" &amp;B325) + COUNTIF('2way'!$R$3:$R$7690,"=" &amp;B325)</f>
        <v>6</v>
      </c>
      <c r="H325" s="6">
        <f t="shared" si="82"/>
        <v>0.33333333333333331</v>
      </c>
      <c r="I325" s="6">
        <f t="shared" ref="I325:I388" si="83">D325/G325</f>
        <v>0.16666666666666666</v>
      </c>
      <c r="J325" s="6">
        <f t="shared" ref="J325:J388" si="84">E325/G325</f>
        <v>0</v>
      </c>
      <c r="K325" s="6">
        <f t="shared" ref="K325:K388" si="85">F325/G325</f>
        <v>0.33333333333333331</v>
      </c>
      <c r="L325" s="69">
        <f>COUNTIFS('2way'!$M$3:$M$7690,"&gt;50%",'2way'!$Y$3:$Y$7690,"Y",'2way'!$Q$3:$Q$7690,"=" &amp;B325) +  COUNTIFS('2way'!$M$3:$M$7690,"&gt;50%",'2way'!$Y$3:$Y$7690,"Y",'2way'!$R$3:$R$7690,"=" &amp;B325)</f>
        <v>5</v>
      </c>
      <c r="M325" s="69">
        <f>COUNTIFS('2way'!$M$3:$M$7690,"&gt;50%",'2way'!$Y$3:$Y$7690,"N",'2way'!$Q$3:$Q$7690,"=" &amp;B325) +  COUNTIFS('2way'!$M$3:$M$7690,"&gt;50%",'2way'!$Y$3:$Y$7690,"N",'2way'!$R$3:$R$7690,"=" &amp;B325)</f>
        <v>1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6</v>
      </c>
      <c r="Q325" s="6">
        <f t="shared" ref="Q325:Q388" si="86">L325/P325</f>
        <v>0.83333333333333337</v>
      </c>
      <c r="R325" s="6">
        <f t="shared" ref="R325:R388" si="87">M325/P325</f>
        <v>0.16666666666666666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2</v>
      </c>
      <c r="V325" s="6">
        <f t="shared" ref="V325:V388" si="91">U325/G325</f>
        <v>0.33333333333333331</v>
      </c>
      <c r="W325">
        <f t="shared" ref="W325:W388" si="92">L325+N325</f>
        <v>5</v>
      </c>
      <c r="X325" s="6">
        <f t="shared" ref="X325:X388" si="93">W325/P325</f>
        <v>0.83333333333333337</v>
      </c>
      <c r="Y325">
        <f t="shared" ref="Y325:Y388" si="94">D325+F325</f>
        <v>3</v>
      </c>
      <c r="Z325" s="6">
        <f t="shared" ref="Z325:Z388" si="95">Y325/G325</f>
        <v>0.5</v>
      </c>
      <c r="AA325">
        <f t="shared" ref="AA325:AA388" si="96">M325+O325</f>
        <v>1</v>
      </c>
      <c r="AB325" s="6">
        <f t="shared" ref="AB325:AB388" si="97">AA325/P325</f>
        <v>0.16666666666666666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0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6</v>
      </c>
      <c r="H326" s="6">
        <f t="shared" si="82"/>
        <v>0</v>
      </c>
      <c r="I326" s="6">
        <f t="shared" si="83"/>
        <v>0</v>
      </c>
      <c r="J326" s="6">
        <f t="shared" si="84"/>
        <v>0</v>
      </c>
      <c r="K326" s="6">
        <f t="shared" si="85"/>
        <v>0</v>
      </c>
      <c r="L326" s="69">
        <f>COUNTIFS('2way'!$M$3:$M$7690,"&gt;50%",'2way'!$Y$3:$Y$7690,"Y",'2way'!$Q$3:$Q$7690,"=" &amp;B326) +  COUNTIFS('2way'!$M$3:$M$7690,"&gt;50%",'2way'!$Y$3:$Y$7690,"Y",'2way'!$R$3:$R$7690,"=" &amp;B326)</f>
        <v>4</v>
      </c>
      <c r="M326" s="69">
        <f>COUNTIFS('2way'!$M$3:$M$7690,"&gt;50%",'2way'!$Y$3:$Y$7690,"N",'2way'!$Q$3:$Q$7690,"=" &amp;B326) +  COUNTIFS('2way'!$M$3:$M$7690,"&gt;50%",'2way'!$Y$3:$Y$7690,"N",'2way'!$R$3:$R$7690,"=" &amp;B326)</f>
        <v>2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6</v>
      </c>
      <c r="Q326" s="6">
        <f t="shared" si="86"/>
        <v>0.66666666666666663</v>
      </c>
      <c r="R326" s="6">
        <f t="shared" si="87"/>
        <v>0.33333333333333331</v>
      </c>
      <c r="S326" s="6">
        <f t="shared" si="88"/>
        <v>0</v>
      </c>
      <c r="T326" s="6">
        <f t="shared" si="89"/>
        <v>0</v>
      </c>
      <c r="U326">
        <f t="shared" si="90"/>
        <v>0</v>
      </c>
      <c r="V326" s="6">
        <f t="shared" si="91"/>
        <v>0</v>
      </c>
      <c r="W326">
        <f t="shared" si="92"/>
        <v>4</v>
      </c>
      <c r="X326" s="6">
        <f t="shared" si="93"/>
        <v>0.66666666666666663</v>
      </c>
      <c r="Y326">
        <f t="shared" si="94"/>
        <v>0</v>
      </c>
      <c r="Z326" s="6">
        <f t="shared" si="95"/>
        <v>0</v>
      </c>
      <c r="AA326">
        <f t="shared" si="96"/>
        <v>2</v>
      </c>
      <c r="AB326" s="6">
        <f t="shared" si="97"/>
        <v>0.33333333333333331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4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0</v>
      </c>
      <c r="G327">
        <f>COUNTIF('2way'!$Q$3:$Q$7690,"=" &amp;B327) + COUNTIF('2way'!$R$3:$R$7690,"=" &amp;B327)</f>
        <v>6</v>
      </c>
      <c r="H327" s="6">
        <f t="shared" si="82"/>
        <v>0.66666666666666663</v>
      </c>
      <c r="I327" s="6">
        <f t="shared" si="83"/>
        <v>0.33333333333333331</v>
      </c>
      <c r="J327" s="6">
        <f t="shared" si="84"/>
        <v>0</v>
      </c>
      <c r="K327" s="6">
        <f t="shared" si="85"/>
        <v>0</v>
      </c>
      <c r="L327" s="69">
        <f>COUNTIFS('2way'!$M$3:$M$7690,"&gt;50%",'2way'!$Y$3:$Y$7690,"Y",'2way'!$Q$3:$Q$7690,"=" &amp;B327) +  COUNTIFS('2way'!$M$3:$M$7690,"&gt;50%",'2way'!$Y$3:$Y$7690,"Y",'2way'!$R$3:$R$7690,"=" &amp;B327)</f>
        <v>4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6</v>
      </c>
      <c r="Q327" s="6">
        <f t="shared" si="86"/>
        <v>0.66666666666666663</v>
      </c>
      <c r="R327" s="6">
        <f t="shared" si="87"/>
        <v>0.33333333333333331</v>
      </c>
      <c r="S327" s="6">
        <f t="shared" si="88"/>
        <v>0</v>
      </c>
      <c r="T327" s="6">
        <f t="shared" si="89"/>
        <v>0</v>
      </c>
      <c r="U327">
        <f t="shared" si="90"/>
        <v>4</v>
      </c>
      <c r="V327" s="6">
        <f t="shared" si="91"/>
        <v>0.66666666666666663</v>
      </c>
      <c r="W327">
        <f t="shared" si="92"/>
        <v>4</v>
      </c>
      <c r="X327" s="6">
        <f t="shared" si="93"/>
        <v>0.66666666666666663</v>
      </c>
      <c r="Y327">
        <f t="shared" si="94"/>
        <v>2</v>
      </c>
      <c r="Z327" s="6">
        <f t="shared" si="95"/>
        <v>0.33333333333333331</v>
      </c>
      <c r="AA327">
        <f t="shared" si="96"/>
        <v>2</v>
      </c>
      <c r="AB327" s="6">
        <f t="shared" si="97"/>
        <v>0.33333333333333331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2</v>
      </c>
      <c r="D328" s="69">
        <f>COUNTIFS('2way'!$A$3:$A$7690,"&gt;50%",'2way'!$Y$3:$Y$7690,"N",'2way'!$Q$3:$Q$7690,"=" &amp;B328) +  COUNTIFS('2way'!$A$3:$A$7690,"&gt;50%",'2way'!$Y$3:$Y$7690,"N",'2way'!$R$3:$R$7690,"=" &amp;B328)</f>
        <v>1</v>
      </c>
      <c r="E328" s="69">
        <f>COUNTIFS('2way'!$B$3:$B$7690,"&gt;50%",'2way'!$Y$3:$Y$7690,"N",'2way'!$Q$3:$Q$7690,"=" &amp;B328) +  COUNTIFS('2way'!$B$3:$B$7690,"&gt;50%",'2way'!$Y$3:$Y$7690,"N",'2way'!$R$3:$R$7690,"=" &amp;B328)</f>
        <v>0</v>
      </c>
      <c r="F328" s="69">
        <f>COUNTIFS('2way'!$B$3:$B$7690,"&gt;50%",'2way'!$Y$3:$Y$7690,"Y",'2way'!$Q$3:$Q$7690,"=" &amp;B328) +  COUNTIFS('2way'!$B$3:$B$7690,"&gt;50%",'2way'!$Y$3:$Y$7690,"Y",'2way'!$R$3:$R$7690,"=" &amp;B328)</f>
        <v>1</v>
      </c>
      <c r="G328">
        <f>COUNTIF('2way'!$Q$3:$Q$7690,"=" &amp;B328) + COUNTIF('2way'!$R$3:$R$7690,"=" &amp;B328)</f>
        <v>5</v>
      </c>
      <c r="H328" s="6">
        <f t="shared" si="82"/>
        <v>0.4</v>
      </c>
      <c r="I328" s="6">
        <f t="shared" si="83"/>
        <v>0.2</v>
      </c>
      <c r="J328" s="6">
        <f t="shared" si="84"/>
        <v>0</v>
      </c>
      <c r="K328" s="6">
        <f t="shared" si="85"/>
        <v>0.2</v>
      </c>
      <c r="L328" s="69">
        <f>COUNTIFS('2way'!$M$3:$M$7690,"&gt;50%",'2way'!$Y$3:$Y$7690,"Y",'2way'!$Q$3:$Q$7690,"=" &amp;B328) +  COUNTIFS('2way'!$M$3:$M$7690,"&gt;50%",'2way'!$Y$3:$Y$7690,"Y",'2way'!$R$3:$R$7690,"=" &amp;B328)</f>
        <v>4</v>
      </c>
      <c r="M328" s="69">
        <f>COUNTIFS('2way'!$M$3:$M$7690,"&gt;50%",'2way'!$Y$3:$Y$7690,"N",'2way'!$Q$3:$Q$7690,"=" &amp;B328) +  COUNTIFS('2way'!$M$3:$M$7690,"&gt;50%",'2way'!$Y$3:$Y$7690,"N",'2way'!$R$3:$R$7690,"=" &amp;B328)</f>
        <v>1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5</v>
      </c>
      <c r="Q328" s="6">
        <f t="shared" si="86"/>
        <v>0.8</v>
      </c>
      <c r="R328" s="6">
        <f t="shared" si="87"/>
        <v>0.2</v>
      </c>
      <c r="S328" s="6">
        <f t="shared" si="88"/>
        <v>0</v>
      </c>
      <c r="T328" s="6">
        <f t="shared" si="89"/>
        <v>0</v>
      </c>
      <c r="U328">
        <f t="shared" si="90"/>
        <v>2</v>
      </c>
      <c r="V328" s="6">
        <f t="shared" si="91"/>
        <v>0.4</v>
      </c>
      <c r="W328">
        <f t="shared" si="92"/>
        <v>4</v>
      </c>
      <c r="X328" s="6">
        <f t="shared" si="93"/>
        <v>0.8</v>
      </c>
      <c r="Y328">
        <f t="shared" si="94"/>
        <v>2</v>
      </c>
      <c r="Z328" s="6">
        <f t="shared" si="95"/>
        <v>0.4</v>
      </c>
      <c r="AA328">
        <f t="shared" si="96"/>
        <v>1</v>
      </c>
      <c r="AB328" s="6">
        <f t="shared" si="97"/>
        <v>0.2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2</v>
      </c>
      <c r="D329" s="69">
        <f>COUNTIFS('2way'!$A$3:$A$7690,"&gt;50%",'2way'!$Y$3:$Y$7690,"N",'2way'!$Q$3:$Q$7690,"=" &amp;B329) +  COUNTIFS('2way'!$A$3:$A$7690,"&gt;50%",'2way'!$Y$3:$Y$7690,"N",'2way'!$R$3:$R$7690,"=" &amp;B329)</f>
        <v>0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5</v>
      </c>
      <c r="H329" s="6">
        <f t="shared" si="82"/>
        <v>0.4</v>
      </c>
      <c r="I329" s="6">
        <f t="shared" si="83"/>
        <v>0</v>
      </c>
      <c r="J329" s="6">
        <f t="shared" si="84"/>
        <v>0.2</v>
      </c>
      <c r="K329" s="6">
        <f t="shared" si="85"/>
        <v>0.2</v>
      </c>
      <c r="L329" s="69">
        <f>COUNTIFS('2way'!$M$3:$M$7690,"&gt;50%",'2way'!$Y$3:$Y$7690,"Y",'2way'!$Q$3:$Q$7690,"=" &amp;B329) +  COUNTIFS('2way'!$M$3:$M$7690,"&gt;50%",'2way'!$Y$3:$Y$7690,"Y",'2way'!$R$3:$R$7690,"=" &amp;B329)</f>
        <v>3</v>
      </c>
      <c r="M329" s="69">
        <f>COUNTIFS('2way'!$M$3:$M$7690,"&gt;50%",'2way'!$Y$3:$Y$7690,"N",'2way'!$Q$3:$Q$7690,"=" &amp;B329) +  COUNTIFS('2way'!$M$3:$M$7690,"&gt;50%",'2way'!$Y$3:$Y$7690,"N",'2way'!$R$3:$R$7690,"=" &amp;B329)</f>
        <v>2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5</v>
      </c>
      <c r="Q329" s="6">
        <f t="shared" si="86"/>
        <v>0.6</v>
      </c>
      <c r="R329" s="6">
        <f t="shared" si="87"/>
        <v>0.4</v>
      </c>
      <c r="S329" s="6">
        <f t="shared" si="88"/>
        <v>0</v>
      </c>
      <c r="T329" s="6">
        <f t="shared" si="89"/>
        <v>0</v>
      </c>
      <c r="U329">
        <f t="shared" si="90"/>
        <v>3</v>
      </c>
      <c r="V329" s="6">
        <f t="shared" si="91"/>
        <v>0.6</v>
      </c>
      <c r="W329">
        <f t="shared" si="92"/>
        <v>3</v>
      </c>
      <c r="X329" s="6">
        <f t="shared" si="93"/>
        <v>0.6</v>
      </c>
      <c r="Y329">
        <f t="shared" si="94"/>
        <v>1</v>
      </c>
      <c r="Z329" s="6">
        <f t="shared" si="95"/>
        <v>0.2</v>
      </c>
      <c r="AA329">
        <f t="shared" si="96"/>
        <v>2</v>
      </c>
      <c r="AB329" s="6">
        <f t="shared" si="97"/>
        <v>0.4</v>
      </c>
    </row>
    <row r="330" spans="1:28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2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3</v>
      </c>
      <c r="H330" s="6">
        <f t="shared" si="82"/>
        <v>0.66666666666666663</v>
      </c>
      <c r="I330" s="6">
        <f t="shared" si="83"/>
        <v>0.33333333333333331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2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3</v>
      </c>
      <c r="Q330" s="6">
        <f t="shared" si="86"/>
        <v>0.66666666666666663</v>
      </c>
      <c r="R330" s="6">
        <f t="shared" si="87"/>
        <v>0.33333333333333331</v>
      </c>
      <c r="S330" s="6">
        <f t="shared" si="88"/>
        <v>0</v>
      </c>
      <c r="T330" s="6">
        <f t="shared" si="89"/>
        <v>0</v>
      </c>
      <c r="U330">
        <f t="shared" si="90"/>
        <v>2</v>
      </c>
      <c r="V330" s="6">
        <f t="shared" si="91"/>
        <v>0.66666666666666663</v>
      </c>
      <c r="W330">
        <f t="shared" si="92"/>
        <v>2</v>
      </c>
      <c r="X330" s="6">
        <f t="shared" si="93"/>
        <v>0.66666666666666663</v>
      </c>
      <c r="Y330">
        <f t="shared" si="94"/>
        <v>1</v>
      </c>
      <c r="Z330" s="6">
        <f t="shared" si="95"/>
        <v>0.33333333333333331</v>
      </c>
      <c r="AA330">
        <f t="shared" si="96"/>
        <v>1</v>
      </c>
      <c r="AB330" s="6">
        <f t="shared" si="97"/>
        <v>0.33333333333333331</v>
      </c>
    </row>
    <row r="331" spans="1:28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1</v>
      </c>
      <c r="E331" s="69">
        <f>COUNTIFS('2way'!$B$3:$B$7690,"&gt;50%",'2way'!$Y$3:$Y$7690,"N",'2way'!$Q$3:$Q$7690,"=" &amp;B331) +  COUNTIFS('2way'!$B$3:$B$7690,"&gt;50%",'2way'!$Y$3:$Y$7690,"N",'2way'!$R$3:$R$7690,"=" &amp;B331)</f>
        <v>0</v>
      </c>
      <c r="F331" s="69">
        <f>COUNTIFS('2way'!$B$3:$B$7690,"&gt;50%",'2way'!$Y$3:$Y$7690,"Y",'2way'!$Q$3:$Q$7690,"=" &amp;B331) +  COUNTIFS('2way'!$B$3:$B$7690,"&gt;50%",'2way'!$Y$3:$Y$7690,"Y",'2way'!$R$3:$R$7690,"=" &amp;B331)</f>
        <v>0</v>
      </c>
      <c r="G331">
        <f>COUNTIF('2way'!$Q$3:$Q$7690,"=" &amp;B331) + COUNTIF('2way'!$R$3:$R$7690,"=" &amp;B331)</f>
        <v>3</v>
      </c>
      <c r="H331" s="6">
        <f t="shared" si="82"/>
        <v>0.66666666666666663</v>
      </c>
      <c r="I331" s="6">
        <f t="shared" si="83"/>
        <v>0.33333333333333331</v>
      </c>
      <c r="J331" s="6">
        <f t="shared" si="84"/>
        <v>0</v>
      </c>
      <c r="K331" s="6">
        <f t="shared" si="85"/>
        <v>0</v>
      </c>
      <c r="L331" s="69">
        <f>COUNTIFS('2way'!$M$3:$M$7690,"&gt;50%",'2way'!$Y$3:$Y$7690,"Y",'2way'!$Q$3:$Q$7690,"=" &amp;B331) +  COUNTIFS('2way'!$M$3:$M$7690,"&gt;50%",'2way'!$Y$3:$Y$7690,"Y",'2way'!$R$3:$R$7690,"=" &amp;B331)</f>
        <v>2</v>
      </c>
      <c r="M331" s="69">
        <f>COUNTIFS('2way'!$M$3:$M$7690,"&gt;50%",'2way'!$Y$3:$Y$7690,"N",'2way'!$Q$3:$Q$7690,"=" &amp;B331) +  COUNTIFS('2way'!$M$3:$M$7690,"&gt;50%",'2way'!$Y$3:$Y$7690,"N",'2way'!$R$3:$R$7690,"=" &amp;B331)</f>
        <v>1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0</v>
      </c>
      <c r="P331">
        <f>COUNTIF('2way'!$Q$3:$Q$7690,"=" &amp;B331) + COUNTIF('2way'!$R$3:$R$7690,"=" &amp;B331)</f>
        <v>3</v>
      </c>
      <c r="Q331" s="6">
        <f t="shared" si="86"/>
        <v>0.66666666666666663</v>
      </c>
      <c r="R331" s="6">
        <f t="shared" si="87"/>
        <v>0.33333333333333331</v>
      </c>
      <c r="S331" s="6">
        <f t="shared" si="88"/>
        <v>0</v>
      </c>
      <c r="T331" s="6">
        <f t="shared" si="89"/>
        <v>0</v>
      </c>
      <c r="U331">
        <f t="shared" si="90"/>
        <v>2</v>
      </c>
      <c r="V331" s="6">
        <f t="shared" si="91"/>
        <v>0.66666666666666663</v>
      </c>
      <c r="W331">
        <f t="shared" si="92"/>
        <v>2</v>
      </c>
      <c r="X331" s="6">
        <f t="shared" si="93"/>
        <v>0.66666666666666663</v>
      </c>
      <c r="Y331">
        <f t="shared" si="94"/>
        <v>1</v>
      </c>
      <c r="Z331" s="6">
        <f t="shared" si="95"/>
        <v>0.33333333333333331</v>
      </c>
      <c r="AA331">
        <f t="shared" si="96"/>
        <v>1</v>
      </c>
      <c r="AB331" s="6">
        <f t="shared" si="97"/>
        <v>0.33333333333333331</v>
      </c>
    </row>
    <row r="332" spans="1:28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0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0</v>
      </c>
      <c r="G332">
        <f>COUNTIF('2way'!$Q$3:$Q$7690,"=" &amp;B332) + COUNTIF('2way'!$R$3:$R$7690,"=" &amp;B332)</f>
        <v>3</v>
      </c>
      <c r="H332" s="6">
        <f t="shared" si="82"/>
        <v>0</v>
      </c>
      <c r="I332" s="6">
        <f t="shared" si="83"/>
        <v>0</v>
      </c>
      <c r="J332" s="6">
        <f t="shared" si="84"/>
        <v>0</v>
      </c>
      <c r="K332" s="6">
        <f t="shared" si="85"/>
        <v>0</v>
      </c>
      <c r="L332" s="69">
        <f>COUNTIFS('2way'!$M$3:$M$7690,"&gt;50%",'2way'!$Y$3:$Y$7690,"Y",'2way'!$Q$3:$Q$7690,"=" &amp;B332) +  COUNTIFS('2way'!$M$3:$M$7690,"&gt;50%",'2way'!$Y$3:$Y$7690,"Y",'2way'!$R$3:$R$7690,"=" &amp;B332)</f>
        <v>0</v>
      </c>
      <c r="M332" s="69">
        <f>COUNTIFS('2way'!$M$3:$M$7690,"&gt;50%",'2way'!$Y$3:$Y$7690,"N",'2way'!$Q$3:$Q$7690,"=" &amp;B332) +  COUNTIFS('2way'!$M$3:$M$7690,"&gt;50%",'2way'!$Y$3:$Y$7690,"N",'2way'!$R$3:$R$7690,"=" &amp;B332)</f>
        <v>1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2</v>
      </c>
      <c r="P332">
        <f>COUNTIF('2way'!$Q$3:$Q$7690,"=" &amp;B332) + COUNTIF('2way'!$R$3:$R$7690,"=" &amp;B332)</f>
        <v>3</v>
      </c>
      <c r="Q332" s="6">
        <f t="shared" si="86"/>
        <v>0</v>
      </c>
      <c r="R332" s="6">
        <f t="shared" si="87"/>
        <v>0.33333333333333331</v>
      </c>
      <c r="S332" s="6">
        <f t="shared" si="88"/>
        <v>0</v>
      </c>
      <c r="T332" s="6">
        <f t="shared" si="89"/>
        <v>0.66666666666666663</v>
      </c>
      <c r="U332">
        <f t="shared" si="90"/>
        <v>0</v>
      </c>
      <c r="V332" s="6">
        <f t="shared" si="91"/>
        <v>0</v>
      </c>
      <c r="W332">
        <f t="shared" si="92"/>
        <v>0</v>
      </c>
      <c r="X332" s="6">
        <f t="shared" si="93"/>
        <v>0</v>
      </c>
      <c r="Y332">
        <f t="shared" si="94"/>
        <v>0</v>
      </c>
      <c r="Z332" s="6">
        <f t="shared" si="95"/>
        <v>0</v>
      </c>
      <c r="AA332">
        <f t="shared" si="96"/>
        <v>3</v>
      </c>
      <c r="AB332" s="6">
        <f t="shared" si="97"/>
        <v>1</v>
      </c>
    </row>
    <row r="333" spans="1:28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1</v>
      </c>
      <c r="D333" s="69">
        <f>COUNTIFS('2way'!$A$3:$A$7690,"&gt;50%",'2way'!$Y$3:$Y$7690,"N",'2way'!$Q$3:$Q$7690,"=" &amp;B333) +  COUNTIFS('2way'!$A$3:$A$7690,"&gt;50%",'2way'!$Y$3:$Y$7690,"N",'2way'!$R$3:$R$7690,"=" &amp;B333)</f>
        <v>1</v>
      </c>
      <c r="E333" s="69">
        <f>COUNTIFS('2way'!$B$3:$B$7690,"&gt;50%",'2way'!$Y$3:$Y$7690,"N",'2way'!$Q$3:$Q$7690,"=" &amp;B333) +  COUNTIFS('2way'!$B$3:$B$7690,"&gt;50%",'2way'!$Y$3:$Y$7690,"N",'2way'!$R$3:$R$7690,"=" &amp;B333)</f>
        <v>0</v>
      </c>
      <c r="F333" s="69">
        <f>COUNTIFS('2way'!$B$3:$B$7690,"&gt;50%",'2way'!$Y$3:$Y$7690,"Y",'2way'!$Q$3:$Q$7690,"=" &amp;B333) +  COUNTIFS('2way'!$B$3:$B$7690,"&gt;50%",'2way'!$Y$3:$Y$7690,"Y",'2way'!$R$3:$R$7690,"=" &amp;B333)</f>
        <v>1</v>
      </c>
      <c r="G333">
        <f>COUNTIF('2way'!$Q$3:$Q$7690,"=" &amp;B333) + COUNTIF('2way'!$R$3:$R$7690,"=" &amp;B333)</f>
        <v>3</v>
      </c>
      <c r="H333" s="6">
        <f t="shared" si="82"/>
        <v>0.33333333333333331</v>
      </c>
      <c r="I333" s="6">
        <f t="shared" si="83"/>
        <v>0.33333333333333331</v>
      </c>
      <c r="J333" s="6">
        <f t="shared" si="84"/>
        <v>0</v>
      </c>
      <c r="K333" s="6">
        <f t="shared" si="85"/>
        <v>0.33333333333333331</v>
      </c>
      <c r="L333" s="69">
        <f>COUNTIFS('2way'!$M$3:$M$7690,"&gt;50%",'2way'!$Y$3:$Y$7690,"Y",'2way'!$Q$3:$Q$7690,"=" &amp;B333) +  COUNTIFS('2way'!$M$3:$M$7690,"&gt;50%",'2way'!$Y$3:$Y$7690,"Y",'2way'!$R$3:$R$7690,"=" &amp;B333)</f>
        <v>2</v>
      </c>
      <c r="M333" s="69">
        <f>COUNTIFS('2way'!$M$3:$M$7690,"&gt;50%",'2way'!$Y$3:$Y$7690,"N",'2way'!$Q$3:$Q$7690,"=" &amp;B333) +  COUNTIFS('2way'!$M$3:$M$7690,"&gt;50%",'2way'!$Y$3:$Y$7690,"N",'2way'!$R$3:$R$7690,"=" &amp;B333)</f>
        <v>1</v>
      </c>
      <c r="N333" s="69">
        <f>COUNTIFS('2way'!$N$3:$N$7690,"&gt;50%",'2way'!$Y$3:$Y$7690,"N",'2way'!$Q$3:$Q$7690,"=" &amp;B333) +  COUNTIFS('2way'!$N$3:$N$7690,"&gt;50%",'2way'!$Y$3:$Y$7690,"N",'2way'!$R$3:$R$7690,"=" &amp;B333)</f>
        <v>0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3</v>
      </c>
      <c r="Q333" s="6">
        <f t="shared" si="86"/>
        <v>0.66666666666666663</v>
      </c>
      <c r="R333" s="6">
        <f t="shared" si="87"/>
        <v>0.33333333333333331</v>
      </c>
      <c r="S333" s="6">
        <f t="shared" si="88"/>
        <v>0</v>
      </c>
      <c r="T333" s="6">
        <f t="shared" si="89"/>
        <v>0</v>
      </c>
      <c r="U333">
        <f t="shared" si="90"/>
        <v>1</v>
      </c>
      <c r="V333" s="6">
        <f t="shared" si="91"/>
        <v>0.33333333333333331</v>
      </c>
      <c r="W333">
        <f t="shared" si="92"/>
        <v>2</v>
      </c>
      <c r="X333" s="6">
        <f t="shared" si="93"/>
        <v>0.66666666666666663</v>
      </c>
      <c r="Y333">
        <f t="shared" si="94"/>
        <v>2</v>
      </c>
      <c r="Z333" s="6">
        <f t="shared" si="95"/>
        <v>0.66666666666666663</v>
      </c>
      <c r="AA333">
        <f t="shared" si="96"/>
        <v>1</v>
      </c>
      <c r="AB333" s="6">
        <f t="shared" si="97"/>
        <v>0.33333333333333331</v>
      </c>
    </row>
    <row r="334" spans="1:28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0</v>
      </c>
      <c r="D334" s="69">
        <f>COUNTIFS('2way'!$A$3:$A$7690,"&gt;50%",'2way'!$Y$3:$Y$7690,"N",'2way'!$Q$3:$Q$7690,"=" &amp;B334) +  COUNTIFS('2way'!$A$3:$A$7690,"&gt;50%",'2way'!$Y$3:$Y$7690,"N",'2way'!$R$3:$R$7690,"=" &amp;B334)</f>
        <v>0</v>
      </c>
      <c r="E334" s="69">
        <f>COUNTIFS('2way'!$B$3:$B$7690,"&gt;50%",'2way'!$Y$3:$Y$7690,"N",'2way'!$Q$3:$Q$7690,"=" &amp;B334) +  COUNTIFS('2way'!$B$3:$B$7690,"&gt;50%",'2way'!$Y$3:$Y$7690,"N",'2way'!$R$3:$R$7690,"=" &amp;B334)</f>
        <v>2</v>
      </c>
      <c r="F334" s="69">
        <f>COUNTIFS('2way'!$B$3:$B$7690,"&gt;50%",'2way'!$Y$3:$Y$7690,"Y",'2way'!$Q$3:$Q$7690,"=" &amp;B334) +  COUNTIFS('2way'!$B$3:$B$7690,"&gt;50%",'2way'!$Y$3:$Y$7690,"Y",'2way'!$R$3:$R$7690,"=" &amp;B334)</f>
        <v>1</v>
      </c>
      <c r="G334">
        <f>COUNTIF('2way'!$Q$3:$Q$7690,"=" &amp;B334) + COUNTIF('2way'!$R$3:$R$7690,"=" &amp;B334)</f>
        <v>3</v>
      </c>
      <c r="H334" s="6">
        <f t="shared" si="82"/>
        <v>0</v>
      </c>
      <c r="I334" s="6">
        <f t="shared" si="83"/>
        <v>0</v>
      </c>
      <c r="J334" s="6">
        <f t="shared" si="84"/>
        <v>0.66666666666666663</v>
      </c>
      <c r="K334" s="6">
        <f t="shared" si="85"/>
        <v>0.33333333333333331</v>
      </c>
      <c r="L334" s="69">
        <f>COUNTIFS('2way'!$M$3:$M$7690,"&gt;50%",'2way'!$Y$3:$Y$7690,"Y",'2way'!$Q$3:$Q$7690,"=" &amp;B334) +  COUNTIFS('2way'!$M$3:$M$7690,"&gt;50%",'2way'!$Y$3:$Y$7690,"Y",'2way'!$R$3:$R$7690,"=" &amp;B334)</f>
        <v>0</v>
      </c>
      <c r="M334" s="69">
        <f>COUNTIFS('2way'!$M$3:$M$7690,"&gt;50%",'2way'!$Y$3:$Y$7690,"N",'2way'!$Q$3:$Q$7690,"=" &amp;B334) +  COUNTIFS('2way'!$M$3:$M$7690,"&gt;50%",'2way'!$Y$3:$Y$7690,"N",'2way'!$R$3:$R$7690,"=" &amp;B334)</f>
        <v>0</v>
      </c>
      <c r="N334" s="69">
        <f>COUNTIFS('2way'!$N$3:$N$7690,"&gt;50%",'2way'!$Y$3:$Y$7690,"N",'2way'!$Q$3:$Q$7690,"=" &amp;B334) +  COUNTIFS('2way'!$N$3:$N$7690,"&gt;50%",'2way'!$Y$3:$Y$7690,"N",'2way'!$R$3:$R$7690,"=" &amp;B334)</f>
        <v>2</v>
      </c>
      <c r="O334" s="69">
        <f>COUNTIFS('2way'!$N$3:$N$7690,"&gt;50%",'2way'!$Y$3:$Y$7690,"Y",'2way'!$Q$3:$Q$7690,"=" &amp;B334) +  COUNTIFS('2way'!$N$3:$N$7690,"&gt;50%",'2way'!$Y$3:$Y$7690,"Y",'2way'!$R$3:$R$7690,"=" &amp;B334)</f>
        <v>1</v>
      </c>
      <c r="P334">
        <f>COUNTIF('2way'!$Q$3:$Q$7690,"=" &amp;B334) + COUNTIF('2way'!$R$3:$R$7690,"=" &amp;B334)</f>
        <v>3</v>
      </c>
      <c r="Q334" s="6">
        <f t="shared" si="86"/>
        <v>0</v>
      </c>
      <c r="R334" s="6">
        <f t="shared" si="87"/>
        <v>0</v>
      </c>
      <c r="S334" s="6">
        <f t="shared" si="88"/>
        <v>0.66666666666666663</v>
      </c>
      <c r="T334" s="6">
        <f t="shared" si="89"/>
        <v>0.33333333333333331</v>
      </c>
      <c r="U334">
        <f t="shared" si="90"/>
        <v>2</v>
      </c>
      <c r="V334" s="6">
        <f t="shared" si="91"/>
        <v>0.66666666666666663</v>
      </c>
      <c r="W334">
        <f t="shared" si="92"/>
        <v>2</v>
      </c>
      <c r="X334" s="6">
        <f t="shared" si="93"/>
        <v>0.66666666666666663</v>
      </c>
      <c r="Y334">
        <f t="shared" si="94"/>
        <v>1</v>
      </c>
      <c r="Z334" s="6">
        <f t="shared" si="95"/>
        <v>0.33333333333333331</v>
      </c>
      <c r="AA334">
        <f t="shared" si="96"/>
        <v>1</v>
      </c>
      <c r="AB334" s="6">
        <f t="shared" si="97"/>
        <v>0.33333333333333331</v>
      </c>
    </row>
    <row r="335" spans="1:28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0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0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3</v>
      </c>
      <c r="H335" s="6">
        <f t="shared" si="82"/>
        <v>0</v>
      </c>
      <c r="I335" s="6">
        <f t="shared" si="83"/>
        <v>0</v>
      </c>
      <c r="J335" s="6">
        <f t="shared" si="84"/>
        <v>0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0</v>
      </c>
      <c r="M335" s="69">
        <f>COUNTIFS('2way'!$M$3:$M$7690,"&gt;50%",'2way'!$Y$3:$Y$7690,"N",'2way'!$Q$3:$Q$7690,"=" &amp;B335) +  COUNTIFS('2way'!$M$3:$M$7690,"&gt;50%",'2way'!$Y$3:$Y$7690,"N",'2way'!$R$3:$R$7690,"=" &amp;B335)</f>
        <v>2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0</v>
      </c>
      <c r="P335">
        <f>COUNTIF('2way'!$Q$3:$Q$7690,"=" &amp;B335) + COUNTIF('2way'!$R$3:$R$7690,"=" &amp;B335)</f>
        <v>3</v>
      </c>
      <c r="Q335" s="6">
        <f t="shared" si="86"/>
        <v>0</v>
      </c>
      <c r="R335" s="6">
        <f t="shared" si="87"/>
        <v>0.66666666666666663</v>
      </c>
      <c r="S335" s="6">
        <f t="shared" si="88"/>
        <v>0.33333333333333331</v>
      </c>
      <c r="T335" s="6">
        <f t="shared" si="89"/>
        <v>0</v>
      </c>
      <c r="U335">
        <f t="shared" si="90"/>
        <v>0</v>
      </c>
      <c r="V335" s="6">
        <f t="shared" si="91"/>
        <v>0</v>
      </c>
      <c r="W335">
        <f t="shared" si="92"/>
        <v>1</v>
      </c>
      <c r="X335" s="6">
        <f t="shared" si="93"/>
        <v>0.33333333333333331</v>
      </c>
      <c r="Y335">
        <f t="shared" si="94"/>
        <v>0</v>
      </c>
      <c r="Z335" s="6">
        <f t="shared" si="95"/>
        <v>0</v>
      </c>
      <c r="AA335">
        <f t="shared" si="96"/>
        <v>2</v>
      </c>
      <c r="AB335" s="6">
        <f t="shared" si="97"/>
        <v>0.66666666666666663</v>
      </c>
    </row>
    <row r="336" spans="1:28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1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1</v>
      </c>
      <c r="F336" s="69">
        <f>COUNTIFS('2way'!$B$3:$B$7690,"&gt;50%",'2way'!$Y$3:$Y$7690,"Y",'2way'!$Q$3:$Q$7690,"=" &amp;B336) +  COUNTIFS('2way'!$B$3:$B$7690,"&gt;50%",'2way'!$Y$3:$Y$7690,"Y",'2way'!$R$3:$R$7690,"=" &amp;B336)</f>
        <v>0</v>
      </c>
      <c r="G336">
        <f>COUNTIF('2way'!$Q$3:$Q$7690,"=" &amp;B336) + COUNTIF('2way'!$R$3:$R$7690,"=" &amp;B336)</f>
        <v>3</v>
      </c>
      <c r="H336" s="6">
        <f t="shared" si="82"/>
        <v>0.33333333333333331</v>
      </c>
      <c r="I336" s="6">
        <f t="shared" si="83"/>
        <v>0</v>
      </c>
      <c r="J336" s="6">
        <f t="shared" si="84"/>
        <v>0.33333333333333331</v>
      </c>
      <c r="K336" s="6">
        <f t="shared" si="85"/>
        <v>0</v>
      </c>
      <c r="L336" s="69">
        <f>COUNTIFS('2way'!$M$3:$M$7690,"&gt;50%",'2way'!$Y$3:$Y$7690,"Y",'2way'!$Q$3:$Q$7690,"=" &amp;B336) +  COUNTIFS('2way'!$M$3:$M$7690,"&gt;50%",'2way'!$Y$3:$Y$7690,"Y",'2way'!$R$3:$R$7690,"=" &amp;B336)</f>
        <v>0</v>
      </c>
      <c r="M336" s="69">
        <f>COUNTIFS('2way'!$M$3:$M$7690,"&gt;50%",'2way'!$Y$3:$Y$7690,"N",'2way'!$Q$3:$Q$7690,"=" &amp;B336) +  COUNTIFS('2way'!$M$3:$M$7690,"&gt;50%",'2way'!$Y$3:$Y$7690,"N",'2way'!$R$3:$R$7690,"=" &amp;B336)</f>
        <v>1</v>
      </c>
      <c r="N336" s="69">
        <f>COUNTIFS('2way'!$N$3:$N$7690,"&gt;50%",'2way'!$Y$3:$Y$7690,"N",'2way'!$Q$3:$Q$7690,"=" &amp;B336) +  COUNTIFS('2way'!$N$3:$N$7690,"&gt;50%",'2way'!$Y$3:$Y$7690,"N",'2way'!$R$3:$R$7690,"=" &amp;B336)</f>
        <v>1</v>
      </c>
      <c r="O336" s="69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3</v>
      </c>
      <c r="Q336" s="6">
        <f t="shared" si="86"/>
        <v>0</v>
      </c>
      <c r="R336" s="6">
        <f t="shared" si="87"/>
        <v>0.33333333333333331</v>
      </c>
      <c r="S336" s="6">
        <f t="shared" si="88"/>
        <v>0.33333333333333331</v>
      </c>
      <c r="T336" s="6">
        <f t="shared" si="89"/>
        <v>0.33333333333333331</v>
      </c>
      <c r="U336">
        <f t="shared" si="90"/>
        <v>2</v>
      </c>
      <c r="V336" s="6">
        <f t="shared" si="91"/>
        <v>0.66666666666666663</v>
      </c>
      <c r="W336">
        <f t="shared" si="92"/>
        <v>1</v>
      </c>
      <c r="X336" s="6">
        <f t="shared" si="93"/>
        <v>0.33333333333333331</v>
      </c>
      <c r="Y336">
        <f t="shared" si="94"/>
        <v>0</v>
      </c>
      <c r="Z336" s="6">
        <f t="shared" si="95"/>
        <v>0</v>
      </c>
      <c r="AA336">
        <f t="shared" si="96"/>
        <v>2</v>
      </c>
      <c r="AB336" s="6">
        <f t="shared" si="97"/>
        <v>0.66666666666666663</v>
      </c>
    </row>
    <row r="337" spans="1:28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1</v>
      </c>
      <c r="D337" s="69">
        <f>COUNTIFS('2way'!$A$3:$A$7690,"&gt;50%",'2way'!$Y$3:$Y$7690,"N",'2way'!$Q$3:$Q$7690,"=" &amp;B337) +  COUNTIFS('2way'!$A$3:$A$7690,"&gt;50%",'2way'!$Y$3:$Y$7690,"N",'2way'!$R$3:$R$7690,"=" &amp;B337)</f>
        <v>0</v>
      </c>
      <c r="E337" s="69">
        <f>COUNTIFS('2way'!$B$3:$B$7690,"&gt;50%",'2way'!$Y$3:$Y$7690,"N",'2way'!$Q$3:$Q$7690,"=" &amp;B337) +  COUNTIFS('2way'!$B$3:$B$7690,"&gt;50%",'2way'!$Y$3:$Y$7690,"N",'2way'!$R$3:$R$7690,"=" &amp;B337)</f>
        <v>1</v>
      </c>
      <c r="F337" s="69">
        <f>COUNTIFS('2way'!$B$3:$B$7690,"&gt;50%",'2way'!$Y$3:$Y$7690,"Y",'2way'!$Q$3:$Q$7690,"=" &amp;B337) +  COUNTIFS('2way'!$B$3:$B$7690,"&gt;50%",'2way'!$Y$3:$Y$7690,"Y",'2way'!$R$3:$R$7690,"=" &amp;B337)</f>
        <v>1</v>
      </c>
      <c r="G337">
        <f>COUNTIF('2way'!$Q$3:$Q$7690,"=" &amp;B337) + COUNTIF('2way'!$R$3:$R$7690,"=" &amp;B337)</f>
        <v>3</v>
      </c>
      <c r="H337" s="6">
        <f t="shared" si="82"/>
        <v>0.33333333333333331</v>
      </c>
      <c r="I337" s="6">
        <f t="shared" si="83"/>
        <v>0</v>
      </c>
      <c r="J337" s="6">
        <f t="shared" si="84"/>
        <v>0.33333333333333331</v>
      </c>
      <c r="K337" s="6">
        <f t="shared" si="85"/>
        <v>0.33333333333333331</v>
      </c>
      <c r="L337" s="69">
        <f>COUNTIFS('2way'!$M$3:$M$7690,"&gt;50%",'2way'!$Y$3:$Y$7690,"Y",'2way'!$Q$3:$Q$7690,"=" &amp;B337) +  COUNTIFS('2way'!$M$3:$M$7690,"&gt;50%",'2way'!$Y$3:$Y$7690,"Y",'2way'!$R$3:$R$7690,"=" &amp;B337)</f>
        <v>0</v>
      </c>
      <c r="M337" s="69">
        <f>COUNTIFS('2way'!$M$3:$M$7690,"&gt;50%",'2way'!$Y$3:$Y$7690,"N",'2way'!$Q$3:$Q$7690,"=" &amp;B337) +  COUNTIFS('2way'!$M$3:$M$7690,"&gt;50%",'2way'!$Y$3:$Y$7690,"N",'2way'!$R$3:$R$7690,"=" &amp;B337)</f>
        <v>0</v>
      </c>
      <c r="N337" s="69">
        <f>COUNTIFS('2way'!$N$3:$N$7690,"&gt;50%",'2way'!$Y$3:$Y$7690,"N",'2way'!$Q$3:$Q$7690,"=" &amp;B337) +  COUNTIFS('2way'!$N$3:$N$7690,"&gt;50%",'2way'!$Y$3:$Y$7690,"N",'2way'!$R$3:$R$7690,"=" &amp;B337)</f>
        <v>1</v>
      </c>
      <c r="O337" s="69">
        <f>COUNTIFS('2way'!$N$3:$N$7690,"&gt;50%",'2way'!$Y$3:$Y$7690,"Y",'2way'!$Q$3:$Q$7690,"=" &amp;B337) +  COUNTIFS('2way'!$N$3:$N$7690,"&gt;50%",'2way'!$Y$3:$Y$7690,"Y",'2way'!$R$3:$R$7690,"=" &amp;B337)</f>
        <v>2</v>
      </c>
      <c r="P337">
        <f>COUNTIF('2way'!$Q$3:$Q$7690,"=" &amp;B337) + COUNTIF('2way'!$R$3:$R$7690,"=" &amp;B337)</f>
        <v>3</v>
      </c>
      <c r="Q337" s="6">
        <f t="shared" si="86"/>
        <v>0</v>
      </c>
      <c r="R337" s="6">
        <f t="shared" si="87"/>
        <v>0</v>
      </c>
      <c r="S337" s="6">
        <f t="shared" si="88"/>
        <v>0.33333333333333331</v>
      </c>
      <c r="T337" s="6">
        <f t="shared" si="89"/>
        <v>0.66666666666666663</v>
      </c>
      <c r="U337">
        <f t="shared" si="90"/>
        <v>2</v>
      </c>
      <c r="V337" s="6">
        <f t="shared" si="91"/>
        <v>0.66666666666666663</v>
      </c>
      <c r="W337">
        <f t="shared" si="92"/>
        <v>1</v>
      </c>
      <c r="X337" s="6">
        <f t="shared" si="93"/>
        <v>0.33333333333333331</v>
      </c>
      <c r="Y337">
        <f t="shared" si="94"/>
        <v>1</v>
      </c>
      <c r="Z337" s="6">
        <f t="shared" si="95"/>
        <v>0.33333333333333331</v>
      </c>
      <c r="AA337">
        <f t="shared" si="96"/>
        <v>2</v>
      </c>
      <c r="AB337" s="6">
        <f t="shared" si="97"/>
        <v>0.66666666666666663</v>
      </c>
    </row>
    <row r="338" spans="1:28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0</v>
      </c>
      <c r="D338" s="69">
        <f>COUNTIFS('2way'!$A$3:$A$7690,"&gt;50%",'2way'!$Y$3:$Y$7690,"N",'2way'!$Q$3:$Q$7690,"=" &amp;B338) +  COUNTIFS('2way'!$A$3:$A$7690,"&gt;50%",'2way'!$Y$3:$Y$7690,"N",'2way'!$R$3:$R$7690,"=" &amp;B338)</f>
        <v>1</v>
      </c>
      <c r="E338" s="69">
        <f>COUNTIFS('2way'!$B$3:$B$7690,"&gt;50%",'2way'!$Y$3:$Y$7690,"N",'2way'!$Q$3:$Q$7690,"=" &amp;B338) +  COUNTIFS('2way'!$B$3:$B$7690,"&gt;50%",'2way'!$Y$3:$Y$7690,"N",'2way'!$R$3:$R$7690,"=" &amp;B338)</f>
        <v>1</v>
      </c>
      <c r="F338" s="69">
        <f>COUNTIFS('2way'!$B$3:$B$7690,"&gt;50%",'2way'!$Y$3:$Y$7690,"Y",'2way'!$Q$3:$Q$7690,"=" &amp;B338) +  COUNTIFS('2way'!$B$3:$B$7690,"&gt;50%",'2way'!$Y$3:$Y$7690,"Y",'2way'!$R$3:$R$7690,"=" &amp;B338)</f>
        <v>1</v>
      </c>
      <c r="G338">
        <f>COUNTIF('2way'!$Q$3:$Q$7690,"=" &amp;B338) + COUNTIF('2way'!$R$3:$R$7690,"=" &amp;B338)</f>
        <v>3</v>
      </c>
      <c r="H338" s="6">
        <f t="shared" si="82"/>
        <v>0</v>
      </c>
      <c r="I338" s="6">
        <f t="shared" si="83"/>
        <v>0.33333333333333331</v>
      </c>
      <c r="J338" s="6">
        <f t="shared" si="84"/>
        <v>0.33333333333333331</v>
      </c>
      <c r="K338" s="6">
        <f t="shared" si="85"/>
        <v>0.33333333333333331</v>
      </c>
      <c r="L338" s="69">
        <f>COUNTIFS('2way'!$M$3:$M$7690,"&gt;50%",'2way'!$Y$3:$Y$7690,"Y",'2way'!$Q$3:$Q$7690,"=" &amp;B338) +  COUNTIFS('2way'!$M$3:$M$7690,"&gt;50%",'2way'!$Y$3:$Y$7690,"Y",'2way'!$R$3:$R$7690,"=" &amp;B338)</f>
        <v>1</v>
      </c>
      <c r="M338" s="69">
        <f>COUNTIFS('2way'!$M$3:$M$7690,"&gt;50%",'2way'!$Y$3:$Y$7690,"N",'2way'!$Q$3:$Q$7690,"=" &amp;B338) +  COUNTIFS('2way'!$M$3:$M$7690,"&gt;50%",'2way'!$Y$3:$Y$7690,"N",'2way'!$R$3:$R$7690,"=" &amp;B338)</f>
        <v>1</v>
      </c>
      <c r="N338" s="69">
        <f>COUNTIFS('2way'!$N$3:$N$7690,"&gt;50%",'2way'!$Y$3:$Y$7690,"N",'2way'!$Q$3:$Q$7690,"=" &amp;B338) +  COUNTIFS('2way'!$N$3:$N$7690,"&gt;50%",'2way'!$Y$3:$Y$7690,"N",'2way'!$R$3:$R$7690,"=" &amp;B338)</f>
        <v>1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3</v>
      </c>
      <c r="Q338" s="6">
        <f t="shared" si="86"/>
        <v>0.33333333333333331</v>
      </c>
      <c r="R338" s="6">
        <f t="shared" si="87"/>
        <v>0.33333333333333331</v>
      </c>
      <c r="S338" s="6">
        <f t="shared" si="88"/>
        <v>0.33333333333333331</v>
      </c>
      <c r="T338" s="6">
        <f t="shared" si="89"/>
        <v>0</v>
      </c>
      <c r="U338">
        <f t="shared" si="90"/>
        <v>1</v>
      </c>
      <c r="V338" s="6">
        <f t="shared" si="91"/>
        <v>0.33333333333333331</v>
      </c>
      <c r="W338">
        <f t="shared" si="92"/>
        <v>2</v>
      </c>
      <c r="X338" s="6">
        <f t="shared" si="93"/>
        <v>0.66666666666666663</v>
      </c>
      <c r="Y338">
        <f t="shared" si="94"/>
        <v>2</v>
      </c>
      <c r="Z338" s="6">
        <f t="shared" si="95"/>
        <v>0.66666666666666663</v>
      </c>
      <c r="AA338">
        <f t="shared" si="96"/>
        <v>1</v>
      </c>
      <c r="AB338" s="6">
        <f t="shared" si="97"/>
        <v>0.33333333333333331</v>
      </c>
    </row>
    <row r="339" spans="1:28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0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3</v>
      </c>
      <c r="H339" s="6">
        <f t="shared" si="82"/>
        <v>0</v>
      </c>
      <c r="I339" s="6">
        <f t="shared" si="83"/>
        <v>0</v>
      </c>
      <c r="J339" s="6">
        <f t="shared" si="84"/>
        <v>0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1</v>
      </c>
      <c r="M339" s="69">
        <f>COUNTIFS('2way'!$M$3:$M$7690,"&gt;50%",'2way'!$Y$3:$Y$7690,"N",'2way'!$Q$3:$Q$7690,"=" &amp;B339) +  COUNTIFS('2way'!$M$3:$M$7690,"&gt;50%",'2way'!$Y$3:$Y$7690,"N",'2way'!$R$3:$R$7690,"=" &amp;B339)</f>
        <v>2</v>
      </c>
      <c r="N339" s="69">
        <f>COUNTIFS('2way'!$N$3:$N$7690,"&gt;50%",'2way'!$Y$3:$Y$7690,"N",'2way'!$Q$3:$Q$7690,"=" &amp;B339) +  COUNTIFS('2way'!$N$3:$N$7690,"&gt;50%",'2way'!$Y$3:$Y$7690,"N",'2way'!$R$3:$R$7690,"=" &amp;B339)</f>
        <v>0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3</v>
      </c>
      <c r="Q339" s="6">
        <f t="shared" si="86"/>
        <v>0.33333333333333331</v>
      </c>
      <c r="R339" s="6">
        <f t="shared" si="87"/>
        <v>0.66666666666666663</v>
      </c>
      <c r="S339" s="6">
        <f t="shared" si="88"/>
        <v>0</v>
      </c>
      <c r="T339" s="6">
        <f t="shared" si="89"/>
        <v>0</v>
      </c>
      <c r="U339">
        <f t="shared" si="90"/>
        <v>0</v>
      </c>
      <c r="V339" s="6">
        <f t="shared" si="91"/>
        <v>0</v>
      </c>
      <c r="W339">
        <f t="shared" si="92"/>
        <v>1</v>
      </c>
      <c r="X339" s="6">
        <f t="shared" si="93"/>
        <v>0.33333333333333331</v>
      </c>
      <c r="Y339">
        <f t="shared" si="94"/>
        <v>0</v>
      </c>
      <c r="Z339" s="6">
        <f t="shared" si="95"/>
        <v>0</v>
      </c>
      <c r="AA339">
        <f t="shared" si="96"/>
        <v>2</v>
      </c>
      <c r="AB339" s="6">
        <f t="shared" si="97"/>
        <v>0.66666666666666663</v>
      </c>
    </row>
    <row r="340" spans="1:28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1</v>
      </c>
      <c r="F340" s="69">
        <f>COUNTIFS('2way'!$B$3:$B$7690,"&gt;50%",'2way'!$Y$3:$Y$7690,"Y",'2way'!$Q$3:$Q$7690,"=" &amp;B340) +  COUNTIFS('2way'!$B$3:$B$7690,"&gt;50%",'2way'!$Y$3:$Y$7690,"Y",'2way'!$R$3:$R$7690,"=" &amp;B340)</f>
        <v>0</v>
      </c>
      <c r="G340">
        <f>COUNTIF('2way'!$Q$3:$Q$7690,"=" &amp;B340) + COUNTIF('2way'!$R$3:$R$7690,"=" &amp;B340)</f>
        <v>3</v>
      </c>
      <c r="H340" s="6">
        <f t="shared" si="82"/>
        <v>0</v>
      </c>
      <c r="I340" s="6">
        <f t="shared" si="83"/>
        <v>0</v>
      </c>
      <c r="J340" s="6">
        <f t="shared" si="84"/>
        <v>0.33333333333333331</v>
      </c>
      <c r="K340" s="6">
        <f t="shared" si="85"/>
        <v>0</v>
      </c>
      <c r="L340" s="69">
        <f>COUNTIFS('2way'!$M$3:$M$7690,"&gt;50%",'2way'!$Y$3:$Y$7690,"Y",'2way'!$Q$3:$Q$7690,"=" &amp;B340) +  COUNTIFS('2way'!$M$3:$M$7690,"&gt;50%",'2way'!$Y$3:$Y$7690,"Y",'2way'!$R$3:$R$7690,"=" &amp;B340)</f>
        <v>0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1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3</v>
      </c>
      <c r="Q340" s="6">
        <f t="shared" si="86"/>
        <v>0</v>
      </c>
      <c r="R340" s="6">
        <f t="shared" si="87"/>
        <v>0.33333333333333331</v>
      </c>
      <c r="S340" s="6">
        <f t="shared" si="88"/>
        <v>0.33333333333333331</v>
      </c>
      <c r="T340" s="6">
        <f t="shared" si="89"/>
        <v>0.33333333333333331</v>
      </c>
      <c r="U340">
        <f t="shared" si="90"/>
        <v>1</v>
      </c>
      <c r="V340" s="6">
        <f t="shared" si="91"/>
        <v>0.33333333333333331</v>
      </c>
      <c r="W340">
        <f t="shared" si="92"/>
        <v>1</v>
      </c>
      <c r="X340" s="6">
        <f t="shared" si="93"/>
        <v>0.33333333333333331</v>
      </c>
      <c r="Y340">
        <f t="shared" si="94"/>
        <v>0</v>
      </c>
      <c r="Z340" s="6">
        <f t="shared" si="95"/>
        <v>0</v>
      </c>
      <c r="AA340">
        <f t="shared" si="96"/>
        <v>2</v>
      </c>
      <c r="AB340" s="6">
        <f t="shared" si="97"/>
        <v>0.66666666666666663</v>
      </c>
    </row>
    <row r="341" spans="1:28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0</v>
      </c>
      <c r="D341" s="69">
        <f>COUNTIFS('2way'!$A$3:$A$7690,"&gt;50%",'2way'!$Y$3:$Y$7690,"N",'2way'!$Q$3:$Q$7690,"=" &amp;B341) +  COUNTIFS('2way'!$A$3:$A$7690,"&gt;50%",'2way'!$Y$3:$Y$7690,"N",'2way'!$R$3:$R$7690,"=" &amp;B341)</f>
        <v>1</v>
      </c>
      <c r="E341" s="69">
        <f>COUNTIFS('2way'!$B$3:$B$7690,"&gt;50%",'2way'!$Y$3:$Y$7690,"N",'2way'!$Q$3:$Q$7690,"=" &amp;B341) +  COUNTIFS('2way'!$B$3:$B$7690,"&gt;50%",'2way'!$Y$3:$Y$7690,"N",'2way'!$R$3:$R$7690,"=" &amp;B341)</f>
        <v>0</v>
      </c>
      <c r="F341" s="69">
        <f>COUNTIFS('2way'!$B$3:$B$7690,"&gt;50%",'2way'!$Y$3:$Y$7690,"Y",'2way'!$Q$3:$Q$7690,"=" &amp;B341) +  COUNTIFS('2way'!$B$3:$B$7690,"&gt;50%",'2way'!$Y$3:$Y$7690,"Y",'2way'!$R$3:$R$7690,"=" &amp;B341)</f>
        <v>1</v>
      </c>
      <c r="G341">
        <f>COUNTIF('2way'!$Q$3:$Q$7690,"=" &amp;B341) + COUNTIF('2way'!$R$3:$R$7690,"=" &amp;B341)</f>
        <v>3</v>
      </c>
      <c r="H341" s="6">
        <f t="shared" si="82"/>
        <v>0</v>
      </c>
      <c r="I341" s="6">
        <f t="shared" si="83"/>
        <v>0.33333333333333331</v>
      </c>
      <c r="J341" s="6">
        <f t="shared" si="84"/>
        <v>0</v>
      </c>
      <c r="K341" s="6">
        <f t="shared" si="85"/>
        <v>0.33333333333333331</v>
      </c>
      <c r="L341" s="69">
        <f>COUNTIFS('2way'!$M$3:$M$7690,"&gt;50%",'2way'!$Y$3:$Y$7690,"Y",'2way'!$Q$3:$Q$7690,"=" &amp;B341) +  COUNTIFS('2way'!$M$3:$M$7690,"&gt;50%",'2way'!$Y$3:$Y$7690,"Y",'2way'!$R$3:$R$7690,"=" &amp;B341)</f>
        <v>2</v>
      </c>
      <c r="M341" s="69">
        <f>COUNTIFS('2way'!$M$3:$M$7690,"&gt;50%",'2way'!$Y$3:$Y$7690,"N",'2way'!$Q$3:$Q$7690,"=" &amp;B341) +  COUNTIFS('2way'!$M$3:$M$7690,"&gt;50%",'2way'!$Y$3:$Y$7690,"N",'2way'!$R$3:$R$7690,"=" &amp;B341)</f>
        <v>1</v>
      </c>
      <c r="N341" s="69">
        <f>COUNTIFS('2way'!$N$3:$N$7690,"&gt;50%",'2way'!$Y$3:$Y$7690,"N",'2way'!$Q$3:$Q$7690,"=" &amp;B341) +  COUNTIFS('2way'!$N$3:$N$7690,"&gt;50%",'2way'!$Y$3:$Y$7690,"N",'2way'!$R$3:$R$7690,"=" &amp;B341)</f>
        <v>0</v>
      </c>
      <c r="O341" s="69">
        <f>COUNTIFS('2way'!$N$3:$N$7690,"&gt;50%",'2way'!$Y$3:$Y$7690,"Y",'2way'!$Q$3:$Q$7690,"=" &amp;B341) +  COUNTIFS('2way'!$N$3:$N$7690,"&gt;50%",'2way'!$Y$3:$Y$7690,"Y",'2way'!$R$3:$R$7690,"=" &amp;B341)</f>
        <v>0</v>
      </c>
      <c r="P341">
        <f>COUNTIF('2way'!$Q$3:$Q$7690,"=" &amp;B341) + COUNTIF('2way'!$R$3:$R$7690,"=" &amp;B341)</f>
        <v>3</v>
      </c>
      <c r="Q341" s="6">
        <f t="shared" si="86"/>
        <v>0.66666666666666663</v>
      </c>
      <c r="R341" s="6">
        <f t="shared" si="87"/>
        <v>0.33333333333333331</v>
      </c>
      <c r="S341" s="6">
        <f t="shared" si="88"/>
        <v>0</v>
      </c>
      <c r="T341" s="6">
        <f t="shared" si="89"/>
        <v>0</v>
      </c>
      <c r="U341">
        <f t="shared" si="90"/>
        <v>0</v>
      </c>
      <c r="V341" s="6">
        <f t="shared" si="91"/>
        <v>0</v>
      </c>
      <c r="W341">
        <f t="shared" si="92"/>
        <v>2</v>
      </c>
      <c r="X341" s="6">
        <f t="shared" si="93"/>
        <v>0.66666666666666663</v>
      </c>
      <c r="Y341">
        <f t="shared" si="94"/>
        <v>2</v>
      </c>
      <c r="Z341" s="6">
        <f t="shared" si="95"/>
        <v>0.66666666666666663</v>
      </c>
      <c r="AA341">
        <f t="shared" si="96"/>
        <v>1</v>
      </c>
      <c r="AB341" s="6">
        <f t="shared" si="97"/>
        <v>0.33333333333333331</v>
      </c>
    </row>
    <row r="342" spans="1:28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3</v>
      </c>
      <c r="D342" s="69">
        <f>COUNTIFS('2way'!$A$3:$A$7690,"&gt;50%",'2way'!$Y$3:$Y$7690,"N",'2way'!$Q$3:$Q$7690,"=" &amp;B342) +  COUNTIFS('2way'!$A$3:$A$7690,"&gt;50%",'2way'!$Y$3:$Y$7690,"N",'2way'!$R$3:$R$7690,"=" &amp;B342)</f>
        <v>0</v>
      </c>
      <c r="E342" s="69">
        <f>COUNTIFS('2way'!$B$3:$B$7690,"&gt;50%",'2way'!$Y$3:$Y$7690,"N",'2way'!$Q$3:$Q$7690,"=" &amp;B342) +  COUNTIFS('2way'!$B$3:$B$7690,"&gt;50%",'2way'!$Y$3:$Y$7690,"N",'2way'!$R$3:$R$7690,"=" &amp;B342)</f>
        <v>0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3</v>
      </c>
      <c r="H342" s="6">
        <f t="shared" si="82"/>
        <v>1</v>
      </c>
      <c r="I342" s="6">
        <f t="shared" si="83"/>
        <v>0</v>
      </c>
      <c r="J342" s="6">
        <f t="shared" si="84"/>
        <v>0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2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0</v>
      </c>
      <c r="O342" s="69">
        <f>COUNTIFS('2way'!$N$3:$N$7690,"&gt;50%",'2way'!$Y$3:$Y$7690,"Y",'2way'!$Q$3:$Q$7690,"=" &amp;B342) +  COUNTIFS('2way'!$N$3:$N$7690,"&gt;50%",'2way'!$Y$3:$Y$7690,"Y",'2way'!$R$3:$R$7690,"=" &amp;B342)</f>
        <v>1</v>
      </c>
      <c r="P342">
        <f>COUNTIF('2way'!$Q$3:$Q$7690,"=" &amp;B342) + COUNTIF('2way'!$R$3:$R$7690,"=" &amp;B342)</f>
        <v>3</v>
      </c>
      <c r="Q342" s="6">
        <f t="shared" si="86"/>
        <v>0.66666666666666663</v>
      </c>
      <c r="R342" s="6">
        <f t="shared" si="87"/>
        <v>0</v>
      </c>
      <c r="S342" s="6">
        <f t="shared" si="88"/>
        <v>0</v>
      </c>
      <c r="T342" s="6">
        <f t="shared" si="89"/>
        <v>0.33333333333333331</v>
      </c>
      <c r="U342">
        <f t="shared" si="90"/>
        <v>3</v>
      </c>
      <c r="V342" s="6">
        <f t="shared" si="91"/>
        <v>1</v>
      </c>
      <c r="W342">
        <f t="shared" si="92"/>
        <v>2</v>
      </c>
      <c r="X342" s="6">
        <f t="shared" si="93"/>
        <v>0.66666666666666663</v>
      </c>
      <c r="Y342">
        <f t="shared" si="94"/>
        <v>0</v>
      </c>
      <c r="Z342" s="6">
        <f t="shared" si="95"/>
        <v>0</v>
      </c>
      <c r="AA342">
        <f t="shared" si="96"/>
        <v>1</v>
      </c>
      <c r="AB342" s="6">
        <f t="shared" si="97"/>
        <v>0.33333333333333331</v>
      </c>
    </row>
    <row r="343" spans="1:28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0</v>
      </c>
      <c r="E343" s="69">
        <f>COUNTIFS('2way'!$B$3:$B$7690,"&gt;50%",'2way'!$Y$3:$Y$7690,"N",'2way'!$Q$3:$Q$7690,"=" &amp;B343) +  COUNTIFS('2way'!$B$3:$B$7690,"&gt;50%",'2way'!$Y$3:$Y$7690,"N",'2way'!$R$3:$R$7690,"=" &amp;B343)</f>
        <v>1</v>
      </c>
      <c r="F343" s="69">
        <f>COUNTIFS('2way'!$B$3:$B$7690,"&gt;50%",'2way'!$Y$3:$Y$7690,"Y",'2way'!$Q$3:$Q$7690,"=" &amp;B343) +  COUNTIFS('2way'!$B$3:$B$7690,"&gt;50%",'2way'!$Y$3:$Y$7690,"Y",'2way'!$R$3:$R$7690,"=" &amp;B343)</f>
        <v>1</v>
      </c>
      <c r="G343">
        <f>COUNTIF('2way'!$Q$3:$Q$7690,"=" &amp;B343) + COUNTIF('2way'!$R$3:$R$7690,"=" &amp;B343)</f>
        <v>3</v>
      </c>
      <c r="H343" s="6">
        <f t="shared" si="82"/>
        <v>0</v>
      </c>
      <c r="I343" s="6">
        <f t="shared" si="83"/>
        <v>0</v>
      </c>
      <c r="J343" s="6">
        <f t="shared" si="84"/>
        <v>0.33333333333333331</v>
      </c>
      <c r="K343" s="6">
        <f t="shared" si="85"/>
        <v>0.33333333333333331</v>
      </c>
      <c r="L343" s="69">
        <f>COUNTIFS('2way'!$M$3:$M$7690,"&gt;50%",'2way'!$Y$3:$Y$7690,"Y",'2way'!$Q$3:$Q$7690,"=" &amp;B343) +  COUNTIFS('2way'!$M$3:$M$7690,"&gt;50%",'2way'!$Y$3:$Y$7690,"Y",'2way'!$R$3:$R$7690,"=" &amp;B343)</f>
        <v>1</v>
      </c>
      <c r="M343" s="69">
        <f>COUNTIFS('2way'!$M$3:$M$7690,"&gt;50%",'2way'!$Y$3:$Y$7690,"N",'2way'!$Q$3:$Q$7690,"=" &amp;B343) +  COUNTIFS('2way'!$M$3:$M$7690,"&gt;50%",'2way'!$Y$3:$Y$7690,"N",'2way'!$R$3:$R$7690,"=" &amp;B343)</f>
        <v>0</v>
      </c>
      <c r="N343" s="69">
        <f>COUNTIFS('2way'!$N$3:$N$7690,"&gt;50%",'2way'!$Y$3:$Y$7690,"N",'2way'!$Q$3:$Q$7690,"=" &amp;B343) +  COUNTIFS('2way'!$N$3:$N$7690,"&gt;50%",'2way'!$Y$3:$Y$7690,"N",'2way'!$R$3:$R$7690,"=" &amp;B343)</f>
        <v>1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3</v>
      </c>
      <c r="Q343" s="6">
        <f t="shared" si="86"/>
        <v>0.33333333333333331</v>
      </c>
      <c r="R343" s="6">
        <f t="shared" si="87"/>
        <v>0</v>
      </c>
      <c r="S343" s="6">
        <f t="shared" si="88"/>
        <v>0.33333333333333331</v>
      </c>
      <c r="T343" s="6">
        <f t="shared" si="89"/>
        <v>0.33333333333333331</v>
      </c>
      <c r="U343">
        <f t="shared" si="90"/>
        <v>1</v>
      </c>
      <c r="V343" s="6">
        <f t="shared" si="91"/>
        <v>0.33333333333333331</v>
      </c>
      <c r="W343">
        <f t="shared" si="92"/>
        <v>2</v>
      </c>
      <c r="X343" s="6">
        <f t="shared" si="93"/>
        <v>0.66666666666666663</v>
      </c>
      <c r="Y343">
        <f t="shared" si="94"/>
        <v>1</v>
      </c>
      <c r="Z343" s="6">
        <f t="shared" si="95"/>
        <v>0.33333333333333331</v>
      </c>
      <c r="AA343">
        <f t="shared" si="96"/>
        <v>1</v>
      </c>
      <c r="AB343" s="6">
        <f t="shared" si="97"/>
        <v>0.33333333333333331</v>
      </c>
    </row>
    <row r="344" spans="1:28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1</v>
      </c>
      <c r="F344" s="69">
        <f>COUNTIFS('2way'!$B$3:$B$7690,"&gt;50%",'2way'!$Y$3:$Y$7690,"Y",'2way'!$Q$3:$Q$7690,"=" &amp;B344) +  COUNTIFS('2way'!$B$3:$B$7690,"&gt;50%",'2way'!$Y$3:$Y$7690,"Y",'2way'!$R$3:$R$7690,"=" &amp;B344)</f>
        <v>0</v>
      </c>
      <c r="G344">
        <f>COUNTIF('2way'!$Q$3:$Q$7690,"=" &amp;B344) + COUNTIF('2way'!$R$3:$R$7690,"=" &amp;B344)</f>
        <v>3</v>
      </c>
      <c r="H344" s="6">
        <f t="shared" si="82"/>
        <v>0.66666666666666663</v>
      </c>
      <c r="I344" s="6">
        <f t="shared" si="83"/>
        <v>0</v>
      </c>
      <c r="J344" s="6">
        <f t="shared" si="84"/>
        <v>0.33333333333333331</v>
      </c>
      <c r="K344" s="6">
        <f t="shared" si="85"/>
        <v>0</v>
      </c>
      <c r="L344" s="69">
        <f>COUNTIFS('2way'!$M$3:$M$7690,"&gt;50%",'2way'!$Y$3:$Y$7690,"Y",'2way'!$Q$3:$Q$7690,"=" &amp;B344) +  COUNTIFS('2way'!$M$3:$M$7690,"&gt;50%",'2way'!$Y$3:$Y$7690,"Y",'2way'!$R$3:$R$7690,"=" &amp;B344)</f>
        <v>2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0</v>
      </c>
      <c r="O344" s="69">
        <f>COUNTIFS('2way'!$N$3:$N$7690,"&gt;50%",'2way'!$Y$3:$Y$7690,"Y",'2way'!$Q$3:$Q$7690,"=" &amp;B344) +  COUNTIFS('2way'!$N$3:$N$7690,"&gt;50%",'2way'!$Y$3:$Y$7690,"Y",'2way'!$R$3:$R$7690,"=" &amp;B344)</f>
        <v>0</v>
      </c>
      <c r="P344">
        <f>COUNTIF('2way'!$Q$3:$Q$7690,"=" &amp;B344) + COUNTIF('2way'!$R$3:$R$7690,"=" &amp;B344)</f>
        <v>3</v>
      </c>
      <c r="Q344" s="6">
        <f t="shared" si="86"/>
        <v>0.66666666666666663</v>
      </c>
      <c r="R344" s="6">
        <f t="shared" si="87"/>
        <v>0.33333333333333331</v>
      </c>
      <c r="S344" s="6">
        <f t="shared" si="88"/>
        <v>0</v>
      </c>
      <c r="T344" s="6">
        <f t="shared" si="89"/>
        <v>0</v>
      </c>
      <c r="U344">
        <f t="shared" si="90"/>
        <v>3</v>
      </c>
      <c r="V344" s="6">
        <f t="shared" si="91"/>
        <v>1</v>
      </c>
      <c r="W344">
        <f t="shared" si="92"/>
        <v>2</v>
      </c>
      <c r="X344" s="6">
        <f t="shared" si="93"/>
        <v>0.66666666666666663</v>
      </c>
      <c r="Y344">
        <f t="shared" si="94"/>
        <v>0</v>
      </c>
      <c r="Z344" s="6">
        <f t="shared" si="95"/>
        <v>0</v>
      </c>
      <c r="AA344">
        <f t="shared" si="96"/>
        <v>1</v>
      </c>
      <c r="AB344" s="6">
        <f t="shared" si="97"/>
        <v>0.33333333333333331</v>
      </c>
    </row>
    <row r="345" spans="1:28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0</v>
      </c>
      <c r="E345" s="69">
        <f>COUNTIFS('2way'!$B$3:$B$7690,"&gt;50%",'2way'!$Y$3:$Y$7690,"N",'2way'!$Q$3:$Q$7690,"=" &amp;B345) +  COUNTIFS('2way'!$B$3:$B$7690,"&gt;50%",'2way'!$Y$3:$Y$7690,"N",'2way'!$R$3:$R$7690,"=" &amp;B345)</f>
        <v>1</v>
      </c>
      <c r="F345" s="69">
        <f>COUNTIFS('2way'!$B$3:$B$7690,"&gt;50%",'2way'!$Y$3:$Y$7690,"Y",'2way'!$Q$3:$Q$7690,"=" &amp;B345) +  COUNTIFS('2way'!$B$3:$B$7690,"&gt;50%",'2way'!$Y$3:$Y$7690,"Y",'2way'!$R$3:$R$7690,"=" &amp;B345)</f>
        <v>1</v>
      </c>
      <c r="G345">
        <f>COUNTIF('2way'!$Q$3:$Q$7690,"=" &amp;B345) + COUNTIF('2way'!$R$3:$R$7690,"=" &amp;B345)</f>
        <v>3</v>
      </c>
      <c r="H345" s="6">
        <f t="shared" si="82"/>
        <v>0</v>
      </c>
      <c r="I345" s="6">
        <f t="shared" si="83"/>
        <v>0</v>
      </c>
      <c r="J345" s="6">
        <f t="shared" si="84"/>
        <v>0.33333333333333331</v>
      </c>
      <c r="K345" s="6">
        <f t="shared" si="85"/>
        <v>0.33333333333333331</v>
      </c>
      <c r="L345" s="69">
        <f>COUNTIFS('2way'!$M$3:$M$7690,"&gt;50%",'2way'!$Y$3:$Y$7690,"Y",'2way'!$Q$3:$Q$7690,"=" &amp;B345) +  COUNTIFS('2way'!$M$3:$M$7690,"&gt;50%",'2way'!$Y$3:$Y$7690,"Y",'2way'!$R$3:$R$7690,"=" &amp;B345)</f>
        <v>0</v>
      </c>
      <c r="M345" s="69">
        <f>COUNTIFS('2way'!$M$3:$M$7690,"&gt;50%",'2way'!$Y$3:$Y$7690,"N",'2way'!$Q$3:$Q$7690,"=" &amp;B345) +  COUNTIFS('2way'!$M$3:$M$7690,"&gt;50%",'2way'!$Y$3:$Y$7690,"N",'2way'!$R$3:$R$7690,"=" &amp;B345)</f>
        <v>0</v>
      </c>
      <c r="N345" s="69">
        <f>COUNTIFS('2way'!$N$3:$N$7690,"&gt;50%",'2way'!$Y$3:$Y$7690,"N",'2way'!$Q$3:$Q$7690,"=" &amp;B345) +  COUNTIFS('2way'!$N$3:$N$7690,"&gt;50%",'2way'!$Y$3:$Y$7690,"N",'2way'!$R$3:$R$7690,"=" &amp;B345)</f>
        <v>2</v>
      </c>
      <c r="O345" s="69">
        <f>COUNTIFS('2way'!$N$3:$N$7690,"&gt;50%",'2way'!$Y$3:$Y$7690,"Y",'2way'!$Q$3:$Q$7690,"=" &amp;B345) +  COUNTIFS('2way'!$N$3:$N$7690,"&gt;50%",'2way'!$Y$3:$Y$7690,"Y",'2way'!$R$3:$R$7690,"=" &amp;B345)</f>
        <v>1</v>
      </c>
      <c r="P345">
        <f>COUNTIF('2way'!$Q$3:$Q$7690,"=" &amp;B345) + COUNTIF('2way'!$R$3:$R$7690,"=" &amp;B345)</f>
        <v>3</v>
      </c>
      <c r="Q345" s="6">
        <f t="shared" si="86"/>
        <v>0</v>
      </c>
      <c r="R345" s="6">
        <f t="shared" si="87"/>
        <v>0</v>
      </c>
      <c r="S345" s="6">
        <f t="shared" si="88"/>
        <v>0.66666666666666663</v>
      </c>
      <c r="T345" s="6">
        <f t="shared" si="89"/>
        <v>0.33333333333333331</v>
      </c>
      <c r="U345">
        <f t="shared" si="90"/>
        <v>1</v>
      </c>
      <c r="V345" s="6">
        <f t="shared" si="91"/>
        <v>0.33333333333333331</v>
      </c>
      <c r="W345">
        <f t="shared" si="92"/>
        <v>2</v>
      </c>
      <c r="X345" s="6">
        <f t="shared" si="93"/>
        <v>0.66666666666666663</v>
      </c>
      <c r="Y345">
        <f t="shared" si="94"/>
        <v>1</v>
      </c>
      <c r="Z345" s="6">
        <f t="shared" si="95"/>
        <v>0.33333333333333331</v>
      </c>
      <c r="AA345">
        <f t="shared" si="96"/>
        <v>1</v>
      </c>
      <c r="AB345" s="6">
        <f t="shared" si="97"/>
        <v>0.33333333333333331</v>
      </c>
    </row>
    <row r="346" spans="1:28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0</v>
      </c>
      <c r="D346" s="69">
        <f>COUNTIFS('2way'!$A$3:$A$7690,"&gt;50%",'2way'!$Y$3:$Y$7690,"N",'2way'!$Q$3:$Q$7690,"=" &amp;B346) +  COUNTIFS('2way'!$A$3:$A$7690,"&gt;50%",'2way'!$Y$3:$Y$7690,"N",'2way'!$R$3:$R$7690,"=" &amp;B346)</f>
        <v>0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3</v>
      </c>
      <c r="H346" s="6">
        <f t="shared" si="82"/>
        <v>0</v>
      </c>
      <c r="I346" s="6">
        <f t="shared" si="83"/>
        <v>0</v>
      </c>
      <c r="J346" s="6">
        <f t="shared" si="84"/>
        <v>0.33333333333333331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0</v>
      </c>
      <c r="M346" s="69">
        <f>COUNTIFS('2way'!$M$3:$M$7690,"&gt;50%",'2way'!$Y$3:$Y$7690,"N",'2way'!$Q$3:$Q$7690,"=" &amp;B346) +  COUNTIFS('2way'!$M$3:$M$7690,"&gt;50%",'2way'!$Y$3:$Y$7690,"N",'2way'!$R$3:$R$7690,"=" &amp;B346)</f>
        <v>3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3</v>
      </c>
      <c r="Q346" s="6">
        <f t="shared" si="86"/>
        <v>0</v>
      </c>
      <c r="R346" s="6">
        <f t="shared" si="87"/>
        <v>1</v>
      </c>
      <c r="S346" s="6">
        <f t="shared" si="88"/>
        <v>0</v>
      </c>
      <c r="T346" s="6">
        <f t="shared" si="89"/>
        <v>0</v>
      </c>
      <c r="U346">
        <f t="shared" si="90"/>
        <v>1</v>
      </c>
      <c r="V346" s="6">
        <f t="shared" si="91"/>
        <v>0.33333333333333331</v>
      </c>
      <c r="W346">
        <f t="shared" si="92"/>
        <v>0</v>
      </c>
      <c r="X346" s="6">
        <f t="shared" si="93"/>
        <v>0</v>
      </c>
      <c r="Y346">
        <f t="shared" si="94"/>
        <v>0</v>
      </c>
      <c r="Z346" s="6">
        <f t="shared" si="95"/>
        <v>0</v>
      </c>
      <c r="AA346">
        <f t="shared" si="96"/>
        <v>3</v>
      </c>
      <c r="AB346" s="6">
        <f t="shared" si="97"/>
        <v>1</v>
      </c>
    </row>
    <row r="347" spans="1:28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0</v>
      </c>
      <c r="D347" s="69">
        <f>COUNTIFS('2way'!$A$3:$A$7690,"&gt;50%",'2way'!$Y$3:$Y$7690,"N",'2way'!$Q$3:$Q$7690,"=" &amp;B347) +  COUNTIFS('2way'!$A$3:$A$7690,"&gt;50%",'2way'!$Y$3:$Y$7690,"N",'2way'!$R$3:$R$7690,"=" &amp;B347)</f>
        <v>1</v>
      </c>
      <c r="E347" s="69">
        <f>COUNTIFS('2way'!$B$3:$B$7690,"&gt;50%",'2way'!$Y$3:$Y$7690,"N",'2way'!$Q$3:$Q$7690,"=" &amp;B347) +  COUNTIFS('2way'!$B$3:$B$7690,"&gt;50%",'2way'!$Y$3:$Y$7690,"N",'2way'!$R$3:$R$7690,"=" &amp;B347)</f>
        <v>0</v>
      </c>
      <c r="F347" s="69">
        <f>COUNTIFS('2way'!$B$3:$B$7690,"&gt;50%",'2way'!$Y$3:$Y$7690,"Y",'2way'!$Q$3:$Q$7690,"=" &amp;B347) +  COUNTIFS('2way'!$B$3:$B$7690,"&gt;50%",'2way'!$Y$3:$Y$7690,"Y",'2way'!$R$3:$R$7690,"=" &amp;B347)</f>
        <v>1</v>
      </c>
      <c r="G347">
        <f>COUNTIF('2way'!$Q$3:$Q$7690,"=" &amp;B347) + COUNTIF('2way'!$R$3:$R$7690,"=" &amp;B347)</f>
        <v>3</v>
      </c>
      <c r="H347" s="6">
        <f t="shared" si="82"/>
        <v>0</v>
      </c>
      <c r="I347" s="6">
        <f t="shared" si="83"/>
        <v>0.33333333333333331</v>
      </c>
      <c r="J347" s="6">
        <f t="shared" si="84"/>
        <v>0</v>
      </c>
      <c r="K347" s="6">
        <f t="shared" si="85"/>
        <v>0.33333333333333331</v>
      </c>
      <c r="L347" s="69">
        <f>COUNTIFS('2way'!$M$3:$M$7690,"&gt;50%",'2way'!$Y$3:$Y$7690,"Y",'2way'!$Q$3:$Q$7690,"=" &amp;B347) +  COUNTIFS('2way'!$M$3:$M$7690,"&gt;50%",'2way'!$Y$3:$Y$7690,"Y",'2way'!$R$3:$R$7690,"=" &amp;B347)</f>
        <v>0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2</v>
      </c>
      <c r="O347" s="69">
        <f>COUNTIFS('2way'!$N$3:$N$7690,"&gt;50%",'2way'!$Y$3:$Y$7690,"Y",'2way'!$Q$3:$Q$7690,"=" &amp;B347) +  COUNTIFS('2way'!$N$3:$N$7690,"&gt;50%",'2way'!$Y$3:$Y$7690,"Y",'2way'!$R$3:$R$7690,"=" &amp;B347)</f>
        <v>1</v>
      </c>
      <c r="P347">
        <f>COUNTIF('2way'!$Q$3:$Q$7690,"=" &amp;B347) + COUNTIF('2way'!$R$3:$R$7690,"=" &amp;B347)</f>
        <v>3</v>
      </c>
      <c r="Q347" s="6">
        <f t="shared" si="86"/>
        <v>0</v>
      </c>
      <c r="R347" s="6">
        <f t="shared" si="87"/>
        <v>0</v>
      </c>
      <c r="S347" s="6">
        <f t="shared" si="88"/>
        <v>0.66666666666666663</v>
      </c>
      <c r="T347" s="6">
        <f t="shared" si="89"/>
        <v>0.33333333333333331</v>
      </c>
      <c r="U347">
        <f t="shared" si="90"/>
        <v>0</v>
      </c>
      <c r="V347" s="6">
        <f t="shared" si="91"/>
        <v>0</v>
      </c>
      <c r="W347">
        <f t="shared" si="92"/>
        <v>2</v>
      </c>
      <c r="X347" s="6">
        <f t="shared" si="93"/>
        <v>0.66666666666666663</v>
      </c>
      <c r="Y347">
        <f t="shared" si="94"/>
        <v>2</v>
      </c>
      <c r="Z347" s="6">
        <f t="shared" si="95"/>
        <v>0.66666666666666663</v>
      </c>
      <c r="AA347">
        <f t="shared" si="96"/>
        <v>1</v>
      </c>
      <c r="AB347" s="6">
        <f t="shared" si="97"/>
        <v>0.33333333333333331</v>
      </c>
    </row>
    <row r="348" spans="1:28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1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0</v>
      </c>
      <c r="F348" s="69">
        <f>COUNTIFS('2way'!$B$3:$B$7690,"&gt;50%",'2way'!$Y$3:$Y$7690,"Y",'2way'!$Q$3:$Q$7690,"=" &amp;B348) +  COUNTIFS('2way'!$B$3:$B$7690,"&gt;50%",'2way'!$Y$3:$Y$7690,"Y",'2way'!$R$3:$R$7690,"=" &amp;B348)</f>
        <v>1</v>
      </c>
      <c r="G348">
        <f>COUNTIF('2way'!$Q$3:$Q$7690,"=" &amp;B348) + COUNTIF('2way'!$R$3:$R$7690,"=" &amp;B348)</f>
        <v>3</v>
      </c>
      <c r="H348" s="6">
        <f t="shared" si="82"/>
        <v>0.33333333333333331</v>
      </c>
      <c r="I348" s="6">
        <f t="shared" si="83"/>
        <v>0</v>
      </c>
      <c r="J348" s="6">
        <f t="shared" si="84"/>
        <v>0</v>
      </c>
      <c r="K348" s="6">
        <f t="shared" si="85"/>
        <v>0.33333333333333331</v>
      </c>
      <c r="L348" s="69">
        <f>COUNTIFS('2way'!$M$3:$M$7690,"&gt;50%",'2way'!$Y$3:$Y$7690,"Y",'2way'!$Q$3:$Q$7690,"=" &amp;B348) +  COUNTIFS('2way'!$M$3:$M$7690,"&gt;50%",'2way'!$Y$3:$Y$7690,"Y",'2way'!$R$3:$R$7690,"=" &amp;B348)</f>
        <v>1</v>
      </c>
      <c r="M348" s="69">
        <f>COUNTIFS('2way'!$M$3:$M$7690,"&gt;50%",'2way'!$Y$3:$Y$7690,"N",'2way'!$Q$3:$Q$7690,"=" &amp;B348) +  COUNTIFS('2way'!$M$3:$M$7690,"&gt;50%",'2way'!$Y$3:$Y$7690,"N",'2way'!$R$3:$R$7690,"=" &amp;B348)</f>
        <v>1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3</v>
      </c>
      <c r="Q348" s="6">
        <f t="shared" si="86"/>
        <v>0.33333333333333331</v>
      </c>
      <c r="R348" s="6">
        <f t="shared" si="87"/>
        <v>0.33333333333333331</v>
      </c>
      <c r="S348" s="6">
        <f t="shared" si="88"/>
        <v>0</v>
      </c>
      <c r="T348" s="6">
        <f t="shared" si="89"/>
        <v>0.33333333333333331</v>
      </c>
      <c r="U348">
        <f t="shared" si="90"/>
        <v>1</v>
      </c>
      <c r="V348" s="6">
        <f t="shared" si="91"/>
        <v>0.33333333333333331</v>
      </c>
      <c r="W348">
        <f t="shared" si="92"/>
        <v>1</v>
      </c>
      <c r="X348" s="6">
        <f t="shared" si="93"/>
        <v>0.33333333333333331</v>
      </c>
      <c r="Y348">
        <f t="shared" si="94"/>
        <v>1</v>
      </c>
      <c r="Z348" s="6">
        <f t="shared" si="95"/>
        <v>0.33333333333333331</v>
      </c>
      <c r="AA348">
        <f t="shared" si="96"/>
        <v>2</v>
      </c>
      <c r="AB348" s="6">
        <f t="shared" si="97"/>
        <v>0.66666666666666663</v>
      </c>
    </row>
    <row r="349" spans="1:28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1</v>
      </c>
      <c r="D349" s="69">
        <f>COUNTIFS('2way'!$A$3:$A$7690,"&gt;50%",'2way'!$Y$3:$Y$7690,"N",'2way'!$Q$3:$Q$7690,"=" &amp;B349) +  COUNTIFS('2way'!$A$3:$A$7690,"&gt;50%",'2way'!$Y$3:$Y$7690,"N",'2way'!$R$3:$R$7690,"=" &amp;B349)</f>
        <v>0</v>
      </c>
      <c r="E349" s="69">
        <f>COUNTIFS('2way'!$B$3:$B$7690,"&gt;50%",'2way'!$Y$3:$Y$7690,"N",'2way'!$Q$3:$Q$7690,"=" &amp;B349) +  COUNTIFS('2way'!$B$3:$B$7690,"&gt;50%",'2way'!$Y$3:$Y$7690,"N",'2way'!$R$3:$R$7690,"=" &amp;B349)</f>
        <v>0</v>
      </c>
      <c r="F349" s="69">
        <f>COUNTIFS('2way'!$B$3:$B$7690,"&gt;50%",'2way'!$Y$3:$Y$7690,"Y",'2way'!$Q$3:$Q$7690,"=" &amp;B349) +  COUNTIFS('2way'!$B$3:$B$7690,"&gt;50%",'2way'!$Y$3:$Y$7690,"Y",'2way'!$R$3:$R$7690,"=" &amp;B349)</f>
        <v>1</v>
      </c>
      <c r="G349">
        <f>COUNTIF('2way'!$Q$3:$Q$7690,"=" &amp;B349) + COUNTIF('2way'!$R$3:$R$7690,"=" &amp;B349)</f>
        <v>3</v>
      </c>
      <c r="H349" s="6">
        <f t="shared" si="82"/>
        <v>0.33333333333333331</v>
      </c>
      <c r="I349" s="6">
        <f t="shared" si="83"/>
        <v>0</v>
      </c>
      <c r="J349" s="6">
        <f t="shared" si="84"/>
        <v>0</v>
      </c>
      <c r="K349" s="6">
        <f t="shared" si="85"/>
        <v>0.33333333333333331</v>
      </c>
      <c r="L349" s="69">
        <f>COUNTIFS('2way'!$M$3:$M$7690,"&gt;50%",'2way'!$Y$3:$Y$7690,"Y",'2way'!$Q$3:$Q$7690,"=" &amp;B349) +  COUNTIFS('2way'!$M$3:$M$7690,"&gt;50%",'2way'!$Y$3:$Y$7690,"Y",'2way'!$R$3:$R$7690,"=" &amp;B349)</f>
        <v>2</v>
      </c>
      <c r="M349" s="69">
        <f>COUNTIFS('2way'!$M$3:$M$7690,"&gt;50%",'2way'!$Y$3:$Y$7690,"N",'2way'!$Q$3:$Q$7690,"=" &amp;B349) +  COUNTIFS('2way'!$M$3:$M$7690,"&gt;50%",'2way'!$Y$3:$Y$7690,"N",'2way'!$R$3:$R$7690,"=" &amp;B349)</f>
        <v>1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3</v>
      </c>
      <c r="Q349" s="6">
        <f t="shared" si="86"/>
        <v>0.66666666666666663</v>
      </c>
      <c r="R349" s="6">
        <f t="shared" si="87"/>
        <v>0.33333333333333331</v>
      </c>
      <c r="S349" s="6">
        <f t="shared" si="88"/>
        <v>0</v>
      </c>
      <c r="T349" s="6">
        <f t="shared" si="89"/>
        <v>0</v>
      </c>
      <c r="U349">
        <f t="shared" si="90"/>
        <v>1</v>
      </c>
      <c r="V349" s="6">
        <f t="shared" si="91"/>
        <v>0.33333333333333331</v>
      </c>
      <c r="W349">
        <f t="shared" si="92"/>
        <v>2</v>
      </c>
      <c r="X349" s="6">
        <f t="shared" si="93"/>
        <v>0.66666666666666663</v>
      </c>
      <c r="Y349">
        <f t="shared" si="94"/>
        <v>1</v>
      </c>
      <c r="Z349" s="6">
        <f t="shared" si="95"/>
        <v>0.33333333333333331</v>
      </c>
      <c r="AA349">
        <f t="shared" si="96"/>
        <v>1</v>
      </c>
      <c r="AB349" s="6">
        <f t="shared" si="97"/>
        <v>0.33333333333333331</v>
      </c>
    </row>
    <row r="350" spans="1:28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0</v>
      </c>
      <c r="D350" s="69">
        <f>COUNTIFS('2way'!$A$3:$A$7690,"&gt;50%",'2way'!$Y$3:$Y$7690,"N",'2way'!$Q$3:$Q$7690,"=" &amp;B350) +  COUNTIFS('2way'!$A$3:$A$7690,"&gt;50%",'2way'!$Y$3:$Y$7690,"N",'2way'!$R$3:$R$7690,"=" &amp;B350)</f>
        <v>0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0</v>
      </c>
      <c r="G350">
        <f>COUNTIF('2way'!$Q$3:$Q$7690,"=" &amp;B350) + COUNTIF('2way'!$R$3:$R$7690,"=" &amp;B350)</f>
        <v>0</v>
      </c>
      <c r="H350" s="6" t="e">
        <f t="shared" si="82"/>
        <v>#DIV/0!</v>
      </c>
      <c r="I350" s="6" t="e">
        <f t="shared" si="83"/>
        <v>#DIV/0!</v>
      </c>
      <c r="J350" s="6" t="e">
        <f t="shared" si="84"/>
        <v>#DIV/0!</v>
      </c>
      <c r="K350" s="6" t="e">
        <f t="shared" si="85"/>
        <v>#DIV/0!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0</v>
      </c>
      <c r="O350" s="69">
        <f>COUNTIFS('2way'!$N$3:$N$7690,"&gt;50%",'2way'!$Y$3:$Y$7690,"Y",'2way'!$Q$3:$Q$7690,"=" &amp;B350) +  COUNTIFS('2way'!$N$3:$N$7690,"&gt;50%",'2way'!$Y$3:$Y$7690,"Y",'2way'!$R$3:$R$7690,"=" &amp;B350)</f>
        <v>0</v>
      </c>
      <c r="P350">
        <f>COUNTIF('2way'!$Q$3:$Q$7690,"=" &amp;B350) + COUNTIF('2way'!$R$3:$R$7690,"=" &amp;B350)</f>
        <v>0</v>
      </c>
      <c r="Q350" s="6" t="e">
        <f t="shared" si="86"/>
        <v>#DIV/0!</v>
      </c>
      <c r="R350" s="6" t="e">
        <f t="shared" si="87"/>
        <v>#DIV/0!</v>
      </c>
      <c r="S350" s="6" t="e">
        <f t="shared" si="88"/>
        <v>#DIV/0!</v>
      </c>
      <c r="T350" s="6" t="e">
        <f t="shared" si="89"/>
        <v>#DIV/0!</v>
      </c>
      <c r="U350">
        <f t="shared" si="90"/>
        <v>0</v>
      </c>
      <c r="V350" s="6" t="e">
        <f t="shared" si="91"/>
        <v>#DIV/0!</v>
      </c>
      <c r="W350">
        <f t="shared" si="92"/>
        <v>0</v>
      </c>
      <c r="X350" s="6" t="e">
        <f t="shared" si="93"/>
        <v>#DIV/0!</v>
      </c>
      <c r="Y350">
        <f t="shared" si="94"/>
        <v>0</v>
      </c>
      <c r="Z350" s="6" t="e">
        <f t="shared" si="95"/>
        <v>#DIV/0!</v>
      </c>
      <c r="AA350">
        <f t="shared" si="96"/>
        <v>0</v>
      </c>
      <c r="AB350" s="6" t="e">
        <f t="shared" si="97"/>
        <v>#DIV/0!</v>
      </c>
    </row>
    <row r="351" spans="1:28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0</v>
      </c>
      <c r="E351" s="69">
        <f>COUNTIFS('2way'!$B$3:$B$7690,"&gt;50%",'2way'!$Y$3:$Y$7690,"N",'2way'!$Q$3:$Q$7690,"=" &amp;B351) +  COUNTIFS('2way'!$B$3:$B$7690,"&gt;50%",'2way'!$Y$3:$Y$7690,"N",'2way'!$R$3:$R$7690,"=" &amp;B351)</f>
        <v>0</v>
      </c>
      <c r="F351" s="69">
        <f>COUNTIFS('2way'!$B$3:$B$7690,"&gt;50%",'2way'!$Y$3:$Y$7690,"Y",'2way'!$Q$3:$Q$7690,"=" &amp;B351) +  COUNTIFS('2way'!$B$3:$B$7690,"&gt;50%",'2way'!$Y$3:$Y$7690,"Y",'2way'!$R$3:$R$7690,"=" &amp;B351)</f>
        <v>0</v>
      </c>
      <c r="G351">
        <f>COUNTIF('2way'!$Q$3:$Q$7690,"=" &amp;B351) + COUNTIF('2way'!$R$3:$R$7690,"=" &amp;B351)</f>
        <v>0</v>
      </c>
      <c r="H351" s="6" t="e">
        <f t="shared" si="82"/>
        <v>#DIV/0!</v>
      </c>
      <c r="I351" s="6" t="e">
        <f t="shared" si="83"/>
        <v>#DIV/0!</v>
      </c>
      <c r="J351" s="6" t="e">
        <f t="shared" si="84"/>
        <v>#DIV/0!</v>
      </c>
      <c r="K351" s="6" t="e">
        <f t="shared" si="85"/>
        <v>#DIV/0!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0</v>
      </c>
      <c r="O351" s="69">
        <f>COUNTIFS('2way'!$N$3:$N$7690,"&gt;50%",'2way'!$Y$3:$Y$7690,"Y",'2way'!$Q$3:$Q$7690,"=" &amp;B351) +  COUNTIFS('2way'!$N$3:$N$7690,"&gt;50%",'2way'!$Y$3:$Y$7690,"Y",'2way'!$R$3:$R$7690,"=" &amp;B351)</f>
        <v>0</v>
      </c>
      <c r="P351">
        <f>COUNTIF('2way'!$Q$3:$Q$7690,"=" &amp;B351) + COUNTIF('2way'!$R$3:$R$7690,"=" &amp;B351)</f>
        <v>0</v>
      </c>
      <c r="Q351" s="6" t="e">
        <f t="shared" si="86"/>
        <v>#DIV/0!</v>
      </c>
      <c r="R351" s="6" t="e">
        <f t="shared" si="87"/>
        <v>#DIV/0!</v>
      </c>
      <c r="S351" s="6" t="e">
        <f t="shared" si="88"/>
        <v>#DIV/0!</v>
      </c>
      <c r="T351" s="6" t="e">
        <f t="shared" si="89"/>
        <v>#DIV/0!</v>
      </c>
      <c r="U351">
        <f t="shared" si="90"/>
        <v>0</v>
      </c>
      <c r="V351" s="6" t="e">
        <f t="shared" si="91"/>
        <v>#DIV/0!</v>
      </c>
      <c r="W351">
        <f t="shared" si="92"/>
        <v>0</v>
      </c>
      <c r="X351" s="6" t="e">
        <f t="shared" si="93"/>
        <v>#DIV/0!</v>
      </c>
      <c r="Y351">
        <f t="shared" si="94"/>
        <v>0</v>
      </c>
      <c r="Z351" s="6" t="e">
        <f t="shared" si="95"/>
        <v>#DIV/0!</v>
      </c>
      <c r="AA351">
        <f t="shared" si="96"/>
        <v>0</v>
      </c>
      <c r="AB351" s="6" t="e">
        <f t="shared" si="97"/>
        <v>#DIV/0!</v>
      </c>
    </row>
    <row r="352" spans="1:28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0</v>
      </c>
      <c r="G352">
        <f>COUNTIF('2way'!$Q$3:$Q$7690,"=" &amp;B352) + COUNTIF('2way'!$R$3:$R$7690,"=" &amp;B352)</f>
        <v>0</v>
      </c>
      <c r="H352" s="6" t="e">
        <f t="shared" si="82"/>
        <v>#DIV/0!</v>
      </c>
      <c r="I352" s="6" t="e">
        <f t="shared" si="83"/>
        <v>#DIV/0!</v>
      </c>
      <c r="J352" s="6" t="e">
        <f t="shared" si="84"/>
        <v>#DIV/0!</v>
      </c>
      <c r="K352" s="6" t="e">
        <f t="shared" si="85"/>
        <v>#DIV/0!</v>
      </c>
      <c r="L352" s="69">
        <f>COUNTIFS('2way'!$M$3:$M$7690,"&gt;50%",'2way'!$Y$3:$Y$7690,"Y",'2way'!$Q$3:$Q$7690,"=" &amp;B352) +  COUNTIFS('2way'!$M$3:$M$7690,"&gt;50%",'2way'!$Y$3:$Y$7690,"Y",'2way'!$R$3:$R$7690,"=" &amp;B352)</f>
        <v>0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0</v>
      </c>
      <c r="P352">
        <f>COUNTIF('2way'!$Q$3:$Q$7690,"=" &amp;B352) + COUNTIF('2way'!$R$3:$R$7690,"=" &amp;B352)</f>
        <v>0</v>
      </c>
      <c r="Q352" s="6" t="e">
        <f t="shared" si="86"/>
        <v>#DIV/0!</v>
      </c>
      <c r="R352" s="6" t="e">
        <f t="shared" si="87"/>
        <v>#DIV/0!</v>
      </c>
      <c r="S352" s="6" t="e">
        <f t="shared" si="88"/>
        <v>#DIV/0!</v>
      </c>
      <c r="T352" s="6" t="e">
        <f t="shared" si="89"/>
        <v>#DIV/0!</v>
      </c>
      <c r="U352">
        <f t="shared" si="90"/>
        <v>0</v>
      </c>
      <c r="V352" s="6" t="e">
        <f t="shared" si="91"/>
        <v>#DIV/0!</v>
      </c>
      <c r="W352">
        <f t="shared" si="92"/>
        <v>0</v>
      </c>
      <c r="X352" s="6" t="e">
        <f t="shared" si="93"/>
        <v>#DIV/0!</v>
      </c>
      <c r="Y352">
        <f t="shared" si="94"/>
        <v>0</v>
      </c>
      <c r="Z352" s="6" t="e">
        <f t="shared" si="95"/>
        <v>#DIV/0!</v>
      </c>
      <c r="AA352">
        <f t="shared" si="96"/>
        <v>0</v>
      </c>
      <c r="AB352" s="6" t="e">
        <f t="shared" si="97"/>
        <v>#DIV/0!</v>
      </c>
    </row>
    <row r="353" spans="1:28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0</v>
      </c>
      <c r="F353" s="69">
        <f>COUNTIFS('2way'!$B$3:$B$7690,"&gt;50%",'2way'!$Y$3:$Y$7690,"Y",'2way'!$Q$3:$Q$7690,"=" &amp;B353) +  COUNTIFS('2way'!$B$3:$B$7690,"&gt;50%",'2way'!$Y$3:$Y$7690,"Y",'2way'!$R$3:$R$7690,"=" &amp;B353)</f>
        <v>0</v>
      </c>
      <c r="G353">
        <f>COUNTIF('2way'!$Q$3:$Q$7690,"=" &amp;B353) + COUNTIF('2way'!$R$3:$R$7690,"=" &amp;B353)</f>
        <v>0</v>
      </c>
      <c r="H353" s="6" t="e">
        <f t="shared" si="82"/>
        <v>#DIV/0!</v>
      </c>
      <c r="I353" s="6" t="e">
        <f t="shared" si="83"/>
        <v>#DIV/0!</v>
      </c>
      <c r="J353" s="6" t="e">
        <f t="shared" si="84"/>
        <v>#DIV/0!</v>
      </c>
      <c r="K353" s="6" t="e">
        <f t="shared" si="85"/>
        <v>#DIV/0!</v>
      </c>
      <c r="L353" s="69">
        <f>COUNTIFS('2way'!$M$3:$M$7690,"&gt;50%",'2way'!$Y$3:$Y$7690,"Y",'2way'!$Q$3:$Q$7690,"=" &amp;B353) +  COUNTIFS('2way'!$M$3:$M$7690,"&gt;50%",'2way'!$Y$3:$Y$7690,"Y",'2way'!$R$3:$R$7690,"=" &amp;B353)</f>
        <v>0</v>
      </c>
      <c r="M353" s="69">
        <f>COUNTIFS('2way'!$M$3:$M$7690,"&gt;50%",'2way'!$Y$3:$Y$7690,"N",'2way'!$Q$3:$Q$7690,"=" &amp;B353) +  COUNTIFS('2way'!$M$3:$M$7690,"&gt;50%",'2way'!$Y$3:$Y$7690,"N",'2way'!$R$3:$R$7690,"=" &amp;B353)</f>
        <v>0</v>
      </c>
      <c r="N353" s="69">
        <f>COUNTIFS('2way'!$N$3:$N$7690,"&gt;50%",'2way'!$Y$3:$Y$7690,"N",'2way'!$Q$3:$Q$7690,"=" &amp;B353) +  COUNTIFS('2way'!$N$3:$N$7690,"&gt;50%",'2way'!$Y$3:$Y$7690,"N",'2way'!$R$3:$R$7690,"=" &amp;B353)</f>
        <v>0</v>
      </c>
      <c r="O353" s="69">
        <f>COUNTIFS('2way'!$N$3:$N$7690,"&gt;50%",'2way'!$Y$3:$Y$7690,"Y",'2way'!$Q$3:$Q$7690,"=" &amp;B353) +  COUNTIFS('2way'!$N$3:$N$7690,"&gt;50%",'2way'!$Y$3:$Y$7690,"Y",'2way'!$R$3:$R$7690,"=" &amp;B353)</f>
        <v>0</v>
      </c>
      <c r="P353">
        <f>COUNTIF('2way'!$Q$3:$Q$7690,"=" &amp;B353) + COUNTIF('2way'!$R$3:$R$7690,"=" &amp;B353)</f>
        <v>0</v>
      </c>
      <c r="Q353" s="6" t="e">
        <f t="shared" si="86"/>
        <v>#DIV/0!</v>
      </c>
      <c r="R353" s="6" t="e">
        <f t="shared" si="87"/>
        <v>#DIV/0!</v>
      </c>
      <c r="S353" s="6" t="e">
        <f t="shared" si="88"/>
        <v>#DIV/0!</v>
      </c>
      <c r="T353" s="6" t="e">
        <f t="shared" si="89"/>
        <v>#DIV/0!</v>
      </c>
      <c r="U353">
        <f t="shared" si="90"/>
        <v>0</v>
      </c>
      <c r="V353" s="6" t="e">
        <f t="shared" si="91"/>
        <v>#DIV/0!</v>
      </c>
      <c r="W353">
        <f t="shared" si="92"/>
        <v>0</v>
      </c>
      <c r="X353" s="6" t="e">
        <f t="shared" si="93"/>
        <v>#DIV/0!</v>
      </c>
      <c r="Y353">
        <f t="shared" si="94"/>
        <v>0</v>
      </c>
      <c r="Z353" s="6" t="e">
        <f t="shared" si="95"/>
        <v>#DIV/0!</v>
      </c>
      <c r="AA353">
        <f t="shared" si="96"/>
        <v>0</v>
      </c>
      <c r="AB353" s="6" t="e">
        <f t="shared" si="97"/>
        <v>#DIV/0!</v>
      </c>
    </row>
    <row r="354" spans="1:28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0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0</v>
      </c>
      <c r="F354" s="69">
        <f>COUNTIFS('2way'!$B$3:$B$7690,"&gt;50%",'2way'!$Y$3:$Y$7690,"Y",'2way'!$Q$3:$Q$7690,"=" &amp;B354) +  COUNTIFS('2way'!$B$3:$B$7690,"&gt;50%",'2way'!$Y$3:$Y$7690,"Y",'2way'!$R$3:$R$7690,"=" &amp;B354)</f>
        <v>0</v>
      </c>
      <c r="G354">
        <f>COUNTIF('2way'!$Q$3:$Q$7690,"=" &amp;B354) + COUNTIF('2way'!$R$3:$R$7690,"=" &amp;B354)</f>
        <v>0</v>
      </c>
      <c r="H354" s="6" t="e">
        <f t="shared" si="82"/>
        <v>#DIV/0!</v>
      </c>
      <c r="I354" s="6" t="e">
        <f t="shared" si="83"/>
        <v>#DIV/0!</v>
      </c>
      <c r="J354" s="6" t="e">
        <f t="shared" si="84"/>
        <v>#DIV/0!</v>
      </c>
      <c r="K354" s="6" t="e">
        <f t="shared" si="85"/>
        <v>#DIV/0!</v>
      </c>
      <c r="L354" s="69">
        <f>COUNTIFS('2way'!$M$3:$M$7690,"&gt;50%",'2way'!$Y$3:$Y$7690,"Y",'2way'!$Q$3:$Q$7690,"=" &amp;B354) +  COUNTIFS('2way'!$M$3:$M$7690,"&gt;50%",'2way'!$Y$3:$Y$7690,"Y",'2way'!$R$3:$R$7690,"=" &amp;B354)</f>
        <v>0</v>
      </c>
      <c r="M354" s="69">
        <f>COUNTIFS('2way'!$M$3:$M$7690,"&gt;50%",'2way'!$Y$3:$Y$7690,"N",'2way'!$Q$3:$Q$7690,"=" &amp;B354) +  COUNTIFS('2way'!$M$3:$M$7690,"&gt;50%",'2way'!$Y$3:$Y$7690,"N",'2way'!$R$3:$R$7690,"=" &amp;B354)</f>
        <v>0</v>
      </c>
      <c r="N354" s="69">
        <f>COUNTIFS('2way'!$N$3:$N$7690,"&gt;50%",'2way'!$Y$3:$Y$7690,"N",'2way'!$Q$3:$Q$7690,"=" &amp;B354) +  COUNTIFS('2way'!$N$3:$N$7690,"&gt;50%",'2way'!$Y$3:$Y$7690,"N",'2way'!$R$3:$R$7690,"=" &amp;B354)</f>
        <v>0</v>
      </c>
      <c r="O354" s="69">
        <f>COUNTIFS('2way'!$N$3:$N$7690,"&gt;50%",'2way'!$Y$3:$Y$7690,"Y",'2way'!$Q$3:$Q$7690,"=" &amp;B354) +  COUNTIFS('2way'!$N$3:$N$7690,"&gt;50%",'2way'!$Y$3:$Y$7690,"Y",'2way'!$R$3:$R$7690,"=" &amp;B354)</f>
        <v>0</v>
      </c>
      <c r="P354">
        <f>COUNTIF('2way'!$Q$3:$Q$7690,"=" &amp;B354) + COUNTIF('2way'!$R$3:$R$7690,"=" &amp;B354)</f>
        <v>0</v>
      </c>
      <c r="Q354" s="6" t="e">
        <f t="shared" si="86"/>
        <v>#DIV/0!</v>
      </c>
      <c r="R354" s="6" t="e">
        <f t="shared" si="87"/>
        <v>#DIV/0!</v>
      </c>
      <c r="S354" s="6" t="e">
        <f t="shared" si="88"/>
        <v>#DIV/0!</v>
      </c>
      <c r="T354" s="6" t="e">
        <f t="shared" si="89"/>
        <v>#DIV/0!</v>
      </c>
      <c r="U354">
        <f t="shared" si="90"/>
        <v>0</v>
      </c>
      <c r="V354" s="6" t="e">
        <f t="shared" si="91"/>
        <v>#DIV/0!</v>
      </c>
      <c r="W354">
        <f t="shared" si="92"/>
        <v>0</v>
      </c>
      <c r="X354" s="6" t="e">
        <f t="shared" si="93"/>
        <v>#DIV/0!</v>
      </c>
      <c r="Y354">
        <f t="shared" si="94"/>
        <v>0</v>
      </c>
      <c r="Z354" s="6" t="e">
        <f t="shared" si="95"/>
        <v>#DIV/0!</v>
      </c>
      <c r="AA354">
        <f t="shared" si="96"/>
        <v>0</v>
      </c>
      <c r="AB354" s="6" t="e">
        <f t="shared" si="97"/>
        <v>#DIV/0!</v>
      </c>
    </row>
    <row r="355" spans="1:28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0</v>
      </c>
      <c r="D355" s="69">
        <f>COUNTIFS('2way'!$A$3:$A$7690,"&gt;50%",'2way'!$Y$3:$Y$7690,"N",'2way'!$Q$3:$Q$7690,"=" &amp;B355) +  COUNTIFS('2way'!$A$3:$A$7690,"&gt;50%",'2way'!$Y$3:$Y$7690,"N",'2way'!$R$3:$R$7690,"=" &amp;B355)</f>
        <v>0</v>
      </c>
      <c r="E355" s="69">
        <f>COUNTIFS('2way'!$B$3:$B$7690,"&gt;50%",'2way'!$Y$3:$Y$7690,"N",'2way'!$Q$3:$Q$7690,"=" &amp;B355) +  COUNTIFS('2way'!$B$3:$B$7690,"&gt;50%",'2way'!$Y$3:$Y$7690,"N",'2way'!$R$3:$R$7690,"=" &amp;B355)</f>
        <v>0</v>
      </c>
      <c r="F355" s="69">
        <f>COUNTIFS('2way'!$B$3:$B$7690,"&gt;50%",'2way'!$Y$3:$Y$7690,"Y",'2way'!$Q$3:$Q$7690,"=" &amp;B355) +  COUNTIFS('2way'!$B$3:$B$7690,"&gt;50%",'2way'!$Y$3:$Y$7690,"Y",'2way'!$R$3:$R$7690,"=" &amp;B355)</f>
        <v>0</v>
      </c>
      <c r="G355">
        <f>COUNTIF('2way'!$Q$3:$Q$7690,"=" &amp;B355) + COUNTIF('2way'!$R$3:$R$7690,"=" &amp;B355)</f>
        <v>0</v>
      </c>
      <c r="H355" s="6" t="e">
        <f t="shared" si="82"/>
        <v>#DIV/0!</v>
      </c>
      <c r="I355" s="6" t="e">
        <f t="shared" si="83"/>
        <v>#DIV/0!</v>
      </c>
      <c r="J355" s="6" t="e">
        <f t="shared" si="84"/>
        <v>#DIV/0!</v>
      </c>
      <c r="K355" s="6" t="e">
        <f t="shared" si="85"/>
        <v>#DIV/0!</v>
      </c>
      <c r="L355" s="69">
        <f>COUNTIFS('2way'!$M$3:$M$7690,"&gt;50%",'2way'!$Y$3:$Y$7690,"Y",'2way'!$Q$3:$Q$7690,"=" &amp;B355) +  COUNTIFS('2way'!$M$3:$M$7690,"&gt;50%",'2way'!$Y$3:$Y$7690,"Y",'2way'!$R$3:$R$7690,"=" &amp;B355)</f>
        <v>0</v>
      </c>
      <c r="M355" s="69">
        <f>COUNTIFS('2way'!$M$3:$M$7690,"&gt;50%",'2way'!$Y$3:$Y$7690,"N",'2way'!$Q$3:$Q$7690,"=" &amp;B355) +  COUNTIFS('2way'!$M$3:$M$7690,"&gt;50%",'2way'!$Y$3:$Y$7690,"N",'2way'!$R$3:$R$7690,"=" &amp;B355)</f>
        <v>0</v>
      </c>
      <c r="N355" s="69">
        <f>COUNTIFS('2way'!$N$3:$N$7690,"&gt;50%",'2way'!$Y$3:$Y$7690,"N",'2way'!$Q$3:$Q$7690,"=" &amp;B355) +  COUNTIFS('2way'!$N$3:$N$7690,"&gt;50%",'2way'!$Y$3:$Y$7690,"N",'2way'!$R$3:$R$7690,"=" &amp;B355)</f>
        <v>0</v>
      </c>
      <c r="O355" s="69">
        <f>COUNTIFS('2way'!$N$3:$N$7690,"&gt;50%",'2way'!$Y$3:$Y$7690,"Y",'2way'!$Q$3:$Q$7690,"=" &amp;B355) +  COUNTIFS('2way'!$N$3:$N$7690,"&gt;50%",'2way'!$Y$3:$Y$7690,"Y",'2way'!$R$3:$R$7690,"=" &amp;B355)</f>
        <v>0</v>
      </c>
      <c r="P355">
        <f>COUNTIF('2way'!$Q$3:$Q$7690,"=" &amp;B355) + COUNTIF('2way'!$R$3:$R$7690,"=" &amp;B355)</f>
        <v>0</v>
      </c>
      <c r="Q355" s="6" t="e">
        <f t="shared" si="86"/>
        <v>#DIV/0!</v>
      </c>
      <c r="R355" s="6" t="e">
        <f t="shared" si="87"/>
        <v>#DIV/0!</v>
      </c>
      <c r="S355" s="6" t="e">
        <f t="shared" si="88"/>
        <v>#DIV/0!</v>
      </c>
      <c r="T355" s="6" t="e">
        <f t="shared" si="89"/>
        <v>#DIV/0!</v>
      </c>
      <c r="U355">
        <f t="shared" si="90"/>
        <v>0</v>
      </c>
      <c r="V355" s="6" t="e">
        <f t="shared" si="91"/>
        <v>#DIV/0!</v>
      </c>
      <c r="W355">
        <f t="shared" si="92"/>
        <v>0</v>
      </c>
      <c r="X355" s="6" t="e">
        <f t="shared" si="93"/>
        <v>#DIV/0!</v>
      </c>
      <c r="Y355">
        <f t="shared" si="94"/>
        <v>0</v>
      </c>
      <c r="Z355" s="6" t="e">
        <f t="shared" si="95"/>
        <v>#DIV/0!</v>
      </c>
      <c r="AA355">
        <f t="shared" si="96"/>
        <v>0</v>
      </c>
      <c r="AB355" s="6" t="e">
        <f t="shared" si="97"/>
        <v>#DIV/0!</v>
      </c>
    </row>
    <row r="356" spans="1:28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0</v>
      </c>
      <c r="F356" s="69">
        <f>COUNTIFS('2way'!$B$3:$B$7690,"&gt;50%",'2way'!$Y$3:$Y$7690,"Y",'2way'!$Q$3:$Q$7690,"=" &amp;B356) +  COUNTIFS('2way'!$B$3:$B$7690,"&gt;50%",'2way'!$Y$3:$Y$7690,"Y",'2way'!$R$3:$R$7690,"=" &amp;B356)</f>
        <v>0</v>
      </c>
      <c r="G356">
        <f>COUNTIF('2way'!$Q$3:$Q$7690,"=" &amp;B356) + COUNTIF('2way'!$R$3:$R$7690,"=" &amp;B356)</f>
        <v>0</v>
      </c>
      <c r="H356" s="6" t="e">
        <f t="shared" si="82"/>
        <v>#DIV/0!</v>
      </c>
      <c r="I356" s="6" t="e">
        <f t="shared" si="83"/>
        <v>#DIV/0!</v>
      </c>
      <c r="J356" s="6" t="e">
        <f t="shared" si="84"/>
        <v>#DIV/0!</v>
      </c>
      <c r="K356" s="6" t="e">
        <f t="shared" si="85"/>
        <v>#DIV/0!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0</v>
      </c>
      <c r="O356" s="69">
        <f>COUNTIFS('2way'!$N$3:$N$7690,"&gt;50%",'2way'!$Y$3:$Y$7690,"Y",'2way'!$Q$3:$Q$7690,"=" &amp;B356) +  COUNTIFS('2way'!$N$3:$N$7690,"&gt;50%",'2way'!$Y$3:$Y$7690,"Y",'2way'!$R$3:$R$7690,"=" &amp;B356)</f>
        <v>0</v>
      </c>
      <c r="P356">
        <f>COUNTIF('2way'!$Q$3:$Q$7690,"=" &amp;B356) + COUNTIF('2way'!$R$3:$R$7690,"=" &amp;B356)</f>
        <v>0</v>
      </c>
      <c r="Q356" s="6" t="e">
        <f t="shared" si="86"/>
        <v>#DIV/0!</v>
      </c>
      <c r="R356" s="6" t="e">
        <f t="shared" si="87"/>
        <v>#DIV/0!</v>
      </c>
      <c r="S356" s="6" t="e">
        <f t="shared" si="88"/>
        <v>#DIV/0!</v>
      </c>
      <c r="T356" s="6" t="e">
        <f t="shared" si="89"/>
        <v>#DIV/0!</v>
      </c>
      <c r="U356">
        <f t="shared" si="90"/>
        <v>0</v>
      </c>
      <c r="V356" s="6" t="e">
        <f t="shared" si="91"/>
        <v>#DIV/0!</v>
      </c>
      <c r="W356">
        <f t="shared" si="92"/>
        <v>0</v>
      </c>
      <c r="X356" s="6" t="e">
        <f t="shared" si="93"/>
        <v>#DIV/0!</v>
      </c>
      <c r="Y356">
        <f t="shared" si="94"/>
        <v>0</v>
      </c>
      <c r="Z356" s="6" t="e">
        <f t="shared" si="95"/>
        <v>#DIV/0!</v>
      </c>
      <c r="AA356">
        <f t="shared" si="96"/>
        <v>0</v>
      </c>
      <c r="AB356" s="6" t="e">
        <f t="shared" si="97"/>
        <v>#DIV/0!</v>
      </c>
    </row>
    <row r="357" spans="1:28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0</v>
      </c>
      <c r="E357" s="69">
        <f>COUNTIFS('2way'!$B$3:$B$7690,"&gt;50%",'2way'!$Y$3:$Y$7690,"N",'2way'!$Q$3:$Q$7690,"=" &amp;B357) +  COUNTIFS('2way'!$B$3:$B$7690,"&gt;50%",'2way'!$Y$3:$Y$7690,"N",'2way'!$R$3:$R$7690,"=" &amp;B357)</f>
        <v>2</v>
      </c>
      <c r="F357" s="69">
        <f>COUNTIFS('2way'!$B$3:$B$7690,"&gt;50%",'2way'!$Y$3:$Y$7690,"Y",'2way'!$Q$3:$Q$7690,"=" &amp;B357) +  COUNTIFS('2way'!$B$3:$B$7690,"&gt;50%",'2way'!$Y$3:$Y$7690,"Y",'2way'!$R$3:$R$7690,"=" &amp;B357)</f>
        <v>0</v>
      </c>
      <c r="G357">
        <f>COUNTIF('2way'!$Q$3:$Q$7690,"=" &amp;B357) + COUNTIF('2way'!$R$3:$R$7690,"=" &amp;B357)</f>
        <v>4</v>
      </c>
      <c r="H357" s="6">
        <f t="shared" si="82"/>
        <v>0.5</v>
      </c>
      <c r="I357" s="6">
        <f t="shared" si="83"/>
        <v>0</v>
      </c>
      <c r="J357" s="6">
        <f t="shared" si="84"/>
        <v>0.5</v>
      </c>
      <c r="K357" s="6">
        <f t="shared" si="85"/>
        <v>0</v>
      </c>
      <c r="L357" s="69">
        <f>COUNTIFS('2way'!$M$3:$M$7690,"&gt;50%",'2way'!$Y$3:$Y$7690,"Y",'2way'!$Q$3:$Q$7690,"=" &amp;B357) +  COUNTIFS('2way'!$M$3:$M$7690,"&gt;50%",'2way'!$Y$3:$Y$7690,"Y",'2way'!$R$3:$R$7690,"=" &amp;B357)</f>
        <v>2</v>
      </c>
      <c r="M357" s="69">
        <f>COUNTIFS('2way'!$M$3:$M$7690,"&gt;50%",'2way'!$Y$3:$Y$7690,"N",'2way'!$Q$3:$Q$7690,"=" &amp;B357) +  COUNTIFS('2way'!$M$3:$M$7690,"&gt;50%",'2way'!$Y$3:$Y$7690,"N",'2way'!$R$3:$R$7690,"=" &amp;B357)</f>
        <v>2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4</v>
      </c>
      <c r="Q357" s="6">
        <f t="shared" si="86"/>
        <v>0.5</v>
      </c>
      <c r="R357" s="6">
        <f t="shared" si="87"/>
        <v>0.5</v>
      </c>
      <c r="S357" s="6">
        <f t="shared" si="88"/>
        <v>0</v>
      </c>
      <c r="T357" s="6">
        <f t="shared" si="89"/>
        <v>0</v>
      </c>
      <c r="U357">
        <f t="shared" si="90"/>
        <v>4</v>
      </c>
      <c r="V357" s="6">
        <f t="shared" si="91"/>
        <v>1</v>
      </c>
      <c r="W357">
        <f t="shared" si="92"/>
        <v>2</v>
      </c>
      <c r="X357" s="6">
        <f t="shared" si="93"/>
        <v>0.5</v>
      </c>
      <c r="Y357">
        <f t="shared" si="94"/>
        <v>0</v>
      </c>
      <c r="Z357" s="6">
        <f t="shared" si="95"/>
        <v>0</v>
      </c>
      <c r="AA357">
        <f t="shared" si="96"/>
        <v>2</v>
      </c>
      <c r="AB357" s="6">
        <f t="shared" si="97"/>
        <v>0.5</v>
      </c>
    </row>
    <row r="358" spans="1:28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1</v>
      </c>
      <c r="E358" s="69">
        <f>COUNTIFS('2way'!$B$3:$B$7690,"&gt;50%",'2way'!$Y$3:$Y$7690,"N",'2way'!$Q$3:$Q$7690,"=" &amp;B358) +  COUNTIFS('2way'!$B$3:$B$7690,"&gt;50%",'2way'!$Y$3:$Y$7690,"N",'2way'!$R$3:$R$7690,"=" &amp;B358)</f>
        <v>0</v>
      </c>
      <c r="F358" s="69">
        <f>COUNTIFS('2way'!$B$3:$B$7690,"&gt;50%",'2way'!$Y$3:$Y$7690,"Y",'2way'!$Q$3:$Q$7690,"=" &amp;B358) +  COUNTIFS('2way'!$B$3:$B$7690,"&gt;50%",'2way'!$Y$3:$Y$7690,"Y",'2way'!$R$3:$R$7690,"=" &amp;B358)</f>
        <v>2</v>
      </c>
      <c r="G358">
        <f>COUNTIF('2way'!$Q$3:$Q$7690,"=" &amp;B358) + COUNTIF('2way'!$R$3:$R$7690,"=" &amp;B358)</f>
        <v>4</v>
      </c>
      <c r="H358" s="6">
        <f t="shared" si="82"/>
        <v>0.25</v>
      </c>
      <c r="I358" s="6">
        <f t="shared" si="83"/>
        <v>0.25</v>
      </c>
      <c r="J358" s="6">
        <f t="shared" si="84"/>
        <v>0</v>
      </c>
      <c r="K358" s="6">
        <f t="shared" si="85"/>
        <v>0.5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0</v>
      </c>
      <c r="N358" s="69">
        <f>COUNTIFS('2way'!$N$3:$N$7690,"&gt;50%",'2way'!$Y$3:$Y$7690,"N",'2way'!$Q$3:$Q$7690,"=" &amp;B358) +  COUNTIFS('2way'!$N$3:$N$7690,"&gt;50%",'2way'!$Y$3:$Y$7690,"N",'2way'!$R$3:$R$7690,"=" &amp;B358)</f>
        <v>1</v>
      </c>
      <c r="O358" s="69">
        <f>COUNTIFS('2way'!$N$3:$N$7690,"&gt;50%",'2way'!$Y$3:$Y$7690,"Y",'2way'!$Q$3:$Q$7690,"=" &amp;B358) +  COUNTIFS('2way'!$N$3:$N$7690,"&gt;50%",'2way'!$Y$3:$Y$7690,"Y",'2way'!$R$3:$R$7690,"=" &amp;B358)</f>
        <v>1</v>
      </c>
      <c r="P358">
        <f>COUNTIF('2way'!$Q$3:$Q$7690,"=" &amp;B358) + COUNTIF('2way'!$R$3:$R$7690,"=" &amp;B358)</f>
        <v>4</v>
      </c>
      <c r="Q358" s="6">
        <f t="shared" si="86"/>
        <v>0.5</v>
      </c>
      <c r="R358" s="6">
        <f t="shared" si="87"/>
        <v>0</v>
      </c>
      <c r="S358" s="6">
        <f t="shared" si="88"/>
        <v>0.25</v>
      </c>
      <c r="T358" s="6">
        <f t="shared" si="89"/>
        <v>0.25</v>
      </c>
      <c r="U358">
        <f t="shared" si="90"/>
        <v>1</v>
      </c>
      <c r="V358" s="6">
        <f t="shared" si="91"/>
        <v>0.25</v>
      </c>
      <c r="W358">
        <f t="shared" si="92"/>
        <v>3</v>
      </c>
      <c r="X358" s="6">
        <f t="shared" si="93"/>
        <v>0.75</v>
      </c>
      <c r="Y358">
        <f t="shared" si="94"/>
        <v>3</v>
      </c>
      <c r="Z358" s="6">
        <f t="shared" si="95"/>
        <v>0.75</v>
      </c>
      <c r="AA358">
        <f t="shared" si="96"/>
        <v>1</v>
      </c>
      <c r="AB358" s="6">
        <f t="shared" si="97"/>
        <v>0.25</v>
      </c>
    </row>
    <row r="359" spans="1:28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2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1</v>
      </c>
      <c r="F359" s="69">
        <f>COUNTIFS('2way'!$B$3:$B$7690,"&gt;50%",'2way'!$Y$3:$Y$7690,"Y",'2way'!$Q$3:$Q$7690,"=" &amp;B359) +  COUNTIFS('2way'!$B$3:$B$7690,"&gt;50%",'2way'!$Y$3:$Y$7690,"Y",'2way'!$R$3:$R$7690,"=" &amp;B359)</f>
        <v>1</v>
      </c>
      <c r="G359">
        <f>COUNTIF('2way'!$Q$3:$Q$7690,"=" &amp;B359) + COUNTIF('2way'!$R$3:$R$7690,"=" &amp;B359)</f>
        <v>4</v>
      </c>
      <c r="H359" s="6">
        <f t="shared" si="82"/>
        <v>0.5</v>
      </c>
      <c r="I359" s="6">
        <f t="shared" si="83"/>
        <v>0</v>
      </c>
      <c r="J359" s="6">
        <f t="shared" si="84"/>
        <v>0.25</v>
      </c>
      <c r="K359" s="6">
        <f t="shared" si="85"/>
        <v>0.25</v>
      </c>
      <c r="L359" s="69">
        <f>COUNTIFS('2way'!$M$3:$M$7690,"&gt;50%",'2way'!$Y$3:$Y$7690,"Y",'2way'!$Q$3:$Q$7690,"=" &amp;B359) +  COUNTIFS('2way'!$M$3:$M$7690,"&gt;50%",'2way'!$Y$3:$Y$7690,"Y",'2way'!$R$3:$R$7690,"=" &amp;B359)</f>
        <v>2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1</v>
      </c>
      <c r="O359" s="69">
        <f>COUNTIFS('2way'!$N$3:$N$7690,"&gt;50%",'2way'!$Y$3:$Y$7690,"Y",'2way'!$Q$3:$Q$7690,"=" &amp;B359) +  COUNTIFS('2way'!$N$3:$N$7690,"&gt;50%",'2way'!$Y$3:$Y$7690,"Y",'2way'!$R$3:$R$7690,"=" &amp;B359)</f>
        <v>1</v>
      </c>
      <c r="P359">
        <f>COUNTIF('2way'!$Q$3:$Q$7690,"=" &amp;B359) + COUNTIF('2way'!$R$3:$R$7690,"=" &amp;B359)</f>
        <v>4</v>
      </c>
      <c r="Q359" s="6">
        <f t="shared" si="86"/>
        <v>0.5</v>
      </c>
      <c r="R359" s="6">
        <f t="shared" si="87"/>
        <v>0</v>
      </c>
      <c r="S359" s="6">
        <f t="shared" si="88"/>
        <v>0.25</v>
      </c>
      <c r="T359" s="6">
        <f t="shared" si="89"/>
        <v>0.25</v>
      </c>
      <c r="U359">
        <f t="shared" si="90"/>
        <v>3</v>
      </c>
      <c r="V359" s="6">
        <f t="shared" si="91"/>
        <v>0.75</v>
      </c>
      <c r="W359">
        <f t="shared" si="92"/>
        <v>3</v>
      </c>
      <c r="X359" s="6">
        <f t="shared" si="93"/>
        <v>0.75</v>
      </c>
      <c r="Y359">
        <f t="shared" si="94"/>
        <v>1</v>
      </c>
      <c r="Z359" s="6">
        <f t="shared" si="95"/>
        <v>0.25</v>
      </c>
      <c r="AA359">
        <f t="shared" si="96"/>
        <v>1</v>
      </c>
      <c r="AB359" s="6">
        <f t="shared" si="97"/>
        <v>0.25</v>
      </c>
    </row>
    <row r="360" spans="1:28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1</v>
      </c>
      <c r="D360" s="69">
        <f>COUNTIFS('2way'!$A$3:$A$7690,"&gt;50%",'2way'!$Y$3:$Y$7690,"N",'2way'!$Q$3:$Q$7690,"=" &amp;B360) +  COUNTIFS('2way'!$A$3:$A$7690,"&gt;50%",'2way'!$Y$3:$Y$7690,"N",'2way'!$R$3:$R$7690,"=" &amp;B360)</f>
        <v>1</v>
      </c>
      <c r="E360" s="69">
        <f>COUNTIFS('2way'!$B$3:$B$7690,"&gt;50%",'2way'!$Y$3:$Y$7690,"N",'2way'!$Q$3:$Q$7690,"=" &amp;B360) +  COUNTIFS('2way'!$B$3:$B$7690,"&gt;50%",'2way'!$Y$3:$Y$7690,"N",'2way'!$R$3:$R$7690,"=" &amp;B360)</f>
        <v>1</v>
      </c>
      <c r="F360" s="69">
        <f>COUNTIFS('2way'!$B$3:$B$7690,"&gt;50%",'2way'!$Y$3:$Y$7690,"Y",'2way'!$Q$3:$Q$7690,"=" &amp;B360) +  COUNTIFS('2way'!$B$3:$B$7690,"&gt;50%",'2way'!$Y$3:$Y$7690,"Y",'2way'!$R$3:$R$7690,"=" &amp;B360)</f>
        <v>1</v>
      </c>
      <c r="G360">
        <f>COUNTIF('2way'!$Q$3:$Q$7690,"=" &amp;B360) + COUNTIF('2way'!$R$3:$R$7690,"=" &amp;B360)</f>
        <v>4</v>
      </c>
      <c r="H360" s="6">
        <f t="shared" si="82"/>
        <v>0.25</v>
      </c>
      <c r="I360" s="6">
        <f t="shared" si="83"/>
        <v>0.25</v>
      </c>
      <c r="J360" s="6">
        <f t="shared" si="84"/>
        <v>0.25</v>
      </c>
      <c r="K360" s="6">
        <f t="shared" si="85"/>
        <v>0.25</v>
      </c>
      <c r="L360" s="69">
        <f>COUNTIFS('2way'!$M$3:$M$7690,"&gt;50%",'2way'!$Y$3:$Y$7690,"Y",'2way'!$Q$3:$Q$7690,"=" &amp;B360) +  COUNTIFS('2way'!$M$3:$M$7690,"&gt;50%",'2way'!$Y$3:$Y$7690,"Y",'2way'!$R$3:$R$7690,"=" &amp;B360)</f>
        <v>1</v>
      </c>
      <c r="M360" s="69">
        <f>COUNTIFS('2way'!$M$3:$M$7690,"&gt;50%",'2way'!$Y$3:$Y$7690,"N",'2way'!$Q$3:$Q$7690,"=" &amp;B360) +  COUNTIFS('2way'!$M$3:$M$7690,"&gt;50%",'2way'!$Y$3:$Y$7690,"N",'2way'!$R$3:$R$7690,"=" &amp;B360)</f>
        <v>0</v>
      </c>
      <c r="N360" s="69">
        <f>COUNTIFS('2way'!$N$3:$N$7690,"&gt;50%",'2way'!$Y$3:$Y$7690,"N",'2way'!$Q$3:$Q$7690,"=" &amp;B360) +  COUNTIFS('2way'!$N$3:$N$7690,"&gt;50%",'2way'!$Y$3:$Y$7690,"N",'2way'!$R$3:$R$7690,"=" &amp;B360)</f>
        <v>2</v>
      </c>
      <c r="O360" s="69">
        <f>COUNTIFS('2way'!$N$3:$N$7690,"&gt;50%",'2way'!$Y$3:$Y$7690,"Y",'2way'!$Q$3:$Q$7690,"=" &amp;B360) +  COUNTIFS('2way'!$N$3:$N$7690,"&gt;50%",'2way'!$Y$3:$Y$7690,"Y",'2way'!$R$3:$R$7690,"=" &amp;B360)</f>
        <v>1</v>
      </c>
      <c r="P360">
        <f>COUNTIF('2way'!$Q$3:$Q$7690,"=" &amp;B360) + COUNTIF('2way'!$R$3:$R$7690,"=" &amp;B360)</f>
        <v>4</v>
      </c>
      <c r="Q360" s="6">
        <f t="shared" si="86"/>
        <v>0.25</v>
      </c>
      <c r="R360" s="6">
        <f t="shared" si="87"/>
        <v>0</v>
      </c>
      <c r="S360" s="6">
        <f t="shared" si="88"/>
        <v>0.5</v>
      </c>
      <c r="T360" s="6">
        <f t="shared" si="89"/>
        <v>0.25</v>
      </c>
      <c r="U360">
        <f t="shared" si="90"/>
        <v>2</v>
      </c>
      <c r="V360" s="6">
        <f t="shared" si="91"/>
        <v>0.5</v>
      </c>
      <c r="W360">
        <f t="shared" si="92"/>
        <v>3</v>
      </c>
      <c r="X360" s="6">
        <f t="shared" si="93"/>
        <v>0.75</v>
      </c>
      <c r="Y360">
        <f t="shared" si="94"/>
        <v>2</v>
      </c>
      <c r="Z360" s="6">
        <f t="shared" si="95"/>
        <v>0.5</v>
      </c>
      <c r="AA360">
        <f t="shared" si="96"/>
        <v>1</v>
      </c>
      <c r="AB360" s="6">
        <f t="shared" si="97"/>
        <v>0.25</v>
      </c>
    </row>
    <row r="361" spans="1:28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1</v>
      </c>
      <c r="E361" s="69">
        <f>COUNTIFS('2way'!$B$3:$B$7690,"&gt;50%",'2way'!$Y$3:$Y$7690,"N",'2way'!$Q$3:$Q$7690,"=" &amp;B361) +  COUNTIFS('2way'!$B$3:$B$7690,"&gt;50%",'2way'!$Y$3:$Y$7690,"N",'2way'!$R$3:$R$7690,"=" &amp;B361)</f>
        <v>2</v>
      </c>
      <c r="F361" s="69">
        <f>COUNTIFS('2way'!$B$3:$B$7690,"&gt;50%",'2way'!$Y$3:$Y$7690,"Y",'2way'!$Q$3:$Q$7690,"=" &amp;B361) +  COUNTIFS('2way'!$B$3:$B$7690,"&gt;50%",'2way'!$Y$3:$Y$7690,"Y",'2way'!$R$3:$R$7690,"=" &amp;B361)</f>
        <v>1</v>
      </c>
      <c r="G361">
        <f>COUNTIF('2way'!$Q$3:$Q$7690,"=" &amp;B361) + COUNTIF('2way'!$R$3:$R$7690,"=" &amp;B361)</f>
        <v>4</v>
      </c>
      <c r="H361" s="6">
        <f t="shared" si="82"/>
        <v>0</v>
      </c>
      <c r="I361" s="6">
        <f t="shared" si="83"/>
        <v>0.25</v>
      </c>
      <c r="J361" s="6">
        <f t="shared" si="84"/>
        <v>0.5</v>
      </c>
      <c r="K361" s="6">
        <f t="shared" si="85"/>
        <v>0.25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3</v>
      </c>
      <c r="O361" s="69">
        <f>COUNTIFS('2way'!$N$3:$N$7690,"&gt;50%",'2way'!$Y$3:$Y$7690,"Y",'2way'!$Q$3:$Q$7690,"=" &amp;B361) +  COUNTIFS('2way'!$N$3:$N$7690,"&gt;50%",'2way'!$Y$3:$Y$7690,"Y",'2way'!$R$3:$R$7690,"=" &amp;B361)</f>
        <v>1</v>
      </c>
      <c r="P361">
        <f>COUNTIF('2way'!$Q$3:$Q$7690,"=" &amp;B361) + COUNTIF('2way'!$R$3:$R$7690,"=" &amp;B361)</f>
        <v>4</v>
      </c>
      <c r="Q361" s="6">
        <f t="shared" si="86"/>
        <v>0</v>
      </c>
      <c r="R361" s="6">
        <f t="shared" si="87"/>
        <v>0</v>
      </c>
      <c r="S361" s="6">
        <f t="shared" si="88"/>
        <v>0.75</v>
      </c>
      <c r="T361" s="6">
        <f t="shared" si="89"/>
        <v>0.25</v>
      </c>
      <c r="U361">
        <f t="shared" si="90"/>
        <v>2</v>
      </c>
      <c r="V361" s="6">
        <f t="shared" si="91"/>
        <v>0.5</v>
      </c>
      <c r="W361">
        <f t="shared" si="92"/>
        <v>3</v>
      </c>
      <c r="X361" s="6">
        <f t="shared" si="93"/>
        <v>0.75</v>
      </c>
      <c r="Y361">
        <f t="shared" si="94"/>
        <v>2</v>
      </c>
      <c r="Z361" s="6">
        <f t="shared" si="95"/>
        <v>0.5</v>
      </c>
      <c r="AA361">
        <f t="shared" si="96"/>
        <v>1</v>
      </c>
      <c r="AB361" s="6">
        <f t="shared" si="97"/>
        <v>0.25</v>
      </c>
    </row>
    <row r="362" spans="1:28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1</v>
      </c>
      <c r="E362" s="69">
        <f>COUNTIFS('2way'!$B$3:$B$7690,"&gt;50%",'2way'!$Y$3:$Y$7690,"N",'2way'!$Q$3:$Q$7690,"=" &amp;B362) +  COUNTIFS('2way'!$B$3:$B$7690,"&gt;50%",'2way'!$Y$3:$Y$7690,"N",'2way'!$R$3:$R$7690,"=" &amp;B362)</f>
        <v>1</v>
      </c>
      <c r="F362" s="69">
        <f>COUNTIFS('2way'!$B$3:$B$7690,"&gt;50%",'2way'!$Y$3:$Y$7690,"Y",'2way'!$Q$3:$Q$7690,"=" &amp;B362) +  COUNTIFS('2way'!$B$3:$B$7690,"&gt;50%",'2way'!$Y$3:$Y$7690,"Y",'2way'!$R$3:$R$7690,"=" &amp;B362)</f>
        <v>2</v>
      </c>
      <c r="G362">
        <f>COUNTIF('2way'!$Q$3:$Q$7690,"=" &amp;B362) + COUNTIF('2way'!$R$3:$R$7690,"=" &amp;B362)</f>
        <v>4</v>
      </c>
      <c r="H362" s="6">
        <f t="shared" si="82"/>
        <v>0</v>
      </c>
      <c r="I362" s="6">
        <f t="shared" si="83"/>
        <v>0.25</v>
      </c>
      <c r="J362" s="6">
        <f t="shared" si="84"/>
        <v>0.25</v>
      </c>
      <c r="K362" s="6">
        <f t="shared" si="85"/>
        <v>0.5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0</v>
      </c>
      <c r="N362" s="69">
        <f>COUNTIFS('2way'!$N$3:$N$7690,"&gt;50%",'2way'!$Y$3:$Y$7690,"N",'2way'!$Q$3:$Q$7690,"=" &amp;B362) +  COUNTIFS('2way'!$N$3:$N$7690,"&gt;50%",'2way'!$Y$3:$Y$7690,"N",'2way'!$R$3:$R$7690,"=" &amp;B362)</f>
        <v>2</v>
      </c>
      <c r="O362" s="69">
        <f>COUNTIFS('2way'!$N$3:$N$7690,"&gt;50%",'2way'!$Y$3:$Y$7690,"Y",'2way'!$Q$3:$Q$7690,"=" &amp;B362) +  COUNTIFS('2way'!$N$3:$N$7690,"&gt;50%",'2way'!$Y$3:$Y$7690,"Y",'2way'!$R$3:$R$7690,"=" &amp;B362)</f>
        <v>2</v>
      </c>
      <c r="P362">
        <f>COUNTIF('2way'!$Q$3:$Q$7690,"=" &amp;B362) + COUNTIF('2way'!$R$3:$R$7690,"=" &amp;B362)</f>
        <v>4</v>
      </c>
      <c r="Q362" s="6">
        <f t="shared" si="86"/>
        <v>0</v>
      </c>
      <c r="R362" s="6">
        <f t="shared" si="87"/>
        <v>0</v>
      </c>
      <c r="S362" s="6">
        <f t="shared" si="88"/>
        <v>0.5</v>
      </c>
      <c r="T362" s="6">
        <f t="shared" si="89"/>
        <v>0.5</v>
      </c>
      <c r="U362">
        <f t="shared" si="90"/>
        <v>1</v>
      </c>
      <c r="V362" s="6">
        <f t="shared" si="91"/>
        <v>0.25</v>
      </c>
      <c r="W362">
        <f t="shared" si="92"/>
        <v>2</v>
      </c>
      <c r="X362" s="6">
        <f t="shared" si="93"/>
        <v>0.5</v>
      </c>
      <c r="Y362">
        <f t="shared" si="94"/>
        <v>3</v>
      </c>
      <c r="Z362" s="6">
        <f t="shared" si="95"/>
        <v>0.75</v>
      </c>
      <c r="AA362">
        <f t="shared" si="96"/>
        <v>2</v>
      </c>
      <c r="AB362" s="6">
        <f t="shared" si="97"/>
        <v>0.5</v>
      </c>
    </row>
    <row r="363" spans="1:28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0</v>
      </c>
      <c r="E363" s="69">
        <f>COUNTIFS('2way'!$B$3:$B$7690,"&gt;50%",'2way'!$Y$3:$Y$7690,"N",'2way'!$Q$3:$Q$7690,"=" &amp;B363) +  COUNTIFS('2way'!$B$3:$B$7690,"&gt;50%",'2way'!$Y$3:$Y$7690,"N",'2way'!$R$3:$R$7690,"=" &amp;B363)</f>
        <v>4</v>
      </c>
      <c r="F363" s="69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4</v>
      </c>
      <c r="H363" s="6">
        <f t="shared" si="82"/>
        <v>0</v>
      </c>
      <c r="I363" s="6">
        <f t="shared" si="83"/>
        <v>0</v>
      </c>
      <c r="J363" s="6">
        <f t="shared" si="84"/>
        <v>1</v>
      </c>
      <c r="K363" s="6">
        <f t="shared" si="85"/>
        <v>0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1</v>
      </c>
      <c r="N363" s="69">
        <f>COUNTIFS('2way'!$N$3:$N$7690,"&gt;50%",'2way'!$Y$3:$Y$7690,"N",'2way'!$Q$3:$Q$7690,"=" &amp;B363) +  COUNTIFS('2way'!$N$3:$N$7690,"&gt;50%",'2way'!$Y$3:$Y$7690,"N",'2way'!$R$3:$R$7690,"=" &amp;B363)</f>
        <v>3</v>
      </c>
      <c r="O363" s="69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4</v>
      </c>
      <c r="Q363" s="6">
        <f t="shared" si="86"/>
        <v>0</v>
      </c>
      <c r="R363" s="6">
        <f t="shared" si="87"/>
        <v>0.25</v>
      </c>
      <c r="S363" s="6">
        <f t="shared" si="88"/>
        <v>0.75</v>
      </c>
      <c r="T363" s="6">
        <f t="shared" si="89"/>
        <v>0</v>
      </c>
      <c r="U363">
        <f t="shared" si="90"/>
        <v>4</v>
      </c>
      <c r="V363" s="6">
        <f t="shared" si="91"/>
        <v>1</v>
      </c>
      <c r="W363">
        <f t="shared" si="92"/>
        <v>3</v>
      </c>
      <c r="X363" s="6">
        <f t="shared" si="93"/>
        <v>0.75</v>
      </c>
      <c r="Y363">
        <f t="shared" si="94"/>
        <v>0</v>
      </c>
      <c r="Z363" s="6">
        <f t="shared" si="95"/>
        <v>0</v>
      </c>
      <c r="AA363">
        <f t="shared" si="96"/>
        <v>1</v>
      </c>
      <c r="AB363" s="6">
        <f t="shared" si="97"/>
        <v>0.25</v>
      </c>
    </row>
    <row r="364" spans="1:28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0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1</v>
      </c>
      <c r="F364" s="69">
        <f>COUNTIFS('2way'!$B$3:$B$7690,"&gt;50%",'2way'!$Y$3:$Y$7690,"Y",'2way'!$Q$3:$Q$7690,"=" &amp;B364) +  COUNTIFS('2way'!$B$3:$B$7690,"&gt;50%",'2way'!$Y$3:$Y$7690,"Y",'2way'!$R$3:$R$7690,"=" &amp;B364)</f>
        <v>3</v>
      </c>
      <c r="G364">
        <f>COUNTIF('2way'!$Q$3:$Q$7690,"=" &amp;B364) + COUNTIF('2way'!$R$3:$R$7690,"=" &amp;B364)</f>
        <v>4</v>
      </c>
      <c r="H364" s="6">
        <f t="shared" si="82"/>
        <v>0</v>
      </c>
      <c r="I364" s="6">
        <f t="shared" si="83"/>
        <v>0</v>
      </c>
      <c r="J364" s="6">
        <f t="shared" si="84"/>
        <v>0.25</v>
      </c>
      <c r="K364" s="6">
        <f t="shared" si="85"/>
        <v>0.75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1</v>
      </c>
      <c r="O364" s="69">
        <f>COUNTIFS('2way'!$N$3:$N$7690,"&gt;50%",'2way'!$Y$3:$Y$7690,"Y",'2way'!$Q$3:$Q$7690,"=" &amp;B364) +  COUNTIFS('2way'!$N$3:$N$7690,"&gt;50%",'2way'!$Y$3:$Y$7690,"Y",'2way'!$R$3:$R$7690,"=" &amp;B364)</f>
        <v>2</v>
      </c>
      <c r="P364">
        <f>COUNTIF('2way'!$Q$3:$Q$7690,"=" &amp;B364) + COUNTIF('2way'!$R$3:$R$7690,"=" &amp;B364)</f>
        <v>4</v>
      </c>
      <c r="Q364" s="6">
        <f t="shared" si="86"/>
        <v>0.25</v>
      </c>
      <c r="R364" s="6">
        <f t="shared" si="87"/>
        <v>0</v>
      </c>
      <c r="S364" s="6">
        <f t="shared" si="88"/>
        <v>0.25</v>
      </c>
      <c r="T364" s="6">
        <f t="shared" si="89"/>
        <v>0.5</v>
      </c>
      <c r="U364">
        <f t="shared" si="90"/>
        <v>1</v>
      </c>
      <c r="V364" s="6">
        <f t="shared" si="91"/>
        <v>0.25</v>
      </c>
      <c r="W364">
        <f t="shared" si="92"/>
        <v>2</v>
      </c>
      <c r="X364" s="6">
        <f t="shared" si="93"/>
        <v>0.5</v>
      </c>
      <c r="Y364">
        <f t="shared" si="94"/>
        <v>3</v>
      </c>
      <c r="Z364" s="6">
        <f t="shared" si="95"/>
        <v>0.75</v>
      </c>
      <c r="AA364">
        <f t="shared" si="96"/>
        <v>2</v>
      </c>
      <c r="AB364" s="6">
        <f t="shared" si="97"/>
        <v>0.5</v>
      </c>
    </row>
    <row r="365" spans="1:28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2</v>
      </c>
      <c r="D365" s="69">
        <f>COUNTIFS('2way'!$A$3:$A$7690,"&gt;50%",'2way'!$Y$3:$Y$7690,"N",'2way'!$Q$3:$Q$7690,"=" &amp;B365) +  COUNTIFS('2way'!$A$3:$A$7690,"&gt;50%",'2way'!$Y$3:$Y$7690,"N",'2way'!$R$3:$R$7690,"=" &amp;B365)</f>
        <v>0</v>
      </c>
      <c r="E365" s="69">
        <f>COUNTIFS('2way'!$B$3:$B$7690,"&gt;50%",'2way'!$Y$3:$Y$7690,"N",'2way'!$Q$3:$Q$7690,"=" &amp;B365) +  COUNTIFS('2way'!$B$3:$B$7690,"&gt;50%",'2way'!$Y$3:$Y$7690,"N",'2way'!$R$3:$R$7690,"=" &amp;B365)</f>
        <v>1</v>
      </c>
      <c r="F365" s="69">
        <f>COUNTIFS('2way'!$B$3:$B$7690,"&gt;50%",'2way'!$Y$3:$Y$7690,"Y",'2way'!$Q$3:$Q$7690,"=" &amp;B365) +  COUNTIFS('2way'!$B$3:$B$7690,"&gt;50%",'2way'!$Y$3:$Y$7690,"Y",'2way'!$R$3:$R$7690,"=" &amp;B365)</f>
        <v>1</v>
      </c>
      <c r="G365">
        <f>COUNTIF('2way'!$Q$3:$Q$7690,"=" &amp;B365) + COUNTIF('2way'!$R$3:$R$7690,"=" &amp;B365)</f>
        <v>4</v>
      </c>
      <c r="H365" s="6">
        <f t="shared" si="82"/>
        <v>0.5</v>
      </c>
      <c r="I365" s="6">
        <f t="shared" si="83"/>
        <v>0</v>
      </c>
      <c r="J365" s="6">
        <f t="shared" si="84"/>
        <v>0.25</v>
      </c>
      <c r="K365" s="6">
        <f t="shared" si="85"/>
        <v>0.25</v>
      </c>
      <c r="L365" s="69">
        <f>COUNTIFS('2way'!$M$3:$M$7690,"&gt;50%",'2way'!$Y$3:$Y$7690,"Y",'2way'!$Q$3:$Q$7690,"=" &amp;B365) +  COUNTIFS('2way'!$M$3:$M$7690,"&gt;50%",'2way'!$Y$3:$Y$7690,"Y",'2way'!$R$3:$R$7690,"=" &amp;B365)</f>
        <v>3</v>
      </c>
      <c r="M365" s="69">
        <f>COUNTIFS('2way'!$M$3:$M$7690,"&gt;50%",'2way'!$Y$3:$Y$7690,"N",'2way'!$Q$3:$Q$7690,"=" &amp;B365) +  COUNTIFS('2way'!$M$3:$M$7690,"&gt;50%",'2way'!$Y$3:$Y$7690,"N",'2way'!$R$3:$R$7690,"=" &amp;B365)</f>
        <v>1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4</v>
      </c>
      <c r="Q365" s="6">
        <f t="shared" si="86"/>
        <v>0.75</v>
      </c>
      <c r="R365" s="6">
        <f t="shared" si="87"/>
        <v>0.25</v>
      </c>
      <c r="S365" s="6">
        <f t="shared" si="88"/>
        <v>0</v>
      </c>
      <c r="T365" s="6">
        <f t="shared" si="89"/>
        <v>0</v>
      </c>
      <c r="U365">
        <f t="shared" si="90"/>
        <v>3</v>
      </c>
      <c r="V365" s="6">
        <f t="shared" si="91"/>
        <v>0.75</v>
      </c>
      <c r="W365">
        <f t="shared" si="92"/>
        <v>3</v>
      </c>
      <c r="X365" s="6">
        <f t="shared" si="93"/>
        <v>0.75</v>
      </c>
      <c r="Y365">
        <f t="shared" si="94"/>
        <v>1</v>
      </c>
      <c r="Z365" s="6">
        <f t="shared" si="95"/>
        <v>0.25</v>
      </c>
      <c r="AA365">
        <f t="shared" si="96"/>
        <v>1</v>
      </c>
      <c r="AB365" s="6">
        <f t="shared" si="97"/>
        <v>0.25</v>
      </c>
    </row>
    <row r="366" spans="1:28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0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3</v>
      </c>
      <c r="G366">
        <f>COUNTIF('2way'!$Q$3:$Q$7690,"=" &amp;B366) + COUNTIF('2way'!$R$3:$R$7690,"=" &amp;B366)</f>
        <v>4</v>
      </c>
      <c r="H366" s="6">
        <f t="shared" si="82"/>
        <v>0</v>
      </c>
      <c r="I366" s="6">
        <f t="shared" si="83"/>
        <v>0</v>
      </c>
      <c r="J366" s="6">
        <f t="shared" si="84"/>
        <v>0.25</v>
      </c>
      <c r="K366" s="6">
        <f t="shared" si="85"/>
        <v>0.75</v>
      </c>
      <c r="L366" s="69">
        <f>COUNTIFS('2way'!$M$3:$M$7690,"&gt;50%",'2way'!$Y$3:$Y$7690,"Y",'2way'!$Q$3:$Q$7690,"=" &amp;B366) +  COUNTIFS('2way'!$M$3:$M$7690,"&gt;50%",'2way'!$Y$3:$Y$7690,"Y",'2way'!$R$3:$R$7690,"=" &amp;B366)</f>
        <v>2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1</v>
      </c>
      <c r="O366" s="69">
        <f>COUNTIFS('2way'!$N$3:$N$7690,"&gt;50%",'2way'!$Y$3:$Y$7690,"Y",'2way'!$Q$3:$Q$7690,"=" &amp;B366) +  COUNTIFS('2way'!$N$3:$N$7690,"&gt;50%",'2way'!$Y$3:$Y$7690,"Y",'2way'!$R$3:$R$7690,"=" &amp;B366)</f>
        <v>1</v>
      </c>
      <c r="P366">
        <f>COUNTIF('2way'!$Q$3:$Q$7690,"=" &amp;B366) + COUNTIF('2way'!$R$3:$R$7690,"=" &amp;B366)</f>
        <v>4</v>
      </c>
      <c r="Q366" s="6">
        <f t="shared" si="86"/>
        <v>0.5</v>
      </c>
      <c r="R366" s="6">
        <f t="shared" si="87"/>
        <v>0</v>
      </c>
      <c r="S366" s="6">
        <f t="shared" si="88"/>
        <v>0.25</v>
      </c>
      <c r="T366" s="6">
        <f t="shared" si="89"/>
        <v>0.25</v>
      </c>
      <c r="U366">
        <f t="shared" si="90"/>
        <v>1</v>
      </c>
      <c r="V366" s="6">
        <f t="shared" si="91"/>
        <v>0.25</v>
      </c>
      <c r="W366">
        <f t="shared" si="92"/>
        <v>3</v>
      </c>
      <c r="X366" s="6">
        <f t="shared" si="93"/>
        <v>0.75</v>
      </c>
      <c r="Y366">
        <f t="shared" si="94"/>
        <v>3</v>
      </c>
      <c r="Z366" s="6">
        <f t="shared" si="95"/>
        <v>0.75</v>
      </c>
      <c r="AA366">
        <f t="shared" si="96"/>
        <v>1</v>
      </c>
      <c r="AB366" s="6">
        <f t="shared" si="97"/>
        <v>0.25</v>
      </c>
    </row>
    <row r="367" spans="1:28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1</v>
      </c>
      <c r="D367" s="69">
        <f>COUNTIFS('2way'!$A$3:$A$7690,"&gt;50%",'2way'!$Y$3:$Y$7690,"N",'2way'!$Q$3:$Q$7690,"=" &amp;B367) +  COUNTIFS('2way'!$A$3:$A$7690,"&gt;50%",'2way'!$Y$3:$Y$7690,"N",'2way'!$R$3:$R$7690,"=" &amp;B367)</f>
        <v>0</v>
      </c>
      <c r="E367" s="69">
        <f>COUNTIFS('2way'!$B$3:$B$7690,"&gt;50%",'2way'!$Y$3:$Y$7690,"N",'2way'!$Q$3:$Q$7690,"=" &amp;B367) +  COUNTIFS('2way'!$B$3:$B$7690,"&gt;50%",'2way'!$Y$3:$Y$7690,"N",'2way'!$R$3:$R$7690,"=" &amp;B367)</f>
        <v>1</v>
      </c>
      <c r="F367" s="69">
        <f>COUNTIFS('2way'!$B$3:$B$7690,"&gt;50%",'2way'!$Y$3:$Y$7690,"Y",'2way'!$Q$3:$Q$7690,"=" &amp;B367) +  COUNTIFS('2way'!$B$3:$B$7690,"&gt;50%",'2way'!$Y$3:$Y$7690,"Y",'2way'!$R$3:$R$7690,"=" &amp;B367)</f>
        <v>2</v>
      </c>
      <c r="G367">
        <f>COUNTIF('2way'!$Q$3:$Q$7690,"=" &amp;B367) + COUNTIF('2way'!$R$3:$R$7690,"=" &amp;B367)</f>
        <v>4</v>
      </c>
      <c r="H367" s="6">
        <f t="shared" si="82"/>
        <v>0.25</v>
      </c>
      <c r="I367" s="6">
        <f t="shared" si="83"/>
        <v>0</v>
      </c>
      <c r="J367" s="6">
        <f t="shared" si="84"/>
        <v>0.25</v>
      </c>
      <c r="K367" s="6">
        <f t="shared" si="85"/>
        <v>0.5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0</v>
      </c>
      <c r="N367" s="69">
        <f>COUNTIFS('2way'!$N$3:$N$7690,"&gt;50%",'2way'!$Y$3:$Y$7690,"N",'2way'!$Q$3:$Q$7690,"=" &amp;B367) +  COUNTIFS('2way'!$N$3:$N$7690,"&gt;50%",'2way'!$Y$3:$Y$7690,"N",'2way'!$R$3:$R$7690,"=" &amp;B367)</f>
        <v>1</v>
      </c>
      <c r="O367" s="69">
        <f>COUNTIFS('2way'!$N$3:$N$7690,"&gt;50%",'2way'!$Y$3:$Y$7690,"Y",'2way'!$Q$3:$Q$7690,"=" &amp;B367) +  COUNTIFS('2way'!$N$3:$N$7690,"&gt;50%",'2way'!$Y$3:$Y$7690,"Y",'2way'!$R$3:$R$7690,"=" &amp;B367)</f>
        <v>2</v>
      </c>
      <c r="P367">
        <f>COUNTIF('2way'!$Q$3:$Q$7690,"=" &amp;B367) + COUNTIF('2way'!$R$3:$R$7690,"=" &amp;B367)</f>
        <v>4</v>
      </c>
      <c r="Q367" s="6">
        <f t="shared" si="86"/>
        <v>0.25</v>
      </c>
      <c r="R367" s="6">
        <f t="shared" si="87"/>
        <v>0</v>
      </c>
      <c r="S367" s="6">
        <f t="shared" si="88"/>
        <v>0.25</v>
      </c>
      <c r="T367" s="6">
        <f t="shared" si="89"/>
        <v>0.5</v>
      </c>
      <c r="U367">
        <f t="shared" si="90"/>
        <v>2</v>
      </c>
      <c r="V367" s="6">
        <f t="shared" si="91"/>
        <v>0.5</v>
      </c>
      <c r="W367">
        <f t="shared" si="92"/>
        <v>2</v>
      </c>
      <c r="X367" s="6">
        <f t="shared" si="93"/>
        <v>0.5</v>
      </c>
      <c r="Y367">
        <f t="shared" si="94"/>
        <v>2</v>
      </c>
      <c r="Z367" s="6">
        <f t="shared" si="95"/>
        <v>0.5</v>
      </c>
      <c r="AA367">
        <f t="shared" si="96"/>
        <v>2</v>
      </c>
      <c r="AB367" s="6">
        <f t="shared" si="97"/>
        <v>0.5</v>
      </c>
    </row>
    <row r="368" spans="1:28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0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0</v>
      </c>
      <c r="G368">
        <f>COUNTIF('2way'!$Q$3:$Q$7690,"=" &amp;B368) + COUNTIF('2way'!$R$3:$R$7690,"=" &amp;B368)</f>
        <v>4</v>
      </c>
      <c r="H368" s="6">
        <f t="shared" si="82"/>
        <v>0.25</v>
      </c>
      <c r="I368" s="6">
        <f t="shared" si="83"/>
        <v>0</v>
      </c>
      <c r="J368" s="6">
        <f t="shared" si="84"/>
        <v>0.75</v>
      </c>
      <c r="K368" s="6">
        <f t="shared" si="85"/>
        <v>0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3</v>
      </c>
      <c r="O368" s="69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4</v>
      </c>
      <c r="Q368" s="6">
        <f t="shared" si="86"/>
        <v>0</v>
      </c>
      <c r="R368" s="6">
        <f t="shared" si="87"/>
        <v>0</v>
      </c>
      <c r="S368" s="6">
        <f t="shared" si="88"/>
        <v>0.75</v>
      </c>
      <c r="T368" s="6">
        <f t="shared" si="89"/>
        <v>0.25</v>
      </c>
      <c r="U368">
        <f t="shared" si="90"/>
        <v>4</v>
      </c>
      <c r="V368" s="6">
        <f t="shared" si="91"/>
        <v>1</v>
      </c>
      <c r="W368">
        <f t="shared" si="92"/>
        <v>3</v>
      </c>
      <c r="X368" s="6">
        <f t="shared" si="93"/>
        <v>0.75</v>
      </c>
      <c r="Y368">
        <f t="shared" si="94"/>
        <v>0</v>
      </c>
      <c r="Z368" s="6">
        <f t="shared" si="95"/>
        <v>0</v>
      </c>
      <c r="AA368">
        <f t="shared" si="96"/>
        <v>1</v>
      </c>
      <c r="AB368" s="6">
        <f t="shared" si="97"/>
        <v>0.25</v>
      </c>
    </row>
    <row r="369" spans="1:28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0</v>
      </c>
      <c r="D369" s="69">
        <f>COUNTIFS('2way'!$A$3:$A$7690,"&gt;50%",'2way'!$Y$3:$Y$7690,"N",'2way'!$Q$3:$Q$7690,"=" &amp;B369) +  COUNTIFS('2way'!$A$3:$A$7690,"&gt;50%",'2way'!$Y$3:$Y$7690,"N",'2way'!$R$3:$R$7690,"=" &amp;B369)</f>
        <v>0</v>
      </c>
      <c r="E369" s="69">
        <f>COUNTIFS('2way'!$B$3:$B$7690,"&gt;50%",'2way'!$Y$3:$Y$7690,"N",'2way'!$Q$3:$Q$7690,"=" &amp;B369) +  COUNTIFS('2way'!$B$3:$B$7690,"&gt;50%",'2way'!$Y$3:$Y$7690,"N",'2way'!$R$3:$R$7690,"=" &amp;B369)</f>
        <v>1</v>
      </c>
      <c r="F369" s="69">
        <f>COUNTIFS('2way'!$B$3:$B$7690,"&gt;50%",'2way'!$Y$3:$Y$7690,"Y",'2way'!$Q$3:$Q$7690,"=" &amp;B369) +  COUNTIFS('2way'!$B$3:$B$7690,"&gt;50%",'2way'!$Y$3:$Y$7690,"Y",'2way'!$R$3:$R$7690,"=" &amp;B369)</f>
        <v>3</v>
      </c>
      <c r="G369">
        <f>COUNTIF('2way'!$Q$3:$Q$7690,"=" &amp;B369) + COUNTIF('2way'!$R$3:$R$7690,"=" &amp;B369)</f>
        <v>4</v>
      </c>
      <c r="H369" s="6">
        <f t="shared" si="82"/>
        <v>0</v>
      </c>
      <c r="I369" s="6">
        <f t="shared" si="83"/>
        <v>0</v>
      </c>
      <c r="J369" s="6">
        <f t="shared" si="84"/>
        <v>0.25</v>
      </c>
      <c r="K369" s="6">
        <f t="shared" si="85"/>
        <v>0.75</v>
      </c>
      <c r="L369" s="69">
        <f>COUNTIFS('2way'!$M$3:$M$7690,"&gt;50%",'2way'!$Y$3:$Y$7690,"Y",'2way'!$Q$3:$Q$7690,"=" &amp;B369) +  COUNTIFS('2way'!$M$3:$M$7690,"&gt;50%",'2way'!$Y$3:$Y$7690,"Y",'2way'!$R$3:$R$7690,"=" &amp;B369)</f>
        <v>1</v>
      </c>
      <c r="M369" s="69">
        <f>COUNTIFS('2way'!$M$3:$M$7690,"&gt;50%",'2way'!$Y$3:$Y$7690,"N",'2way'!$Q$3:$Q$7690,"=" &amp;B369) +  COUNTIFS('2way'!$M$3:$M$7690,"&gt;50%",'2way'!$Y$3:$Y$7690,"N",'2way'!$R$3:$R$7690,"=" &amp;B369)</f>
        <v>0</v>
      </c>
      <c r="N369" s="69">
        <f>COUNTIFS('2way'!$N$3:$N$7690,"&gt;50%",'2way'!$Y$3:$Y$7690,"N",'2way'!$Q$3:$Q$7690,"=" &amp;B369) +  COUNTIFS('2way'!$N$3:$N$7690,"&gt;50%",'2way'!$Y$3:$Y$7690,"N",'2way'!$R$3:$R$7690,"=" &amp;B369)</f>
        <v>1</v>
      </c>
      <c r="O369" s="69">
        <f>COUNTIFS('2way'!$N$3:$N$7690,"&gt;50%",'2way'!$Y$3:$Y$7690,"Y",'2way'!$Q$3:$Q$7690,"=" &amp;B369) +  COUNTIFS('2way'!$N$3:$N$7690,"&gt;50%",'2way'!$Y$3:$Y$7690,"Y",'2way'!$R$3:$R$7690,"=" &amp;B369)</f>
        <v>2</v>
      </c>
      <c r="P369">
        <f>COUNTIF('2way'!$Q$3:$Q$7690,"=" &amp;B369) + COUNTIF('2way'!$R$3:$R$7690,"=" &amp;B369)</f>
        <v>4</v>
      </c>
      <c r="Q369" s="6">
        <f t="shared" si="86"/>
        <v>0.25</v>
      </c>
      <c r="R369" s="6">
        <f t="shared" si="87"/>
        <v>0</v>
      </c>
      <c r="S369" s="6">
        <f t="shared" si="88"/>
        <v>0.25</v>
      </c>
      <c r="T369" s="6">
        <f t="shared" si="89"/>
        <v>0.5</v>
      </c>
      <c r="U369">
        <f t="shared" si="90"/>
        <v>1</v>
      </c>
      <c r="V369" s="6">
        <f t="shared" si="91"/>
        <v>0.25</v>
      </c>
      <c r="W369">
        <f t="shared" si="92"/>
        <v>2</v>
      </c>
      <c r="X369" s="6">
        <f t="shared" si="93"/>
        <v>0.5</v>
      </c>
      <c r="Y369">
        <f t="shared" si="94"/>
        <v>3</v>
      </c>
      <c r="Z369" s="6">
        <f t="shared" si="95"/>
        <v>0.75</v>
      </c>
      <c r="AA369">
        <f t="shared" si="96"/>
        <v>2</v>
      </c>
      <c r="AB369" s="6">
        <f t="shared" si="97"/>
        <v>0.5</v>
      </c>
    </row>
    <row r="370" spans="1:28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1</v>
      </c>
      <c r="F370" s="69">
        <f>COUNTIFS('2way'!$B$3:$B$7690,"&gt;50%",'2way'!$Y$3:$Y$7690,"Y",'2way'!$Q$3:$Q$7690,"=" &amp;B370) +  COUNTIFS('2way'!$B$3:$B$7690,"&gt;50%",'2way'!$Y$3:$Y$7690,"Y",'2way'!$R$3:$R$7690,"=" &amp;B370)</f>
        <v>2</v>
      </c>
      <c r="G370">
        <f>COUNTIF('2way'!$Q$3:$Q$7690,"=" &amp;B370) + COUNTIF('2way'!$R$3:$R$7690,"=" &amp;B370)</f>
        <v>4</v>
      </c>
      <c r="H370" s="6">
        <f t="shared" si="82"/>
        <v>0.25</v>
      </c>
      <c r="I370" s="6">
        <f t="shared" si="83"/>
        <v>0</v>
      </c>
      <c r="J370" s="6">
        <f t="shared" si="84"/>
        <v>0.25</v>
      </c>
      <c r="K370" s="6">
        <f t="shared" si="85"/>
        <v>0.5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0</v>
      </c>
      <c r="N370" s="69">
        <f>COUNTIFS('2way'!$N$3:$N$7690,"&gt;50%",'2way'!$Y$3:$Y$7690,"N",'2way'!$Q$3:$Q$7690,"=" &amp;B370) +  COUNTIFS('2way'!$N$3:$N$7690,"&gt;50%",'2way'!$Y$3:$Y$7690,"N",'2way'!$R$3:$R$7690,"=" &amp;B370)</f>
        <v>1</v>
      </c>
      <c r="O370" s="69">
        <f>COUNTIFS('2way'!$N$3:$N$7690,"&gt;50%",'2way'!$Y$3:$Y$7690,"Y",'2way'!$Q$3:$Q$7690,"=" &amp;B370) +  COUNTIFS('2way'!$N$3:$N$7690,"&gt;50%",'2way'!$Y$3:$Y$7690,"Y",'2way'!$R$3:$R$7690,"=" &amp;B370)</f>
        <v>1</v>
      </c>
      <c r="P370">
        <f>COUNTIF('2way'!$Q$3:$Q$7690,"=" &amp;B370) + COUNTIF('2way'!$R$3:$R$7690,"=" &amp;B370)</f>
        <v>4</v>
      </c>
      <c r="Q370" s="6">
        <f t="shared" si="86"/>
        <v>0.5</v>
      </c>
      <c r="R370" s="6">
        <f t="shared" si="87"/>
        <v>0</v>
      </c>
      <c r="S370" s="6">
        <f t="shared" si="88"/>
        <v>0.25</v>
      </c>
      <c r="T370" s="6">
        <f t="shared" si="89"/>
        <v>0.25</v>
      </c>
      <c r="U370">
        <f t="shared" si="90"/>
        <v>2</v>
      </c>
      <c r="V370" s="6">
        <f t="shared" si="91"/>
        <v>0.5</v>
      </c>
      <c r="W370">
        <f t="shared" si="92"/>
        <v>3</v>
      </c>
      <c r="X370" s="6">
        <f t="shared" si="93"/>
        <v>0.75</v>
      </c>
      <c r="Y370">
        <f t="shared" si="94"/>
        <v>2</v>
      </c>
      <c r="Z370" s="6">
        <f t="shared" si="95"/>
        <v>0.5</v>
      </c>
      <c r="AA370">
        <f t="shared" si="96"/>
        <v>1</v>
      </c>
      <c r="AB370" s="6">
        <f t="shared" si="97"/>
        <v>0.25</v>
      </c>
    </row>
    <row r="371" spans="1:28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1</v>
      </c>
      <c r="D371" s="69">
        <f>COUNTIFS('2way'!$A$3:$A$7690,"&gt;50%",'2way'!$Y$3:$Y$7690,"N",'2way'!$Q$3:$Q$7690,"=" &amp;B371) +  COUNTIFS('2way'!$A$3:$A$7690,"&gt;50%",'2way'!$Y$3:$Y$7690,"N",'2way'!$R$3:$R$7690,"=" &amp;B371)</f>
        <v>0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3</v>
      </c>
      <c r="G371">
        <f>COUNTIF('2way'!$Q$3:$Q$7690,"=" &amp;B371) + COUNTIF('2way'!$R$3:$R$7690,"=" &amp;B371)</f>
        <v>4</v>
      </c>
      <c r="H371" s="6">
        <f t="shared" si="82"/>
        <v>0.25</v>
      </c>
      <c r="I371" s="6">
        <f t="shared" si="83"/>
        <v>0</v>
      </c>
      <c r="J371" s="6">
        <f t="shared" si="84"/>
        <v>0</v>
      </c>
      <c r="K371" s="6">
        <f t="shared" si="85"/>
        <v>0.75</v>
      </c>
      <c r="L371" s="69">
        <f>COUNTIFS('2way'!$M$3:$M$7690,"&gt;50%",'2way'!$Y$3:$Y$7690,"Y",'2way'!$Q$3:$Q$7690,"=" &amp;B371) +  COUNTIFS('2way'!$M$3:$M$7690,"&gt;50%",'2way'!$Y$3:$Y$7690,"Y",'2way'!$R$3:$R$7690,"=" &amp;B371)</f>
        <v>3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1</v>
      </c>
      <c r="P371">
        <f>COUNTIF('2way'!$Q$3:$Q$7690,"=" &amp;B371) + COUNTIF('2way'!$R$3:$R$7690,"=" &amp;B371)</f>
        <v>4</v>
      </c>
      <c r="Q371" s="6">
        <f t="shared" si="86"/>
        <v>0.75</v>
      </c>
      <c r="R371" s="6">
        <f t="shared" si="87"/>
        <v>0</v>
      </c>
      <c r="S371" s="6">
        <f t="shared" si="88"/>
        <v>0</v>
      </c>
      <c r="T371" s="6">
        <f t="shared" si="89"/>
        <v>0.25</v>
      </c>
      <c r="U371">
        <f t="shared" si="90"/>
        <v>1</v>
      </c>
      <c r="V371" s="6">
        <f t="shared" si="91"/>
        <v>0.25</v>
      </c>
      <c r="W371">
        <f t="shared" si="92"/>
        <v>3</v>
      </c>
      <c r="X371" s="6">
        <f t="shared" si="93"/>
        <v>0.75</v>
      </c>
      <c r="Y371">
        <f t="shared" si="94"/>
        <v>3</v>
      </c>
      <c r="Z371" s="6">
        <f t="shared" si="95"/>
        <v>0.75</v>
      </c>
      <c r="AA371">
        <f t="shared" si="96"/>
        <v>1</v>
      </c>
      <c r="AB371" s="6">
        <f t="shared" si="97"/>
        <v>0.25</v>
      </c>
    </row>
    <row r="372" spans="1:28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1</v>
      </c>
      <c r="D372" s="69">
        <f>COUNTIFS('2way'!$A$3:$A$7690,"&gt;50%",'2way'!$Y$3:$Y$7690,"N",'2way'!$Q$3:$Q$7690,"=" &amp;B372) +  COUNTIFS('2way'!$A$3:$A$7690,"&gt;50%",'2way'!$Y$3:$Y$7690,"N",'2way'!$R$3:$R$7690,"=" &amp;B372)</f>
        <v>0</v>
      </c>
      <c r="E372" s="69">
        <f>COUNTIFS('2way'!$B$3:$B$7690,"&gt;50%",'2way'!$Y$3:$Y$7690,"N",'2way'!$Q$3:$Q$7690,"=" &amp;B372) +  COUNTIFS('2way'!$B$3:$B$7690,"&gt;50%",'2way'!$Y$3:$Y$7690,"N",'2way'!$R$3:$R$7690,"=" &amp;B372)</f>
        <v>1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3</v>
      </c>
      <c r="H372" s="6">
        <f t="shared" si="82"/>
        <v>0.33333333333333331</v>
      </c>
      <c r="I372" s="6">
        <f t="shared" si="83"/>
        <v>0</v>
      </c>
      <c r="J372" s="6">
        <f t="shared" si="84"/>
        <v>0.33333333333333331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0</v>
      </c>
      <c r="N372" s="69">
        <f>COUNTIFS('2way'!$N$3:$N$7690,"&gt;50%",'2way'!$Y$3:$Y$7690,"N",'2way'!$Q$3:$Q$7690,"=" &amp;B372) +  COUNTIFS('2way'!$N$3:$N$7690,"&gt;50%",'2way'!$Y$3:$Y$7690,"N",'2way'!$R$3:$R$7690,"=" &amp;B372)</f>
        <v>1</v>
      </c>
      <c r="O372" s="69">
        <f>COUNTIFS('2way'!$N$3:$N$7690,"&gt;50%",'2way'!$Y$3:$Y$7690,"Y",'2way'!$Q$3:$Q$7690,"=" &amp;B372) +  COUNTIFS('2way'!$N$3:$N$7690,"&gt;50%",'2way'!$Y$3:$Y$7690,"Y",'2way'!$R$3:$R$7690,"=" &amp;B372)</f>
        <v>1</v>
      </c>
      <c r="P372">
        <f>COUNTIF('2way'!$Q$3:$Q$7690,"=" &amp;B372) + COUNTIF('2way'!$R$3:$R$7690,"=" &amp;B372)</f>
        <v>3</v>
      </c>
      <c r="Q372" s="6">
        <f t="shared" si="86"/>
        <v>0</v>
      </c>
      <c r="R372" s="6">
        <f t="shared" si="87"/>
        <v>0</v>
      </c>
      <c r="S372" s="6">
        <f t="shared" si="88"/>
        <v>0.33333333333333331</v>
      </c>
      <c r="T372" s="6">
        <f t="shared" si="89"/>
        <v>0.33333333333333331</v>
      </c>
      <c r="U372">
        <f t="shared" si="90"/>
        <v>2</v>
      </c>
      <c r="V372" s="6">
        <f t="shared" si="91"/>
        <v>0.66666666666666663</v>
      </c>
      <c r="W372">
        <f t="shared" si="92"/>
        <v>1</v>
      </c>
      <c r="X372" s="6">
        <f t="shared" si="93"/>
        <v>0.33333333333333331</v>
      </c>
      <c r="Y372">
        <f t="shared" si="94"/>
        <v>0</v>
      </c>
      <c r="Z372" s="6">
        <f t="shared" si="95"/>
        <v>0</v>
      </c>
      <c r="AA372">
        <f t="shared" si="96"/>
        <v>1</v>
      </c>
      <c r="AB372" s="6">
        <f t="shared" si="97"/>
        <v>0.33333333333333331</v>
      </c>
    </row>
    <row r="373" spans="1:28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0</v>
      </c>
      <c r="D373" s="69">
        <f>COUNTIFS('2way'!$A$3:$A$7690,"&gt;50%",'2way'!$Y$3:$Y$7690,"N",'2way'!$Q$3:$Q$7690,"=" &amp;B373) +  COUNTIFS('2way'!$A$3:$A$7690,"&gt;50%",'2way'!$Y$3:$Y$7690,"N",'2way'!$R$3:$R$7690,"=" &amp;B373)</f>
        <v>2</v>
      </c>
      <c r="E373" s="69">
        <f>COUNTIFS('2way'!$B$3:$B$7690,"&gt;50%",'2way'!$Y$3:$Y$7690,"N",'2way'!$Q$3:$Q$7690,"=" &amp;B373) +  COUNTIFS('2way'!$B$3:$B$7690,"&gt;50%",'2way'!$Y$3:$Y$7690,"N",'2way'!$R$3:$R$7690,"=" &amp;B373)</f>
        <v>2</v>
      </c>
      <c r="F373" s="69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4</v>
      </c>
      <c r="H373" s="6">
        <f t="shared" si="82"/>
        <v>0</v>
      </c>
      <c r="I373" s="6">
        <f t="shared" si="83"/>
        <v>0.5</v>
      </c>
      <c r="J373" s="6">
        <f t="shared" si="84"/>
        <v>0.5</v>
      </c>
      <c r="K373" s="6">
        <f t="shared" si="85"/>
        <v>0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3</v>
      </c>
      <c r="N373" s="69">
        <f>COUNTIFS('2way'!$N$3:$N$7690,"&gt;50%",'2way'!$Y$3:$Y$7690,"N",'2way'!$Q$3:$Q$7690,"=" &amp;B373) +  COUNTIFS('2way'!$N$3:$N$7690,"&gt;50%",'2way'!$Y$3:$Y$7690,"N",'2way'!$R$3:$R$7690,"=" &amp;B373)</f>
        <v>1</v>
      </c>
      <c r="O373" s="69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4</v>
      </c>
      <c r="Q373" s="6">
        <f t="shared" si="86"/>
        <v>0</v>
      </c>
      <c r="R373" s="6">
        <f t="shared" si="87"/>
        <v>0.75</v>
      </c>
      <c r="S373" s="6">
        <f t="shared" si="88"/>
        <v>0.25</v>
      </c>
      <c r="T373" s="6">
        <f t="shared" si="89"/>
        <v>0</v>
      </c>
      <c r="U373">
        <f t="shared" si="90"/>
        <v>2</v>
      </c>
      <c r="V373" s="6">
        <f t="shared" si="91"/>
        <v>0.5</v>
      </c>
      <c r="W373">
        <f t="shared" si="92"/>
        <v>1</v>
      </c>
      <c r="X373" s="6">
        <f t="shared" si="93"/>
        <v>0.25</v>
      </c>
      <c r="Y373">
        <f t="shared" si="94"/>
        <v>2</v>
      </c>
      <c r="Z373" s="6">
        <f t="shared" si="95"/>
        <v>0.5</v>
      </c>
      <c r="AA373">
        <f t="shared" si="96"/>
        <v>3</v>
      </c>
      <c r="AB373" s="6">
        <f t="shared" si="97"/>
        <v>0.75</v>
      </c>
    </row>
    <row r="374" spans="1:28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0</v>
      </c>
      <c r="D374" s="69">
        <f>COUNTIFS('2way'!$A$3:$A$7690,"&gt;50%",'2way'!$Y$3:$Y$7690,"N",'2way'!$Q$3:$Q$7690,"=" &amp;B374) +  COUNTIFS('2way'!$A$3:$A$7690,"&gt;50%",'2way'!$Y$3:$Y$7690,"N",'2way'!$R$3:$R$7690,"=" &amp;B374)</f>
        <v>1</v>
      </c>
      <c r="E374" s="69">
        <f>COUNTIFS('2way'!$B$3:$B$7690,"&gt;50%",'2way'!$Y$3:$Y$7690,"N",'2way'!$Q$3:$Q$7690,"=" &amp;B374) +  COUNTIFS('2way'!$B$3:$B$7690,"&gt;50%",'2way'!$Y$3:$Y$7690,"N",'2way'!$R$3:$R$7690,"=" &amp;B374)</f>
        <v>1</v>
      </c>
      <c r="F374" s="69">
        <f>COUNTIFS('2way'!$B$3:$B$7690,"&gt;50%",'2way'!$Y$3:$Y$7690,"Y",'2way'!$Q$3:$Q$7690,"=" &amp;B374) +  COUNTIFS('2way'!$B$3:$B$7690,"&gt;50%",'2way'!$Y$3:$Y$7690,"Y",'2way'!$R$3:$R$7690,"=" &amp;B374)</f>
        <v>1</v>
      </c>
      <c r="G374">
        <f>COUNTIF('2way'!$Q$3:$Q$7690,"=" &amp;B374) + COUNTIF('2way'!$R$3:$R$7690,"=" &amp;B374)</f>
        <v>3</v>
      </c>
      <c r="H374" s="6">
        <f t="shared" si="82"/>
        <v>0</v>
      </c>
      <c r="I374" s="6">
        <f t="shared" si="83"/>
        <v>0.33333333333333331</v>
      </c>
      <c r="J374" s="6">
        <f t="shared" si="84"/>
        <v>0.33333333333333331</v>
      </c>
      <c r="K374" s="6">
        <f t="shared" si="85"/>
        <v>0.33333333333333331</v>
      </c>
      <c r="L374" s="69">
        <f>COUNTIFS('2way'!$M$3:$M$7690,"&gt;50%",'2way'!$Y$3:$Y$7690,"Y",'2way'!$Q$3:$Q$7690,"=" &amp;B374) +  COUNTIFS('2way'!$M$3:$M$7690,"&gt;50%",'2way'!$Y$3:$Y$7690,"Y",'2way'!$R$3:$R$7690,"=" &amp;B374)</f>
        <v>0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0</v>
      </c>
      <c r="O374" s="69">
        <f>COUNTIFS('2way'!$N$3:$N$7690,"&gt;50%",'2way'!$Y$3:$Y$7690,"Y",'2way'!$Q$3:$Q$7690,"=" &amp;B374) +  COUNTIFS('2way'!$N$3:$N$7690,"&gt;50%",'2way'!$Y$3:$Y$7690,"Y",'2way'!$R$3:$R$7690,"=" &amp;B374)</f>
        <v>1</v>
      </c>
      <c r="P374">
        <f>COUNTIF('2way'!$Q$3:$Q$7690,"=" &amp;B374) + COUNTIF('2way'!$R$3:$R$7690,"=" &amp;B374)</f>
        <v>3</v>
      </c>
      <c r="Q374" s="6">
        <f t="shared" si="86"/>
        <v>0</v>
      </c>
      <c r="R374" s="6">
        <f t="shared" si="87"/>
        <v>0.66666666666666663</v>
      </c>
      <c r="S374" s="6">
        <f t="shared" si="88"/>
        <v>0</v>
      </c>
      <c r="T374" s="6">
        <f t="shared" si="89"/>
        <v>0.33333333333333331</v>
      </c>
      <c r="U374">
        <f t="shared" si="90"/>
        <v>1</v>
      </c>
      <c r="V374" s="6">
        <f t="shared" si="91"/>
        <v>0.33333333333333331</v>
      </c>
      <c r="W374">
        <f t="shared" si="92"/>
        <v>0</v>
      </c>
      <c r="X374" s="6">
        <f t="shared" si="93"/>
        <v>0</v>
      </c>
      <c r="Y374">
        <f t="shared" si="94"/>
        <v>2</v>
      </c>
      <c r="Z374" s="6">
        <f t="shared" si="95"/>
        <v>0.66666666666666663</v>
      </c>
      <c r="AA374">
        <f t="shared" si="96"/>
        <v>3</v>
      </c>
      <c r="AB374" s="6">
        <f t="shared" si="97"/>
        <v>1</v>
      </c>
    </row>
    <row r="375" spans="1:28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0</v>
      </c>
      <c r="E375" s="69">
        <f>COUNTIFS('2way'!$B$3:$B$7690,"&gt;50%",'2way'!$Y$3:$Y$7690,"N",'2way'!$Q$3:$Q$7690,"=" &amp;B375) +  COUNTIFS('2way'!$B$3:$B$7690,"&gt;50%",'2way'!$Y$3:$Y$7690,"N",'2way'!$R$3:$R$7690,"=" &amp;B375)</f>
        <v>0</v>
      </c>
      <c r="F375" s="69">
        <f>COUNTIFS('2way'!$B$3:$B$7690,"&gt;50%",'2way'!$Y$3:$Y$7690,"Y",'2way'!$Q$3:$Q$7690,"=" &amp;B375) +  COUNTIFS('2way'!$B$3:$B$7690,"&gt;50%",'2way'!$Y$3:$Y$7690,"Y",'2way'!$R$3:$R$7690,"=" &amp;B375)</f>
        <v>3</v>
      </c>
      <c r="G375">
        <f>COUNTIF('2way'!$Q$3:$Q$7690,"=" &amp;B375) + COUNTIF('2way'!$R$3:$R$7690,"=" &amp;B375)</f>
        <v>4</v>
      </c>
      <c r="H375" s="6">
        <f t="shared" si="82"/>
        <v>0</v>
      </c>
      <c r="I375" s="6">
        <f t="shared" si="83"/>
        <v>0</v>
      </c>
      <c r="J375" s="6">
        <f t="shared" si="84"/>
        <v>0</v>
      </c>
      <c r="K375" s="6">
        <f t="shared" si="85"/>
        <v>0.75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0</v>
      </c>
      <c r="O375" s="69">
        <f>COUNTIFS('2way'!$N$3:$N$7690,"&gt;50%",'2way'!$Y$3:$Y$7690,"Y",'2way'!$Q$3:$Q$7690,"=" &amp;B375) +  COUNTIFS('2way'!$N$3:$N$7690,"&gt;50%",'2way'!$Y$3:$Y$7690,"Y",'2way'!$R$3:$R$7690,"=" &amp;B375)</f>
        <v>3</v>
      </c>
      <c r="P375">
        <f>COUNTIF('2way'!$Q$3:$Q$7690,"=" &amp;B375) + COUNTIF('2way'!$R$3:$R$7690,"=" &amp;B375)</f>
        <v>4</v>
      </c>
      <c r="Q375" s="6">
        <f t="shared" si="86"/>
        <v>0</v>
      </c>
      <c r="R375" s="6">
        <f t="shared" si="87"/>
        <v>0</v>
      </c>
      <c r="S375" s="6">
        <f t="shared" si="88"/>
        <v>0</v>
      </c>
      <c r="T375" s="6">
        <f t="shared" si="89"/>
        <v>0.75</v>
      </c>
      <c r="U375">
        <f t="shared" si="90"/>
        <v>0</v>
      </c>
      <c r="V375" s="6">
        <f t="shared" si="91"/>
        <v>0</v>
      </c>
      <c r="W375">
        <f t="shared" si="92"/>
        <v>0</v>
      </c>
      <c r="X375" s="6">
        <f t="shared" si="93"/>
        <v>0</v>
      </c>
      <c r="Y375">
        <f t="shared" si="94"/>
        <v>3</v>
      </c>
      <c r="Z375" s="6">
        <f t="shared" si="95"/>
        <v>0.75</v>
      </c>
      <c r="AA375">
        <f t="shared" si="96"/>
        <v>3</v>
      </c>
      <c r="AB375" s="6">
        <f t="shared" si="97"/>
        <v>0.75</v>
      </c>
    </row>
    <row r="376" spans="1:28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2</v>
      </c>
      <c r="D376" s="69">
        <f>COUNTIFS('2way'!$A$3:$A$7690,"&gt;50%",'2way'!$Y$3:$Y$7690,"N",'2way'!$Q$3:$Q$7690,"=" &amp;B376) +  COUNTIFS('2way'!$A$3:$A$7690,"&gt;50%",'2way'!$Y$3:$Y$7690,"N",'2way'!$R$3:$R$7690,"=" &amp;B376)</f>
        <v>0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0</v>
      </c>
      <c r="G376">
        <f>COUNTIF('2way'!$Q$3:$Q$7690,"=" &amp;B376) + COUNTIF('2way'!$R$3:$R$7690,"=" &amp;B376)</f>
        <v>4</v>
      </c>
      <c r="H376" s="6">
        <f t="shared" si="82"/>
        <v>0.5</v>
      </c>
      <c r="I376" s="6">
        <f t="shared" si="83"/>
        <v>0</v>
      </c>
      <c r="J376" s="6">
        <f t="shared" si="84"/>
        <v>0.5</v>
      </c>
      <c r="K376" s="6">
        <f t="shared" si="85"/>
        <v>0</v>
      </c>
      <c r="L376" s="69">
        <f>COUNTIFS('2way'!$M$3:$M$7690,"&gt;50%",'2way'!$Y$3:$Y$7690,"Y",'2way'!$Q$3:$Q$7690,"=" &amp;B376) +  COUNTIFS('2way'!$M$3:$M$7690,"&gt;50%",'2way'!$Y$3:$Y$7690,"Y",'2way'!$R$3:$R$7690,"=" &amp;B376)</f>
        <v>0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1</v>
      </c>
      <c r="O376" s="69">
        <f>COUNTIFS('2way'!$N$3:$N$7690,"&gt;50%",'2way'!$Y$3:$Y$7690,"Y",'2way'!$Q$3:$Q$7690,"=" &amp;B376) +  COUNTIFS('2way'!$N$3:$N$7690,"&gt;50%",'2way'!$Y$3:$Y$7690,"Y",'2way'!$R$3:$R$7690,"=" &amp;B376)</f>
        <v>2</v>
      </c>
      <c r="P376">
        <f>COUNTIF('2way'!$Q$3:$Q$7690,"=" &amp;B376) + COUNTIF('2way'!$R$3:$R$7690,"=" &amp;B376)</f>
        <v>4</v>
      </c>
      <c r="Q376" s="6">
        <f t="shared" si="86"/>
        <v>0</v>
      </c>
      <c r="R376" s="6">
        <f t="shared" si="87"/>
        <v>0.25</v>
      </c>
      <c r="S376" s="6">
        <f t="shared" si="88"/>
        <v>0.25</v>
      </c>
      <c r="T376" s="6">
        <f t="shared" si="89"/>
        <v>0.5</v>
      </c>
      <c r="U376">
        <f t="shared" si="90"/>
        <v>4</v>
      </c>
      <c r="V376" s="6">
        <f t="shared" si="91"/>
        <v>1</v>
      </c>
      <c r="W376">
        <f t="shared" si="92"/>
        <v>1</v>
      </c>
      <c r="X376" s="6">
        <f t="shared" si="93"/>
        <v>0.25</v>
      </c>
      <c r="Y376">
        <f t="shared" si="94"/>
        <v>0</v>
      </c>
      <c r="Z376" s="6">
        <f t="shared" si="95"/>
        <v>0</v>
      </c>
      <c r="AA376">
        <f t="shared" si="96"/>
        <v>3</v>
      </c>
      <c r="AB376" s="6">
        <f t="shared" si="97"/>
        <v>0.75</v>
      </c>
    </row>
    <row r="377" spans="1:28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0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3</v>
      </c>
      <c r="F377" s="69">
        <f>COUNTIFS('2way'!$B$3:$B$7690,"&gt;50%",'2way'!$Y$3:$Y$7690,"Y",'2way'!$Q$3:$Q$7690,"=" &amp;B377) +  COUNTIFS('2way'!$B$3:$B$7690,"&gt;50%",'2way'!$Y$3:$Y$7690,"Y",'2way'!$R$3:$R$7690,"=" &amp;B377)</f>
        <v>0</v>
      </c>
      <c r="G377">
        <f>COUNTIF('2way'!$Q$3:$Q$7690,"=" &amp;B377) + COUNTIF('2way'!$R$3:$R$7690,"=" &amp;B377)</f>
        <v>4</v>
      </c>
      <c r="H377" s="6">
        <f t="shared" si="82"/>
        <v>0</v>
      </c>
      <c r="I377" s="6">
        <f t="shared" si="83"/>
        <v>0.25</v>
      </c>
      <c r="J377" s="6">
        <f t="shared" si="84"/>
        <v>0.75</v>
      </c>
      <c r="K377" s="6">
        <f t="shared" si="85"/>
        <v>0</v>
      </c>
      <c r="L377" s="69">
        <f>COUNTIFS('2way'!$M$3:$M$7690,"&gt;50%",'2way'!$Y$3:$Y$7690,"Y",'2way'!$Q$3:$Q$7690,"=" &amp;B377) +  COUNTIFS('2way'!$M$3:$M$7690,"&gt;50%",'2way'!$Y$3:$Y$7690,"Y",'2way'!$R$3:$R$7690,"=" &amp;B377)</f>
        <v>0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3</v>
      </c>
      <c r="O377" s="69">
        <f>COUNTIFS('2way'!$N$3:$N$7690,"&gt;50%",'2way'!$Y$3:$Y$7690,"Y",'2way'!$Q$3:$Q$7690,"=" &amp;B377) +  COUNTIFS('2way'!$N$3:$N$7690,"&gt;50%",'2way'!$Y$3:$Y$7690,"Y",'2way'!$R$3:$R$7690,"=" &amp;B377)</f>
        <v>0</v>
      </c>
      <c r="P377">
        <f>COUNTIF('2way'!$Q$3:$Q$7690,"=" &amp;B377) + COUNTIF('2way'!$R$3:$R$7690,"=" &amp;B377)</f>
        <v>4</v>
      </c>
      <c r="Q377" s="6">
        <f t="shared" si="86"/>
        <v>0</v>
      </c>
      <c r="R377" s="6">
        <f t="shared" si="87"/>
        <v>0.25</v>
      </c>
      <c r="S377" s="6">
        <f t="shared" si="88"/>
        <v>0.75</v>
      </c>
      <c r="T377" s="6">
        <f t="shared" si="89"/>
        <v>0</v>
      </c>
      <c r="U377">
        <f t="shared" si="90"/>
        <v>3</v>
      </c>
      <c r="V377" s="6">
        <f t="shared" si="91"/>
        <v>0.75</v>
      </c>
      <c r="W377">
        <f t="shared" si="92"/>
        <v>3</v>
      </c>
      <c r="X377" s="6">
        <f t="shared" si="93"/>
        <v>0.75</v>
      </c>
      <c r="Y377">
        <f t="shared" si="94"/>
        <v>1</v>
      </c>
      <c r="Z377" s="6">
        <f t="shared" si="95"/>
        <v>0.25</v>
      </c>
      <c r="AA377">
        <f t="shared" si="96"/>
        <v>1</v>
      </c>
      <c r="AB377" s="6">
        <f t="shared" si="97"/>
        <v>0.25</v>
      </c>
    </row>
    <row r="378" spans="1:28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3</v>
      </c>
      <c r="D378" s="69">
        <f>COUNTIFS('2way'!$A$3:$A$7690,"&gt;50%",'2way'!$Y$3:$Y$7690,"N",'2way'!$Q$3:$Q$7690,"=" &amp;B378) +  COUNTIFS('2way'!$A$3:$A$7690,"&gt;50%",'2way'!$Y$3:$Y$7690,"N",'2way'!$R$3:$R$7690,"=" &amp;B378)</f>
        <v>0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0</v>
      </c>
      <c r="G378">
        <f>COUNTIF('2way'!$Q$3:$Q$7690,"=" &amp;B378) + COUNTIF('2way'!$R$3:$R$7690,"=" &amp;B378)</f>
        <v>4</v>
      </c>
      <c r="H378" s="6">
        <f t="shared" si="82"/>
        <v>0.75</v>
      </c>
      <c r="I378" s="6">
        <f t="shared" si="83"/>
        <v>0</v>
      </c>
      <c r="J378" s="6">
        <f t="shared" si="84"/>
        <v>0.25</v>
      </c>
      <c r="K378" s="6">
        <f t="shared" si="85"/>
        <v>0</v>
      </c>
      <c r="L378" s="69">
        <f>COUNTIFS('2way'!$M$3:$M$7690,"&gt;50%",'2way'!$Y$3:$Y$7690,"Y",'2way'!$Q$3:$Q$7690,"=" &amp;B378) +  COUNTIFS('2way'!$M$3:$M$7690,"&gt;50%",'2way'!$Y$3:$Y$7690,"Y",'2way'!$R$3:$R$7690,"=" &amp;B378)</f>
        <v>2</v>
      </c>
      <c r="M378" s="69">
        <f>COUNTIFS('2way'!$M$3:$M$7690,"&gt;50%",'2way'!$Y$3:$Y$7690,"N",'2way'!$Q$3:$Q$7690,"=" &amp;B378) +  COUNTIFS('2way'!$M$3:$M$7690,"&gt;50%",'2way'!$Y$3:$Y$7690,"N",'2way'!$R$3:$R$7690,"=" &amp;B378)</f>
        <v>1</v>
      </c>
      <c r="N378" s="69">
        <f>COUNTIFS('2way'!$N$3:$N$7690,"&gt;50%",'2way'!$Y$3:$Y$7690,"N",'2way'!$Q$3:$Q$7690,"=" &amp;B378) +  COUNTIFS('2way'!$N$3:$N$7690,"&gt;50%",'2way'!$Y$3:$Y$7690,"N",'2way'!$R$3:$R$7690,"=" &amp;B378)</f>
        <v>0</v>
      </c>
      <c r="O378" s="69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4</v>
      </c>
      <c r="Q378" s="6">
        <f t="shared" si="86"/>
        <v>0.5</v>
      </c>
      <c r="R378" s="6">
        <f t="shared" si="87"/>
        <v>0.25</v>
      </c>
      <c r="S378" s="6">
        <f t="shared" si="88"/>
        <v>0</v>
      </c>
      <c r="T378" s="6">
        <f t="shared" si="89"/>
        <v>0.25</v>
      </c>
      <c r="U378">
        <f t="shared" si="90"/>
        <v>4</v>
      </c>
      <c r="V378" s="6">
        <f t="shared" si="91"/>
        <v>1</v>
      </c>
      <c r="W378">
        <f t="shared" si="92"/>
        <v>2</v>
      </c>
      <c r="X378" s="6">
        <f t="shared" si="93"/>
        <v>0.5</v>
      </c>
      <c r="Y378">
        <f t="shared" si="94"/>
        <v>0</v>
      </c>
      <c r="Z378" s="6">
        <f t="shared" si="95"/>
        <v>0</v>
      </c>
      <c r="AA378">
        <f t="shared" si="96"/>
        <v>2</v>
      </c>
      <c r="AB378" s="6">
        <f t="shared" si="97"/>
        <v>0.5</v>
      </c>
    </row>
    <row r="379" spans="1:28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2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0</v>
      </c>
      <c r="F379" s="69">
        <f>COUNTIFS('2way'!$B$3:$B$7690,"&gt;50%",'2way'!$Y$3:$Y$7690,"Y",'2way'!$Q$3:$Q$7690,"=" &amp;B379) +  COUNTIFS('2way'!$B$3:$B$7690,"&gt;50%",'2way'!$Y$3:$Y$7690,"Y",'2way'!$R$3:$R$7690,"=" &amp;B379)</f>
        <v>2</v>
      </c>
      <c r="G379">
        <f>COUNTIF('2way'!$Q$3:$Q$7690,"=" &amp;B379) + COUNTIF('2way'!$R$3:$R$7690,"=" &amp;B379)</f>
        <v>4</v>
      </c>
      <c r="H379" s="6">
        <f t="shared" si="82"/>
        <v>0.5</v>
      </c>
      <c r="I379" s="6">
        <f t="shared" si="83"/>
        <v>0</v>
      </c>
      <c r="J379" s="6">
        <f t="shared" si="84"/>
        <v>0</v>
      </c>
      <c r="K379" s="6">
        <f t="shared" si="85"/>
        <v>0.5</v>
      </c>
      <c r="L379" s="69">
        <f>COUNTIFS('2way'!$M$3:$M$7690,"&gt;50%",'2way'!$Y$3:$Y$7690,"Y",'2way'!$Q$3:$Q$7690,"=" &amp;B379) +  COUNTIFS('2way'!$M$3:$M$7690,"&gt;50%",'2way'!$Y$3:$Y$7690,"Y",'2way'!$R$3:$R$7690,"=" &amp;B379)</f>
        <v>3</v>
      </c>
      <c r="M379" s="69">
        <f>COUNTIFS('2way'!$M$3:$M$7690,"&gt;50%",'2way'!$Y$3:$Y$7690,"N",'2way'!$Q$3:$Q$7690,"=" &amp;B379) +  COUNTIFS('2way'!$M$3:$M$7690,"&gt;50%",'2way'!$Y$3:$Y$7690,"N",'2way'!$R$3:$R$7690,"=" &amp;B379)</f>
        <v>0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1</v>
      </c>
      <c r="P379">
        <f>COUNTIF('2way'!$Q$3:$Q$7690,"=" &amp;B379) + COUNTIF('2way'!$R$3:$R$7690,"=" &amp;B379)</f>
        <v>4</v>
      </c>
      <c r="Q379" s="6">
        <f t="shared" si="86"/>
        <v>0.75</v>
      </c>
      <c r="R379" s="6">
        <f t="shared" si="87"/>
        <v>0</v>
      </c>
      <c r="S379" s="6">
        <f t="shared" si="88"/>
        <v>0</v>
      </c>
      <c r="T379" s="6">
        <f t="shared" si="89"/>
        <v>0.25</v>
      </c>
      <c r="U379">
        <f t="shared" si="90"/>
        <v>2</v>
      </c>
      <c r="V379" s="6">
        <f t="shared" si="91"/>
        <v>0.5</v>
      </c>
      <c r="W379">
        <f t="shared" si="92"/>
        <v>3</v>
      </c>
      <c r="X379" s="6">
        <f t="shared" si="93"/>
        <v>0.75</v>
      </c>
      <c r="Y379">
        <f t="shared" si="94"/>
        <v>2</v>
      </c>
      <c r="Z379" s="6">
        <f t="shared" si="95"/>
        <v>0.5</v>
      </c>
      <c r="AA379">
        <f t="shared" si="96"/>
        <v>1</v>
      </c>
      <c r="AB379" s="6">
        <f t="shared" si="97"/>
        <v>0.25</v>
      </c>
    </row>
    <row r="380" spans="1:28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2</v>
      </c>
      <c r="D380" s="69">
        <f>COUNTIFS('2way'!$A$3:$A$7690,"&gt;50%",'2way'!$Y$3:$Y$7690,"N",'2way'!$Q$3:$Q$7690,"=" &amp;B380) +  COUNTIFS('2way'!$A$3:$A$7690,"&gt;50%",'2way'!$Y$3:$Y$7690,"N",'2way'!$R$3:$R$7690,"=" &amp;B380)</f>
        <v>0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3</v>
      </c>
      <c r="G380">
        <f>COUNTIF('2way'!$Q$3:$Q$7690,"=" &amp;B380) + COUNTIF('2way'!$R$3:$R$7690,"=" &amp;B380)</f>
        <v>5</v>
      </c>
      <c r="H380" s="6">
        <f t="shared" si="82"/>
        <v>0.4</v>
      </c>
      <c r="I380" s="6">
        <f t="shared" si="83"/>
        <v>0</v>
      </c>
      <c r="J380" s="6">
        <f t="shared" si="84"/>
        <v>0</v>
      </c>
      <c r="K380" s="6">
        <f t="shared" si="85"/>
        <v>0.6</v>
      </c>
      <c r="L380" s="69">
        <f>COUNTIFS('2way'!$M$3:$M$7690,"&gt;50%",'2way'!$Y$3:$Y$7690,"Y",'2way'!$Q$3:$Q$7690,"=" &amp;B380) +  COUNTIFS('2way'!$M$3:$M$7690,"&gt;50%",'2way'!$Y$3:$Y$7690,"Y",'2way'!$R$3:$R$7690,"=" &amp;B380)</f>
        <v>4</v>
      </c>
      <c r="M380" s="69">
        <f>COUNTIFS('2way'!$M$3:$M$7690,"&gt;50%",'2way'!$Y$3:$Y$7690,"N",'2way'!$Q$3:$Q$7690,"=" &amp;B380) +  COUNTIFS('2way'!$M$3:$M$7690,"&gt;50%",'2way'!$Y$3:$Y$7690,"N",'2way'!$R$3:$R$7690,"=" &amp;B380)</f>
        <v>0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1</v>
      </c>
      <c r="P380">
        <f>COUNTIF('2way'!$Q$3:$Q$7690,"=" &amp;B380) + COUNTIF('2way'!$R$3:$R$7690,"=" &amp;B380)</f>
        <v>5</v>
      </c>
      <c r="Q380" s="6">
        <f t="shared" si="86"/>
        <v>0.8</v>
      </c>
      <c r="R380" s="6">
        <f t="shared" si="87"/>
        <v>0</v>
      </c>
      <c r="S380" s="6">
        <f t="shared" si="88"/>
        <v>0</v>
      </c>
      <c r="T380" s="6">
        <f t="shared" si="89"/>
        <v>0.2</v>
      </c>
      <c r="U380">
        <f t="shared" si="90"/>
        <v>2</v>
      </c>
      <c r="V380" s="6">
        <f t="shared" si="91"/>
        <v>0.4</v>
      </c>
      <c r="W380">
        <f t="shared" si="92"/>
        <v>4</v>
      </c>
      <c r="X380" s="6">
        <f t="shared" si="93"/>
        <v>0.8</v>
      </c>
      <c r="Y380">
        <f t="shared" si="94"/>
        <v>3</v>
      </c>
      <c r="Z380" s="6">
        <f t="shared" si="95"/>
        <v>0.6</v>
      </c>
      <c r="AA380">
        <f t="shared" si="96"/>
        <v>1</v>
      </c>
      <c r="AB380" s="6">
        <f t="shared" si="97"/>
        <v>0.2</v>
      </c>
    </row>
    <row r="381" spans="1:28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1</v>
      </c>
      <c r="E381" s="69">
        <f>COUNTIFS('2way'!$B$3:$B$7690,"&gt;50%",'2way'!$Y$3:$Y$7690,"N",'2way'!$Q$3:$Q$7690,"=" &amp;B381) +  COUNTIFS('2way'!$B$3:$B$7690,"&gt;50%",'2way'!$Y$3:$Y$7690,"N",'2way'!$R$3:$R$7690,"=" &amp;B381)</f>
        <v>1</v>
      </c>
      <c r="F381" s="69">
        <f>COUNTIFS('2way'!$B$3:$B$7690,"&gt;50%",'2way'!$Y$3:$Y$7690,"Y",'2way'!$Q$3:$Q$7690,"=" &amp;B381) +  COUNTIFS('2way'!$B$3:$B$7690,"&gt;50%",'2way'!$Y$3:$Y$7690,"Y",'2way'!$R$3:$R$7690,"=" &amp;B381)</f>
        <v>2</v>
      </c>
      <c r="G381">
        <f>COUNTIF('2way'!$Q$3:$Q$7690,"=" &amp;B381) + COUNTIF('2way'!$R$3:$R$7690,"=" &amp;B381)</f>
        <v>5</v>
      </c>
      <c r="H381" s="6">
        <f t="shared" si="82"/>
        <v>0.2</v>
      </c>
      <c r="I381" s="6">
        <f t="shared" si="83"/>
        <v>0.2</v>
      </c>
      <c r="J381" s="6">
        <f t="shared" si="84"/>
        <v>0.2</v>
      </c>
      <c r="K381" s="6">
        <f t="shared" si="85"/>
        <v>0.4</v>
      </c>
      <c r="L381" s="69">
        <f>COUNTIFS('2way'!$M$3:$M$7690,"&gt;50%",'2way'!$Y$3:$Y$7690,"Y",'2way'!$Q$3:$Q$7690,"=" &amp;B381) +  COUNTIFS('2way'!$M$3:$M$7690,"&gt;50%",'2way'!$Y$3:$Y$7690,"Y",'2way'!$R$3:$R$7690,"=" &amp;B381)</f>
        <v>3</v>
      </c>
      <c r="M381" s="69">
        <f>COUNTIFS('2way'!$M$3:$M$7690,"&gt;50%",'2way'!$Y$3:$Y$7690,"N",'2way'!$Q$3:$Q$7690,"=" &amp;B381) +  COUNTIFS('2way'!$M$3:$M$7690,"&gt;50%",'2way'!$Y$3:$Y$7690,"N",'2way'!$R$3:$R$7690,"=" &amp;B381)</f>
        <v>0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5</v>
      </c>
      <c r="Q381" s="6">
        <f t="shared" si="86"/>
        <v>0.6</v>
      </c>
      <c r="R381" s="6">
        <f t="shared" si="87"/>
        <v>0</v>
      </c>
      <c r="S381" s="6">
        <f t="shared" si="88"/>
        <v>0.2</v>
      </c>
      <c r="T381" s="6">
        <f t="shared" si="89"/>
        <v>0</v>
      </c>
      <c r="U381">
        <f t="shared" si="90"/>
        <v>2</v>
      </c>
      <c r="V381" s="6">
        <f t="shared" si="91"/>
        <v>0.4</v>
      </c>
      <c r="W381">
        <f t="shared" si="92"/>
        <v>4</v>
      </c>
      <c r="X381" s="6">
        <f t="shared" si="93"/>
        <v>0.8</v>
      </c>
      <c r="Y381">
        <f t="shared" si="94"/>
        <v>3</v>
      </c>
      <c r="Z381" s="6">
        <f t="shared" si="95"/>
        <v>0.6</v>
      </c>
      <c r="AA381">
        <f t="shared" si="96"/>
        <v>0</v>
      </c>
      <c r="AB381" s="6">
        <f t="shared" si="97"/>
        <v>0</v>
      </c>
    </row>
    <row r="382" spans="1:28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4</v>
      </c>
      <c r="D382" s="69">
        <f>COUNTIFS('2way'!$A$3:$A$7690,"&gt;50%",'2way'!$Y$3:$Y$7690,"N",'2way'!$Q$3:$Q$7690,"=" &amp;B382) +  COUNTIFS('2way'!$A$3:$A$7690,"&gt;50%",'2way'!$Y$3:$Y$7690,"N",'2way'!$R$3:$R$7690,"=" &amp;B382)</f>
        <v>0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0</v>
      </c>
      <c r="G382">
        <f>COUNTIF('2way'!$Q$3:$Q$7690,"=" &amp;B382) + COUNTIF('2way'!$R$3:$R$7690,"=" &amp;B382)</f>
        <v>5</v>
      </c>
      <c r="H382" s="6">
        <f t="shared" si="82"/>
        <v>0.8</v>
      </c>
      <c r="I382" s="6">
        <f t="shared" si="83"/>
        <v>0</v>
      </c>
      <c r="J382" s="6">
        <f t="shared" si="84"/>
        <v>0.2</v>
      </c>
      <c r="K382" s="6">
        <f t="shared" si="85"/>
        <v>0</v>
      </c>
      <c r="L382" s="69">
        <f>COUNTIFS('2way'!$M$3:$M$7690,"&gt;50%",'2way'!$Y$3:$Y$7690,"Y",'2way'!$Q$3:$Q$7690,"=" &amp;B382) +  COUNTIFS('2way'!$M$3:$M$7690,"&gt;50%",'2way'!$Y$3:$Y$7690,"Y",'2way'!$R$3:$R$7690,"=" &amp;B382)</f>
        <v>3</v>
      </c>
      <c r="M382" s="69">
        <f>COUNTIFS('2way'!$M$3:$M$7690,"&gt;50%",'2way'!$Y$3:$Y$7690,"N",'2way'!$Q$3:$Q$7690,"=" &amp;B382) +  COUNTIFS('2way'!$M$3:$M$7690,"&gt;50%",'2way'!$Y$3:$Y$7690,"N",'2way'!$R$3:$R$7690,"=" &amp;B382)</f>
        <v>0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1</v>
      </c>
      <c r="P382">
        <f>COUNTIF('2way'!$Q$3:$Q$7690,"=" &amp;B382) + COUNTIF('2way'!$R$3:$R$7690,"=" &amp;B382)</f>
        <v>5</v>
      </c>
      <c r="Q382" s="6">
        <f t="shared" si="86"/>
        <v>0.6</v>
      </c>
      <c r="R382" s="6">
        <f t="shared" si="87"/>
        <v>0</v>
      </c>
      <c r="S382" s="6">
        <f t="shared" si="88"/>
        <v>0.2</v>
      </c>
      <c r="T382" s="6">
        <f t="shared" si="89"/>
        <v>0.2</v>
      </c>
      <c r="U382">
        <f t="shared" si="90"/>
        <v>5</v>
      </c>
      <c r="V382" s="6">
        <f t="shared" si="91"/>
        <v>1</v>
      </c>
      <c r="W382">
        <f t="shared" si="92"/>
        <v>4</v>
      </c>
      <c r="X382" s="6">
        <f t="shared" si="93"/>
        <v>0.8</v>
      </c>
      <c r="Y382">
        <f t="shared" si="94"/>
        <v>0</v>
      </c>
      <c r="Z382" s="6">
        <f t="shared" si="95"/>
        <v>0</v>
      </c>
      <c r="AA382">
        <f t="shared" si="96"/>
        <v>1</v>
      </c>
      <c r="AB382" s="6">
        <f t="shared" si="97"/>
        <v>0.2</v>
      </c>
    </row>
    <row r="383" spans="1:28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1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1</v>
      </c>
      <c r="F383" s="69">
        <f>COUNTIFS('2way'!$B$3:$B$7690,"&gt;50%",'2way'!$Y$3:$Y$7690,"Y",'2way'!$Q$3:$Q$7690,"=" &amp;B383) +  COUNTIFS('2way'!$B$3:$B$7690,"&gt;50%",'2way'!$Y$3:$Y$7690,"Y",'2way'!$R$3:$R$7690,"=" &amp;B383)</f>
        <v>2</v>
      </c>
      <c r="G383">
        <f>COUNTIF('2way'!$Q$3:$Q$7690,"=" &amp;B383) + COUNTIF('2way'!$R$3:$R$7690,"=" &amp;B383)</f>
        <v>5</v>
      </c>
      <c r="H383" s="6">
        <f t="shared" si="82"/>
        <v>0.2</v>
      </c>
      <c r="I383" s="6">
        <f t="shared" si="83"/>
        <v>0.2</v>
      </c>
      <c r="J383" s="6">
        <f t="shared" si="84"/>
        <v>0.2</v>
      </c>
      <c r="K383" s="6">
        <f t="shared" si="85"/>
        <v>0.4</v>
      </c>
      <c r="L383" s="69">
        <f>COUNTIFS('2way'!$M$3:$M$7690,"&gt;50%",'2way'!$Y$3:$Y$7690,"Y",'2way'!$Q$3:$Q$7690,"=" &amp;B383) +  COUNTIFS('2way'!$M$3:$M$7690,"&gt;50%",'2way'!$Y$3:$Y$7690,"Y",'2way'!$R$3:$R$7690,"=" &amp;B383)</f>
        <v>0</v>
      </c>
      <c r="M383" s="69">
        <f>COUNTIFS('2way'!$M$3:$M$7690,"&gt;50%",'2way'!$Y$3:$Y$7690,"N",'2way'!$Q$3:$Q$7690,"=" &amp;B383) +  COUNTIFS('2way'!$M$3:$M$7690,"&gt;50%",'2way'!$Y$3:$Y$7690,"N",'2way'!$R$3:$R$7690,"=" &amp;B383)</f>
        <v>1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3</v>
      </c>
      <c r="P383">
        <f>COUNTIF('2way'!$Q$3:$Q$7690,"=" &amp;B383) + COUNTIF('2way'!$R$3:$R$7690,"=" &amp;B383)</f>
        <v>5</v>
      </c>
      <c r="Q383" s="6">
        <f t="shared" si="86"/>
        <v>0</v>
      </c>
      <c r="R383" s="6">
        <f t="shared" si="87"/>
        <v>0.2</v>
      </c>
      <c r="S383" s="6">
        <f t="shared" si="88"/>
        <v>0.2</v>
      </c>
      <c r="T383" s="6">
        <f t="shared" si="89"/>
        <v>0.6</v>
      </c>
      <c r="U383">
        <f t="shared" si="90"/>
        <v>2</v>
      </c>
      <c r="V383" s="6">
        <f t="shared" si="91"/>
        <v>0.4</v>
      </c>
      <c r="W383">
        <f t="shared" si="92"/>
        <v>1</v>
      </c>
      <c r="X383" s="6">
        <f t="shared" si="93"/>
        <v>0.2</v>
      </c>
      <c r="Y383">
        <f t="shared" si="94"/>
        <v>3</v>
      </c>
      <c r="Z383" s="6">
        <f t="shared" si="95"/>
        <v>0.6</v>
      </c>
      <c r="AA383">
        <f t="shared" si="96"/>
        <v>4</v>
      </c>
      <c r="AB383" s="6">
        <f t="shared" si="97"/>
        <v>0.8</v>
      </c>
    </row>
    <row r="384" spans="1:28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3</v>
      </c>
      <c r="D384" s="69">
        <f>COUNTIFS('2way'!$A$3:$A$7690,"&gt;50%",'2way'!$Y$3:$Y$7690,"N",'2way'!$Q$3:$Q$7690,"=" &amp;B384) +  COUNTIFS('2way'!$A$3:$A$7690,"&gt;50%",'2way'!$Y$3:$Y$7690,"N",'2way'!$R$3:$R$7690,"=" &amp;B384)</f>
        <v>0</v>
      </c>
      <c r="E384" s="69">
        <f>COUNTIFS('2way'!$B$3:$B$7690,"&gt;50%",'2way'!$Y$3:$Y$7690,"N",'2way'!$Q$3:$Q$7690,"=" &amp;B384) +  COUNTIFS('2way'!$B$3:$B$7690,"&gt;50%",'2way'!$Y$3:$Y$7690,"N",'2way'!$R$3:$R$7690,"=" &amp;B384)</f>
        <v>1</v>
      </c>
      <c r="F384" s="69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4</v>
      </c>
      <c r="H384" s="6">
        <f t="shared" si="82"/>
        <v>0.75</v>
      </c>
      <c r="I384" s="6">
        <f t="shared" si="83"/>
        <v>0</v>
      </c>
      <c r="J384" s="6">
        <f t="shared" si="84"/>
        <v>0.25</v>
      </c>
      <c r="K384" s="6">
        <f t="shared" si="85"/>
        <v>0</v>
      </c>
      <c r="L384" s="69">
        <f>COUNTIFS('2way'!$M$3:$M$7690,"&gt;50%",'2way'!$Y$3:$Y$7690,"Y",'2way'!$Q$3:$Q$7690,"=" &amp;B384) +  COUNTIFS('2way'!$M$3:$M$7690,"&gt;50%",'2way'!$Y$3:$Y$7690,"Y",'2way'!$R$3:$R$7690,"=" &amp;B384)</f>
        <v>2</v>
      </c>
      <c r="M384" s="69">
        <f>COUNTIFS('2way'!$M$3:$M$7690,"&gt;50%",'2way'!$Y$3:$Y$7690,"N",'2way'!$Q$3:$Q$7690,"=" &amp;B384) +  COUNTIFS('2way'!$M$3:$M$7690,"&gt;50%",'2way'!$Y$3:$Y$7690,"N",'2way'!$R$3:$R$7690,"=" &amp;B384)</f>
        <v>0</v>
      </c>
      <c r="N384" s="69">
        <f>COUNTIFS('2way'!$N$3:$N$7690,"&gt;50%",'2way'!$Y$3:$Y$7690,"N",'2way'!$Q$3:$Q$7690,"=" &amp;B384) +  COUNTIFS('2way'!$N$3:$N$7690,"&gt;50%",'2way'!$Y$3:$Y$7690,"N",'2way'!$R$3:$R$7690,"=" &amp;B384)</f>
        <v>1</v>
      </c>
      <c r="O384" s="69">
        <f>COUNTIFS('2way'!$N$3:$N$7690,"&gt;50%",'2way'!$Y$3:$Y$7690,"Y",'2way'!$Q$3:$Q$7690,"=" &amp;B384) +  COUNTIFS('2way'!$N$3:$N$7690,"&gt;50%",'2way'!$Y$3:$Y$7690,"Y",'2way'!$R$3:$R$7690,"=" &amp;B384)</f>
        <v>1</v>
      </c>
      <c r="P384">
        <f>COUNTIF('2way'!$Q$3:$Q$7690,"=" &amp;B384) + COUNTIF('2way'!$R$3:$R$7690,"=" &amp;B384)</f>
        <v>4</v>
      </c>
      <c r="Q384" s="6">
        <f t="shared" si="86"/>
        <v>0.5</v>
      </c>
      <c r="R384" s="6">
        <f t="shared" si="87"/>
        <v>0</v>
      </c>
      <c r="S384" s="6">
        <f t="shared" si="88"/>
        <v>0.25</v>
      </c>
      <c r="T384" s="6">
        <f t="shared" si="89"/>
        <v>0.25</v>
      </c>
      <c r="U384">
        <f t="shared" si="90"/>
        <v>4</v>
      </c>
      <c r="V384" s="6">
        <f t="shared" si="91"/>
        <v>1</v>
      </c>
      <c r="W384">
        <f t="shared" si="92"/>
        <v>3</v>
      </c>
      <c r="X384" s="6">
        <f t="shared" si="93"/>
        <v>0.75</v>
      </c>
      <c r="Y384">
        <f t="shared" si="94"/>
        <v>0</v>
      </c>
      <c r="Z384" s="6">
        <f t="shared" si="95"/>
        <v>0</v>
      </c>
      <c r="AA384">
        <f t="shared" si="96"/>
        <v>1</v>
      </c>
      <c r="AB384" s="6">
        <f t="shared" si="97"/>
        <v>0.25</v>
      </c>
    </row>
    <row r="385" spans="1:28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0</v>
      </c>
      <c r="F385" s="69">
        <f>COUNTIFS('2way'!$B$3:$B$7690,"&gt;50%",'2way'!$Y$3:$Y$7690,"Y",'2way'!$Q$3:$Q$7690,"=" &amp;B385) +  COUNTIFS('2way'!$B$3:$B$7690,"&gt;50%",'2way'!$Y$3:$Y$7690,"Y",'2way'!$R$3:$R$7690,"=" &amp;B385)</f>
        <v>5</v>
      </c>
      <c r="G385">
        <f>COUNTIF('2way'!$Q$3:$Q$7690,"=" &amp;B385) + COUNTIF('2way'!$R$3:$R$7690,"=" &amp;B385)</f>
        <v>5</v>
      </c>
      <c r="H385" s="6">
        <f t="shared" si="82"/>
        <v>0</v>
      </c>
      <c r="I385" s="6">
        <f t="shared" si="83"/>
        <v>0</v>
      </c>
      <c r="J385" s="6">
        <f t="shared" si="84"/>
        <v>0</v>
      </c>
      <c r="K385" s="6">
        <f t="shared" si="85"/>
        <v>1</v>
      </c>
      <c r="L385" s="69">
        <f>COUNTIFS('2way'!$M$3:$M$7690,"&gt;50%",'2way'!$Y$3:$Y$7690,"Y",'2way'!$Q$3:$Q$7690,"=" &amp;B385) +  COUNTIFS('2way'!$M$3:$M$7690,"&gt;50%",'2way'!$Y$3:$Y$7690,"Y",'2way'!$R$3:$R$7690,"=" &amp;B385)</f>
        <v>5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0</v>
      </c>
      <c r="O385" s="69">
        <f>COUNTIFS('2way'!$N$3:$N$7690,"&gt;50%",'2way'!$Y$3:$Y$7690,"Y",'2way'!$Q$3:$Q$7690,"=" &amp;B385) +  COUNTIFS('2way'!$N$3:$N$7690,"&gt;50%",'2way'!$Y$3:$Y$7690,"Y",'2way'!$R$3:$R$7690,"=" &amp;B385)</f>
        <v>0</v>
      </c>
      <c r="P385">
        <f>COUNTIF('2way'!$Q$3:$Q$7690,"=" &amp;B385) + COUNTIF('2way'!$R$3:$R$7690,"=" &amp;B385)</f>
        <v>5</v>
      </c>
      <c r="Q385" s="6">
        <f t="shared" si="86"/>
        <v>1</v>
      </c>
      <c r="R385" s="6">
        <f t="shared" si="87"/>
        <v>0</v>
      </c>
      <c r="S385" s="6">
        <f t="shared" si="88"/>
        <v>0</v>
      </c>
      <c r="T385" s="6">
        <f t="shared" si="89"/>
        <v>0</v>
      </c>
      <c r="U385">
        <f t="shared" si="90"/>
        <v>0</v>
      </c>
      <c r="V385" s="6">
        <f t="shared" si="91"/>
        <v>0</v>
      </c>
      <c r="W385">
        <f t="shared" si="92"/>
        <v>5</v>
      </c>
      <c r="X385" s="6">
        <f t="shared" si="93"/>
        <v>1</v>
      </c>
      <c r="Y385">
        <f t="shared" si="94"/>
        <v>5</v>
      </c>
      <c r="Z385" s="6">
        <f t="shared" si="95"/>
        <v>1</v>
      </c>
      <c r="AA385">
        <f t="shared" si="96"/>
        <v>0</v>
      </c>
      <c r="AB385" s="6">
        <f t="shared" si="97"/>
        <v>0</v>
      </c>
    </row>
    <row r="386" spans="1:28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1</v>
      </c>
      <c r="D386" s="69">
        <f>COUNTIFS('2way'!$A$3:$A$7690,"&gt;50%",'2way'!$Y$3:$Y$7690,"N",'2way'!$Q$3:$Q$7690,"=" &amp;B386) +  COUNTIFS('2way'!$A$3:$A$7690,"&gt;50%",'2way'!$Y$3:$Y$7690,"N",'2way'!$R$3:$R$7690,"=" &amp;B386)</f>
        <v>1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2</v>
      </c>
      <c r="G386">
        <f>COUNTIF('2way'!$Q$3:$Q$7690,"=" &amp;B386) + COUNTIF('2way'!$R$3:$R$7690,"=" &amp;B386)</f>
        <v>5</v>
      </c>
      <c r="H386" s="6">
        <f t="shared" si="82"/>
        <v>0.2</v>
      </c>
      <c r="I386" s="6">
        <f t="shared" si="83"/>
        <v>0.2</v>
      </c>
      <c r="J386" s="6">
        <f t="shared" si="84"/>
        <v>0.2</v>
      </c>
      <c r="K386" s="6">
        <f t="shared" si="85"/>
        <v>0.4</v>
      </c>
      <c r="L386" s="69">
        <f>COUNTIFS('2way'!$M$3:$M$7690,"&gt;50%",'2way'!$Y$3:$Y$7690,"Y",'2way'!$Q$3:$Q$7690,"=" &amp;B386) +  COUNTIFS('2way'!$M$3:$M$7690,"&gt;50%",'2way'!$Y$3:$Y$7690,"Y",'2way'!$R$3:$R$7690,"=" &amp;B386)</f>
        <v>2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1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5</v>
      </c>
      <c r="Q386" s="6">
        <f t="shared" si="86"/>
        <v>0.4</v>
      </c>
      <c r="R386" s="6">
        <f t="shared" si="87"/>
        <v>0</v>
      </c>
      <c r="S386" s="6">
        <f t="shared" si="88"/>
        <v>0.2</v>
      </c>
      <c r="T386" s="6">
        <f t="shared" si="89"/>
        <v>0.2</v>
      </c>
      <c r="U386">
        <f t="shared" si="90"/>
        <v>2</v>
      </c>
      <c r="V386" s="6">
        <f t="shared" si="91"/>
        <v>0.4</v>
      </c>
      <c r="W386">
        <f t="shared" si="92"/>
        <v>3</v>
      </c>
      <c r="X386" s="6">
        <f t="shared" si="93"/>
        <v>0.6</v>
      </c>
      <c r="Y386">
        <f t="shared" si="94"/>
        <v>3</v>
      </c>
      <c r="Z386" s="6">
        <f t="shared" si="95"/>
        <v>0.6</v>
      </c>
      <c r="AA386">
        <f t="shared" si="96"/>
        <v>1</v>
      </c>
      <c r="AB386" s="6">
        <f t="shared" si="97"/>
        <v>0.2</v>
      </c>
    </row>
    <row r="387" spans="1:28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3</v>
      </c>
      <c r="D387" s="69">
        <f>COUNTIFS('2way'!$A$3:$A$7690,"&gt;50%",'2way'!$Y$3:$Y$7690,"N",'2way'!$Q$3:$Q$7690,"=" &amp;B387) +  COUNTIFS('2way'!$A$3:$A$7690,"&gt;50%",'2way'!$Y$3:$Y$7690,"N",'2way'!$R$3:$R$7690,"=" &amp;B387)</f>
        <v>1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5</v>
      </c>
      <c r="H387" s="6">
        <f t="shared" si="82"/>
        <v>0.6</v>
      </c>
      <c r="I387" s="6">
        <f t="shared" si="83"/>
        <v>0.2</v>
      </c>
      <c r="J387" s="6">
        <f t="shared" si="84"/>
        <v>0</v>
      </c>
      <c r="K387" s="6">
        <f t="shared" si="85"/>
        <v>0.2</v>
      </c>
      <c r="L387" s="69">
        <f>COUNTIFS('2way'!$M$3:$M$7690,"&gt;50%",'2way'!$Y$3:$Y$7690,"Y",'2way'!$Q$3:$Q$7690,"=" &amp;B387) +  COUNTIFS('2way'!$M$3:$M$7690,"&gt;50%",'2way'!$Y$3:$Y$7690,"Y",'2way'!$R$3:$R$7690,"=" &amp;B387)</f>
        <v>4</v>
      </c>
      <c r="M387" s="69">
        <f>COUNTIFS('2way'!$M$3:$M$7690,"&gt;50%",'2way'!$Y$3:$Y$7690,"N",'2way'!$Q$3:$Q$7690,"=" &amp;B387) +  COUNTIFS('2way'!$M$3:$M$7690,"&gt;50%",'2way'!$Y$3:$Y$7690,"N",'2way'!$R$3:$R$7690,"=" &amp;B387)</f>
        <v>1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5</v>
      </c>
      <c r="Q387" s="6">
        <f t="shared" si="86"/>
        <v>0.8</v>
      </c>
      <c r="R387" s="6">
        <f t="shared" si="87"/>
        <v>0.2</v>
      </c>
      <c r="S387" s="6">
        <f t="shared" si="88"/>
        <v>0</v>
      </c>
      <c r="T387" s="6">
        <f t="shared" si="89"/>
        <v>0</v>
      </c>
      <c r="U387">
        <f t="shared" si="90"/>
        <v>3</v>
      </c>
      <c r="V387" s="6">
        <f t="shared" si="91"/>
        <v>0.6</v>
      </c>
      <c r="W387">
        <f t="shared" si="92"/>
        <v>4</v>
      </c>
      <c r="X387" s="6">
        <f t="shared" si="93"/>
        <v>0.8</v>
      </c>
      <c r="Y387">
        <f t="shared" si="94"/>
        <v>2</v>
      </c>
      <c r="Z387" s="6">
        <f t="shared" si="95"/>
        <v>0.4</v>
      </c>
      <c r="AA387">
        <f t="shared" si="96"/>
        <v>1</v>
      </c>
      <c r="AB387" s="6">
        <f t="shared" si="97"/>
        <v>0.2</v>
      </c>
    </row>
    <row r="388" spans="1:28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1</v>
      </c>
      <c r="D388" s="69">
        <f>COUNTIFS('2way'!$A$3:$A$7690,"&gt;50%",'2way'!$Y$3:$Y$7690,"N",'2way'!$Q$3:$Q$7690,"=" &amp;B388) +  COUNTIFS('2way'!$A$3:$A$7690,"&gt;50%",'2way'!$Y$3:$Y$7690,"N",'2way'!$R$3:$R$7690,"=" &amp;B388)</f>
        <v>0</v>
      </c>
      <c r="E388" s="69">
        <f>COUNTIFS('2way'!$B$3:$B$7690,"&gt;50%",'2way'!$Y$3:$Y$7690,"N",'2way'!$Q$3:$Q$7690,"=" &amp;B388) +  COUNTIFS('2way'!$B$3:$B$7690,"&gt;50%",'2way'!$Y$3:$Y$7690,"N",'2way'!$R$3:$R$7690,"=" &amp;B388)</f>
        <v>3</v>
      </c>
      <c r="F388" s="69">
        <f>COUNTIFS('2way'!$B$3:$B$7690,"&gt;50%",'2way'!$Y$3:$Y$7690,"Y",'2way'!$Q$3:$Q$7690,"=" &amp;B388) +  COUNTIFS('2way'!$B$3:$B$7690,"&gt;50%",'2way'!$Y$3:$Y$7690,"Y",'2way'!$R$3:$R$7690,"=" &amp;B388)</f>
        <v>1</v>
      </c>
      <c r="G388">
        <f>COUNTIF('2way'!$Q$3:$Q$7690,"=" &amp;B388) + COUNTIF('2way'!$R$3:$R$7690,"=" &amp;B388)</f>
        <v>5</v>
      </c>
      <c r="H388" s="6">
        <f t="shared" ref="H388:H407" si="98">C388/G388</f>
        <v>0.2</v>
      </c>
      <c r="I388" s="6">
        <f t="shared" si="83"/>
        <v>0</v>
      </c>
      <c r="J388" s="6">
        <f t="shared" si="84"/>
        <v>0.6</v>
      </c>
      <c r="K388" s="6">
        <f t="shared" si="85"/>
        <v>0.2</v>
      </c>
      <c r="L388" s="69">
        <f>COUNTIFS('2way'!$M$3:$M$7690,"&gt;50%",'2way'!$Y$3:$Y$7690,"Y",'2way'!$Q$3:$Q$7690,"=" &amp;B388) +  COUNTIFS('2way'!$M$3:$M$7690,"&gt;50%",'2way'!$Y$3:$Y$7690,"Y",'2way'!$R$3:$R$7690,"=" &amp;B388)</f>
        <v>2</v>
      </c>
      <c r="M388" s="69">
        <f>COUNTIFS('2way'!$M$3:$M$7690,"&gt;50%",'2way'!$Y$3:$Y$7690,"N",'2way'!$Q$3:$Q$7690,"=" &amp;B388) +  COUNTIFS('2way'!$M$3:$M$7690,"&gt;50%",'2way'!$Y$3:$Y$7690,"N",'2way'!$R$3:$R$7690,"=" &amp;B388)</f>
        <v>0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5</v>
      </c>
      <c r="Q388" s="6">
        <f t="shared" si="86"/>
        <v>0.4</v>
      </c>
      <c r="R388" s="6">
        <f t="shared" si="87"/>
        <v>0</v>
      </c>
      <c r="S388" s="6">
        <f t="shared" si="88"/>
        <v>0.6</v>
      </c>
      <c r="T388" s="6">
        <f t="shared" si="89"/>
        <v>0</v>
      </c>
      <c r="U388">
        <f t="shared" si="90"/>
        <v>4</v>
      </c>
      <c r="V388" s="6">
        <f t="shared" si="91"/>
        <v>0.8</v>
      </c>
      <c r="W388">
        <f t="shared" si="92"/>
        <v>5</v>
      </c>
      <c r="X388" s="6">
        <f t="shared" si="93"/>
        <v>1</v>
      </c>
      <c r="Y388">
        <f t="shared" si="94"/>
        <v>1</v>
      </c>
      <c r="Z388" s="6">
        <f t="shared" si="95"/>
        <v>0.2</v>
      </c>
      <c r="AA388">
        <f t="shared" si="96"/>
        <v>0</v>
      </c>
      <c r="AB388" s="6">
        <f t="shared" si="97"/>
        <v>0</v>
      </c>
    </row>
    <row r="389" spans="1:28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1</v>
      </c>
      <c r="D389" s="69">
        <f>COUNTIFS('2way'!$A$3:$A$7690,"&gt;50%",'2way'!$Y$3:$Y$7690,"N",'2way'!$Q$3:$Q$7690,"=" &amp;B389) +  COUNTIFS('2way'!$A$3:$A$7690,"&gt;50%",'2way'!$Y$3:$Y$7690,"N",'2way'!$R$3:$R$7690,"=" &amp;B389)</f>
        <v>1</v>
      </c>
      <c r="E389" s="69">
        <f>COUNTIFS('2way'!$B$3:$B$7690,"&gt;50%",'2way'!$Y$3:$Y$7690,"N",'2way'!$Q$3:$Q$7690,"=" &amp;B389) +  COUNTIFS('2way'!$B$3:$B$7690,"&gt;50%",'2way'!$Y$3:$Y$7690,"N",'2way'!$R$3:$R$7690,"=" &amp;B389)</f>
        <v>1</v>
      </c>
      <c r="F389" s="69">
        <f>COUNTIFS('2way'!$B$3:$B$7690,"&gt;50%",'2way'!$Y$3:$Y$7690,"Y",'2way'!$Q$3:$Q$7690,"=" &amp;B389) +  COUNTIFS('2way'!$B$3:$B$7690,"&gt;50%",'2way'!$Y$3:$Y$7690,"Y",'2way'!$R$3:$R$7690,"=" &amp;B389)</f>
        <v>2</v>
      </c>
      <c r="G389">
        <f>COUNTIF('2way'!$Q$3:$Q$7690,"=" &amp;B389) + COUNTIF('2way'!$R$3:$R$7690,"=" &amp;B389)</f>
        <v>5</v>
      </c>
      <c r="H389" s="6">
        <f t="shared" si="98"/>
        <v>0.2</v>
      </c>
      <c r="I389" s="6">
        <f t="shared" ref="I389:I407" si="99">D389/G389</f>
        <v>0.2</v>
      </c>
      <c r="J389" s="6">
        <f t="shared" ref="J389:J407" si="100">E389/G389</f>
        <v>0.2</v>
      </c>
      <c r="K389" s="6">
        <f t="shared" ref="K389:K407" si="101">F389/G389</f>
        <v>0.4</v>
      </c>
      <c r="L389" s="69">
        <f>COUNTIFS('2way'!$M$3:$M$7690,"&gt;50%",'2way'!$Y$3:$Y$7690,"Y",'2way'!$Q$3:$Q$7690,"=" &amp;B389) +  COUNTIFS('2way'!$M$3:$M$7690,"&gt;50%",'2way'!$Y$3:$Y$7690,"Y",'2way'!$R$3:$R$7690,"=" &amp;B389)</f>
        <v>3</v>
      </c>
      <c r="M389" s="69">
        <f>COUNTIFS('2way'!$M$3:$M$7690,"&gt;50%",'2way'!$Y$3:$Y$7690,"N",'2way'!$Q$3:$Q$7690,"=" &amp;B389) +  COUNTIFS('2way'!$M$3:$M$7690,"&gt;50%",'2way'!$Y$3:$Y$7690,"N",'2way'!$R$3:$R$7690,"=" &amp;B389)</f>
        <v>2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5</v>
      </c>
      <c r="Q389" s="6">
        <f t="shared" ref="Q389:Q407" si="102">L389/P389</f>
        <v>0.6</v>
      </c>
      <c r="R389" s="6">
        <f t="shared" ref="R389:R407" si="103">M389/P389</f>
        <v>0.4</v>
      </c>
      <c r="S389" s="6">
        <f t="shared" ref="S389:S407" si="104">N389/P389</f>
        <v>0</v>
      </c>
      <c r="T389" s="6">
        <f t="shared" ref="T389:T407" si="105">O389/P389</f>
        <v>0</v>
      </c>
      <c r="U389">
        <f t="shared" ref="U389:U407" si="106">C389+E389</f>
        <v>2</v>
      </c>
      <c r="V389" s="6">
        <f t="shared" ref="V389:V407" si="107">U389/G389</f>
        <v>0.4</v>
      </c>
      <c r="W389">
        <f t="shared" ref="W389:W407" si="108">L389+N389</f>
        <v>3</v>
      </c>
      <c r="X389" s="6">
        <f t="shared" ref="X389:X407" si="109">W389/P389</f>
        <v>0.6</v>
      </c>
      <c r="Y389">
        <f t="shared" ref="Y389:Y407" si="110">D389+F389</f>
        <v>3</v>
      </c>
      <c r="Z389" s="6">
        <f t="shared" ref="Z389:Z407" si="111">Y389/G389</f>
        <v>0.6</v>
      </c>
      <c r="AA389">
        <f t="shared" ref="AA389:AA407" si="112">M389+O389</f>
        <v>2</v>
      </c>
      <c r="AB389" s="6">
        <f t="shared" ref="AB389:AB407" si="113">AA389/P389</f>
        <v>0.4</v>
      </c>
    </row>
    <row r="390" spans="1:28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1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2</v>
      </c>
      <c r="F390" s="69">
        <f>COUNTIFS('2way'!$B$3:$B$7690,"&gt;50%",'2way'!$Y$3:$Y$7690,"Y",'2way'!$Q$3:$Q$7690,"=" &amp;B390) +  COUNTIFS('2way'!$B$3:$B$7690,"&gt;50%",'2way'!$Y$3:$Y$7690,"Y",'2way'!$R$3:$R$7690,"=" &amp;B390)</f>
        <v>2</v>
      </c>
      <c r="G390">
        <f>COUNTIF('2way'!$Q$3:$Q$7690,"=" &amp;B390) + COUNTIF('2way'!$R$3:$R$7690,"=" &amp;B390)</f>
        <v>5</v>
      </c>
      <c r="H390" s="6">
        <f t="shared" si="98"/>
        <v>0.2</v>
      </c>
      <c r="I390" s="6">
        <f t="shared" si="99"/>
        <v>0</v>
      </c>
      <c r="J390" s="6">
        <f t="shared" si="100"/>
        <v>0.4</v>
      </c>
      <c r="K390" s="6">
        <f t="shared" si="101"/>
        <v>0.4</v>
      </c>
      <c r="L390" s="69">
        <f>COUNTIFS('2way'!$M$3:$M$7690,"&gt;50%",'2way'!$Y$3:$Y$7690,"Y",'2way'!$Q$3:$Q$7690,"=" &amp;B390) +  COUNTIFS('2way'!$M$3:$M$7690,"&gt;50%",'2way'!$Y$3:$Y$7690,"Y",'2way'!$R$3:$R$7690,"=" &amp;B390)</f>
        <v>2</v>
      </c>
      <c r="M390" s="69">
        <f>COUNTIFS('2way'!$M$3:$M$7690,"&gt;50%",'2way'!$Y$3:$Y$7690,"N",'2way'!$Q$3:$Q$7690,"=" &amp;B390) +  COUNTIFS('2way'!$M$3:$M$7690,"&gt;50%",'2way'!$Y$3:$Y$7690,"N",'2way'!$R$3:$R$7690,"=" &amp;B390)</f>
        <v>2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5</v>
      </c>
      <c r="Q390" s="6">
        <f t="shared" si="102"/>
        <v>0.4</v>
      </c>
      <c r="R390" s="6">
        <f t="shared" si="103"/>
        <v>0.4</v>
      </c>
      <c r="S390" s="6">
        <f t="shared" si="104"/>
        <v>0</v>
      </c>
      <c r="T390" s="6">
        <f t="shared" si="105"/>
        <v>0.2</v>
      </c>
      <c r="U390">
        <f t="shared" si="106"/>
        <v>3</v>
      </c>
      <c r="V390" s="6">
        <f t="shared" si="107"/>
        <v>0.6</v>
      </c>
      <c r="W390">
        <f t="shared" si="108"/>
        <v>2</v>
      </c>
      <c r="X390" s="6">
        <f t="shared" si="109"/>
        <v>0.4</v>
      </c>
      <c r="Y390">
        <f t="shared" si="110"/>
        <v>2</v>
      </c>
      <c r="Z390" s="6">
        <f t="shared" si="111"/>
        <v>0.4</v>
      </c>
      <c r="AA390">
        <f t="shared" si="112"/>
        <v>3</v>
      </c>
      <c r="AB390" s="6">
        <f t="shared" si="113"/>
        <v>0.6</v>
      </c>
    </row>
    <row r="391" spans="1:28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2</v>
      </c>
      <c r="E391" s="69">
        <f>COUNTIFS('2way'!$B$3:$B$7690,"&gt;50%",'2way'!$Y$3:$Y$7690,"N",'2way'!$Q$3:$Q$7690,"=" &amp;B391) +  COUNTIFS('2way'!$B$3:$B$7690,"&gt;50%",'2way'!$Y$3:$Y$7690,"N",'2way'!$R$3:$R$7690,"=" &amp;B391)</f>
        <v>0</v>
      </c>
      <c r="F391" s="69">
        <f>COUNTIFS('2way'!$B$3:$B$7690,"&gt;50%",'2way'!$Y$3:$Y$7690,"Y",'2way'!$Q$3:$Q$7690,"=" &amp;B391) +  COUNTIFS('2way'!$B$3:$B$7690,"&gt;50%",'2way'!$Y$3:$Y$7690,"Y",'2way'!$R$3:$R$7690,"=" &amp;B391)</f>
        <v>1</v>
      </c>
      <c r="G391">
        <f>COUNTIF('2way'!$Q$3:$Q$7690,"=" &amp;B391) + COUNTIF('2way'!$R$3:$R$7690,"=" &amp;B391)</f>
        <v>5</v>
      </c>
      <c r="H391" s="6">
        <f t="shared" si="98"/>
        <v>0.4</v>
      </c>
      <c r="I391" s="6">
        <f t="shared" si="99"/>
        <v>0.4</v>
      </c>
      <c r="J391" s="6">
        <f t="shared" si="100"/>
        <v>0</v>
      </c>
      <c r="K391" s="6">
        <f t="shared" si="101"/>
        <v>0.2</v>
      </c>
      <c r="L391" s="69">
        <f>COUNTIFS('2way'!$M$3:$M$7690,"&gt;50%",'2way'!$Y$3:$Y$7690,"Y",'2way'!$Q$3:$Q$7690,"=" &amp;B391) +  COUNTIFS('2way'!$M$3:$M$7690,"&gt;50%",'2way'!$Y$3:$Y$7690,"Y",'2way'!$R$3:$R$7690,"=" &amp;B391)</f>
        <v>3</v>
      </c>
      <c r="M391" s="69">
        <f>COUNTIFS('2way'!$M$3:$M$7690,"&gt;50%",'2way'!$Y$3:$Y$7690,"N",'2way'!$Q$3:$Q$7690,"=" &amp;B391) +  COUNTIFS('2way'!$M$3:$M$7690,"&gt;50%",'2way'!$Y$3:$Y$7690,"N",'2way'!$R$3:$R$7690,"=" &amp;B391)</f>
        <v>2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5</v>
      </c>
      <c r="Q391" s="6">
        <f t="shared" si="102"/>
        <v>0.6</v>
      </c>
      <c r="R391" s="6">
        <f t="shared" si="103"/>
        <v>0.4</v>
      </c>
      <c r="S391" s="6">
        <f t="shared" si="104"/>
        <v>0</v>
      </c>
      <c r="T391" s="6">
        <f t="shared" si="105"/>
        <v>0</v>
      </c>
      <c r="U391">
        <f t="shared" si="106"/>
        <v>2</v>
      </c>
      <c r="V391" s="6">
        <f t="shared" si="107"/>
        <v>0.4</v>
      </c>
      <c r="W391">
        <f t="shared" si="108"/>
        <v>3</v>
      </c>
      <c r="X391" s="6">
        <f t="shared" si="109"/>
        <v>0.6</v>
      </c>
      <c r="Y391">
        <f t="shared" si="110"/>
        <v>3</v>
      </c>
      <c r="Z391" s="6">
        <f t="shared" si="111"/>
        <v>0.6</v>
      </c>
      <c r="AA391">
        <f t="shared" si="112"/>
        <v>2</v>
      </c>
      <c r="AB391" s="6">
        <f t="shared" si="113"/>
        <v>0.4</v>
      </c>
    </row>
    <row r="392" spans="1:28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0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0</v>
      </c>
      <c r="G392">
        <f>COUNTIF('2way'!$Q$3:$Q$7690,"=" &amp;B392) + COUNTIF('2way'!$R$3:$R$7690,"=" &amp;B392)</f>
        <v>5</v>
      </c>
      <c r="H392" s="6">
        <f t="shared" si="98"/>
        <v>0</v>
      </c>
      <c r="I392" s="6">
        <f t="shared" si="99"/>
        <v>0</v>
      </c>
      <c r="J392" s="6">
        <f t="shared" si="100"/>
        <v>0</v>
      </c>
      <c r="K392" s="6">
        <f t="shared" si="101"/>
        <v>0</v>
      </c>
      <c r="L392" s="69">
        <f>COUNTIFS('2way'!$M$3:$M$7690,"&gt;50%",'2way'!$Y$3:$Y$7690,"Y",'2way'!$Q$3:$Q$7690,"=" &amp;B392) +  COUNTIFS('2way'!$M$3:$M$7690,"&gt;50%",'2way'!$Y$3:$Y$7690,"Y",'2way'!$R$3:$R$7690,"=" &amp;B392)</f>
        <v>4</v>
      </c>
      <c r="M392" s="69">
        <f>COUNTIFS('2way'!$M$3:$M$7690,"&gt;50%",'2way'!$Y$3:$Y$7690,"N",'2way'!$Q$3:$Q$7690,"=" &amp;B392) +  COUNTIFS('2way'!$M$3:$M$7690,"&gt;50%",'2way'!$Y$3:$Y$7690,"N",'2way'!$R$3:$R$7690,"=" &amp;B392)</f>
        <v>1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5</v>
      </c>
      <c r="Q392" s="6">
        <f t="shared" si="102"/>
        <v>0.8</v>
      </c>
      <c r="R392" s="6">
        <f t="shared" si="103"/>
        <v>0.2</v>
      </c>
      <c r="S392" s="6">
        <f t="shared" si="104"/>
        <v>0</v>
      </c>
      <c r="T392" s="6">
        <f t="shared" si="105"/>
        <v>0</v>
      </c>
      <c r="U392">
        <f t="shared" si="106"/>
        <v>0</v>
      </c>
      <c r="V392" s="6">
        <f t="shared" si="107"/>
        <v>0</v>
      </c>
      <c r="W392">
        <f t="shared" si="108"/>
        <v>4</v>
      </c>
      <c r="X392" s="6">
        <f t="shared" si="109"/>
        <v>0.8</v>
      </c>
      <c r="Y392">
        <f t="shared" si="110"/>
        <v>0</v>
      </c>
      <c r="Z392" s="6">
        <f t="shared" si="111"/>
        <v>0</v>
      </c>
      <c r="AA392">
        <f t="shared" si="112"/>
        <v>1</v>
      </c>
      <c r="AB392" s="6">
        <f t="shared" si="113"/>
        <v>0.2</v>
      </c>
    </row>
    <row r="393" spans="1:28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0</v>
      </c>
      <c r="D393" s="69">
        <f>COUNTIFS('2way'!$A$3:$A$7690,"&gt;50%",'2way'!$Y$3:$Y$7690,"N",'2way'!$Q$3:$Q$7690,"=" &amp;B393) +  COUNTIFS('2way'!$A$3:$A$7690,"&gt;50%",'2way'!$Y$3:$Y$7690,"N",'2way'!$R$3:$R$7690,"=" &amp;B393)</f>
        <v>2</v>
      </c>
      <c r="E393" s="69">
        <f>COUNTIFS('2way'!$B$3:$B$7690,"&gt;50%",'2way'!$Y$3:$Y$7690,"N",'2way'!$Q$3:$Q$7690,"=" &amp;B393) +  COUNTIFS('2way'!$B$3:$B$7690,"&gt;50%",'2way'!$Y$3:$Y$7690,"N",'2way'!$R$3:$R$7690,"=" &amp;B393)</f>
        <v>0</v>
      </c>
      <c r="F393" s="69">
        <f>COUNTIFS('2way'!$B$3:$B$7690,"&gt;50%",'2way'!$Y$3:$Y$7690,"Y",'2way'!$Q$3:$Q$7690,"=" &amp;B393) +  COUNTIFS('2way'!$B$3:$B$7690,"&gt;50%",'2way'!$Y$3:$Y$7690,"Y",'2way'!$R$3:$R$7690,"=" &amp;B393)</f>
        <v>2</v>
      </c>
      <c r="G393">
        <f>COUNTIF('2way'!$Q$3:$Q$7690,"=" &amp;B393) + COUNTIF('2way'!$R$3:$R$7690,"=" &amp;B393)</f>
        <v>5</v>
      </c>
      <c r="H393" s="6">
        <f t="shared" si="98"/>
        <v>0</v>
      </c>
      <c r="I393" s="6">
        <f t="shared" si="99"/>
        <v>0.4</v>
      </c>
      <c r="J393" s="6">
        <f t="shared" si="100"/>
        <v>0</v>
      </c>
      <c r="K393" s="6">
        <f t="shared" si="101"/>
        <v>0.4</v>
      </c>
      <c r="L393" s="69">
        <f>COUNTIFS('2way'!$M$3:$M$7690,"&gt;50%",'2way'!$Y$3:$Y$7690,"Y",'2way'!$Q$3:$Q$7690,"=" &amp;B393) +  COUNTIFS('2way'!$M$3:$M$7690,"&gt;50%",'2way'!$Y$3:$Y$7690,"Y",'2way'!$R$3:$R$7690,"=" &amp;B393)</f>
        <v>3</v>
      </c>
      <c r="M393" s="69">
        <f>COUNTIFS('2way'!$M$3:$M$7690,"&gt;50%",'2way'!$Y$3:$Y$7690,"N",'2way'!$Q$3:$Q$7690,"=" &amp;B393) +  COUNTIFS('2way'!$M$3:$M$7690,"&gt;50%",'2way'!$Y$3:$Y$7690,"N",'2way'!$R$3:$R$7690,"=" &amp;B393)</f>
        <v>2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5</v>
      </c>
      <c r="Q393" s="6">
        <f t="shared" si="102"/>
        <v>0.6</v>
      </c>
      <c r="R393" s="6">
        <f t="shared" si="103"/>
        <v>0.4</v>
      </c>
      <c r="S393" s="6">
        <f t="shared" si="104"/>
        <v>0</v>
      </c>
      <c r="T393" s="6">
        <f t="shared" si="105"/>
        <v>0</v>
      </c>
      <c r="U393">
        <f t="shared" si="106"/>
        <v>0</v>
      </c>
      <c r="V393" s="6">
        <f t="shared" si="107"/>
        <v>0</v>
      </c>
      <c r="W393">
        <f t="shared" si="108"/>
        <v>3</v>
      </c>
      <c r="X393" s="6">
        <f t="shared" si="109"/>
        <v>0.6</v>
      </c>
      <c r="Y393">
        <f t="shared" si="110"/>
        <v>4</v>
      </c>
      <c r="Z393" s="6">
        <f t="shared" si="111"/>
        <v>0.8</v>
      </c>
      <c r="AA393">
        <f t="shared" si="112"/>
        <v>2</v>
      </c>
      <c r="AB393" s="6">
        <f t="shared" si="113"/>
        <v>0.4</v>
      </c>
    </row>
    <row r="394" spans="1:28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0</v>
      </c>
      <c r="F394" s="69">
        <f>COUNTIFS('2way'!$B$3:$B$7690,"&gt;50%",'2way'!$Y$3:$Y$7690,"Y",'2way'!$Q$3:$Q$7690,"=" &amp;B394) +  COUNTIFS('2way'!$B$3:$B$7690,"&gt;50%",'2way'!$Y$3:$Y$7690,"Y",'2way'!$R$3:$R$7690,"=" &amp;B394)</f>
        <v>4</v>
      </c>
      <c r="G394">
        <f>COUNTIF('2way'!$Q$3:$Q$7690,"=" &amp;B394) + COUNTIF('2way'!$R$3:$R$7690,"=" &amp;B394)</f>
        <v>5</v>
      </c>
      <c r="H394" s="6">
        <f t="shared" si="98"/>
        <v>0</v>
      </c>
      <c r="I394" s="6">
        <f t="shared" si="99"/>
        <v>0</v>
      </c>
      <c r="J394" s="6">
        <f t="shared" si="100"/>
        <v>0</v>
      </c>
      <c r="K394" s="6">
        <f t="shared" si="101"/>
        <v>0.8</v>
      </c>
      <c r="L394" s="69">
        <f>COUNTIFS('2way'!$M$3:$M$7690,"&gt;50%",'2way'!$Y$3:$Y$7690,"Y",'2way'!$Q$3:$Q$7690,"=" &amp;B394) +  COUNTIFS('2way'!$M$3:$M$7690,"&gt;50%",'2way'!$Y$3:$Y$7690,"Y",'2way'!$R$3:$R$7690,"=" &amp;B394)</f>
        <v>4</v>
      </c>
      <c r="M394" s="69">
        <f>COUNTIFS('2way'!$M$3:$M$7690,"&gt;50%",'2way'!$Y$3:$Y$7690,"N",'2way'!$Q$3:$Q$7690,"=" &amp;B394) +  COUNTIFS('2way'!$M$3:$M$7690,"&gt;50%",'2way'!$Y$3:$Y$7690,"N",'2way'!$R$3:$R$7690,"=" &amp;B394)</f>
        <v>0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5</v>
      </c>
      <c r="Q394" s="6">
        <f t="shared" si="102"/>
        <v>0.8</v>
      </c>
      <c r="R394" s="6">
        <f t="shared" si="103"/>
        <v>0</v>
      </c>
      <c r="S394" s="6">
        <f t="shared" si="104"/>
        <v>0</v>
      </c>
      <c r="T394" s="6">
        <f t="shared" si="105"/>
        <v>0.2</v>
      </c>
      <c r="U394">
        <f t="shared" si="106"/>
        <v>0</v>
      </c>
      <c r="V394" s="6">
        <f t="shared" si="107"/>
        <v>0</v>
      </c>
      <c r="W394">
        <f t="shared" si="108"/>
        <v>4</v>
      </c>
      <c r="X394" s="6">
        <f t="shared" si="109"/>
        <v>0.8</v>
      </c>
      <c r="Y394">
        <f t="shared" si="110"/>
        <v>4</v>
      </c>
      <c r="Z394" s="6">
        <f t="shared" si="111"/>
        <v>0.8</v>
      </c>
      <c r="AA394">
        <f t="shared" si="112"/>
        <v>1</v>
      </c>
      <c r="AB394" s="6">
        <f t="shared" si="113"/>
        <v>0.2</v>
      </c>
    </row>
    <row r="395" spans="1:28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1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1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5</v>
      </c>
      <c r="H395" s="6">
        <f t="shared" si="98"/>
        <v>0.2</v>
      </c>
      <c r="I395" s="6">
        <f t="shared" si="99"/>
        <v>0.4</v>
      </c>
      <c r="J395" s="6">
        <f t="shared" si="100"/>
        <v>0.2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2</v>
      </c>
      <c r="M395" s="69">
        <f>COUNTIFS('2way'!$M$3:$M$7690,"&gt;50%",'2way'!$Y$3:$Y$7690,"N",'2way'!$Q$3:$Q$7690,"=" &amp;B395) +  COUNTIFS('2way'!$M$3:$M$7690,"&gt;50%",'2way'!$Y$3:$Y$7690,"N",'2way'!$R$3:$R$7690,"=" &amp;B395)</f>
        <v>3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5</v>
      </c>
      <c r="Q395" s="6">
        <f t="shared" si="102"/>
        <v>0.4</v>
      </c>
      <c r="R395" s="6">
        <f t="shared" si="103"/>
        <v>0.6</v>
      </c>
      <c r="S395" s="6">
        <f t="shared" si="104"/>
        <v>0</v>
      </c>
      <c r="T395" s="6">
        <f t="shared" si="105"/>
        <v>0</v>
      </c>
      <c r="U395">
        <f t="shared" si="106"/>
        <v>2</v>
      </c>
      <c r="V395" s="6">
        <f t="shared" si="107"/>
        <v>0.4</v>
      </c>
      <c r="W395">
        <f t="shared" si="108"/>
        <v>2</v>
      </c>
      <c r="X395" s="6">
        <f t="shared" si="109"/>
        <v>0.4</v>
      </c>
      <c r="Y395">
        <f t="shared" si="110"/>
        <v>2</v>
      </c>
      <c r="Z395" s="6">
        <f t="shared" si="111"/>
        <v>0.4</v>
      </c>
      <c r="AA395">
        <f t="shared" si="112"/>
        <v>3</v>
      </c>
      <c r="AB395" s="6">
        <f t="shared" si="113"/>
        <v>0.6</v>
      </c>
    </row>
    <row r="396" spans="1:28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2</v>
      </c>
      <c r="D396" s="69">
        <f>COUNTIFS('2way'!$A$3:$A$7690,"&gt;50%",'2way'!$Y$3:$Y$7690,"N",'2way'!$Q$3:$Q$7690,"=" &amp;B396) +  COUNTIFS('2way'!$A$3:$A$7690,"&gt;50%",'2way'!$Y$3:$Y$7690,"N",'2way'!$R$3:$R$7690,"=" &amp;B396)</f>
        <v>1</v>
      </c>
      <c r="E396" s="69">
        <f>COUNTIFS('2way'!$B$3:$B$7690,"&gt;50%",'2way'!$Y$3:$Y$7690,"N",'2way'!$Q$3:$Q$7690,"=" &amp;B396) +  COUNTIFS('2way'!$B$3:$B$7690,"&gt;50%",'2way'!$Y$3:$Y$7690,"N",'2way'!$R$3:$R$7690,"=" &amp;B396)</f>
        <v>0</v>
      </c>
      <c r="F396" s="69">
        <f>COUNTIFS('2way'!$B$3:$B$7690,"&gt;50%",'2way'!$Y$3:$Y$7690,"Y",'2way'!$Q$3:$Q$7690,"=" &amp;B396) +  COUNTIFS('2way'!$B$3:$B$7690,"&gt;50%",'2way'!$Y$3:$Y$7690,"Y",'2way'!$R$3:$R$7690,"=" &amp;B396)</f>
        <v>1</v>
      </c>
      <c r="G396">
        <f>COUNTIF('2way'!$Q$3:$Q$7690,"=" &amp;B396) + COUNTIF('2way'!$R$3:$R$7690,"=" &amp;B396)</f>
        <v>5</v>
      </c>
      <c r="H396" s="6">
        <f t="shared" si="98"/>
        <v>0.4</v>
      </c>
      <c r="I396" s="6">
        <f t="shared" si="99"/>
        <v>0.2</v>
      </c>
      <c r="J396" s="6">
        <f t="shared" si="100"/>
        <v>0</v>
      </c>
      <c r="K396" s="6">
        <f t="shared" si="101"/>
        <v>0.2</v>
      </c>
      <c r="L396" s="69">
        <f>COUNTIFS('2way'!$M$3:$M$7690,"&gt;50%",'2way'!$Y$3:$Y$7690,"Y",'2way'!$Q$3:$Q$7690,"=" &amp;B396) +  COUNTIFS('2way'!$M$3:$M$7690,"&gt;50%",'2way'!$Y$3:$Y$7690,"Y",'2way'!$R$3:$R$7690,"=" &amp;B396)</f>
        <v>4</v>
      </c>
      <c r="M396" s="69">
        <f>COUNTIFS('2way'!$M$3:$M$7690,"&gt;50%",'2way'!$Y$3:$Y$7690,"N",'2way'!$Q$3:$Q$7690,"=" &amp;B396) +  COUNTIFS('2way'!$M$3:$M$7690,"&gt;50%",'2way'!$Y$3:$Y$7690,"N",'2way'!$R$3:$R$7690,"=" &amp;B396)</f>
        <v>1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0</v>
      </c>
      <c r="P396">
        <f>COUNTIF('2way'!$Q$3:$Q$7690,"=" &amp;B396) + COUNTIF('2way'!$R$3:$R$7690,"=" &amp;B396)</f>
        <v>5</v>
      </c>
      <c r="Q396" s="6">
        <f t="shared" si="102"/>
        <v>0.8</v>
      </c>
      <c r="R396" s="6">
        <f t="shared" si="103"/>
        <v>0.2</v>
      </c>
      <c r="S396" s="6">
        <f t="shared" si="104"/>
        <v>0</v>
      </c>
      <c r="T396" s="6">
        <f t="shared" si="105"/>
        <v>0</v>
      </c>
      <c r="U396">
        <f t="shared" si="106"/>
        <v>2</v>
      </c>
      <c r="V396" s="6">
        <f t="shared" si="107"/>
        <v>0.4</v>
      </c>
      <c r="W396">
        <f t="shared" si="108"/>
        <v>4</v>
      </c>
      <c r="X396" s="6">
        <f t="shared" si="109"/>
        <v>0.8</v>
      </c>
      <c r="Y396">
        <f t="shared" si="110"/>
        <v>2</v>
      </c>
      <c r="Z396" s="6">
        <f t="shared" si="111"/>
        <v>0.4</v>
      </c>
      <c r="AA396">
        <f t="shared" si="112"/>
        <v>1</v>
      </c>
      <c r="AB396" s="6">
        <f t="shared" si="113"/>
        <v>0.2</v>
      </c>
    </row>
    <row r="397" spans="1:28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2</v>
      </c>
      <c r="E397" s="69">
        <f>COUNTIFS('2way'!$B$3:$B$7690,"&gt;50%",'2way'!$Y$3:$Y$7690,"N",'2way'!$Q$3:$Q$7690,"=" &amp;B397) +  COUNTIFS('2way'!$B$3:$B$7690,"&gt;50%",'2way'!$Y$3:$Y$7690,"N",'2way'!$R$3:$R$7690,"=" &amp;B397)</f>
        <v>0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5</v>
      </c>
      <c r="H397" s="6">
        <f t="shared" si="98"/>
        <v>0.2</v>
      </c>
      <c r="I397" s="6">
        <f t="shared" si="99"/>
        <v>0.4</v>
      </c>
      <c r="J397" s="6">
        <f t="shared" si="100"/>
        <v>0</v>
      </c>
      <c r="K397" s="6">
        <f t="shared" si="101"/>
        <v>0.4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2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5</v>
      </c>
      <c r="Q397" s="6">
        <f t="shared" si="102"/>
        <v>0.2</v>
      </c>
      <c r="R397" s="6">
        <f t="shared" si="103"/>
        <v>0.4</v>
      </c>
      <c r="S397" s="6">
        <f t="shared" si="104"/>
        <v>0</v>
      </c>
      <c r="T397" s="6">
        <f t="shared" si="105"/>
        <v>0.4</v>
      </c>
      <c r="U397">
        <f t="shared" si="106"/>
        <v>1</v>
      </c>
      <c r="V397" s="6">
        <f t="shared" si="107"/>
        <v>0.2</v>
      </c>
      <c r="W397">
        <f t="shared" si="108"/>
        <v>1</v>
      </c>
      <c r="X397" s="6">
        <f t="shared" si="109"/>
        <v>0.2</v>
      </c>
      <c r="Y397">
        <f t="shared" si="110"/>
        <v>4</v>
      </c>
      <c r="Z397" s="6">
        <f t="shared" si="111"/>
        <v>0.8</v>
      </c>
      <c r="AA397">
        <f t="shared" si="112"/>
        <v>4</v>
      </c>
      <c r="AB397" s="6">
        <f t="shared" si="113"/>
        <v>0.8</v>
      </c>
    </row>
    <row r="398" spans="1:28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0</v>
      </c>
      <c r="D398" s="69">
        <f>COUNTIFS('2way'!$A$3:$A$7690,"&gt;50%",'2way'!$Y$3:$Y$7690,"N",'2way'!$Q$3:$Q$7690,"=" &amp;B398) +  COUNTIFS('2way'!$A$3:$A$7690,"&gt;50%",'2way'!$Y$3:$Y$7690,"N",'2way'!$R$3:$R$7690,"=" &amp;B398)</f>
        <v>4</v>
      </c>
      <c r="E398" s="69">
        <f>COUNTIFS('2way'!$B$3:$B$7690,"&gt;50%",'2way'!$Y$3:$Y$7690,"N",'2way'!$Q$3:$Q$7690,"=" &amp;B398) +  COUNTIFS('2way'!$B$3:$B$7690,"&gt;50%",'2way'!$Y$3:$Y$7690,"N",'2way'!$R$3:$R$7690,"=" &amp;B398)</f>
        <v>0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5</v>
      </c>
      <c r="H398" s="6">
        <f t="shared" si="98"/>
        <v>0</v>
      </c>
      <c r="I398" s="6">
        <f t="shared" si="99"/>
        <v>0.8</v>
      </c>
      <c r="J398" s="6">
        <f t="shared" si="100"/>
        <v>0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0</v>
      </c>
      <c r="M398" s="69">
        <f>COUNTIFS('2way'!$M$3:$M$7690,"&gt;50%",'2way'!$Y$3:$Y$7690,"N",'2way'!$Q$3:$Q$7690,"=" &amp;B398) +  COUNTIFS('2way'!$M$3:$M$7690,"&gt;50%",'2way'!$Y$3:$Y$7690,"N",'2way'!$R$3:$R$7690,"=" &amp;B398)</f>
        <v>5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0</v>
      </c>
      <c r="P398">
        <f>COUNTIF('2way'!$Q$3:$Q$7690,"=" &amp;B398) + COUNTIF('2way'!$R$3:$R$7690,"=" &amp;B398)</f>
        <v>5</v>
      </c>
      <c r="Q398" s="6">
        <f t="shared" si="102"/>
        <v>0</v>
      </c>
      <c r="R398" s="6">
        <f t="shared" si="103"/>
        <v>1</v>
      </c>
      <c r="S398" s="6">
        <f t="shared" si="104"/>
        <v>0</v>
      </c>
      <c r="T398" s="6">
        <f t="shared" si="105"/>
        <v>0</v>
      </c>
      <c r="U398">
        <f t="shared" si="106"/>
        <v>0</v>
      </c>
      <c r="V398" s="6">
        <f t="shared" si="107"/>
        <v>0</v>
      </c>
      <c r="W398">
        <f t="shared" si="108"/>
        <v>0</v>
      </c>
      <c r="X398" s="6">
        <f t="shared" si="109"/>
        <v>0</v>
      </c>
      <c r="Y398">
        <f t="shared" si="110"/>
        <v>4</v>
      </c>
      <c r="Z398" s="6">
        <f t="shared" si="111"/>
        <v>0.8</v>
      </c>
      <c r="AA398">
        <f t="shared" si="112"/>
        <v>5</v>
      </c>
      <c r="AB398" s="6">
        <f t="shared" si="113"/>
        <v>1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4" t="s">
        <v>455</v>
      </c>
      <c r="C1" s="144"/>
      <c r="D1" s="144"/>
      <c r="E1" s="144"/>
      <c r="F1" s="144"/>
      <c r="G1" s="144"/>
      <c r="H1" s="144">
        <v>1</v>
      </c>
      <c r="I1" s="144"/>
      <c r="J1" s="144" t="s">
        <v>166</v>
      </c>
      <c r="K1" s="144"/>
      <c r="L1" s="144">
        <v>2</v>
      </c>
      <c r="M1" s="144"/>
      <c r="N1" s="144" t="s">
        <v>465</v>
      </c>
      <c r="O1" s="144"/>
      <c r="P1" s="144"/>
      <c r="Q1" s="144"/>
      <c r="R1" s="144"/>
      <c r="S1" s="144"/>
      <c r="T1" s="144">
        <v>1</v>
      </c>
      <c r="U1" s="144"/>
      <c r="V1" s="144" t="s">
        <v>166</v>
      </c>
      <c r="W1" s="144"/>
      <c r="X1" s="144">
        <v>2</v>
      </c>
      <c r="Y1" s="144"/>
      <c r="Z1" s="144" t="s">
        <v>489</v>
      </c>
      <c r="AA1" s="144"/>
      <c r="AB1" s="144"/>
      <c r="AC1" s="144"/>
      <c r="AD1" s="144" t="s">
        <v>491</v>
      </c>
      <c r="AE1" s="144"/>
      <c r="AF1" s="144"/>
      <c r="AG1" s="144"/>
    </row>
    <row r="2" spans="1:33" s="2" customFormat="1" x14ac:dyDescent="0.25">
      <c r="B2" s="144">
        <v>1</v>
      </c>
      <c r="C2" s="144"/>
      <c r="D2" s="144" t="s">
        <v>166</v>
      </c>
      <c r="E2" s="144"/>
      <c r="F2" s="144">
        <v>2</v>
      </c>
      <c r="G2" s="144"/>
      <c r="H2" s="2" t="s">
        <v>460</v>
      </c>
      <c r="I2" s="2" t="s">
        <v>461</v>
      </c>
      <c r="J2" s="2" t="s">
        <v>460</v>
      </c>
      <c r="K2" s="82" t="s">
        <v>461</v>
      </c>
      <c r="L2" s="82" t="s">
        <v>460</v>
      </c>
      <c r="M2" s="82" t="s">
        <v>461</v>
      </c>
      <c r="N2" s="144">
        <v>1</v>
      </c>
      <c r="O2" s="144"/>
      <c r="P2" s="144" t="s">
        <v>166</v>
      </c>
      <c r="Q2" s="144"/>
      <c r="R2" s="144">
        <v>2</v>
      </c>
      <c r="S2" s="144"/>
      <c r="T2" s="2" t="s">
        <v>460</v>
      </c>
      <c r="U2" s="2" t="s">
        <v>461</v>
      </c>
      <c r="V2" s="2" t="s">
        <v>460</v>
      </c>
      <c r="W2" s="82" t="s">
        <v>461</v>
      </c>
      <c r="X2" s="82" t="s">
        <v>460</v>
      </c>
      <c r="Y2" s="82" t="s">
        <v>461</v>
      </c>
      <c r="Z2" s="144" t="s">
        <v>490</v>
      </c>
      <c r="AA2" s="144"/>
      <c r="AB2" s="144" t="s">
        <v>465</v>
      </c>
      <c r="AC2" s="144"/>
      <c r="AD2" s="144" t="s">
        <v>490</v>
      </c>
      <c r="AE2" s="144"/>
      <c r="AF2" s="144" t="s">
        <v>465</v>
      </c>
      <c r="AG2" s="144"/>
    </row>
    <row r="3" spans="1:33" s="75" customFormat="1" x14ac:dyDescent="0.25">
      <c r="B3" s="75" t="s">
        <v>457</v>
      </c>
      <c r="C3" s="75" t="s">
        <v>458</v>
      </c>
      <c r="D3" s="75" t="s">
        <v>457</v>
      </c>
      <c r="E3" s="75" t="s">
        <v>458</v>
      </c>
      <c r="F3" s="75" t="s">
        <v>457</v>
      </c>
      <c r="G3" s="75" t="s">
        <v>458</v>
      </c>
      <c r="N3" s="75" t="s">
        <v>457</v>
      </c>
      <c r="O3" s="75" t="s">
        <v>458</v>
      </c>
      <c r="P3" s="75" t="s">
        <v>457</v>
      </c>
      <c r="Q3" s="75" t="s">
        <v>458</v>
      </c>
      <c r="R3" s="75" t="s">
        <v>457</v>
      </c>
      <c r="S3" s="75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5</v>
      </c>
      <c r="C4" s="68">
        <f>COUNTIFS('3way'!$A$3:$A$7690,"&gt;=  45% ",'3way'!$AE$3:$AE$7690,"&lt;&gt;1",'3way'!$Z$3:$Z$7690,"="  &amp;A4)</f>
        <v>15</v>
      </c>
      <c r="D4" s="68">
        <f>COUNTIFS('3way'!$B$3:$B$7690,"&gt;=  26% ",'3way'!$AE$3:$AE$7690,"X",'3way'!$Z$3:$Z$7690,"="  &amp;A4)</f>
        <v>2</v>
      </c>
      <c r="E4" s="68">
        <f>COUNTIFS('3way'!$B$3:$B$7690,"&gt;=  26% ",'3way'!$AE$3:$AE$7690,"&lt;&gt;X",'3way'!$Z$3:$Z$7690,"="  &amp;A4)</f>
        <v>6</v>
      </c>
      <c r="F4" s="68">
        <f>COUNTIFS('3way'!$C$3:$C$7690,"&gt;=  28% ",'3way'!$AE$3:$AE$7690,"2",'3way'!$Z$3:$Z$7690,"="  &amp;A4)</f>
        <v>11</v>
      </c>
      <c r="G4" s="68">
        <f>COUNTIFS('3way'!$C$3:$C$7690,"&gt;=  28% ",'3way'!$AE$3:$AE$7690,"&lt;&gt;2",'3way'!$Z$3:$Z$7690,"="  &amp;A4)</f>
        <v>25</v>
      </c>
      <c r="H4" s="6">
        <f>(B4/((COUNTIF('3way'!$Z$3:$Z$7690,"="&amp;A4))))</f>
        <v>9.6153846153846159E-2</v>
      </c>
      <c r="I4" s="6">
        <f>(C4/(COUNTIF('3way'!$Z$3:$Z$7690,"="&amp;A4)))</f>
        <v>0.28846153846153844</v>
      </c>
      <c r="J4" s="6">
        <f>(D4/(COUNTIF('3way'!$Z$3:$Z$7690,"="&amp;A4)))</f>
        <v>3.8461538461538464E-2</v>
      </c>
      <c r="K4" s="6">
        <f>(E4/(COUNTIF('3way'!$Z$3:$Z$7690,"="&amp;A4)))</f>
        <v>0.11538461538461539</v>
      </c>
      <c r="L4" s="6">
        <f>(F4/(COUNTIF('3way'!$Z$3:$Z$7690,"="&amp;A4)))</f>
        <v>0.21153846153846154</v>
      </c>
      <c r="M4" s="6">
        <f>(G4/(COUNTIF('3way'!$Z$3:$Z$7690,"="&amp;A4)))</f>
        <v>0.48076923076923078</v>
      </c>
      <c r="N4" s="68">
        <f>COUNTIFS('3way'!$R$3:$R$7690,"&gt;=  45% ",'3way'!$AE$3:$AE$7690,"1",'3way'!$Z$3:$Z$7690,"="  &amp;A4)</f>
        <v>10</v>
      </c>
      <c r="O4">
        <f>COUNTIFS('3way'!$R$3:$R$7690,"&gt;=  45% ",'3way'!$AE$3:$AE$7690,"&lt;&gt;1",'3way'!$Z$3:$Z$7690,"="  &amp;A4)</f>
        <v>23</v>
      </c>
      <c r="P4">
        <f>COUNTIFS('3way'!$S$3:$S$7690,"&gt;=  26% ",'3way'!$AE$3:$AE$7690,"X",'3way'!$Z$3:$Z$7690,"="  &amp;A4)</f>
        <v>4</v>
      </c>
      <c r="Q4">
        <f>COUNTIFS('3way'!$S$3:$S$7690,"&gt;=  26% ",'3way'!$AE$3:$AE$7690,"&lt;&gt;X",'3way'!$Z$3:$Z$7690,"="  &amp;A4)</f>
        <v>16</v>
      </c>
      <c r="R4">
        <f>COUNTIFS('3way'!$T$3:$T$7690,"&gt;=  28% ",'3way'!$AE$3:$AE$7690,"2",'3way'!$Z$3:$Z$7690,"="  &amp;A4)</f>
        <v>13</v>
      </c>
      <c r="S4" s="85">
        <f>COUNTIFS('3way'!$T$3:$T$7690,"&gt;=  28% ",'3way'!$AE$3:$AE$7690,"&lt;&gt;2",'3way'!$Z$3:$Z$7690,"="  &amp;A4)</f>
        <v>29</v>
      </c>
      <c r="T4" s="6">
        <f>(N4/(COUNTIF('3way'!$Z$3:$Z$7690,"="&amp;A4)))</f>
        <v>0.19230769230769232</v>
      </c>
      <c r="U4" s="6">
        <f>(O4/(COUNTIF('3way'!$Z$3:$Z$7690,"="&amp;A4)))</f>
        <v>0.44230769230769229</v>
      </c>
      <c r="V4" s="6">
        <f>(P4/(COUNTIF('3way'!$Z$3:$Z$7690,"="&amp;A4)))</f>
        <v>7.6923076923076927E-2</v>
      </c>
      <c r="W4" s="6">
        <f>(Q4/(COUNTIF('3way'!$Z$3:$Z$7690,"="&amp;A4)))</f>
        <v>0.30769230769230771</v>
      </c>
      <c r="X4" s="6">
        <f>(R4/(COUNTIF('3way'!$Z$3:$Z$7690,"="&amp;A4)))</f>
        <v>0.25</v>
      </c>
      <c r="Y4" s="6">
        <f>(S4/(COUNTIF('3way'!$Z$3:$Z$7690,"="&amp;A4)))</f>
        <v>0.55769230769230771</v>
      </c>
      <c r="Z4">
        <f>B4+D4+F4</f>
        <v>18</v>
      </c>
      <c r="AA4" s="6">
        <f>(Z4/(COUNTIF('3way'!$Z$3:$Z$7690,"="&amp;A4)))</f>
        <v>0.34615384615384615</v>
      </c>
      <c r="AB4">
        <f>N4+P4+R4</f>
        <v>27</v>
      </c>
      <c r="AC4" s="6">
        <f>(AB4/(COUNTIF('3way'!$Z$3:$Z$7690,"="&amp;A4)))</f>
        <v>0.51923076923076927</v>
      </c>
      <c r="AD4">
        <f>C4+E4+G4</f>
        <v>46</v>
      </c>
      <c r="AE4" s="6">
        <f>(AD4/(COUNTIF('3way'!$Z$3:$Z$7690,"="&amp;A4)))</f>
        <v>0.88461538461538458</v>
      </c>
      <c r="AF4">
        <f>O4+Q4+S4</f>
        <v>68</v>
      </c>
      <c r="AG4" s="6">
        <f>(AF4/(COUNTIF('3way'!$Z$3:$Z$7690,"="&amp;A4)))</f>
        <v>1.3076923076923077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9</v>
      </c>
      <c r="C5" s="68">
        <f>COUNTIFS('3way'!$A$3:$A$7690,"&gt;=  45% ",'3way'!$AE$3:$AE$7690,"&lt;&gt;1",'3way'!$Z$3:$Z$7690,"="  &amp;A5)</f>
        <v>11</v>
      </c>
      <c r="D5" s="68">
        <f>COUNTIFS('3way'!$B$3:$B$7690,"&gt;=  26% ",'3way'!$AE$3:$AE$7690,"X",'3way'!$Z$3:$Z$7690,"="  &amp;A5)</f>
        <v>3</v>
      </c>
      <c r="E5" s="68">
        <f>COUNTIFS('3way'!$B$3:$B$7690,"&gt;=  26% ",'3way'!$AE$3:$AE$7690,"&lt;&gt;X",'3way'!$Z$3:$Z$7690,"="  &amp;A5)</f>
        <v>6</v>
      </c>
      <c r="F5" s="68">
        <f>COUNTIFS('3way'!$C$3:$C$7690,"&gt;=  28% ",'3way'!$AE$3:$AE$7690,"2",'3way'!$Z$3:$Z$7690,"="  &amp;A5)</f>
        <v>3</v>
      </c>
      <c r="G5" s="68">
        <f>COUNTIFS('3way'!$C$3:$C$7690,"&gt;=  28% ",'3way'!$AE$3:$AE$7690,"&lt;&gt;2",'3way'!$Z$3:$Z$7690,"="  &amp;A5)</f>
        <v>14</v>
      </c>
      <c r="H5" s="6">
        <f>(B5/((COUNTIF('3way'!$Z$3:$Z$7690,"="&amp;A5))))</f>
        <v>0.33333333333333331</v>
      </c>
      <c r="I5" s="6">
        <f>(C5/(COUNTIF('3way'!$Z$3:$Z$7690,"="&amp;A5)))</f>
        <v>0.40740740740740738</v>
      </c>
      <c r="J5" s="6">
        <f>(D5/(COUNTIF('3way'!$Z$3:$Z$7690,"="&amp;A5)))</f>
        <v>0.1111111111111111</v>
      </c>
      <c r="K5" s="6">
        <f>(E5/(COUNTIF('3way'!$Z$3:$Z$7690,"="&amp;A5)))</f>
        <v>0.22222222222222221</v>
      </c>
      <c r="L5" s="6">
        <f>(F5/(COUNTIF('3way'!$Z$3:$Z$7690,"="&amp;A5)))</f>
        <v>0.1111111111111111</v>
      </c>
      <c r="M5" s="6">
        <f>(G5/(COUNTIF('3way'!$Z$3:$Z$7690,"="&amp;A5)))</f>
        <v>0.51851851851851849</v>
      </c>
      <c r="N5" s="68">
        <f>COUNTIFS('3way'!$R$3:$R$7690,"&gt;=  45% ",'3way'!$AE$3:$AE$7690,"1",'3way'!$Z$3:$Z$7690,"="  &amp;A5)</f>
        <v>9</v>
      </c>
      <c r="O5">
        <f>COUNTIFS('3way'!$R$3:$R$7690,"&gt;=  45% ",'3way'!$AE$3:$AE$7690,"&lt;&gt;1",'3way'!$Z$3:$Z$7690,"="  &amp;A5)</f>
        <v>11</v>
      </c>
      <c r="P5">
        <f>COUNTIFS('3way'!$S$3:$S$7690,"&gt;=  26% ",'3way'!$AE$3:$AE$7690,"X",'3way'!$Z$3:$Z$7690,"="  &amp;A5)</f>
        <v>5</v>
      </c>
      <c r="Q5">
        <f>COUNTIFS('3way'!$S$3:$S$7690,"&gt;=  26% ",'3way'!$AE$3:$AE$7690,"&lt;&gt;X",'3way'!$Z$3:$Z$7690,"="  &amp;A5)</f>
        <v>7</v>
      </c>
      <c r="R5">
        <f>COUNTIFS('3way'!$T$3:$T$7690,"&gt;=  28% ",'3way'!$AE$3:$AE$7690,"2",'3way'!$Z$3:$Z$7690,"="  &amp;A5)</f>
        <v>4</v>
      </c>
      <c r="S5" s="85">
        <f>COUNTIFS('3way'!$T$3:$T$7690,"&gt;=  28% ",'3way'!$AE$3:$AE$7690,"&lt;&gt;2",'3way'!$Z$3:$Z$7690,"="  &amp;A5)</f>
        <v>16</v>
      </c>
      <c r="T5" s="6">
        <f>(N5/(COUNTIF('3way'!$Z$3:$Z$7690,"="&amp;A5)))</f>
        <v>0.33333333333333331</v>
      </c>
      <c r="U5" s="6">
        <f>(O5/(COUNTIF('3way'!$Z$3:$Z$7690,"="&amp;A5)))</f>
        <v>0.40740740740740738</v>
      </c>
      <c r="V5" s="6">
        <f>(P5/(COUNTIF('3way'!$Z$3:$Z$7690,"="&amp;A5)))</f>
        <v>0.18518518518518517</v>
      </c>
      <c r="W5" s="6">
        <f>(Q5/(COUNTIF('3way'!$Z$3:$Z$7690,"="&amp;A5)))</f>
        <v>0.25925925925925924</v>
      </c>
      <c r="X5" s="6">
        <f>(R5/(COUNTIF('3way'!$Z$3:$Z$7690,"="&amp;A5)))</f>
        <v>0.14814814814814814</v>
      </c>
      <c r="Y5" s="6">
        <f>(S5/(COUNTIF('3way'!$Z$3:$Z$7690,"="&amp;A5)))</f>
        <v>0.59259259259259256</v>
      </c>
      <c r="Z5">
        <f t="shared" ref="Z5:Z26" si="0">B5+D5+F5</f>
        <v>15</v>
      </c>
      <c r="AA5" s="6">
        <f>(Z5/(COUNTIF('3way'!$Z$3:$Z$7690,"="&amp;A5)))</f>
        <v>0.55555555555555558</v>
      </c>
      <c r="AB5">
        <f t="shared" ref="AB5:AB26" si="1">N5+P5+R5</f>
        <v>18</v>
      </c>
      <c r="AC5" s="6">
        <f>(AB5/(COUNTIF('3way'!$Z$3:$Z$7690,"="&amp;A5)))</f>
        <v>0.66666666666666663</v>
      </c>
      <c r="AD5">
        <f t="shared" ref="AD5:AD26" si="2">C5+E5+G5</f>
        <v>31</v>
      </c>
      <c r="AE5" s="6">
        <f>(AD5/(COUNTIF('3way'!$Z$3:$Z$7690,"="&amp;A5)))</f>
        <v>1.1481481481481481</v>
      </c>
      <c r="AF5">
        <f t="shared" ref="AF5:AF26" si="3">O5+Q5+S5</f>
        <v>34</v>
      </c>
      <c r="AG5" s="6">
        <f>(AF5/(COUNTIF('3way'!$Z$3:$Z$7690,"="&amp;A5)))</f>
        <v>1.2592592592592593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7</v>
      </c>
      <c r="C6" s="68">
        <f>COUNTIFS('3way'!$A$3:$A$7690,"&gt;=  45% ",'3way'!$AE$3:$AE$7690,"&lt;&gt;1",'3way'!$Z$3:$Z$7690,"="  &amp;A6)</f>
        <v>15</v>
      </c>
      <c r="D6" s="68">
        <f>COUNTIFS('3way'!$B$3:$B$7690,"&gt;=  26% ",'3way'!$AE$3:$AE$7690,"X",'3way'!$Z$3:$Z$7690,"="  &amp;A6)</f>
        <v>4</v>
      </c>
      <c r="E6" s="68">
        <f>COUNTIFS('3way'!$B$3:$B$7690,"&gt;=  26% ",'3way'!$AE$3:$AE$7690,"&lt;&gt;X",'3way'!$Z$3:$Z$7690,"="  &amp;A6)</f>
        <v>2</v>
      </c>
      <c r="F6" s="68">
        <f>COUNTIFS('3way'!$C$3:$C$7690,"&gt;=  28% ",'3way'!$AE$3:$AE$7690,"2",'3way'!$Z$3:$Z$7690,"="  &amp;A6)</f>
        <v>3</v>
      </c>
      <c r="G6" s="68">
        <f>COUNTIFS('3way'!$C$3:$C$7690,"&gt;=  28% ",'3way'!$AE$3:$AE$7690,"&lt;&gt;2",'3way'!$Z$3:$Z$7690,"="  &amp;A6)</f>
        <v>13</v>
      </c>
      <c r="H6" s="6">
        <f>(B6/((COUNTIF('3way'!$Z$3:$Z$7690,"="&amp;A6))))</f>
        <v>0.15555555555555556</v>
      </c>
      <c r="I6" s="6">
        <f>(C6/(COUNTIF('3way'!$Z$3:$Z$7690,"="&amp;A6)))</f>
        <v>0.33333333333333331</v>
      </c>
      <c r="J6" s="6">
        <f>(D6/(COUNTIF('3way'!$Z$3:$Z$7690,"="&amp;A6)))</f>
        <v>8.8888888888888892E-2</v>
      </c>
      <c r="K6" s="6">
        <f>(E6/(COUNTIF('3way'!$Z$3:$Z$7690,"="&amp;A6)))</f>
        <v>4.4444444444444446E-2</v>
      </c>
      <c r="L6" s="6">
        <f>(F6/(COUNTIF('3way'!$Z$3:$Z$7690,"="&amp;A6)))</f>
        <v>6.6666666666666666E-2</v>
      </c>
      <c r="M6" s="6">
        <f>(G6/(COUNTIF('3way'!$Z$3:$Z$7690,"="&amp;A6)))</f>
        <v>0.28888888888888886</v>
      </c>
      <c r="N6" s="68">
        <f>COUNTIFS('3way'!$R$3:$R$7690,"&gt;=  45% ",'3way'!$AE$3:$AE$7690,"1",'3way'!$Z$3:$Z$7690,"="  &amp;A6)</f>
        <v>4</v>
      </c>
      <c r="O6">
        <f>COUNTIFS('3way'!$R$3:$R$7690,"&gt;=  45% ",'3way'!$AE$3:$AE$7690,"&lt;&gt;1",'3way'!$Z$3:$Z$7690,"="  &amp;A6)</f>
        <v>14</v>
      </c>
      <c r="P6">
        <f>COUNTIFS('3way'!$S$3:$S$7690,"&gt;=  26% ",'3way'!$AE$3:$AE$7690,"X",'3way'!$Z$3:$Z$7690,"="  &amp;A6)</f>
        <v>8</v>
      </c>
      <c r="Q6">
        <f>COUNTIFS('3way'!$S$3:$S$7690,"&gt;=  26% ",'3way'!$AE$3:$AE$7690,"&lt;&gt;X",'3way'!$Z$3:$Z$7690,"="  &amp;A6)</f>
        <v>27</v>
      </c>
      <c r="R6">
        <f>COUNTIFS('3way'!$T$3:$T$7690,"&gt;=  28% ",'3way'!$AE$3:$AE$7690,"2",'3way'!$Z$3:$Z$7690,"="  &amp;A6)</f>
        <v>11</v>
      </c>
      <c r="S6" s="85">
        <f>COUNTIFS('3way'!$T$3:$T$7690,"&gt;=  28% ",'3way'!$AE$3:$AE$7690,"&lt;&gt;2",'3way'!$Z$3:$Z$7690,"="  &amp;A6)</f>
        <v>30</v>
      </c>
      <c r="T6" s="6">
        <f>(N6/(COUNTIF('3way'!$Z$3:$Z$7690,"="&amp;A6)))</f>
        <v>8.8888888888888892E-2</v>
      </c>
      <c r="U6" s="6">
        <f>(O6/(COUNTIF('3way'!$Z$3:$Z$7690,"="&amp;A6)))</f>
        <v>0.31111111111111112</v>
      </c>
      <c r="V6" s="6">
        <f>(P6/(COUNTIF('3way'!$Z$3:$Z$7690,"="&amp;A6)))</f>
        <v>0.17777777777777778</v>
      </c>
      <c r="W6" s="6">
        <f>(Q6/(COUNTIF('3way'!$Z$3:$Z$7690,"="&amp;A6)))</f>
        <v>0.6</v>
      </c>
      <c r="X6" s="6">
        <f>(R6/(COUNTIF('3way'!$Z$3:$Z$7690,"="&amp;A6)))</f>
        <v>0.24444444444444444</v>
      </c>
      <c r="Y6" s="6">
        <f>(S6/(COUNTIF('3way'!$Z$3:$Z$7690,"="&amp;A6)))</f>
        <v>0.66666666666666663</v>
      </c>
      <c r="Z6">
        <f t="shared" si="0"/>
        <v>14</v>
      </c>
      <c r="AA6" s="6">
        <f>(Z6/(COUNTIF('3way'!$Z$3:$Z$7690,"="&amp;A6)))</f>
        <v>0.31111111111111112</v>
      </c>
      <c r="AB6">
        <f t="shared" si="1"/>
        <v>23</v>
      </c>
      <c r="AC6" s="6">
        <f>(AB6/(COUNTIF('3way'!$Z$3:$Z$7690,"="&amp;A6)))</f>
        <v>0.51111111111111107</v>
      </c>
      <c r="AD6">
        <f t="shared" si="2"/>
        <v>30</v>
      </c>
      <c r="AE6" s="6">
        <f>(AD6/(COUNTIF('3way'!$Z$3:$Z$7690,"="&amp;A6)))</f>
        <v>0.66666666666666663</v>
      </c>
      <c r="AF6">
        <f t="shared" si="3"/>
        <v>71</v>
      </c>
      <c r="AG6" s="6">
        <f>(AF6/(COUNTIF('3way'!$Z$3:$Z$7690,"="&amp;A6)))</f>
        <v>1.5777777777777777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8</v>
      </c>
      <c r="C7" s="68">
        <f>COUNTIFS('3way'!$A$3:$A$7690,"&gt;=  45% ",'3way'!$AE$3:$AE$7690,"&lt;&gt;1",'3way'!$Z$3:$Z$7690,"="  &amp;A7)</f>
        <v>10</v>
      </c>
      <c r="D7" s="68">
        <f>COUNTIFS('3way'!$B$3:$B$7690,"&gt;=  26% ",'3way'!$AE$3:$AE$7690,"X",'3way'!$Z$3:$Z$7690,"="  &amp;A7)</f>
        <v>2</v>
      </c>
      <c r="E7" s="68">
        <f>COUNTIFS('3way'!$B$3:$B$7690,"&gt;=  26% ",'3way'!$AE$3:$AE$7690,"&lt;&gt;X",'3way'!$Z$3:$Z$7690,"="  &amp;A7)</f>
        <v>7</v>
      </c>
      <c r="F7" s="68">
        <f>COUNTIFS('3way'!$C$3:$C$7690,"&gt;=  28% ",'3way'!$AE$3:$AE$7690,"2",'3way'!$Z$3:$Z$7690,"="  &amp;A7)</f>
        <v>7</v>
      </c>
      <c r="G7" s="68">
        <f>COUNTIFS('3way'!$C$3:$C$7690,"&gt;=  28% ",'3way'!$AE$3:$AE$7690,"&lt;&gt;2",'3way'!$Z$3:$Z$7690,"="  &amp;A7)</f>
        <v>19</v>
      </c>
      <c r="H7" s="6">
        <f>(B7/((COUNTIF('3way'!$Z$3:$Z$7690,"="&amp;A7))))</f>
        <v>0.26666666666666666</v>
      </c>
      <c r="I7" s="6">
        <f>(C7/(COUNTIF('3way'!$Z$3:$Z$7690,"="&amp;A7)))</f>
        <v>0.33333333333333331</v>
      </c>
      <c r="J7" s="6">
        <f>(D7/(COUNTIF('3way'!$Z$3:$Z$7690,"="&amp;A7)))</f>
        <v>6.6666666666666666E-2</v>
      </c>
      <c r="K7" s="6">
        <f>(E7/(COUNTIF('3way'!$Z$3:$Z$7690,"="&amp;A7)))</f>
        <v>0.23333333333333334</v>
      </c>
      <c r="L7" s="6">
        <f>(F7/(COUNTIF('3way'!$Z$3:$Z$7690,"="&amp;A7)))</f>
        <v>0.23333333333333334</v>
      </c>
      <c r="M7" s="6">
        <f>(G7/(COUNTIF('3way'!$Z$3:$Z$7690,"="&amp;A7)))</f>
        <v>0.6333333333333333</v>
      </c>
      <c r="N7" s="68">
        <f>COUNTIFS('3way'!$R$3:$R$7690,"&gt;=  45% ",'3way'!$AE$3:$AE$7690,"1",'3way'!$Z$3:$Z$7690,"="  &amp;A7)</f>
        <v>10</v>
      </c>
      <c r="O7">
        <f>COUNTIFS('3way'!$R$3:$R$7690,"&gt;=  45% ",'3way'!$AE$3:$AE$7690,"&lt;&gt;1",'3way'!$Z$3:$Z$7690,"="  &amp;A7)</f>
        <v>12</v>
      </c>
      <c r="P7">
        <f>COUNTIFS('3way'!$S$3:$S$7690,"&gt;=  26% ",'3way'!$AE$3:$AE$7690,"X",'3way'!$Z$3:$Z$7690,"="  &amp;A7)</f>
        <v>6</v>
      </c>
      <c r="Q7">
        <f>COUNTIFS('3way'!$S$3:$S$7690,"&gt;=  26% ",'3way'!$AE$3:$AE$7690,"&lt;&gt;X",'3way'!$Z$3:$Z$7690,"="  &amp;A7)</f>
        <v>11</v>
      </c>
      <c r="R7">
        <f>COUNTIFS('3way'!$T$3:$T$7690,"&gt;=  28% ",'3way'!$AE$3:$AE$7690,"2",'3way'!$Z$3:$Z$7690,"="  &amp;A7)</f>
        <v>8</v>
      </c>
      <c r="S7" s="85">
        <f>COUNTIFS('3way'!$T$3:$T$7690,"&gt;=  28% ",'3way'!$AE$3:$AE$7690,"&lt;&gt;2",'3way'!$Z$3:$Z$7690,"="  &amp;A7)</f>
        <v>18</v>
      </c>
      <c r="T7" s="6">
        <f>(N7/(COUNTIF('3way'!$Z$3:$Z$7690,"="&amp;A7)))</f>
        <v>0.33333333333333331</v>
      </c>
      <c r="U7" s="6">
        <f>(O7/(COUNTIF('3way'!$Z$3:$Z$7690,"="&amp;A7)))</f>
        <v>0.4</v>
      </c>
      <c r="V7" s="6">
        <f>(P7/(COUNTIF('3way'!$Z$3:$Z$7690,"="&amp;A7)))</f>
        <v>0.2</v>
      </c>
      <c r="W7" s="6">
        <f>(Q7/(COUNTIF('3way'!$Z$3:$Z$7690,"="&amp;A7)))</f>
        <v>0.36666666666666664</v>
      </c>
      <c r="X7" s="6">
        <f>(R7/(COUNTIF('3way'!$Z$3:$Z$7690,"="&amp;A7)))</f>
        <v>0.26666666666666666</v>
      </c>
      <c r="Y7" s="6">
        <f>(S7/(COUNTIF('3way'!$Z$3:$Z$7690,"="&amp;A7)))</f>
        <v>0.6</v>
      </c>
      <c r="Z7">
        <f t="shared" si="0"/>
        <v>17</v>
      </c>
      <c r="AA7" s="6">
        <f>(Z7/(COUNTIF('3way'!$Z$3:$Z$7690,"="&amp;A7)))</f>
        <v>0.56666666666666665</v>
      </c>
      <c r="AB7">
        <f t="shared" si="1"/>
        <v>24</v>
      </c>
      <c r="AC7" s="6">
        <f>(AB7/(COUNTIF('3way'!$Z$3:$Z$7690,"="&amp;A7)))</f>
        <v>0.8</v>
      </c>
      <c r="AD7">
        <f t="shared" si="2"/>
        <v>36</v>
      </c>
      <c r="AE7" s="6">
        <f>(AD7/(COUNTIF('3way'!$Z$3:$Z$7690,"="&amp;A7)))</f>
        <v>1.2</v>
      </c>
      <c r="AF7">
        <f t="shared" si="3"/>
        <v>41</v>
      </c>
      <c r="AG7" s="6">
        <f>(AF7/(COUNTIF('3way'!$Z$3:$Z$7690,"="&amp;A7)))</f>
        <v>1.3666666666666667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7</v>
      </c>
      <c r="C8" s="68">
        <f>COUNTIFS('3way'!$A$3:$A$7690,"&gt;=  45% ",'3way'!$AE$3:$AE$7690,"&lt;&gt;1",'3way'!$Z$3:$Z$7690,"="  &amp;A8)</f>
        <v>21</v>
      </c>
      <c r="D8" s="68">
        <f>COUNTIFS('3way'!$B$3:$B$7690,"&gt;=  26% ",'3way'!$AE$3:$AE$7690,"X",'3way'!$Z$3:$Z$7690,"="  &amp;A8)</f>
        <v>12</v>
      </c>
      <c r="E8" s="68">
        <f>COUNTIFS('3way'!$B$3:$B$7690,"&gt;=  26% ",'3way'!$AE$3:$AE$7690,"&lt;&gt;X",'3way'!$Z$3:$Z$7690,"="  &amp;A8)</f>
        <v>26</v>
      </c>
      <c r="F8" s="68">
        <f>COUNTIFS('3way'!$C$3:$C$7690,"&gt;=  28% ",'3way'!$AE$3:$AE$7690,"2",'3way'!$Z$3:$Z$7690,"="  &amp;A8)</f>
        <v>9</v>
      </c>
      <c r="G8" s="68">
        <f>COUNTIFS('3way'!$C$3:$C$7690,"&gt;=  28% ",'3way'!$AE$3:$AE$7690,"&lt;&gt;2",'3way'!$Z$3:$Z$7690,"="  &amp;A8)</f>
        <v>32</v>
      </c>
      <c r="H8" s="6">
        <f>(B8/((COUNTIF('3way'!$Z$3:$Z$7690,"="&amp;A8))))</f>
        <v>0.11666666666666667</v>
      </c>
      <c r="I8" s="6">
        <f>(C8/(COUNTIF('3way'!$Z$3:$Z$7690,"="&amp;A8)))</f>
        <v>0.35</v>
      </c>
      <c r="J8" s="6">
        <f>(D8/(COUNTIF('3way'!$Z$3:$Z$7690,"="&amp;A8)))</f>
        <v>0.2</v>
      </c>
      <c r="K8" s="6">
        <f>(E8/(COUNTIF('3way'!$Z$3:$Z$7690,"="&amp;A8)))</f>
        <v>0.43333333333333335</v>
      </c>
      <c r="L8" s="6">
        <f>(F8/(COUNTIF('3way'!$Z$3:$Z$7690,"="&amp;A8)))</f>
        <v>0.15</v>
      </c>
      <c r="M8" s="6">
        <f>(G8/(COUNTIF('3way'!$Z$3:$Z$7690,"="&amp;A8)))</f>
        <v>0.53333333333333333</v>
      </c>
      <c r="N8" s="68">
        <f>COUNTIFS('3way'!$R$3:$R$7690,"&gt;=  45% ",'3way'!$AE$3:$AE$7690,"1",'3way'!$Z$3:$Z$7690,"="  &amp;A8)</f>
        <v>10</v>
      </c>
      <c r="O8">
        <f>COUNTIFS('3way'!$R$3:$R$7690,"&gt;=  45% ",'3way'!$AE$3:$AE$7690,"&lt;&gt;1",'3way'!$Z$3:$Z$7690,"="  &amp;A8)</f>
        <v>19</v>
      </c>
      <c r="P8">
        <f>COUNTIFS('3way'!$S$3:$S$7690,"&gt;=  26% ",'3way'!$AE$3:$AE$7690,"X",'3way'!$Z$3:$Z$7690,"="  &amp;A8)</f>
        <v>16</v>
      </c>
      <c r="Q8">
        <f>COUNTIFS('3way'!$S$3:$S$7690,"&gt;=  26% ",'3way'!$AE$3:$AE$7690,"&lt;&gt;X",'3way'!$Z$3:$Z$7690,"="  &amp;A8)</f>
        <v>39</v>
      </c>
      <c r="R8">
        <f>COUNTIFS('3way'!$T$3:$T$7690,"&gt;=  28% ",'3way'!$AE$3:$AE$7690,"2",'3way'!$Z$3:$Z$7690,"="  &amp;A8)</f>
        <v>14</v>
      </c>
      <c r="S8" s="85">
        <f>COUNTIFS('3way'!$T$3:$T$7690,"&gt;=  28% ",'3way'!$AE$3:$AE$7690,"&lt;&gt;2",'3way'!$Z$3:$Z$7690,"="  &amp;A8)</f>
        <v>32</v>
      </c>
      <c r="T8" s="6">
        <f>(N8/(COUNTIF('3way'!$Z$3:$Z$7690,"="&amp;A8)))</f>
        <v>0.16666666666666666</v>
      </c>
      <c r="U8" s="6">
        <f>(O8/(COUNTIF('3way'!$Z$3:$Z$7690,"="&amp;A8)))</f>
        <v>0.31666666666666665</v>
      </c>
      <c r="V8" s="6">
        <f>(P8/(COUNTIF('3way'!$Z$3:$Z$7690,"="&amp;A8)))</f>
        <v>0.26666666666666666</v>
      </c>
      <c r="W8" s="6">
        <f>(Q8/(COUNTIF('3way'!$Z$3:$Z$7690,"="&amp;A8)))</f>
        <v>0.65</v>
      </c>
      <c r="X8" s="6">
        <f>(R8/(COUNTIF('3way'!$Z$3:$Z$7690,"="&amp;A8)))</f>
        <v>0.23333333333333334</v>
      </c>
      <c r="Y8" s="6">
        <f>(S8/(COUNTIF('3way'!$Z$3:$Z$7690,"="&amp;A8)))</f>
        <v>0.53333333333333333</v>
      </c>
      <c r="Z8">
        <f t="shared" si="0"/>
        <v>28</v>
      </c>
      <c r="AA8" s="6">
        <f>(Z8/(COUNTIF('3way'!$Z$3:$Z$7690,"="&amp;A8)))</f>
        <v>0.46666666666666667</v>
      </c>
      <c r="AB8">
        <f t="shared" si="1"/>
        <v>40</v>
      </c>
      <c r="AC8" s="6">
        <f>(AB8/(COUNTIF('3way'!$Z$3:$Z$7690,"="&amp;A8)))</f>
        <v>0.66666666666666663</v>
      </c>
      <c r="AD8">
        <f t="shared" si="2"/>
        <v>79</v>
      </c>
      <c r="AE8" s="6">
        <f>(AD8/(COUNTIF('3way'!$Z$3:$Z$7690,"="&amp;A8)))</f>
        <v>1.3166666666666667</v>
      </c>
      <c r="AF8">
        <f t="shared" si="3"/>
        <v>90</v>
      </c>
      <c r="AG8" s="6">
        <f>(AF8/(COUNTIF('3way'!$Z$3:$Z$7690,"="&amp;A8)))</f>
        <v>1.5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11</v>
      </c>
      <c r="C9" s="68">
        <f>COUNTIFS('3way'!$A$3:$A$7690,"&gt;=  45% ",'3way'!$AE$3:$AE$7690,"&lt;&gt;1",'3way'!$Z$3:$Z$7690,"="  &amp;A9)</f>
        <v>21</v>
      </c>
      <c r="D9" s="68">
        <f>COUNTIFS('3way'!$B$3:$B$7690,"&gt;=  26% ",'3way'!$AE$3:$AE$7690,"X",'3way'!$Z$3:$Z$7690,"="  &amp;A9)</f>
        <v>10</v>
      </c>
      <c r="E9" s="68">
        <f>COUNTIFS('3way'!$B$3:$B$7690,"&gt;=  26% ",'3way'!$AE$3:$AE$7690,"&lt;&gt;X",'3way'!$Z$3:$Z$7690,"="  &amp;A9)</f>
        <v>18</v>
      </c>
      <c r="F9" s="68">
        <f>COUNTIFS('3way'!$C$3:$C$7690,"&gt;=  28% ",'3way'!$AE$3:$AE$7690,"2",'3way'!$Z$3:$Z$7690,"="  &amp;A9)</f>
        <v>5</v>
      </c>
      <c r="G9" s="68">
        <f>COUNTIFS('3way'!$C$3:$C$7690,"&gt;=  28% ",'3way'!$AE$3:$AE$7690,"&lt;&gt;2",'3way'!$Z$3:$Z$7690,"="  &amp;A9)</f>
        <v>40</v>
      </c>
      <c r="H9" s="6">
        <f>(B9/((COUNTIF('3way'!$Z$3:$Z$7690,"="&amp;A9))))</f>
        <v>0.171875</v>
      </c>
      <c r="I9" s="6">
        <f>(C9/(COUNTIF('3way'!$Z$3:$Z$7690,"="&amp;A9)))</f>
        <v>0.328125</v>
      </c>
      <c r="J9" s="6">
        <f>(D9/(COUNTIF('3way'!$Z$3:$Z$7690,"="&amp;A9)))</f>
        <v>0.15625</v>
      </c>
      <c r="K9" s="6">
        <f>(E9/(COUNTIF('3way'!$Z$3:$Z$7690,"="&amp;A9)))</f>
        <v>0.28125</v>
      </c>
      <c r="L9" s="6">
        <f>(F9/(COUNTIF('3way'!$Z$3:$Z$7690,"="&amp;A9)))</f>
        <v>7.8125E-2</v>
      </c>
      <c r="M9" s="6">
        <f>(G9/(COUNTIF('3way'!$Z$3:$Z$7690,"="&amp;A9)))</f>
        <v>0.625</v>
      </c>
      <c r="N9" s="68">
        <f>COUNTIFS('3way'!$R$3:$R$7690,"&gt;=  45% ",'3way'!$AE$3:$AE$7690,"1",'3way'!$Z$3:$Z$7690,"="  &amp;A9)</f>
        <v>14</v>
      </c>
      <c r="O9">
        <f>COUNTIFS('3way'!$R$3:$R$7690,"&gt;=  45% ",'3way'!$AE$3:$AE$7690,"&lt;&gt;1",'3way'!$Z$3:$Z$7690,"="  &amp;A9)</f>
        <v>20</v>
      </c>
      <c r="P9">
        <f>COUNTIFS('3way'!$S$3:$S$7690,"&gt;=  26% ",'3way'!$AE$3:$AE$7690,"X",'3way'!$Z$3:$Z$7690,"="  &amp;A9)</f>
        <v>17</v>
      </c>
      <c r="Q9">
        <f>COUNTIFS('3way'!$S$3:$S$7690,"&gt;=  26% ",'3way'!$AE$3:$AE$7690,"&lt;&gt;X",'3way'!$Z$3:$Z$7690,"="  &amp;A9)</f>
        <v>41</v>
      </c>
      <c r="R9">
        <f>COUNTIFS('3way'!$T$3:$T$7690,"&gt;=  28% ",'3way'!$AE$3:$AE$7690,"2",'3way'!$Z$3:$Z$7690,"="  &amp;A9)</f>
        <v>9</v>
      </c>
      <c r="S9" s="85">
        <f>COUNTIFS('3way'!$T$3:$T$7690,"&gt;=  28% ",'3way'!$AE$3:$AE$7690,"&lt;&gt;2",'3way'!$Z$3:$Z$7690,"="  &amp;A9)</f>
        <v>39</v>
      </c>
      <c r="T9" s="6">
        <f>(N9/(COUNTIF('3way'!$Z$3:$Z$7690,"="&amp;A9)))</f>
        <v>0.21875</v>
      </c>
      <c r="U9" s="6">
        <f>(O9/(COUNTIF('3way'!$Z$3:$Z$7690,"="&amp;A9)))</f>
        <v>0.3125</v>
      </c>
      <c r="V9" s="6">
        <f>(P9/(COUNTIF('3way'!$Z$3:$Z$7690,"="&amp;A9)))</f>
        <v>0.265625</v>
      </c>
      <c r="W9" s="6">
        <f>(Q9/(COUNTIF('3way'!$Z$3:$Z$7690,"="&amp;A9)))</f>
        <v>0.640625</v>
      </c>
      <c r="X9" s="6">
        <f>(R9/(COUNTIF('3way'!$Z$3:$Z$7690,"="&amp;A9)))</f>
        <v>0.140625</v>
      </c>
      <c r="Y9" s="6">
        <f>(S9/(COUNTIF('3way'!$Z$3:$Z$7690,"="&amp;A9)))</f>
        <v>0.609375</v>
      </c>
      <c r="Z9">
        <f t="shared" si="0"/>
        <v>26</v>
      </c>
      <c r="AA9" s="6">
        <f>(Z9/(COUNTIF('3way'!$Z$3:$Z$7690,"="&amp;A9)))</f>
        <v>0.40625</v>
      </c>
      <c r="AB9">
        <f t="shared" si="1"/>
        <v>40</v>
      </c>
      <c r="AC9" s="6">
        <f>(AB9/(COUNTIF('3way'!$Z$3:$Z$7690,"="&amp;A9)))</f>
        <v>0.625</v>
      </c>
      <c r="AD9">
        <f t="shared" si="2"/>
        <v>79</v>
      </c>
      <c r="AE9" s="6">
        <f>(AD9/(COUNTIF('3way'!$Z$3:$Z$7690,"="&amp;A9)))</f>
        <v>1.234375</v>
      </c>
      <c r="AF9">
        <f t="shared" si="3"/>
        <v>100</v>
      </c>
      <c r="AG9" s="6">
        <f>(AF9/(COUNTIF('3way'!$Z$3:$Z$7690,"="&amp;A9)))</f>
        <v>1.5625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8</v>
      </c>
      <c r="C10" s="68">
        <f>COUNTIFS('3way'!$A$3:$A$7690,"&gt;=  45% ",'3way'!$AE$3:$AE$7690,"&lt;&gt;1",'3way'!$Z$3:$Z$7690,"="  &amp;A10)</f>
        <v>22</v>
      </c>
      <c r="D10" s="68">
        <f>COUNTIFS('3way'!$B$3:$B$7690,"&gt;=  26% ",'3way'!$AE$3:$AE$7690,"X",'3way'!$Z$3:$Z$7690,"="  &amp;A10)</f>
        <v>13</v>
      </c>
      <c r="E10" s="68">
        <f>COUNTIFS('3way'!$B$3:$B$7690,"&gt;=  26% ",'3way'!$AE$3:$AE$7690,"&lt;&gt;X",'3way'!$Z$3:$Z$7690,"="  &amp;A10)</f>
        <v>25</v>
      </c>
      <c r="F10" s="68">
        <f>COUNTIFS('3way'!$C$3:$C$7690,"&gt;=  28% ",'3way'!$AE$3:$AE$7690,"2",'3way'!$Z$3:$Z$7690,"="  &amp;A10)</f>
        <v>13</v>
      </c>
      <c r="G10" s="68">
        <f>COUNTIFS('3way'!$C$3:$C$7690,"&gt;=  28% ",'3way'!$AE$3:$AE$7690,"&lt;&gt;2",'3way'!$Z$3:$Z$7690,"="  &amp;A10)</f>
        <v>39</v>
      </c>
      <c r="H10" s="6">
        <f>(B10/((COUNTIF('3way'!$Z$3:$Z$7690,"="&amp;A10))))</f>
        <v>0.11764705882352941</v>
      </c>
      <c r="I10" s="6">
        <f>(C10/(COUNTIF('3way'!$Z$3:$Z$7690,"="&amp;A10)))</f>
        <v>0.3235294117647059</v>
      </c>
      <c r="J10" s="6">
        <f>(D10/(COUNTIF('3way'!$Z$3:$Z$7690,"="&amp;A10)))</f>
        <v>0.19117647058823528</v>
      </c>
      <c r="K10" s="6">
        <f>(E10/(COUNTIF('3way'!$Z$3:$Z$7690,"="&amp;A10)))</f>
        <v>0.36764705882352944</v>
      </c>
      <c r="L10" s="6">
        <f>(F10/(COUNTIF('3way'!$Z$3:$Z$7690,"="&amp;A10)))</f>
        <v>0.19117647058823528</v>
      </c>
      <c r="M10" s="6">
        <f>(G10/(COUNTIF('3way'!$Z$3:$Z$7690,"="&amp;A10)))</f>
        <v>0.57352941176470584</v>
      </c>
      <c r="N10" s="68">
        <f>COUNTIFS('3way'!$R$3:$R$7690,"&gt;=  45% ",'3way'!$AE$3:$AE$7690,"1",'3way'!$Z$3:$Z$7690,"="  &amp;A10)</f>
        <v>8</v>
      </c>
      <c r="O10">
        <f>COUNTIFS('3way'!$R$3:$R$7690,"&gt;=  45% ",'3way'!$AE$3:$AE$7690,"&lt;&gt;1",'3way'!$Z$3:$Z$7690,"="  &amp;A10)</f>
        <v>19</v>
      </c>
      <c r="P10">
        <f>COUNTIFS('3way'!$S$3:$S$7690,"&gt;=  26% ",'3way'!$AE$3:$AE$7690,"X",'3way'!$Z$3:$Z$7690,"="  &amp;A10)</f>
        <v>21</v>
      </c>
      <c r="Q10">
        <f>COUNTIFS('3way'!$S$3:$S$7690,"&gt;=  26% ",'3way'!$AE$3:$AE$7690,"&lt;&gt;X",'3way'!$Z$3:$Z$7690,"="  &amp;A10)</f>
        <v>44</v>
      </c>
      <c r="R10">
        <f>COUNTIFS('3way'!$T$3:$T$7690,"&gt;=  28% ",'3way'!$AE$3:$AE$7690,"2",'3way'!$Z$3:$Z$7690,"="  &amp;A10)</f>
        <v>11</v>
      </c>
      <c r="S10" s="85">
        <f>COUNTIFS('3way'!$T$3:$T$7690,"&gt;=  28% ",'3way'!$AE$3:$AE$7690,"&lt;&gt;2",'3way'!$Z$3:$Z$7690,"="  &amp;A10)</f>
        <v>45</v>
      </c>
      <c r="T10" s="6">
        <f>(N10/(COUNTIF('3way'!$Z$3:$Z$7690,"="&amp;A10)))</f>
        <v>0.11764705882352941</v>
      </c>
      <c r="U10" s="6">
        <f>(O10/(COUNTIF('3way'!$Z$3:$Z$7690,"="&amp;A10)))</f>
        <v>0.27941176470588236</v>
      </c>
      <c r="V10" s="6">
        <f>(P10/(COUNTIF('3way'!$Z$3:$Z$7690,"="&amp;A10)))</f>
        <v>0.30882352941176472</v>
      </c>
      <c r="W10" s="6">
        <f>(Q10/(COUNTIF('3way'!$Z$3:$Z$7690,"="&amp;A10)))</f>
        <v>0.6470588235294118</v>
      </c>
      <c r="X10" s="6">
        <f>(R10/(COUNTIF('3way'!$Z$3:$Z$7690,"="&amp;A10)))</f>
        <v>0.16176470588235295</v>
      </c>
      <c r="Y10" s="6">
        <f>(S10/(COUNTIF('3way'!$Z$3:$Z$7690,"="&amp;A10)))</f>
        <v>0.66176470588235292</v>
      </c>
      <c r="Z10">
        <f t="shared" si="0"/>
        <v>34</v>
      </c>
      <c r="AA10" s="6">
        <f>(Z10/(COUNTIF('3way'!$Z$3:$Z$7690,"="&amp;A10)))</f>
        <v>0.5</v>
      </c>
      <c r="AB10">
        <f t="shared" si="1"/>
        <v>40</v>
      </c>
      <c r="AC10" s="6">
        <f>(AB10/(COUNTIF('3way'!$Z$3:$Z$7690,"="&amp;A10)))</f>
        <v>0.58823529411764708</v>
      </c>
      <c r="AD10">
        <f t="shared" si="2"/>
        <v>86</v>
      </c>
      <c r="AE10" s="6">
        <f>(AD10/(COUNTIF('3way'!$Z$3:$Z$7690,"="&amp;A10)))</f>
        <v>1.2647058823529411</v>
      </c>
      <c r="AF10">
        <f t="shared" si="3"/>
        <v>108</v>
      </c>
      <c r="AG10" s="6">
        <f>(AF10/(COUNTIF('3way'!$Z$3:$Z$7690,"="&amp;A10)))</f>
        <v>1.588235294117647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5</v>
      </c>
      <c r="C11" s="68">
        <f>COUNTIFS('3way'!$A$3:$A$7690,"&gt;=  45% ",'3way'!$AE$3:$AE$7690,"&lt;&gt;1",'3way'!$Z$3:$Z$7690,"="  &amp;A11)</f>
        <v>16</v>
      </c>
      <c r="D11" s="68">
        <f>COUNTIFS('3way'!$B$3:$B$7690,"&gt;=  26% ",'3way'!$AE$3:$AE$7690,"X",'3way'!$Z$3:$Z$7690,"="  &amp;A11)</f>
        <v>3</v>
      </c>
      <c r="E11" s="68">
        <f>COUNTIFS('3way'!$B$3:$B$7690,"&gt;=  26% ",'3way'!$AE$3:$AE$7690,"&lt;&gt;X",'3way'!$Z$3:$Z$7690,"="  &amp;A11)</f>
        <v>7</v>
      </c>
      <c r="F11" s="68">
        <f>COUNTIFS('3way'!$C$3:$C$7690,"&gt;=  28% ",'3way'!$AE$3:$AE$7690,"2",'3way'!$Z$3:$Z$7690,"="  &amp;A11)</f>
        <v>12</v>
      </c>
      <c r="G11" s="68">
        <f>COUNTIFS('3way'!$C$3:$C$7690,"&gt;=  28% ",'3way'!$AE$3:$AE$7690,"&lt;&gt;2",'3way'!$Z$3:$Z$7690,"="  &amp;A11)</f>
        <v>23</v>
      </c>
      <c r="H11" s="6">
        <f>(B11/((COUNTIF('3way'!$Z$3:$Z$7690,"="&amp;A11))))</f>
        <v>0.12195121951219512</v>
      </c>
      <c r="I11" s="6">
        <f>(C11/(COUNTIF('3way'!$Z$3:$Z$7690,"="&amp;A11)))</f>
        <v>0.3902439024390244</v>
      </c>
      <c r="J11" s="6">
        <f>(D11/(COUNTIF('3way'!$Z$3:$Z$7690,"="&amp;A11)))</f>
        <v>7.3170731707317069E-2</v>
      </c>
      <c r="K11" s="6">
        <f>(E11/(COUNTIF('3way'!$Z$3:$Z$7690,"="&amp;A11)))</f>
        <v>0.17073170731707318</v>
      </c>
      <c r="L11" s="6">
        <f>(F11/(COUNTIF('3way'!$Z$3:$Z$7690,"="&amp;A11)))</f>
        <v>0.29268292682926828</v>
      </c>
      <c r="M11" s="6">
        <f>(G11/(COUNTIF('3way'!$Z$3:$Z$7690,"="&amp;A11)))</f>
        <v>0.56097560975609762</v>
      </c>
      <c r="N11" s="68">
        <f>COUNTIFS('3way'!$R$3:$R$7690,"&gt;=  45% ",'3way'!$AE$3:$AE$7690,"1",'3way'!$Z$3:$Z$7690,"="  &amp;A11)</f>
        <v>7</v>
      </c>
      <c r="O11">
        <f>COUNTIFS('3way'!$R$3:$R$7690,"&gt;=  45% ",'3way'!$AE$3:$AE$7690,"&lt;&gt;1",'3way'!$Z$3:$Z$7690,"="  &amp;A11)</f>
        <v>18</v>
      </c>
      <c r="P11">
        <f>COUNTIFS('3way'!$S$3:$S$7690,"&gt;=  26% ",'3way'!$AE$3:$AE$7690,"X",'3way'!$Z$3:$Z$7690,"="  &amp;A11)</f>
        <v>6</v>
      </c>
      <c r="Q11">
        <f>COUNTIFS('3way'!$S$3:$S$7690,"&gt;=  26% ",'3way'!$AE$3:$AE$7690,"&lt;&gt;X",'3way'!$Z$3:$Z$7690,"="  &amp;A11)</f>
        <v>14</v>
      </c>
      <c r="R11">
        <f>COUNTIFS('3way'!$T$3:$T$7690,"&gt;=  28% ",'3way'!$AE$3:$AE$7690,"2",'3way'!$Z$3:$Z$7690,"="  &amp;A11)</f>
        <v>14</v>
      </c>
      <c r="S11" s="85">
        <f>COUNTIFS('3way'!$T$3:$T$7690,"&gt;=  28% ",'3way'!$AE$3:$AE$7690,"&lt;&gt;2",'3way'!$Z$3:$Z$7690,"="  &amp;A11)</f>
        <v>23</v>
      </c>
      <c r="T11" s="6">
        <f>(N11/(COUNTIF('3way'!$Z$3:$Z$7690,"="&amp;A11)))</f>
        <v>0.17073170731707318</v>
      </c>
      <c r="U11" s="6">
        <f>(O11/(COUNTIF('3way'!$Z$3:$Z$7690,"="&amp;A11)))</f>
        <v>0.43902439024390244</v>
      </c>
      <c r="V11" s="6">
        <f>(P11/(COUNTIF('3way'!$Z$3:$Z$7690,"="&amp;A11)))</f>
        <v>0.14634146341463414</v>
      </c>
      <c r="W11" s="6">
        <f>(Q11/(COUNTIF('3way'!$Z$3:$Z$7690,"="&amp;A11)))</f>
        <v>0.34146341463414637</v>
      </c>
      <c r="X11" s="6">
        <f>(R11/(COUNTIF('3way'!$Z$3:$Z$7690,"="&amp;A11)))</f>
        <v>0.34146341463414637</v>
      </c>
      <c r="Y11" s="6">
        <f>(S11/(COUNTIF('3way'!$Z$3:$Z$7690,"="&amp;A11)))</f>
        <v>0.56097560975609762</v>
      </c>
      <c r="Z11">
        <f t="shared" si="0"/>
        <v>20</v>
      </c>
      <c r="AA11" s="6">
        <f>(Z11/(COUNTIF('3way'!$Z$3:$Z$7690,"="&amp;A11)))</f>
        <v>0.48780487804878048</v>
      </c>
      <c r="AB11">
        <f t="shared" si="1"/>
        <v>27</v>
      </c>
      <c r="AC11" s="6">
        <f>(AB11/(COUNTIF('3way'!$Z$3:$Z$7690,"="&amp;A11)))</f>
        <v>0.65853658536585369</v>
      </c>
      <c r="AD11">
        <f t="shared" si="2"/>
        <v>46</v>
      </c>
      <c r="AE11" s="6">
        <f>(AD11/(COUNTIF('3way'!$Z$3:$Z$7690,"="&amp;A11)))</f>
        <v>1.1219512195121952</v>
      </c>
      <c r="AF11">
        <f t="shared" si="3"/>
        <v>55</v>
      </c>
      <c r="AG11" s="6">
        <f>(AF11/(COUNTIF('3way'!$Z$3:$Z$7690,"="&amp;A11)))</f>
        <v>1.3414634146341464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6</v>
      </c>
      <c r="C12" s="68">
        <f>COUNTIFS('3way'!$A$3:$A$7690,"&gt;=  45% ",'3way'!$AE$3:$AE$7690,"&lt;&gt;1",'3way'!$Z$3:$Z$7690,"="  &amp;A12)</f>
        <v>14</v>
      </c>
      <c r="D12" s="68">
        <f>COUNTIFS('3way'!$B$3:$B$7690,"&gt;=  26% ",'3way'!$AE$3:$AE$7690,"X",'3way'!$Z$3:$Z$7690,"="  &amp;A12)</f>
        <v>5</v>
      </c>
      <c r="E12" s="68">
        <f>COUNTIFS('3way'!$B$3:$B$7690,"&gt;=  26% ",'3way'!$AE$3:$AE$7690,"&lt;&gt;X",'3way'!$Z$3:$Z$7690,"="  &amp;A12)</f>
        <v>9</v>
      </c>
      <c r="F12" s="68">
        <f>COUNTIFS('3way'!$C$3:$C$7690,"&gt;=  28% ",'3way'!$AE$3:$AE$7690,"2",'3way'!$Z$3:$Z$7690,"="  &amp;A12)</f>
        <v>8</v>
      </c>
      <c r="G12" s="68">
        <f>COUNTIFS('3way'!$C$3:$C$7690,"&gt;=  28% ",'3way'!$AE$3:$AE$7690,"&lt;&gt;2",'3way'!$Z$3:$Z$7690,"="  &amp;A12)</f>
        <v>25</v>
      </c>
      <c r="H12" s="6">
        <f>(B12/((COUNTIF('3way'!$Z$3:$Z$7690,"="&amp;A12))))</f>
        <v>0.15</v>
      </c>
      <c r="I12" s="6">
        <f>(C12/(COUNTIF('3way'!$Z$3:$Z$7690,"="&amp;A12)))</f>
        <v>0.35</v>
      </c>
      <c r="J12" s="6">
        <f>(D12/(COUNTIF('3way'!$Z$3:$Z$7690,"="&amp;A12)))</f>
        <v>0.125</v>
      </c>
      <c r="K12" s="6">
        <f>(E12/(COUNTIF('3way'!$Z$3:$Z$7690,"="&amp;A12)))</f>
        <v>0.22500000000000001</v>
      </c>
      <c r="L12" s="6">
        <f>(F12/(COUNTIF('3way'!$Z$3:$Z$7690,"="&amp;A12)))</f>
        <v>0.2</v>
      </c>
      <c r="M12" s="6">
        <f>(G12/(COUNTIF('3way'!$Z$3:$Z$7690,"="&amp;A12)))</f>
        <v>0.625</v>
      </c>
      <c r="N12" s="68">
        <f>COUNTIFS('3way'!$R$3:$R$7690,"&gt;=  45% ",'3way'!$AE$3:$AE$7690,"1",'3way'!$Z$3:$Z$7690,"="  &amp;A12)</f>
        <v>7</v>
      </c>
      <c r="O12">
        <f>COUNTIFS('3way'!$R$3:$R$7690,"&gt;=  45% ",'3way'!$AE$3:$AE$7690,"&lt;&gt;1",'3way'!$Z$3:$Z$7690,"="  &amp;A12)</f>
        <v>21</v>
      </c>
      <c r="P12">
        <f>COUNTIFS('3way'!$S$3:$S$7690,"&gt;=  26% ",'3way'!$AE$3:$AE$7690,"X",'3way'!$Z$3:$Z$7690,"="  &amp;A12)</f>
        <v>10</v>
      </c>
      <c r="Q12">
        <f>COUNTIFS('3way'!$S$3:$S$7690,"&gt;=  26% ",'3way'!$AE$3:$AE$7690,"&lt;&gt;X",'3way'!$Z$3:$Z$7690,"="  &amp;A12)</f>
        <v>12</v>
      </c>
      <c r="R12">
        <f>COUNTIFS('3way'!$T$3:$T$7690,"&gt;=  28% ",'3way'!$AE$3:$AE$7690,"2",'3way'!$Z$3:$Z$7690,"="  &amp;A12)</f>
        <v>6</v>
      </c>
      <c r="S12" s="85">
        <f>COUNTIFS('3way'!$T$3:$T$7690,"&gt;=  28% ",'3way'!$AE$3:$AE$7690,"&lt;&gt;2",'3way'!$Z$3:$Z$7690,"="  &amp;A12)</f>
        <v>17</v>
      </c>
      <c r="T12" s="6">
        <f>(N12/(COUNTIF('3way'!$Z$3:$Z$7690,"="&amp;A12)))</f>
        <v>0.17499999999999999</v>
      </c>
      <c r="U12" s="6">
        <f>(O12/(COUNTIF('3way'!$Z$3:$Z$7690,"="&amp;A12)))</f>
        <v>0.52500000000000002</v>
      </c>
      <c r="V12" s="6">
        <f>(P12/(COUNTIF('3way'!$Z$3:$Z$7690,"="&amp;A12)))</f>
        <v>0.25</v>
      </c>
      <c r="W12" s="6">
        <f>(Q12/(COUNTIF('3way'!$Z$3:$Z$7690,"="&amp;A12)))</f>
        <v>0.3</v>
      </c>
      <c r="X12" s="6">
        <f>(R12/(COUNTIF('3way'!$Z$3:$Z$7690,"="&amp;A12)))</f>
        <v>0.15</v>
      </c>
      <c r="Y12" s="6">
        <f>(S12/(COUNTIF('3way'!$Z$3:$Z$7690,"="&amp;A12)))</f>
        <v>0.42499999999999999</v>
      </c>
      <c r="Z12">
        <f t="shared" si="0"/>
        <v>19</v>
      </c>
      <c r="AA12" s="6">
        <f>(Z12/(COUNTIF('3way'!$Z$3:$Z$7690,"="&amp;A12)))</f>
        <v>0.47499999999999998</v>
      </c>
      <c r="AB12">
        <f t="shared" si="1"/>
        <v>23</v>
      </c>
      <c r="AC12" s="6">
        <f>(AB12/(COUNTIF('3way'!$Z$3:$Z$7690,"="&amp;A12)))</f>
        <v>0.57499999999999996</v>
      </c>
      <c r="AD12">
        <f t="shared" si="2"/>
        <v>48</v>
      </c>
      <c r="AE12" s="6">
        <f>(AD12/(COUNTIF('3way'!$Z$3:$Z$7690,"="&amp;A12)))</f>
        <v>1.2</v>
      </c>
      <c r="AF12">
        <f t="shared" si="3"/>
        <v>50</v>
      </c>
      <c r="AG12" s="6">
        <f>(AF12/(COUNTIF('3way'!$Z$3:$Z$7690,"="&amp;A12)))</f>
        <v>1.25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7</v>
      </c>
      <c r="C13" s="68">
        <f>COUNTIFS('3way'!$A$3:$A$7690,"&gt;=  45% ",'3way'!$AE$3:$AE$7690,"&lt;&gt;1",'3way'!$Z$3:$Z$7690,"="  &amp;A13)</f>
        <v>19</v>
      </c>
      <c r="D13" s="68">
        <f>COUNTIFS('3way'!$B$3:$B$7690,"&gt;=  26% ",'3way'!$AE$3:$AE$7690,"X",'3way'!$Z$3:$Z$7690,"="  &amp;A13)</f>
        <v>10</v>
      </c>
      <c r="E13" s="68">
        <f>COUNTIFS('3way'!$B$3:$B$7690,"&gt;=  26% ",'3way'!$AE$3:$AE$7690,"&lt;&gt;X",'3way'!$Z$3:$Z$7690,"="  &amp;A13)</f>
        <v>23</v>
      </c>
      <c r="F13" s="68">
        <f>COUNTIFS('3way'!$C$3:$C$7690,"&gt;=  28% ",'3way'!$AE$3:$AE$7690,"2",'3way'!$Z$3:$Z$7690,"="  &amp;A13)</f>
        <v>12</v>
      </c>
      <c r="G13" s="68">
        <f>COUNTIFS('3way'!$C$3:$C$7690,"&gt;=  28% ",'3way'!$AE$3:$AE$7690,"&lt;&gt;2",'3way'!$Z$3:$Z$7690,"="  &amp;A13)</f>
        <v>26</v>
      </c>
      <c r="H13" s="6">
        <f>(B13/((COUNTIF('3way'!$Z$3:$Z$7690,"="&amp;A13))))</f>
        <v>0.11864406779661017</v>
      </c>
      <c r="I13" s="6">
        <f>(C13/(COUNTIF('3way'!$Z$3:$Z$7690,"="&amp;A13)))</f>
        <v>0.32203389830508472</v>
      </c>
      <c r="J13" s="6">
        <f>(D13/(COUNTIF('3way'!$Z$3:$Z$7690,"="&amp;A13)))</f>
        <v>0.16949152542372881</v>
      </c>
      <c r="K13" s="6">
        <f>(E13/(COUNTIF('3way'!$Z$3:$Z$7690,"="&amp;A13)))</f>
        <v>0.38983050847457629</v>
      </c>
      <c r="L13" s="6">
        <f>(F13/(COUNTIF('3way'!$Z$3:$Z$7690,"="&amp;A13)))</f>
        <v>0.20338983050847459</v>
      </c>
      <c r="M13" s="6">
        <f>(G13/(COUNTIF('3way'!$Z$3:$Z$7690,"="&amp;A13)))</f>
        <v>0.44067796610169491</v>
      </c>
      <c r="N13" s="68">
        <f>COUNTIFS('3way'!$R$3:$R$7690,"&gt;=  45% ",'3way'!$AE$3:$AE$7690,"1",'3way'!$Z$3:$Z$7690,"="  &amp;A13)</f>
        <v>10</v>
      </c>
      <c r="O13">
        <f>COUNTIFS('3way'!$R$3:$R$7690,"&gt;=  45% ",'3way'!$AE$3:$AE$7690,"&lt;&gt;1",'3way'!$Z$3:$Z$7690,"="  &amp;A13)</f>
        <v>18</v>
      </c>
      <c r="P13">
        <f>COUNTIFS('3way'!$S$3:$S$7690,"&gt;=  26% ",'3way'!$AE$3:$AE$7690,"X",'3way'!$Z$3:$Z$7690,"="  &amp;A13)</f>
        <v>19</v>
      </c>
      <c r="Q13">
        <f>COUNTIFS('3way'!$S$3:$S$7690,"&gt;=  26% ",'3way'!$AE$3:$AE$7690,"&lt;&gt;X",'3way'!$Z$3:$Z$7690,"="  &amp;A13)</f>
        <v>38</v>
      </c>
      <c r="R13">
        <f>COUNTIFS('3way'!$T$3:$T$7690,"&gt;=  28% ",'3way'!$AE$3:$AE$7690,"2",'3way'!$Z$3:$Z$7690,"="  &amp;A13)</f>
        <v>16</v>
      </c>
      <c r="S13" s="85">
        <f>COUNTIFS('3way'!$T$3:$T$7690,"&gt;=  28% ",'3way'!$AE$3:$AE$7690,"&lt;&gt;2",'3way'!$Z$3:$Z$7690,"="  &amp;A13)</f>
        <v>32</v>
      </c>
      <c r="T13" s="6">
        <f>(N13/(COUNTIF('3way'!$Z$3:$Z$7690,"="&amp;A13)))</f>
        <v>0.16949152542372881</v>
      </c>
      <c r="U13" s="6">
        <f>(O13/(COUNTIF('3way'!$Z$3:$Z$7690,"="&amp;A13)))</f>
        <v>0.30508474576271188</v>
      </c>
      <c r="V13" s="6">
        <f>(P13/(COUNTIF('3way'!$Z$3:$Z$7690,"="&amp;A13)))</f>
        <v>0.32203389830508472</v>
      </c>
      <c r="W13" s="6">
        <f>(Q13/(COUNTIF('3way'!$Z$3:$Z$7690,"="&amp;A13)))</f>
        <v>0.64406779661016944</v>
      </c>
      <c r="X13" s="6">
        <f>(R13/(COUNTIF('3way'!$Z$3:$Z$7690,"="&amp;A13)))</f>
        <v>0.2711864406779661</v>
      </c>
      <c r="Y13" s="6">
        <f>(S13/(COUNTIF('3way'!$Z$3:$Z$7690,"="&amp;A13)))</f>
        <v>0.5423728813559322</v>
      </c>
      <c r="Z13">
        <f t="shared" si="0"/>
        <v>29</v>
      </c>
      <c r="AA13" s="6">
        <f>(Z13/(COUNTIF('3way'!$Z$3:$Z$7690,"="&amp;A13)))</f>
        <v>0.49152542372881358</v>
      </c>
      <c r="AB13">
        <f t="shared" si="1"/>
        <v>45</v>
      </c>
      <c r="AC13" s="6">
        <f>(AB13/(COUNTIF('3way'!$Z$3:$Z$7690,"="&amp;A13)))</f>
        <v>0.76271186440677963</v>
      </c>
      <c r="AD13">
        <f t="shared" si="2"/>
        <v>68</v>
      </c>
      <c r="AE13" s="6">
        <f>(AD13/(COUNTIF('3way'!$Z$3:$Z$7690,"="&amp;A13)))</f>
        <v>1.152542372881356</v>
      </c>
      <c r="AF13">
        <f t="shared" si="3"/>
        <v>88</v>
      </c>
      <c r="AG13" s="6">
        <f>(AF13/(COUNTIF('3way'!$Z$3:$Z$7690,"="&amp;A13)))</f>
        <v>1.4915254237288136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0</v>
      </c>
      <c r="C14" s="68">
        <f>COUNTIFS('3way'!$A$3:$A$7690,"&gt;=  45% ",'3way'!$AE$3:$AE$7690,"&lt;&gt;1",'3way'!$Z$3:$Z$7690,"="  &amp;A14)</f>
        <v>0</v>
      </c>
      <c r="D14" s="68">
        <f>COUNTIFS('3way'!$B$3:$B$7690,"&gt;=  26% ",'3way'!$AE$3:$AE$7690,"X",'3way'!$Z$3:$Z$7690,"="  &amp;A14)</f>
        <v>0</v>
      </c>
      <c r="E14" s="68">
        <f>COUNTIFS('3way'!$B$3:$B$7690,"&gt;=  26% ",'3way'!$AE$3:$AE$7690,"&lt;&gt;X",'3way'!$Z$3:$Z$7690,"="  &amp;A14)</f>
        <v>0</v>
      </c>
      <c r="F14" s="68">
        <f>COUNTIFS('3way'!$C$3:$C$7690,"&gt;=  28% ",'3way'!$AE$3:$AE$7690,"2",'3way'!$Z$3:$Z$7690,"="  &amp;A14)</f>
        <v>0</v>
      </c>
      <c r="G14" s="68">
        <f>COUNTIFS('3way'!$C$3:$C$7690,"&gt;=  28% ",'3way'!$AE$3:$AE$7690,"&lt;&gt;2",'3way'!$Z$3:$Z$7690,"="  &amp;A14)</f>
        <v>0</v>
      </c>
      <c r="H14" s="6" t="e">
        <f>(B14/((COUNTIF('3way'!$Z$3:$Z$7690,"="&amp;A14))))</f>
        <v>#DIV/0!</v>
      </c>
      <c r="I14" s="6" t="e">
        <f>(C14/(COUNTIF('3way'!$Z$3:$Z$7690,"="&amp;A14)))</f>
        <v>#DIV/0!</v>
      </c>
      <c r="J14" s="6" t="e">
        <f>(D14/(COUNTIF('3way'!$Z$3:$Z$7690,"="&amp;A14)))</f>
        <v>#DIV/0!</v>
      </c>
      <c r="K14" s="6" t="e">
        <f>(E14/(COUNTIF('3way'!$Z$3:$Z$7690,"="&amp;A14)))</f>
        <v>#DIV/0!</v>
      </c>
      <c r="L14" s="6" t="e">
        <f>(F14/(COUNTIF('3way'!$Z$3:$Z$7690,"="&amp;A14)))</f>
        <v>#DIV/0!</v>
      </c>
      <c r="M14" s="6" t="e">
        <f>(G14/(COUNTIF('3way'!$Z$3:$Z$7690,"="&amp;A14)))</f>
        <v>#DIV/0!</v>
      </c>
      <c r="N14" s="68">
        <f>COUNTIFS('3way'!$R$3:$R$7690,"&gt;=  45% ",'3way'!$AE$3:$AE$7690,"1",'3way'!$Z$3:$Z$7690,"="  &amp;A14)</f>
        <v>0</v>
      </c>
      <c r="O14">
        <f>COUNTIFS('3way'!$R$3:$R$7690,"&gt;=  45% ",'3way'!$AE$3:$AE$7690,"&lt;&gt;1",'3way'!$Z$3:$Z$7690,"="  &amp;A14)</f>
        <v>0</v>
      </c>
      <c r="P14">
        <f>COUNTIFS('3way'!$S$3:$S$7690,"&gt;=  26% ",'3way'!$AE$3:$AE$7690,"X",'3way'!$Z$3:$Z$7690,"="  &amp;A14)</f>
        <v>0</v>
      </c>
      <c r="Q14">
        <f>COUNTIFS('3way'!$S$3:$S$7690,"&gt;=  26% ",'3way'!$AE$3:$AE$7690,"&lt;&gt;X",'3way'!$Z$3:$Z$7690,"="  &amp;A14)</f>
        <v>0</v>
      </c>
      <c r="R14">
        <f>COUNTIFS('3way'!$T$3:$T$7690,"&gt;=  28% ",'3way'!$AE$3:$AE$7690,"2",'3way'!$Z$3:$Z$7690,"="  &amp;A14)</f>
        <v>0</v>
      </c>
      <c r="S14" s="85">
        <f>COUNTIFS('3way'!$T$3:$T$7690,"&gt;=  28% ",'3way'!$AE$3:$AE$7690,"&lt;&gt;2",'3way'!$Z$3:$Z$7690,"="  &amp;A14)</f>
        <v>0</v>
      </c>
      <c r="T14" s="6" t="e">
        <f>(N14/(COUNTIF('3way'!$Z$3:$Z$7690,"="&amp;A14)))</f>
        <v>#DIV/0!</v>
      </c>
      <c r="U14" s="6" t="e">
        <f>(O14/(COUNTIF('3way'!$Z$3:$Z$7690,"="&amp;A14)))</f>
        <v>#DIV/0!</v>
      </c>
      <c r="V14" s="6" t="e">
        <f>(P14/(COUNTIF('3way'!$Z$3:$Z$7690,"="&amp;A14)))</f>
        <v>#DIV/0!</v>
      </c>
      <c r="W14" s="6" t="e">
        <f>(Q14/(COUNTIF('3way'!$Z$3:$Z$7690,"="&amp;A14)))</f>
        <v>#DIV/0!</v>
      </c>
      <c r="X14" s="6" t="e">
        <f>(R14/(COUNTIF('3way'!$Z$3:$Z$7690,"="&amp;A14)))</f>
        <v>#DIV/0!</v>
      </c>
      <c r="Y14" s="6" t="e">
        <f>(S14/(COUNTIF('3way'!$Z$3:$Z$7690,"="&amp;A14)))</f>
        <v>#DIV/0!</v>
      </c>
      <c r="Z14">
        <f t="shared" si="0"/>
        <v>0</v>
      </c>
      <c r="AA14" s="6" t="e">
        <f>(Z14/(COUNTIF('3way'!$Z$3:$Z$7690,"="&amp;A14)))</f>
        <v>#DIV/0!</v>
      </c>
      <c r="AB14">
        <f t="shared" si="1"/>
        <v>0</v>
      </c>
      <c r="AC14" s="6" t="e">
        <f>(AB14/(COUNTIF('3way'!$Z$3:$Z$7690,"="&amp;A14)))</f>
        <v>#DIV/0!</v>
      </c>
      <c r="AD14">
        <f t="shared" si="2"/>
        <v>0</v>
      </c>
      <c r="AE14" s="6" t="e">
        <f>(AD14/(COUNTIF('3way'!$Z$3:$Z$7690,"="&amp;A14)))</f>
        <v>#DIV/0!</v>
      </c>
      <c r="AF14">
        <f t="shared" si="3"/>
        <v>0</v>
      </c>
      <c r="AG14" s="6" t="e">
        <f>(AF14/(COUNTIF('3way'!$Z$3:$Z$7690,"="&amp;A14)))</f>
        <v>#DIV/0!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5</v>
      </c>
      <c r="C15" s="68">
        <f>COUNTIFS('3way'!$A$3:$A$7690,"&gt;=  45% ",'3way'!$AE$3:$AE$7690,"&lt;&gt;1",'3way'!$Z$3:$Z$7690,"="  &amp;A15)</f>
        <v>10</v>
      </c>
      <c r="D15" s="68">
        <f>COUNTIFS('3way'!$B$3:$B$7690,"&gt;=  26% ",'3way'!$AE$3:$AE$7690,"X",'3way'!$Z$3:$Z$7690,"="  &amp;A15)</f>
        <v>2</v>
      </c>
      <c r="E15" s="68">
        <f>COUNTIFS('3way'!$B$3:$B$7690,"&gt;=  26% ",'3way'!$AE$3:$AE$7690,"&lt;&gt;X",'3way'!$Z$3:$Z$7690,"="  &amp;A15)</f>
        <v>4</v>
      </c>
      <c r="F15" s="68">
        <f>COUNTIFS('3way'!$C$3:$C$7690,"&gt;=  28% ",'3way'!$AE$3:$AE$7690,"2",'3way'!$Z$3:$Z$7690,"="  &amp;A15)</f>
        <v>6</v>
      </c>
      <c r="G15" s="68">
        <f>COUNTIFS('3way'!$C$3:$C$7690,"&gt;=  28% ",'3way'!$AE$3:$AE$7690,"&lt;&gt;2",'3way'!$Z$3:$Z$7690,"="  &amp;A15)</f>
        <v>11</v>
      </c>
      <c r="H15" s="6">
        <f>(B15/((COUNTIF('3way'!$Z$3:$Z$7690,"="&amp;A15))))</f>
        <v>0.25</v>
      </c>
      <c r="I15" s="6">
        <f>(C15/(COUNTIF('3way'!$Z$3:$Z$7690,"="&amp;A15)))</f>
        <v>0.5</v>
      </c>
      <c r="J15" s="6">
        <f>(D15/(COUNTIF('3way'!$Z$3:$Z$7690,"="&amp;A15)))</f>
        <v>0.1</v>
      </c>
      <c r="K15" s="6">
        <f>(E15/(COUNTIF('3way'!$Z$3:$Z$7690,"="&amp;A15)))</f>
        <v>0.2</v>
      </c>
      <c r="L15" s="6">
        <f>(F15/(COUNTIF('3way'!$Z$3:$Z$7690,"="&amp;A15)))</f>
        <v>0.3</v>
      </c>
      <c r="M15" s="6">
        <f>(G15/(COUNTIF('3way'!$Z$3:$Z$7690,"="&amp;A15)))</f>
        <v>0.55000000000000004</v>
      </c>
      <c r="N15" s="68">
        <f>COUNTIFS('3way'!$R$3:$R$7690,"&gt;=  45% ",'3way'!$AE$3:$AE$7690,"1",'3way'!$Z$3:$Z$7690,"="  &amp;A15)</f>
        <v>7</v>
      </c>
      <c r="O15">
        <f>COUNTIFS('3way'!$R$3:$R$7690,"&gt;=  45% ",'3way'!$AE$3:$AE$7690,"&lt;&gt;1",'3way'!$Z$3:$Z$7690,"="  &amp;A15)</f>
        <v>11</v>
      </c>
      <c r="P15">
        <f>COUNTIFS('3way'!$S$3:$S$7690,"&gt;=  26% ",'3way'!$AE$3:$AE$7690,"X",'3way'!$Z$3:$Z$7690,"="  &amp;A15)</f>
        <v>0</v>
      </c>
      <c r="Q15">
        <f>COUNTIFS('3way'!$S$3:$S$7690,"&gt;=  26% ",'3way'!$AE$3:$AE$7690,"&lt;&gt;X",'3way'!$Z$3:$Z$7690,"="  &amp;A15)</f>
        <v>3</v>
      </c>
      <c r="R15">
        <f>COUNTIFS('3way'!$T$3:$T$7690,"&gt;=  28% ",'3way'!$AE$3:$AE$7690,"2",'3way'!$Z$3:$Z$7690,"="  &amp;A15)</f>
        <v>7</v>
      </c>
      <c r="S15" s="85">
        <f>COUNTIFS('3way'!$T$3:$T$7690,"&gt;=  28% ",'3way'!$AE$3:$AE$7690,"&lt;&gt;2",'3way'!$Z$3:$Z$7690,"="  &amp;A15)</f>
        <v>8</v>
      </c>
      <c r="T15" s="6">
        <f>(N15/(COUNTIF('3way'!$Z$3:$Z$7690,"="&amp;A15)))</f>
        <v>0.35</v>
      </c>
      <c r="U15" s="6">
        <f>(O15/(COUNTIF('3way'!$Z$3:$Z$7690,"="&amp;A15)))</f>
        <v>0.55000000000000004</v>
      </c>
      <c r="V15" s="6">
        <f>(P15/(COUNTIF('3way'!$Z$3:$Z$7690,"="&amp;A15)))</f>
        <v>0</v>
      </c>
      <c r="W15" s="6">
        <f>(Q15/(COUNTIF('3way'!$Z$3:$Z$7690,"="&amp;A15)))</f>
        <v>0.15</v>
      </c>
      <c r="X15" s="6">
        <f>(R15/(COUNTIF('3way'!$Z$3:$Z$7690,"="&amp;A15)))</f>
        <v>0.35</v>
      </c>
      <c r="Y15" s="6">
        <f>(S15/(COUNTIF('3way'!$Z$3:$Z$7690,"="&amp;A15)))</f>
        <v>0.4</v>
      </c>
      <c r="Z15">
        <f t="shared" si="0"/>
        <v>13</v>
      </c>
      <c r="AA15" s="6">
        <f>(Z15/(COUNTIF('3way'!$Z$3:$Z$7690,"="&amp;A15)))</f>
        <v>0.65</v>
      </c>
      <c r="AB15">
        <f t="shared" si="1"/>
        <v>14</v>
      </c>
      <c r="AC15" s="6">
        <f>(AB15/(COUNTIF('3way'!$Z$3:$Z$7690,"="&amp;A15)))</f>
        <v>0.7</v>
      </c>
      <c r="AD15">
        <f t="shared" si="2"/>
        <v>25</v>
      </c>
      <c r="AE15" s="6">
        <f>(AD15/(COUNTIF('3way'!$Z$3:$Z$7690,"="&amp;A15)))</f>
        <v>1.25</v>
      </c>
      <c r="AF15">
        <f t="shared" si="3"/>
        <v>22</v>
      </c>
      <c r="AG15" s="6">
        <f>(AF15/(COUNTIF('3way'!$Z$3:$Z$7690,"="&amp;A15)))</f>
        <v>1.1000000000000001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5</v>
      </c>
      <c r="C16" s="68">
        <f>COUNTIFS('3way'!$A$3:$A$7690,"&gt;=  45% ",'3way'!$AE$3:$AE$7690,"&lt;&gt;1",'3way'!$Z$3:$Z$7690,"="  &amp;A16)</f>
        <v>5</v>
      </c>
      <c r="D16" s="68">
        <f>COUNTIFS('3way'!$B$3:$B$7690,"&gt;=  26% ",'3way'!$AE$3:$AE$7690,"X",'3way'!$Z$3:$Z$7690,"="  &amp;A16)</f>
        <v>2</v>
      </c>
      <c r="E16" s="68">
        <f>COUNTIFS('3way'!$B$3:$B$7690,"&gt;=  26% ",'3way'!$AE$3:$AE$7690,"&lt;&gt;X",'3way'!$Z$3:$Z$7690,"="  &amp;A16)</f>
        <v>6</v>
      </c>
      <c r="F16" s="68">
        <f>COUNTIFS('3way'!$C$3:$C$7690,"&gt;=  28% ",'3way'!$AE$3:$AE$7690,"2",'3way'!$Z$3:$Z$7690,"="  &amp;A16)</f>
        <v>1</v>
      </c>
      <c r="G16" s="68">
        <f>COUNTIFS('3way'!$C$3:$C$7690,"&gt;=  28% ",'3way'!$AE$3:$AE$7690,"&lt;&gt;2",'3way'!$Z$3:$Z$7690,"="  &amp;A16)</f>
        <v>4</v>
      </c>
      <c r="H16" s="6">
        <f>(B16/((COUNTIF('3way'!$Z$3:$Z$7690,"="&amp;A16))))</f>
        <v>0.25</v>
      </c>
      <c r="I16" s="6">
        <f>(C16/(COUNTIF('3way'!$Z$3:$Z$7690,"="&amp;A16)))</f>
        <v>0.25</v>
      </c>
      <c r="J16" s="6">
        <f>(D16/(COUNTIF('3way'!$Z$3:$Z$7690,"="&amp;A16)))</f>
        <v>0.1</v>
      </c>
      <c r="K16" s="6">
        <f>(E16/(COUNTIF('3way'!$Z$3:$Z$7690,"="&amp;A16)))</f>
        <v>0.3</v>
      </c>
      <c r="L16" s="6">
        <f>(F16/(COUNTIF('3way'!$Z$3:$Z$7690,"="&amp;A16)))</f>
        <v>0.05</v>
      </c>
      <c r="M16" s="6">
        <f>(G16/(COUNTIF('3way'!$Z$3:$Z$7690,"="&amp;A16)))</f>
        <v>0.2</v>
      </c>
      <c r="N16" s="68">
        <f>COUNTIFS('3way'!$R$3:$R$7690,"&gt;=  45% ",'3way'!$AE$3:$AE$7690,"1",'3way'!$Z$3:$Z$7690,"="  &amp;A16)</f>
        <v>4</v>
      </c>
      <c r="O16">
        <f>COUNTIFS('3way'!$R$3:$R$7690,"&gt;=  45% ",'3way'!$AE$3:$AE$7690,"&lt;&gt;1",'3way'!$Z$3:$Z$7690,"="  &amp;A16)</f>
        <v>6</v>
      </c>
      <c r="P16">
        <f>COUNTIFS('3way'!$S$3:$S$7690,"&gt;=  26% ",'3way'!$AE$3:$AE$7690,"X",'3way'!$Z$3:$Z$7690,"="  &amp;A16)</f>
        <v>4</v>
      </c>
      <c r="Q16">
        <f>COUNTIFS('3way'!$S$3:$S$7690,"&gt;=  26% ",'3way'!$AE$3:$AE$7690,"&lt;&gt;X",'3way'!$Z$3:$Z$7690,"="  &amp;A16)</f>
        <v>14</v>
      </c>
      <c r="R16">
        <f>COUNTIFS('3way'!$T$3:$T$7690,"&gt;=  28% ",'3way'!$AE$3:$AE$7690,"2",'3way'!$Z$3:$Z$7690,"="  &amp;A16)</f>
        <v>4</v>
      </c>
      <c r="S16" s="85">
        <f>COUNTIFS('3way'!$T$3:$T$7690,"&gt;=  28% ",'3way'!$AE$3:$AE$7690,"&lt;&gt;2",'3way'!$Z$3:$Z$7690,"="  &amp;A16)</f>
        <v>10</v>
      </c>
      <c r="T16" s="6">
        <f>(N16/(COUNTIF('3way'!$Z$3:$Z$7690,"="&amp;A16)))</f>
        <v>0.2</v>
      </c>
      <c r="U16" s="6">
        <f>(O16/(COUNTIF('3way'!$Z$3:$Z$7690,"="&amp;A16)))</f>
        <v>0.3</v>
      </c>
      <c r="V16" s="6">
        <f>(P16/(COUNTIF('3way'!$Z$3:$Z$7690,"="&amp;A16)))</f>
        <v>0.2</v>
      </c>
      <c r="W16" s="6">
        <f>(Q16/(COUNTIF('3way'!$Z$3:$Z$7690,"="&amp;A16)))</f>
        <v>0.7</v>
      </c>
      <c r="X16" s="6">
        <f>(R16/(COUNTIF('3way'!$Z$3:$Z$7690,"="&amp;A16)))</f>
        <v>0.2</v>
      </c>
      <c r="Y16" s="6">
        <f>(S16/(COUNTIF('3way'!$Z$3:$Z$7690,"="&amp;A16)))</f>
        <v>0.5</v>
      </c>
      <c r="Z16">
        <f t="shared" si="0"/>
        <v>8</v>
      </c>
      <c r="AA16" s="6">
        <f>(Z16/(COUNTIF('3way'!$Z$3:$Z$7690,"="&amp;A16)))</f>
        <v>0.4</v>
      </c>
      <c r="AB16">
        <f t="shared" si="1"/>
        <v>12</v>
      </c>
      <c r="AC16" s="6">
        <f>(AB16/(COUNTIF('3way'!$Z$3:$Z$7690,"="&amp;A16)))</f>
        <v>0.6</v>
      </c>
      <c r="AD16">
        <f t="shared" si="2"/>
        <v>15</v>
      </c>
      <c r="AE16" s="6">
        <f>(AD16/(COUNTIF('3way'!$Z$3:$Z$7690,"="&amp;A16)))</f>
        <v>0.75</v>
      </c>
      <c r="AF16">
        <f t="shared" si="3"/>
        <v>30</v>
      </c>
      <c r="AG16" s="6">
        <f>(AF16/(COUNTIF('3way'!$Z$3:$Z$7690,"="&amp;A16)))</f>
        <v>1.5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3</v>
      </c>
      <c r="C17" s="68">
        <f>COUNTIFS('3way'!$A$3:$A$7690,"&gt;=  45% ",'3way'!$AE$3:$AE$7690,"&lt;&gt;1",'3way'!$Z$3:$Z$7690,"="  &amp;A17)</f>
        <v>6</v>
      </c>
      <c r="D17" s="68">
        <f>COUNTIFS('3way'!$B$3:$B$7690,"&gt;=  26% ",'3way'!$AE$3:$AE$7690,"X",'3way'!$Z$3:$Z$7690,"="  &amp;A17)</f>
        <v>1</v>
      </c>
      <c r="E17" s="68">
        <f>COUNTIFS('3way'!$B$3:$B$7690,"&gt;=  26% ",'3way'!$AE$3:$AE$7690,"&lt;&gt;X",'3way'!$Z$3:$Z$7690,"="  &amp;A17)</f>
        <v>2</v>
      </c>
      <c r="F17" s="68">
        <f>COUNTIFS('3way'!$C$3:$C$7690,"&gt;=  28% ",'3way'!$AE$3:$AE$7690,"2",'3way'!$Z$3:$Z$7690,"="  &amp;A17)</f>
        <v>4</v>
      </c>
      <c r="G17" s="68">
        <f>COUNTIFS('3way'!$C$3:$C$7690,"&gt;=  28% ",'3way'!$AE$3:$AE$7690,"&lt;&gt;2",'3way'!$Z$3:$Z$7690,"="  &amp;A17)</f>
        <v>11</v>
      </c>
      <c r="H17" s="6">
        <f>(B17/((COUNTIF('3way'!$Z$3:$Z$7690,"="&amp;A17))))</f>
        <v>0.11538461538461539</v>
      </c>
      <c r="I17" s="6">
        <f>(C17/(COUNTIF('3way'!$Z$3:$Z$7690,"="&amp;A17)))</f>
        <v>0.23076923076923078</v>
      </c>
      <c r="J17" s="6">
        <f>(D17/(COUNTIF('3way'!$Z$3:$Z$7690,"="&amp;A17)))</f>
        <v>3.8461538461538464E-2</v>
      </c>
      <c r="K17" s="6">
        <f>(E17/(COUNTIF('3way'!$Z$3:$Z$7690,"="&amp;A17)))</f>
        <v>7.6923076923076927E-2</v>
      </c>
      <c r="L17" s="6">
        <f>(F17/(COUNTIF('3way'!$Z$3:$Z$7690,"="&amp;A17)))</f>
        <v>0.15384615384615385</v>
      </c>
      <c r="M17" s="6">
        <f>(G17/(COUNTIF('3way'!$Z$3:$Z$7690,"="&amp;A17)))</f>
        <v>0.42307692307692307</v>
      </c>
      <c r="N17" s="68">
        <f>COUNTIFS('3way'!$R$3:$R$7690,"&gt;=  45% ",'3way'!$AE$3:$AE$7690,"1",'3way'!$Z$3:$Z$7690,"="  &amp;A17)</f>
        <v>7</v>
      </c>
      <c r="O17">
        <f>COUNTIFS('3way'!$R$3:$R$7690,"&gt;=  45% ",'3way'!$AE$3:$AE$7690,"&lt;&gt;1",'3way'!$Z$3:$Z$7690,"="  &amp;A17)</f>
        <v>10</v>
      </c>
      <c r="P17">
        <f>COUNTIFS('3way'!$S$3:$S$7690,"&gt;=  26% ",'3way'!$AE$3:$AE$7690,"X",'3way'!$Z$3:$Z$7690,"="  &amp;A17)</f>
        <v>1</v>
      </c>
      <c r="Q17">
        <f>COUNTIFS('3way'!$S$3:$S$7690,"&gt;=  26% ",'3way'!$AE$3:$AE$7690,"&lt;&gt;X",'3way'!$Z$3:$Z$7690,"="  &amp;A17)</f>
        <v>10</v>
      </c>
      <c r="R17">
        <f>COUNTIFS('3way'!$T$3:$T$7690,"&gt;=  28% ",'3way'!$AE$3:$AE$7690,"2",'3way'!$Z$3:$Z$7690,"="  &amp;A17)</f>
        <v>6</v>
      </c>
      <c r="S17" s="85">
        <f>COUNTIFS('3way'!$T$3:$T$7690,"&gt;=  28% ",'3way'!$AE$3:$AE$7690,"&lt;&gt;2",'3way'!$Z$3:$Z$7690,"="  &amp;A17)</f>
        <v>14</v>
      </c>
      <c r="T17" s="6">
        <f>(N17/(COUNTIF('3way'!$Z$3:$Z$7690,"="&amp;A17)))</f>
        <v>0.26923076923076922</v>
      </c>
      <c r="U17" s="6">
        <f>(O17/(COUNTIF('3way'!$Z$3:$Z$7690,"="&amp;A17)))</f>
        <v>0.38461538461538464</v>
      </c>
      <c r="V17" s="6">
        <f>(P17/(COUNTIF('3way'!$Z$3:$Z$7690,"="&amp;A17)))</f>
        <v>3.8461538461538464E-2</v>
      </c>
      <c r="W17" s="6">
        <f>(Q17/(COUNTIF('3way'!$Z$3:$Z$7690,"="&amp;A17)))</f>
        <v>0.38461538461538464</v>
      </c>
      <c r="X17" s="6">
        <f>(R17/(COUNTIF('3way'!$Z$3:$Z$7690,"="&amp;A17)))</f>
        <v>0.23076923076923078</v>
      </c>
      <c r="Y17" s="6">
        <f>(S17/(COUNTIF('3way'!$Z$3:$Z$7690,"="&amp;A17)))</f>
        <v>0.53846153846153844</v>
      </c>
      <c r="Z17">
        <f t="shared" si="0"/>
        <v>8</v>
      </c>
      <c r="AA17" s="6">
        <f>(Z17/(COUNTIF('3way'!$Z$3:$Z$7690,"="&amp;A17)))</f>
        <v>0.30769230769230771</v>
      </c>
      <c r="AB17">
        <f t="shared" si="1"/>
        <v>14</v>
      </c>
      <c r="AC17" s="6">
        <f>(AB17/(COUNTIF('3way'!$Z$3:$Z$7690,"="&amp;A17)))</f>
        <v>0.53846153846153844</v>
      </c>
      <c r="AD17">
        <f t="shared" si="2"/>
        <v>19</v>
      </c>
      <c r="AE17" s="6">
        <f>(AD17/(COUNTIF('3way'!$Z$3:$Z$7690,"="&amp;A17)))</f>
        <v>0.73076923076923073</v>
      </c>
      <c r="AF17">
        <f t="shared" si="3"/>
        <v>34</v>
      </c>
      <c r="AG17" s="6">
        <f>(AF17/(COUNTIF('3way'!$Z$3:$Z$7690,"="&amp;A17)))</f>
        <v>1.3076923076923077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4</v>
      </c>
      <c r="C18" s="68">
        <f>COUNTIFS('3way'!$A$3:$A$7690,"&gt;=  45% ",'3way'!$AE$3:$AE$7690,"&lt;&gt;1",'3way'!$Z$3:$Z$7690,"="  &amp;A18)</f>
        <v>6</v>
      </c>
      <c r="D18" s="68">
        <f>COUNTIFS('3way'!$B$3:$B$7690,"&gt;=  26% ",'3way'!$AE$3:$AE$7690,"X",'3way'!$Z$3:$Z$7690,"="  &amp;A18)</f>
        <v>3</v>
      </c>
      <c r="E18" s="68">
        <f>COUNTIFS('3way'!$B$3:$B$7690,"&gt;=  26% ",'3way'!$AE$3:$AE$7690,"&lt;&gt;X",'3way'!$Z$3:$Z$7690,"="  &amp;A18)</f>
        <v>10</v>
      </c>
      <c r="F18" s="68">
        <f>COUNTIFS('3way'!$C$3:$C$7690,"&gt;=  28% ",'3way'!$AE$3:$AE$7690,"2",'3way'!$Z$3:$Z$7690,"="  &amp;A18)</f>
        <v>9</v>
      </c>
      <c r="G18" s="68">
        <f>COUNTIFS('3way'!$C$3:$C$7690,"&gt;=  28% ",'3way'!$AE$3:$AE$7690,"&lt;&gt;2",'3way'!$Z$3:$Z$7690,"="  &amp;A18)</f>
        <v>16</v>
      </c>
      <c r="H18" s="6">
        <f>(B18/((COUNTIF('3way'!$Z$3:$Z$7690,"="&amp;A18))))</f>
        <v>0.1111111111111111</v>
      </c>
      <c r="I18" s="6">
        <f>(C18/(COUNTIF('3way'!$Z$3:$Z$7690,"="&amp;A18)))</f>
        <v>0.16666666666666666</v>
      </c>
      <c r="J18" s="6">
        <f>(D18/(COUNTIF('3way'!$Z$3:$Z$7690,"="&amp;A18)))</f>
        <v>8.3333333333333329E-2</v>
      </c>
      <c r="K18" s="6">
        <f>(E18/(COUNTIF('3way'!$Z$3:$Z$7690,"="&amp;A18)))</f>
        <v>0.27777777777777779</v>
      </c>
      <c r="L18" s="6">
        <f>(F18/(COUNTIF('3way'!$Z$3:$Z$7690,"="&amp;A18)))</f>
        <v>0.25</v>
      </c>
      <c r="M18" s="6">
        <f>(G18/(COUNTIF('3way'!$Z$3:$Z$7690,"="&amp;A18)))</f>
        <v>0.44444444444444442</v>
      </c>
      <c r="N18" s="68">
        <f>COUNTIFS('3way'!$R$3:$R$7690,"&gt;=  45% ",'3way'!$AE$3:$AE$7690,"1",'3way'!$Z$3:$Z$7690,"="  &amp;A18)</f>
        <v>8</v>
      </c>
      <c r="O18">
        <f>COUNTIFS('3way'!$R$3:$R$7690,"&gt;=  45% ",'3way'!$AE$3:$AE$7690,"&lt;&gt;1",'3way'!$Z$3:$Z$7690,"="  &amp;A18)</f>
        <v>10</v>
      </c>
      <c r="P18">
        <f>COUNTIFS('3way'!$S$3:$S$7690,"&gt;=  26% ",'3way'!$AE$3:$AE$7690,"X",'3way'!$Z$3:$Z$7690,"="  &amp;A18)</f>
        <v>4</v>
      </c>
      <c r="Q18">
        <f>COUNTIFS('3way'!$S$3:$S$7690,"&gt;=  26% ",'3way'!$AE$3:$AE$7690,"&lt;&gt;X",'3way'!$Z$3:$Z$7690,"="  &amp;A18)</f>
        <v>18</v>
      </c>
      <c r="R18">
        <f>COUNTIFS('3way'!$T$3:$T$7690,"&gt;=  28% ",'3way'!$AE$3:$AE$7690,"2",'3way'!$Z$3:$Z$7690,"="  &amp;A18)</f>
        <v>10</v>
      </c>
      <c r="S18" s="85">
        <f>COUNTIFS('3way'!$T$3:$T$7690,"&gt;=  28% ",'3way'!$AE$3:$AE$7690,"&lt;&gt;2",'3way'!$Z$3:$Z$7690,"="  &amp;A18)</f>
        <v>23</v>
      </c>
      <c r="T18" s="6">
        <f>(N18/(COUNTIF('3way'!$Z$3:$Z$7690,"="&amp;A18)))</f>
        <v>0.22222222222222221</v>
      </c>
      <c r="U18" s="6">
        <f>(O18/(COUNTIF('3way'!$Z$3:$Z$7690,"="&amp;A18)))</f>
        <v>0.27777777777777779</v>
      </c>
      <c r="V18" s="6">
        <f>(P18/(COUNTIF('3way'!$Z$3:$Z$7690,"="&amp;A18)))</f>
        <v>0.1111111111111111</v>
      </c>
      <c r="W18" s="6">
        <f>(Q18/(COUNTIF('3way'!$Z$3:$Z$7690,"="&amp;A18)))</f>
        <v>0.5</v>
      </c>
      <c r="X18" s="6">
        <f>(R18/(COUNTIF('3way'!$Z$3:$Z$7690,"="&amp;A18)))</f>
        <v>0.27777777777777779</v>
      </c>
      <c r="Y18" s="6">
        <f>(S18/(COUNTIF('3way'!$Z$3:$Z$7690,"="&amp;A18)))</f>
        <v>0.63888888888888884</v>
      </c>
      <c r="Z18">
        <f t="shared" si="0"/>
        <v>16</v>
      </c>
      <c r="AA18" s="6">
        <f>(Z18/(COUNTIF('3way'!$Z$3:$Z$7690,"="&amp;A18)))</f>
        <v>0.44444444444444442</v>
      </c>
      <c r="AB18">
        <f t="shared" si="1"/>
        <v>22</v>
      </c>
      <c r="AC18" s="6">
        <f>(AB18/(COUNTIF('3way'!$Z$3:$Z$7690,"="&amp;A18)))</f>
        <v>0.61111111111111116</v>
      </c>
      <c r="AD18">
        <f t="shared" si="2"/>
        <v>32</v>
      </c>
      <c r="AE18" s="6">
        <f>(AD18/(COUNTIF('3way'!$Z$3:$Z$7690,"="&amp;A18)))</f>
        <v>0.88888888888888884</v>
      </c>
      <c r="AF18">
        <f t="shared" si="3"/>
        <v>51</v>
      </c>
      <c r="AG18" s="6">
        <f>(AF18/(COUNTIF('3way'!$Z$3:$Z$7690,"="&amp;A18)))</f>
        <v>1.4166666666666667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6</v>
      </c>
      <c r="C19" s="68">
        <f>COUNTIFS('3way'!$A$3:$A$7690,"&gt;=  45% ",'3way'!$AE$3:$AE$7690,"&lt;&gt;1",'3way'!$Z$3:$Z$7690,"="  &amp;A19)</f>
        <v>8</v>
      </c>
      <c r="D19" s="68">
        <f>COUNTIFS('3way'!$B$3:$B$7690,"&gt;=  26% ",'3way'!$AE$3:$AE$7690,"X",'3way'!$Z$3:$Z$7690,"="  &amp;A19)</f>
        <v>4</v>
      </c>
      <c r="E19" s="68">
        <f>COUNTIFS('3way'!$B$3:$B$7690,"&gt;=  26% ",'3way'!$AE$3:$AE$7690,"&lt;&gt;X",'3way'!$Z$3:$Z$7690,"="  &amp;A19)</f>
        <v>8</v>
      </c>
      <c r="F19" s="68">
        <f>COUNTIFS('3way'!$C$3:$C$7690,"&gt;=  28% ",'3way'!$AE$3:$AE$7690,"2",'3way'!$Z$3:$Z$7690,"="  &amp;A19)</f>
        <v>6</v>
      </c>
      <c r="G19" s="68">
        <f>COUNTIFS('3way'!$C$3:$C$7690,"&gt;=  28% ",'3way'!$AE$3:$AE$7690,"&lt;&gt;2",'3way'!$Z$3:$Z$7690,"="  &amp;A19)</f>
        <v>15</v>
      </c>
      <c r="H19" s="6">
        <f>(B19/((COUNTIF('3way'!$Z$3:$Z$7690,"="&amp;A19))))</f>
        <v>0.25</v>
      </c>
      <c r="I19" s="6">
        <f>(C19/(COUNTIF('3way'!$Z$3:$Z$7690,"="&amp;A19)))</f>
        <v>0.33333333333333331</v>
      </c>
      <c r="J19" s="6">
        <f>(D19/(COUNTIF('3way'!$Z$3:$Z$7690,"="&amp;A19)))</f>
        <v>0.16666666666666666</v>
      </c>
      <c r="K19" s="6">
        <f>(E19/(COUNTIF('3way'!$Z$3:$Z$7690,"="&amp;A19)))</f>
        <v>0.33333333333333331</v>
      </c>
      <c r="L19" s="6">
        <f>(F19/(COUNTIF('3way'!$Z$3:$Z$7690,"="&amp;A19)))</f>
        <v>0.25</v>
      </c>
      <c r="M19" s="6">
        <f>(G19/(COUNTIF('3way'!$Z$3:$Z$7690,"="&amp;A19)))</f>
        <v>0.625</v>
      </c>
      <c r="N19" s="68">
        <f>COUNTIFS('3way'!$R$3:$R$7690,"&gt;=  45% ",'3way'!$AE$3:$AE$7690,"1",'3way'!$Z$3:$Z$7690,"="  &amp;A19)</f>
        <v>6</v>
      </c>
      <c r="O19">
        <f>COUNTIFS('3way'!$R$3:$R$7690,"&gt;=  45% ",'3way'!$AE$3:$AE$7690,"&lt;&gt;1",'3way'!$Z$3:$Z$7690,"="  &amp;A19)</f>
        <v>9</v>
      </c>
      <c r="P19">
        <f>COUNTIFS('3way'!$S$3:$S$7690,"&gt;=  26% ",'3way'!$AE$3:$AE$7690,"X",'3way'!$Z$3:$Z$7690,"="  &amp;A19)</f>
        <v>5</v>
      </c>
      <c r="Q19">
        <f>COUNTIFS('3way'!$S$3:$S$7690,"&gt;=  26% ",'3way'!$AE$3:$AE$7690,"&lt;&gt;X",'3way'!$Z$3:$Z$7690,"="  &amp;A19)</f>
        <v>9</v>
      </c>
      <c r="R19">
        <f>COUNTIFS('3way'!$T$3:$T$7690,"&gt;=  28% ",'3way'!$AE$3:$AE$7690,"2",'3way'!$Z$3:$Z$7690,"="  &amp;A19)</f>
        <v>7</v>
      </c>
      <c r="S19" s="85">
        <f>COUNTIFS('3way'!$T$3:$T$7690,"&gt;=  28% ",'3way'!$AE$3:$AE$7690,"&lt;&gt;2",'3way'!$Z$3:$Z$7690,"="  &amp;A19)</f>
        <v>15</v>
      </c>
      <c r="T19" s="6">
        <f>(N19/(COUNTIF('3way'!$Z$3:$Z$7690,"="&amp;A19)))</f>
        <v>0.25</v>
      </c>
      <c r="U19" s="6">
        <f>(O19/(COUNTIF('3way'!$Z$3:$Z$7690,"="&amp;A19)))</f>
        <v>0.375</v>
      </c>
      <c r="V19" s="6">
        <f>(P19/(COUNTIF('3way'!$Z$3:$Z$7690,"="&amp;A19)))</f>
        <v>0.20833333333333334</v>
      </c>
      <c r="W19" s="6">
        <f>(Q19/(COUNTIF('3way'!$Z$3:$Z$7690,"="&amp;A19)))</f>
        <v>0.375</v>
      </c>
      <c r="X19" s="6">
        <f>(R19/(COUNTIF('3way'!$Z$3:$Z$7690,"="&amp;A19)))</f>
        <v>0.29166666666666669</v>
      </c>
      <c r="Y19" s="6">
        <f>(S19/(COUNTIF('3way'!$Z$3:$Z$7690,"="&amp;A19)))</f>
        <v>0.625</v>
      </c>
      <c r="Z19">
        <f t="shared" si="0"/>
        <v>16</v>
      </c>
      <c r="AA19" s="6">
        <f>(Z19/(COUNTIF('3way'!$Z$3:$Z$7690,"="&amp;A19)))</f>
        <v>0.66666666666666663</v>
      </c>
      <c r="AB19">
        <f t="shared" si="1"/>
        <v>18</v>
      </c>
      <c r="AC19" s="6">
        <f>(AB19/(COUNTIF('3way'!$Z$3:$Z$7690,"="&amp;A19)))</f>
        <v>0.75</v>
      </c>
      <c r="AD19">
        <f t="shared" si="2"/>
        <v>31</v>
      </c>
      <c r="AE19" s="6">
        <f>(AD19/(COUNTIF('3way'!$Z$3:$Z$7690,"="&amp;A19)))</f>
        <v>1.2916666666666667</v>
      </c>
      <c r="AF19">
        <f t="shared" si="3"/>
        <v>33</v>
      </c>
      <c r="AG19" s="6">
        <f>(AF19/(COUNTIF('3way'!$Z$3:$Z$7690,"="&amp;A19)))</f>
        <v>1.375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3</v>
      </c>
      <c r="C20" s="68">
        <f>COUNTIFS('3way'!$A$3:$A$7690,"&gt;=  45% ",'3way'!$AE$3:$AE$7690,"&lt;&gt;1",'3way'!$Z$3:$Z$7690,"="  &amp;A20)</f>
        <v>7</v>
      </c>
      <c r="D20" s="68">
        <f>COUNTIFS('3way'!$B$3:$B$7690,"&gt;=  26% ",'3way'!$AE$3:$AE$7690,"X",'3way'!$Z$3:$Z$7690,"="  &amp;A20)</f>
        <v>2</v>
      </c>
      <c r="E20" s="68">
        <f>COUNTIFS('3way'!$B$3:$B$7690,"&gt;=  26% ",'3way'!$AE$3:$AE$7690,"&lt;&gt;X",'3way'!$Z$3:$Z$7690,"="  &amp;A20)</f>
        <v>8</v>
      </c>
      <c r="F20" s="68">
        <f>COUNTIFS('3way'!$C$3:$C$7690,"&gt;=  28% ",'3way'!$AE$3:$AE$7690,"2",'3way'!$Z$3:$Z$7690,"="  &amp;A20)</f>
        <v>7</v>
      </c>
      <c r="G20" s="68">
        <f>COUNTIFS('3way'!$C$3:$C$7690,"&gt;=  28% ",'3way'!$AE$3:$AE$7690,"&lt;&gt;2",'3way'!$Z$3:$Z$7690,"="  &amp;A20)</f>
        <v>12</v>
      </c>
      <c r="H20" s="6">
        <f>(B20/((COUNTIF('3way'!$Z$3:$Z$7690,"="&amp;A20))))</f>
        <v>0.15789473684210525</v>
      </c>
      <c r="I20" s="6">
        <f>(C20/(COUNTIF('3way'!$Z$3:$Z$7690,"="&amp;A20)))</f>
        <v>0.36842105263157893</v>
      </c>
      <c r="J20" s="6">
        <f>(D20/(COUNTIF('3way'!$Z$3:$Z$7690,"="&amp;A20)))</f>
        <v>0.10526315789473684</v>
      </c>
      <c r="K20" s="6">
        <f>(E20/(COUNTIF('3way'!$Z$3:$Z$7690,"="&amp;A20)))</f>
        <v>0.42105263157894735</v>
      </c>
      <c r="L20" s="6">
        <f>(F20/(COUNTIF('3way'!$Z$3:$Z$7690,"="&amp;A20)))</f>
        <v>0.36842105263157893</v>
      </c>
      <c r="M20" s="6">
        <f>(G20/(COUNTIF('3way'!$Z$3:$Z$7690,"="&amp;A20)))</f>
        <v>0.63157894736842102</v>
      </c>
      <c r="N20" s="68">
        <f>COUNTIFS('3way'!$R$3:$R$7690,"&gt;=  45% ",'3way'!$AE$3:$AE$7690,"1",'3way'!$Z$3:$Z$7690,"="  &amp;A20)</f>
        <v>4</v>
      </c>
      <c r="O20">
        <f>COUNTIFS('3way'!$R$3:$R$7690,"&gt;=  45% ",'3way'!$AE$3:$AE$7690,"&lt;&gt;1",'3way'!$Z$3:$Z$7690,"="  &amp;A20)</f>
        <v>7</v>
      </c>
      <c r="P20">
        <f>COUNTIFS('3way'!$S$3:$S$7690,"&gt;=  26% ",'3way'!$AE$3:$AE$7690,"X",'3way'!$Z$3:$Z$7690,"="  &amp;A20)</f>
        <v>3</v>
      </c>
      <c r="Q20">
        <f>COUNTIFS('3way'!$S$3:$S$7690,"&gt;=  26% ",'3way'!$AE$3:$AE$7690,"&lt;&gt;X",'3way'!$Z$3:$Z$7690,"="  &amp;A20)</f>
        <v>10</v>
      </c>
      <c r="R20">
        <f>COUNTIFS('3way'!$T$3:$T$7690,"&gt;=  28% ",'3way'!$AE$3:$AE$7690,"2",'3way'!$Z$3:$Z$7690,"="  &amp;A20)</f>
        <v>6</v>
      </c>
      <c r="S20" s="85">
        <f>COUNTIFS('3way'!$T$3:$T$7690,"&gt;=  28% ",'3way'!$AE$3:$AE$7690,"&lt;&gt;2",'3way'!$Z$3:$Z$7690,"="  &amp;A20)</f>
        <v>11</v>
      </c>
      <c r="T20" s="6">
        <f>(N20/(COUNTIF('3way'!$Z$3:$Z$7690,"="&amp;A20)))</f>
        <v>0.21052631578947367</v>
      </c>
      <c r="U20" s="6">
        <f>(O20/(COUNTIF('3way'!$Z$3:$Z$7690,"="&amp;A20)))</f>
        <v>0.36842105263157893</v>
      </c>
      <c r="V20" s="6">
        <f>(P20/(COUNTIF('3way'!$Z$3:$Z$7690,"="&amp;A20)))</f>
        <v>0.15789473684210525</v>
      </c>
      <c r="W20" s="6">
        <f>(Q20/(COUNTIF('3way'!$Z$3:$Z$7690,"="&amp;A20)))</f>
        <v>0.52631578947368418</v>
      </c>
      <c r="X20" s="6">
        <f>(R20/(COUNTIF('3way'!$Z$3:$Z$7690,"="&amp;A20)))</f>
        <v>0.31578947368421051</v>
      </c>
      <c r="Y20" s="6">
        <f>(S20/(COUNTIF('3way'!$Z$3:$Z$7690,"="&amp;A20)))</f>
        <v>0.57894736842105265</v>
      </c>
      <c r="Z20">
        <f t="shared" si="0"/>
        <v>12</v>
      </c>
      <c r="AA20" s="6">
        <f>(Z20/(COUNTIF('3way'!$Z$3:$Z$7690,"="&amp;A20)))</f>
        <v>0.63157894736842102</v>
      </c>
      <c r="AB20">
        <f t="shared" si="1"/>
        <v>13</v>
      </c>
      <c r="AC20" s="6">
        <f>(AB20/(COUNTIF('3way'!$Z$3:$Z$7690,"="&amp;A20)))</f>
        <v>0.68421052631578949</v>
      </c>
      <c r="AD20">
        <f t="shared" si="2"/>
        <v>27</v>
      </c>
      <c r="AE20" s="6">
        <f>(AD20/(COUNTIF('3way'!$Z$3:$Z$7690,"="&amp;A20)))</f>
        <v>1.4210526315789473</v>
      </c>
      <c r="AF20">
        <f t="shared" si="3"/>
        <v>28</v>
      </c>
      <c r="AG20" s="6">
        <f>(AF20/(COUNTIF('3way'!$Z$3:$Z$7690,"="&amp;A20)))</f>
        <v>1.4736842105263157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7</v>
      </c>
      <c r="C21" s="68">
        <f>COUNTIFS('3way'!$A$3:$A$7690,"&gt;=  45% ",'3way'!$AE$3:$AE$7690,"&lt;&gt;1",'3way'!$Z$3:$Z$7690,"="  &amp;A21)</f>
        <v>13</v>
      </c>
      <c r="D21" s="68">
        <f>COUNTIFS('3way'!$B$3:$B$7690,"&gt;=  26% ",'3way'!$AE$3:$AE$7690,"X",'3way'!$Z$3:$Z$7690,"="  &amp;A21)</f>
        <v>2</v>
      </c>
      <c r="E21" s="68">
        <f>COUNTIFS('3way'!$B$3:$B$7690,"&gt;=  26% ",'3way'!$AE$3:$AE$7690,"&lt;&gt;X",'3way'!$Z$3:$Z$7690,"="  &amp;A21)</f>
        <v>9</v>
      </c>
      <c r="F21" s="68">
        <f>COUNTIFS('3way'!$C$3:$C$7690,"&gt;=  28% ",'3way'!$AE$3:$AE$7690,"2",'3way'!$Z$3:$Z$7690,"="  &amp;A21)</f>
        <v>3</v>
      </c>
      <c r="G21" s="68">
        <f>COUNTIFS('3way'!$C$3:$C$7690,"&gt;=  28% ",'3way'!$AE$3:$AE$7690,"&lt;&gt;2",'3way'!$Z$3:$Z$7690,"="  &amp;A21)</f>
        <v>9</v>
      </c>
      <c r="H21" s="6">
        <f>(B21/((COUNTIF('3way'!$Z$3:$Z$7690,"="&amp;A21))))</f>
        <v>0.29166666666666669</v>
      </c>
      <c r="I21" s="6">
        <f>(C21/(COUNTIF('3way'!$Z$3:$Z$7690,"="&amp;A21)))</f>
        <v>0.54166666666666663</v>
      </c>
      <c r="J21" s="6">
        <f>(D21/(COUNTIF('3way'!$Z$3:$Z$7690,"="&amp;A21)))</f>
        <v>8.3333333333333329E-2</v>
      </c>
      <c r="K21" s="6">
        <f>(E21/(COUNTIF('3way'!$Z$3:$Z$7690,"="&amp;A21)))</f>
        <v>0.375</v>
      </c>
      <c r="L21" s="6">
        <f>(F21/(COUNTIF('3way'!$Z$3:$Z$7690,"="&amp;A21)))</f>
        <v>0.125</v>
      </c>
      <c r="M21" s="6">
        <f>(G21/(COUNTIF('3way'!$Z$3:$Z$7690,"="&amp;A21)))</f>
        <v>0.375</v>
      </c>
      <c r="N21" s="68">
        <f>COUNTIFS('3way'!$R$3:$R$7690,"&gt;=  45% ",'3way'!$AE$3:$AE$7690,"1",'3way'!$Z$3:$Z$7690,"="  &amp;A21)</f>
        <v>6</v>
      </c>
      <c r="O21">
        <f>COUNTIFS('3way'!$R$3:$R$7690,"&gt;=  45% ",'3way'!$AE$3:$AE$7690,"&lt;&gt;1",'3way'!$Z$3:$Z$7690,"="  &amp;A21)</f>
        <v>10</v>
      </c>
      <c r="P21">
        <f>COUNTIFS('3way'!$S$3:$S$7690,"&gt;=  26% ",'3way'!$AE$3:$AE$7690,"X",'3way'!$Z$3:$Z$7690,"="  &amp;A21)</f>
        <v>1</v>
      </c>
      <c r="Q21">
        <f>COUNTIFS('3way'!$S$3:$S$7690,"&gt;=  26% ",'3way'!$AE$3:$AE$7690,"&lt;&gt;X",'3way'!$Z$3:$Z$7690,"="  &amp;A21)</f>
        <v>11</v>
      </c>
      <c r="R21">
        <f>COUNTIFS('3way'!$T$3:$T$7690,"&gt;=  28% ",'3way'!$AE$3:$AE$7690,"2",'3way'!$Z$3:$Z$7690,"="  &amp;A21)</f>
        <v>5</v>
      </c>
      <c r="S21" s="85">
        <f>COUNTIFS('3way'!$T$3:$T$7690,"&gt;=  28% ",'3way'!$AE$3:$AE$7690,"&lt;&gt;2",'3way'!$Z$3:$Z$7690,"="  &amp;A21)</f>
        <v>13</v>
      </c>
      <c r="T21" s="6">
        <f>(N21/(COUNTIF('3way'!$Z$3:$Z$7690,"="&amp;A21)))</f>
        <v>0.25</v>
      </c>
      <c r="U21" s="6">
        <f>(O21/(COUNTIF('3way'!$Z$3:$Z$7690,"="&amp;A21)))</f>
        <v>0.41666666666666669</v>
      </c>
      <c r="V21" s="6">
        <f>(P21/(COUNTIF('3way'!$Z$3:$Z$7690,"="&amp;A21)))</f>
        <v>4.1666666666666664E-2</v>
      </c>
      <c r="W21" s="6">
        <f>(Q21/(COUNTIF('3way'!$Z$3:$Z$7690,"="&amp;A21)))</f>
        <v>0.45833333333333331</v>
      </c>
      <c r="X21" s="6">
        <f>(R21/(COUNTIF('3way'!$Z$3:$Z$7690,"="&amp;A21)))</f>
        <v>0.20833333333333334</v>
      </c>
      <c r="Y21" s="6">
        <f>(S21/(COUNTIF('3way'!$Z$3:$Z$7690,"="&amp;A21)))</f>
        <v>0.54166666666666663</v>
      </c>
      <c r="Z21">
        <f t="shared" si="0"/>
        <v>12</v>
      </c>
      <c r="AA21" s="6">
        <f>(Z21/(COUNTIF('3way'!$Z$3:$Z$7690,"="&amp;A21)))</f>
        <v>0.5</v>
      </c>
      <c r="AB21">
        <f t="shared" si="1"/>
        <v>12</v>
      </c>
      <c r="AC21" s="6">
        <f>(AB21/(COUNTIF('3way'!$Z$3:$Z$7690,"="&amp;A21)))</f>
        <v>0.5</v>
      </c>
      <c r="AD21">
        <f t="shared" si="2"/>
        <v>31</v>
      </c>
      <c r="AE21" s="6">
        <f>(AD21/(COUNTIF('3way'!$Z$3:$Z$7690,"="&amp;A21)))</f>
        <v>1.2916666666666667</v>
      </c>
      <c r="AF21">
        <f t="shared" si="3"/>
        <v>34</v>
      </c>
      <c r="AG21" s="6">
        <f>(AF21/(COUNTIF('3way'!$Z$3:$Z$7690,"="&amp;A21)))</f>
        <v>1.4166666666666667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2</v>
      </c>
      <c r="C22" s="68">
        <f>COUNTIFS('3way'!$A$3:$A$7690,"&gt;=  45% ",'3way'!$AE$3:$AE$7690,"&lt;&gt;1",'3way'!$Z$3:$Z$7690,"="  &amp;A22)</f>
        <v>4</v>
      </c>
      <c r="D22" s="68">
        <f>COUNTIFS('3way'!$B$3:$B$7690,"&gt;=  26% ",'3way'!$AE$3:$AE$7690,"X",'3way'!$Z$3:$Z$7690,"="  &amp;A22)</f>
        <v>2</v>
      </c>
      <c r="E22" s="68">
        <f>COUNTIFS('3way'!$B$3:$B$7690,"&gt;=  26% ",'3way'!$AE$3:$AE$7690,"&lt;&gt;X",'3way'!$Z$3:$Z$7690,"="  &amp;A22)</f>
        <v>5</v>
      </c>
      <c r="F22" s="68">
        <f>COUNTIFS('3way'!$C$3:$C$7690,"&gt;=  28% ",'3way'!$AE$3:$AE$7690,"2",'3way'!$Z$3:$Z$7690,"="  &amp;A22)</f>
        <v>4</v>
      </c>
      <c r="G22" s="68">
        <f>COUNTIFS('3way'!$C$3:$C$7690,"&gt;=  28% ",'3way'!$AE$3:$AE$7690,"&lt;&gt;2",'3way'!$Z$3:$Z$7690,"="  &amp;A22)</f>
        <v>13</v>
      </c>
      <c r="H22" s="6">
        <f>(B22/((COUNTIF('3way'!$Z$3:$Z$7690,"="&amp;A22))))</f>
        <v>0.08</v>
      </c>
      <c r="I22" s="6">
        <f>(C22/(COUNTIF('3way'!$Z$3:$Z$7690,"="&amp;A22)))</f>
        <v>0.16</v>
      </c>
      <c r="J22" s="6">
        <f>(D22/(COUNTIF('3way'!$Z$3:$Z$7690,"="&amp;A22)))</f>
        <v>0.08</v>
      </c>
      <c r="K22" s="6">
        <f>(E22/(COUNTIF('3way'!$Z$3:$Z$7690,"="&amp;A22)))</f>
        <v>0.2</v>
      </c>
      <c r="L22" s="6">
        <f>(F22/(COUNTIF('3way'!$Z$3:$Z$7690,"="&amp;A22)))</f>
        <v>0.16</v>
      </c>
      <c r="M22" s="6">
        <f>(G22/(COUNTIF('3way'!$Z$3:$Z$7690,"="&amp;A22)))</f>
        <v>0.52</v>
      </c>
      <c r="N22" s="68">
        <f>COUNTIFS('3way'!$R$3:$R$7690,"&gt;=  45% ",'3way'!$AE$3:$AE$7690,"1",'3way'!$Z$3:$Z$7690,"="  &amp;A22)</f>
        <v>4</v>
      </c>
      <c r="O22">
        <f>COUNTIFS('3way'!$R$3:$R$7690,"&gt;=  45% ",'3way'!$AE$3:$AE$7690,"&lt;&gt;1",'3way'!$Z$3:$Z$7690,"="  &amp;A22)</f>
        <v>7</v>
      </c>
      <c r="P22">
        <f>COUNTIFS('3way'!$S$3:$S$7690,"&gt;=  26% ",'3way'!$AE$3:$AE$7690,"X",'3way'!$Z$3:$Z$7690,"="  &amp;A22)</f>
        <v>3</v>
      </c>
      <c r="Q22">
        <f>COUNTIFS('3way'!$S$3:$S$7690,"&gt;=  26% ",'3way'!$AE$3:$AE$7690,"&lt;&gt;X",'3way'!$Z$3:$Z$7690,"="  &amp;A22)</f>
        <v>9</v>
      </c>
      <c r="R22">
        <f>COUNTIFS('3way'!$T$3:$T$7690,"&gt;=  28% ",'3way'!$AE$3:$AE$7690,"2",'3way'!$Z$3:$Z$7690,"="  &amp;A22)</f>
        <v>6</v>
      </c>
      <c r="S22" s="85">
        <f>COUNTIFS('3way'!$T$3:$T$7690,"&gt;=  28% ",'3way'!$AE$3:$AE$7690,"&lt;&gt;2",'3way'!$Z$3:$Z$7690,"="  &amp;A22)</f>
        <v>18</v>
      </c>
      <c r="T22" s="6">
        <f>(N22/(COUNTIF('3way'!$Z$3:$Z$7690,"="&amp;A22)))</f>
        <v>0.16</v>
      </c>
      <c r="U22" s="6">
        <f>(O22/(COUNTIF('3way'!$Z$3:$Z$7690,"="&amp;A22)))</f>
        <v>0.28000000000000003</v>
      </c>
      <c r="V22" s="6">
        <f>(P22/(COUNTIF('3way'!$Z$3:$Z$7690,"="&amp;A22)))</f>
        <v>0.12</v>
      </c>
      <c r="W22" s="6">
        <f>(Q22/(COUNTIF('3way'!$Z$3:$Z$7690,"="&amp;A22)))</f>
        <v>0.36</v>
      </c>
      <c r="X22" s="6">
        <f>(R22/(COUNTIF('3way'!$Z$3:$Z$7690,"="&amp;A22)))</f>
        <v>0.24</v>
      </c>
      <c r="Y22" s="6">
        <f>(S22/(COUNTIF('3way'!$Z$3:$Z$7690,"="&amp;A22)))</f>
        <v>0.72</v>
      </c>
      <c r="Z22">
        <f t="shared" si="0"/>
        <v>8</v>
      </c>
      <c r="AA22" s="6">
        <f>(Z22/(COUNTIF('3way'!$Z$3:$Z$7690,"="&amp;A22)))</f>
        <v>0.32</v>
      </c>
      <c r="AB22">
        <f t="shared" si="1"/>
        <v>13</v>
      </c>
      <c r="AC22" s="6">
        <f>(AB22/(COUNTIF('3way'!$Z$3:$Z$7690,"="&amp;A22)))</f>
        <v>0.52</v>
      </c>
      <c r="AD22">
        <f t="shared" si="2"/>
        <v>22</v>
      </c>
      <c r="AE22" s="6">
        <f>(AD22/(COUNTIF('3way'!$Z$3:$Z$7690,"="&amp;A22)))</f>
        <v>0.88</v>
      </c>
      <c r="AF22">
        <f t="shared" si="3"/>
        <v>34</v>
      </c>
      <c r="AG22" s="6">
        <f>(AF22/(COUNTIF('3way'!$Z$3:$Z$7690,"="&amp;A22)))</f>
        <v>1.36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7</v>
      </c>
      <c r="C23" s="68">
        <f>COUNTIFS('3way'!$A$3:$A$7690,"&gt;=  45% ",'3way'!$AE$3:$AE$7690,"&lt;&gt;1",'3way'!$Z$3:$Z$7690,"="  &amp;A23)</f>
        <v>13</v>
      </c>
      <c r="D23" s="68">
        <f>COUNTIFS('3way'!$B$3:$B$7690,"&gt;=  26% ",'3way'!$AE$3:$AE$7690,"X",'3way'!$Z$3:$Z$7690,"="  &amp;A23)</f>
        <v>4</v>
      </c>
      <c r="E23" s="68">
        <f>COUNTIFS('3way'!$B$3:$B$7690,"&gt;=  26% ",'3way'!$AE$3:$AE$7690,"&lt;&gt;X",'3way'!$Z$3:$Z$7690,"="  &amp;A23)</f>
        <v>6</v>
      </c>
      <c r="F23" s="68">
        <f>COUNTIFS('3way'!$C$3:$C$7690,"&gt;=  28% ",'3way'!$AE$3:$AE$7690,"2",'3way'!$Z$3:$Z$7690,"="  &amp;A23)</f>
        <v>7</v>
      </c>
      <c r="G23" s="68">
        <f>COUNTIFS('3way'!$C$3:$C$7690,"&gt;=  28% ",'3way'!$AE$3:$AE$7690,"&lt;&gt;2",'3way'!$Z$3:$Z$7690,"="  &amp;A23)</f>
        <v>17</v>
      </c>
      <c r="H23" s="6">
        <f>(B23/((COUNTIF('3way'!$Z$3:$Z$7690,"="&amp;A23))))</f>
        <v>0.23333333333333334</v>
      </c>
      <c r="I23" s="6">
        <f>(C23/(COUNTIF('3way'!$Z$3:$Z$7690,"="&amp;A23)))</f>
        <v>0.43333333333333335</v>
      </c>
      <c r="J23" s="6">
        <f>(D23/(COUNTIF('3way'!$Z$3:$Z$7690,"="&amp;A23)))</f>
        <v>0.13333333333333333</v>
      </c>
      <c r="K23" s="6">
        <f>(E23/(COUNTIF('3way'!$Z$3:$Z$7690,"="&amp;A23)))</f>
        <v>0.2</v>
      </c>
      <c r="L23" s="6">
        <f>(F23/(COUNTIF('3way'!$Z$3:$Z$7690,"="&amp;A23)))</f>
        <v>0.23333333333333334</v>
      </c>
      <c r="M23" s="6">
        <f>(G23/(COUNTIF('3way'!$Z$3:$Z$7690,"="&amp;A23)))</f>
        <v>0.56666666666666665</v>
      </c>
      <c r="N23" s="68">
        <f>COUNTIFS('3way'!$R$3:$R$7690,"&gt;=  45% ",'3way'!$AE$3:$AE$7690,"1",'3way'!$Z$3:$Z$7690,"="  &amp;A23)</f>
        <v>7</v>
      </c>
      <c r="O23">
        <f>COUNTIFS('3way'!$R$3:$R$7690,"&gt;=  45% ",'3way'!$AE$3:$AE$7690,"&lt;&gt;1",'3way'!$Z$3:$Z$7690,"="  &amp;A23)</f>
        <v>10</v>
      </c>
      <c r="P23">
        <f>COUNTIFS('3way'!$S$3:$S$7690,"&gt;=  26% ",'3way'!$AE$3:$AE$7690,"X",'3way'!$Z$3:$Z$7690,"="  &amp;A23)</f>
        <v>10</v>
      </c>
      <c r="Q23">
        <f>COUNTIFS('3way'!$S$3:$S$7690,"&gt;=  26% ",'3way'!$AE$3:$AE$7690,"&lt;&gt;X",'3way'!$Z$3:$Z$7690,"="  &amp;A23)</f>
        <v>9</v>
      </c>
      <c r="R23">
        <f>COUNTIFS('3way'!$T$3:$T$7690,"&gt;=  28% ",'3way'!$AE$3:$AE$7690,"2",'3way'!$Z$3:$Z$7690,"="  &amp;A23)</f>
        <v>6</v>
      </c>
      <c r="S23" s="85">
        <f>COUNTIFS('3way'!$T$3:$T$7690,"&gt;=  28% ",'3way'!$AE$3:$AE$7690,"&lt;&gt;2",'3way'!$Z$3:$Z$7690,"="  &amp;A23)</f>
        <v>19</v>
      </c>
      <c r="T23" s="6">
        <f>(N23/(COUNTIF('3way'!$Z$3:$Z$7690,"="&amp;A23)))</f>
        <v>0.23333333333333334</v>
      </c>
      <c r="U23" s="6">
        <f>(O23/(COUNTIF('3way'!$Z$3:$Z$7690,"="&amp;A23)))</f>
        <v>0.33333333333333331</v>
      </c>
      <c r="V23" s="6">
        <f>(P23/(COUNTIF('3way'!$Z$3:$Z$7690,"="&amp;A23)))</f>
        <v>0.33333333333333331</v>
      </c>
      <c r="W23" s="6">
        <f>(Q23/(COUNTIF('3way'!$Z$3:$Z$7690,"="&amp;A23)))</f>
        <v>0.3</v>
      </c>
      <c r="X23" s="6">
        <f>(R23/(COUNTIF('3way'!$Z$3:$Z$7690,"="&amp;A23)))</f>
        <v>0.2</v>
      </c>
      <c r="Y23" s="6">
        <f>(S23/(COUNTIF('3way'!$Z$3:$Z$7690,"="&amp;A23)))</f>
        <v>0.6333333333333333</v>
      </c>
      <c r="Z23">
        <f t="shared" si="0"/>
        <v>18</v>
      </c>
      <c r="AA23" s="6">
        <f>(Z23/(COUNTIF('3way'!$Z$3:$Z$7690,"="&amp;A23)))</f>
        <v>0.6</v>
      </c>
      <c r="AB23">
        <f t="shared" si="1"/>
        <v>23</v>
      </c>
      <c r="AC23" s="6">
        <f>(AB23/(COUNTIF('3way'!$Z$3:$Z$7690,"="&amp;A23)))</f>
        <v>0.76666666666666672</v>
      </c>
      <c r="AD23">
        <f t="shared" si="2"/>
        <v>36</v>
      </c>
      <c r="AE23" s="6">
        <f>(AD23/(COUNTIF('3way'!$Z$3:$Z$7690,"="&amp;A23)))</f>
        <v>1.2</v>
      </c>
      <c r="AF23">
        <f t="shared" si="3"/>
        <v>38</v>
      </c>
      <c r="AG23" s="6">
        <f>(AF23/(COUNTIF('3way'!$Z$3:$Z$7690,"="&amp;A23)))</f>
        <v>1.2666666666666666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6</v>
      </c>
      <c r="C24" s="68">
        <f>COUNTIFS('3way'!$A$3:$A$7690,"&gt;=  45% ",'3way'!$AE$3:$AE$7690,"&lt;&gt;1",'3way'!$Z$3:$Z$7690,"="  &amp;A24)</f>
        <v>13</v>
      </c>
      <c r="D24" s="68">
        <f>COUNTIFS('3way'!$B$3:$B$7690,"&gt;=  26% ",'3way'!$AE$3:$AE$7690,"X",'3way'!$Z$3:$Z$7690,"="  &amp;A24)</f>
        <v>5</v>
      </c>
      <c r="E24" s="68">
        <f>COUNTIFS('3way'!$B$3:$B$7690,"&gt;=  26% ",'3way'!$AE$3:$AE$7690,"&lt;&gt;X",'3way'!$Z$3:$Z$7690,"="  &amp;A24)</f>
        <v>18</v>
      </c>
      <c r="F24" s="68">
        <f>COUNTIFS('3way'!$C$3:$C$7690,"&gt;=  28% ",'3way'!$AE$3:$AE$7690,"2",'3way'!$Z$3:$Z$7690,"="  &amp;A24)</f>
        <v>4</v>
      </c>
      <c r="G24" s="68">
        <f>COUNTIFS('3way'!$C$3:$C$7690,"&gt;=  28% ",'3way'!$AE$3:$AE$7690,"&lt;&gt;2",'3way'!$Z$3:$Z$7690,"="  &amp;A24)</f>
        <v>10</v>
      </c>
      <c r="H24" s="6">
        <f>(B24/((COUNTIF('3way'!$Z$3:$Z$7690,"="&amp;A24))))</f>
        <v>0.13333333333333333</v>
      </c>
      <c r="I24" s="6">
        <f>(C24/(COUNTIF('3way'!$Z$3:$Z$7690,"="&amp;A24)))</f>
        <v>0.28888888888888886</v>
      </c>
      <c r="J24" s="6">
        <f>(D24/(COUNTIF('3way'!$Z$3:$Z$7690,"="&amp;A24)))</f>
        <v>0.1111111111111111</v>
      </c>
      <c r="K24" s="6">
        <f>(E24/(COUNTIF('3way'!$Z$3:$Z$7690,"="&amp;A24)))</f>
        <v>0.4</v>
      </c>
      <c r="L24" s="6">
        <f>(F24/(COUNTIF('3way'!$Z$3:$Z$7690,"="&amp;A24)))</f>
        <v>8.8888888888888892E-2</v>
      </c>
      <c r="M24" s="6">
        <f>(G24/(COUNTIF('3way'!$Z$3:$Z$7690,"="&amp;A24)))</f>
        <v>0.22222222222222221</v>
      </c>
      <c r="N24" s="68">
        <f>COUNTIFS('3way'!$R$3:$R$7690,"&gt;=  45% ",'3way'!$AE$3:$AE$7690,"1",'3way'!$Z$3:$Z$7690,"="  &amp;A24)</f>
        <v>8</v>
      </c>
      <c r="O24">
        <f>COUNTIFS('3way'!$R$3:$R$7690,"&gt;=  45% ",'3way'!$AE$3:$AE$7690,"&lt;&gt;1",'3way'!$Z$3:$Z$7690,"="  &amp;A24)</f>
        <v>15</v>
      </c>
      <c r="P24">
        <f>COUNTIFS('3way'!$S$3:$S$7690,"&gt;=  26% ",'3way'!$AE$3:$AE$7690,"X",'3way'!$Z$3:$Z$7690,"="  &amp;A24)</f>
        <v>14</v>
      </c>
      <c r="Q24">
        <f>COUNTIFS('3way'!$S$3:$S$7690,"&gt;=  26% ",'3way'!$AE$3:$AE$7690,"&lt;&gt;X",'3way'!$Z$3:$Z$7690,"="  &amp;A24)</f>
        <v>31</v>
      </c>
      <c r="R24">
        <f>COUNTIFS('3way'!$T$3:$T$7690,"&gt;=  28% ",'3way'!$AE$3:$AE$7690,"2",'3way'!$Z$3:$Z$7690,"="  &amp;A24)</f>
        <v>5</v>
      </c>
      <c r="S24" s="85">
        <f>COUNTIFS('3way'!$T$3:$T$7690,"&gt;=  28% ",'3way'!$AE$3:$AE$7690,"&lt;&gt;2",'3way'!$Z$3:$Z$7690,"="  &amp;A24)</f>
        <v>17</v>
      </c>
      <c r="T24" s="6">
        <f>(N24/(COUNTIF('3way'!$Z$3:$Z$7690,"="&amp;A24)))</f>
        <v>0.17777777777777778</v>
      </c>
      <c r="U24" s="6">
        <f>(O24/(COUNTIF('3way'!$Z$3:$Z$7690,"="&amp;A24)))</f>
        <v>0.33333333333333331</v>
      </c>
      <c r="V24" s="6">
        <f>(P24/(COUNTIF('3way'!$Z$3:$Z$7690,"="&amp;A24)))</f>
        <v>0.31111111111111112</v>
      </c>
      <c r="W24" s="6">
        <f>(Q24/(COUNTIF('3way'!$Z$3:$Z$7690,"="&amp;A24)))</f>
        <v>0.68888888888888888</v>
      </c>
      <c r="X24" s="6">
        <f>(R24/(COUNTIF('3way'!$Z$3:$Z$7690,"="&amp;A24)))</f>
        <v>0.1111111111111111</v>
      </c>
      <c r="Y24" s="6">
        <f>(S24/(COUNTIF('3way'!$Z$3:$Z$7690,"="&amp;A24)))</f>
        <v>0.37777777777777777</v>
      </c>
      <c r="Z24">
        <f t="shared" si="0"/>
        <v>15</v>
      </c>
      <c r="AA24" s="6">
        <f>(Z24/(COUNTIF('3way'!$Z$3:$Z$7690,"="&amp;A24)))</f>
        <v>0.33333333333333331</v>
      </c>
      <c r="AB24">
        <f t="shared" si="1"/>
        <v>27</v>
      </c>
      <c r="AC24" s="6">
        <f>(AB24/(COUNTIF('3way'!$Z$3:$Z$7690,"="&amp;A24)))</f>
        <v>0.6</v>
      </c>
      <c r="AD24">
        <f t="shared" si="2"/>
        <v>41</v>
      </c>
      <c r="AE24" s="6">
        <f>(AD24/(COUNTIF('3way'!$Z$3:$Z$7690,"="&amp;A24)))</f>
        <v>0.91111111111111109</v>
      </c>
      <c r="AF24">
        <f t="shared" si="3"/>
        <v>63</v>
      </c>
      <c r="AG24" s="6">
        <f>(AF24/(COUNTIF('3way'!$Z$3:$Z$7690,"="&amp;A24)))</f>
        <v>1.4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7</v>
      </c>
      <c r="C25" s="68">
        <f>COUNTIFS('3way'!$A$3:$A$7690,"&gt;=  45% ",'3way'!$AE$3:$AE$7690,"&lt;&gt;1",'3way'!$Z$3:$Z$7690,"="  &amp;A25)</f>
        <v>9</v>
      </c>
      <c r="D25" s="68">
        <f>COUNTIFS('3way'!$B$3:$B$7690,"&gt;=  26% ",'3way'!$AE$3:$AE$7690,"X",'3way'!$Z$3:$Z$7690,"="  &amp;A25)</f>
        <v>1</v>
      </c>
      <c r="E25" s="68">
        <f>COUNTIFS('3way'!$B$3:$B$7690,"&gt;=  26% ",'3way'!$AE$3:$AE$7690,"&lt;&gt;X",'3way'!$Z$3:$Z$7690,"="  &amp;A25)</f>
        <v>7</v>
      </c>
      <c r="F25" s="68">
        <f>COUNTIFS('3way'!$C$3:$C$7690,"&gt;=  28% ",'3way'!$AE$3:$AE$7690,"2",'3way'!$Z$3:$Z$7690,"="  &amp;A25)</f>
        <v>2</v>
      </c>
      <c r="G25" s="68">
        <f>COUNTIFS('3way'!$C$3:$C$7690,"&gt;=  28% ",'3way'!$AE$3:$AE$7690,"&lt;&gt;2",'3way'!$Z$3:$Z$7690,"="  &amp;A25)</f>
        <v>9</v>
      </c>
      <c r="H25" s="6">
        <f>(B25/((COUNTIF('3way'!$Z$3:$Z$7690,"="&amp;A25))))</f>
        <v>0.23333333333333334</v>
      </c>
      <c r="I25" s="6">
        <f>(C25/(COUNTIF('3way'!$Z$3:$Z$7690,"="&amp;A25)))</f>
        <v>0.3</v>
      </c>
      <c r="J25" s="6">
        <f>(D25/(COUNTIF('3way'!$Z$3:$Z$7690,"="&amp;A25)))</f>
        <v>3.3333333333333333E-2</v>
      </c>
      <c r="K25" s="6">
        <f>(E25/(COUNTIF('3way'!$Z$3:$Z$7690,"="&amp;A25)))</f>
        <v>0.23333333333333334</v>
      </c>
      <c r="L25" s="6">
        <f>(F25/(COUNTIF('3way'!$Z$3:$Z$7690,"="&amp;A25)))</f>
        <v>6.6666666666666666E-2</v>
      </c>
      <c r="M25" s="6">
        <f>(G25/(COUNTIF('3way'!$Z$3:$Z$7690,"="&amp;A25)))</f>
        <v>0.3</v>
      </c>
      <c r="N25" s="68">
        <f>COUNTIFS('3way'!$R$3:$R$7690,"&gt;=  45% ",'3way'!$AE$3:$AE$7690,"1",'3way'!$Z$3:$Z$7690,"="  &amp;A25)</f>
        <v>8</v>
      </c>
      <c r="O25">
        <f>COUNTIFS('3way'!$R$3:$R$7690,"&gt;=  45% ",'3way'!$AE$3:$AE$7690,"&lt;&gt;1",'3way'!$Z$3:$Z$7690,"="  &amp;A25)</f>
        <v>13</v>
      </c>
      <c r="P25">
        <f>COUNTIFS('3way'!$S$3:$S$7690,"&gt;=  26% ",'3way'!$AE$3:$AE$7690,"X",'3way'!$Z$3:$Z$7690,"="  &amp;A25)</f>
        <v>6</v>
      </c>
      <c r="Q25">
        <f>COUNTIFS('3way'!$S$3:$S$7690,"&gt;=  26% ",'3way'!$AE$3:$AE$7690,"&lt;&gt;X",'3way'!$Z$3:$Z$7690,"="  &amp;A25)</f>
        <v>13</v>
      </c>
      <c r="R25">
        <f>COUNTIFS('3way'!$T$3:$T$7690,"&gt;=  28% ",'3way'!$AE$3:$AE$7690,"2",'3way'!$Z$3:$Z$7690,"="  &amp;A25)</f>
        <v>6</v>
      </c>
      <c r="S25" s="85">
        <f>COUNTIFS('3way'!$T$3:$T$7690,"&gt;=  28% ",'3way'!$AE$3:$AE$7690,"&lt;&gt;2",'3way'!$Z$3:$Z$7690,"="  &amp;A25)</f>
        <v>15</v>
      </c>
      <c r="T25" s="6">
        <f>(N25/(COUNTIF('3way'!$Z$3:$Z$7690,"="&amp;A25)))</f>
        <v>0.26666666666666666</v>
      </c>
      <c r="U25" s="6">
        <f>(O25/(COUNTIF('3way'!$Z$3:$Z$7690,"="&amp;A25)))</f>
        <v>0.43333333333333335</v>
      </c>
      <c r="V25" s="6">
        <f>(P25/(COUNTIF('3way'!$Z$3:$Z$7690,"="&amp;A25)))</f>
        <v>0.2</v>
      </c>
      <c r="W25" s="6">
        <f>(Q25/(COUNTIF('3way'!$Z$3:$Z$7690,"="&amp;A25)))</f>
        <v>0.43333333333333335</v>
      </c>
      <c r="X25" s="6">
        <f>(R25/(COUNTIF('3way'!$Z$3:$Z$7690,"="&amp;A25)))</f>
        <v>0.2</v>
      </c>
      <c r="Y25" s="6">
        <f>(S25/(COUNTIF('3way'!$Z$3:$Z$7690,"="&amp;A25)))</f>
        <v>0.5</v>
      </c>
      <c r="Z25">
        <f t="shared" si="0"/>
        <v>10</v>
      </c>
      <c r="AA25" s="6">
        <f>(Z25/(COUNTIF('3way'!$Z$3:$Z$7690,"="&amp;A25)))</f>
        <v>0.33333333333333331</v>
      </c>
      <c r="AB25">
        <f t="shared" si="1"/>
        <v>20</v>
      </c>
      <c r="AC25" s="6">
        <f>(AB25/(COUNTIF('3way'!$Z$3:$Z$7690,"="&amp;A25)))</f>
        <v>0.66666666666666663</v>
      </c>
      <c r="AD25">
        <f t="shared" si="2"/>
        <v>25</v>
      </c>
      <c r="AE25" s="6">
        <f>(AD25/(COUNTIF('3way'!$Z$3:$Z$7690,"="&amp;A25)))</f>
        <v>0.83333333333333337</v>
      </c>
      <c r="AF25">
        <f t="shared" si="3"/>
        <v>41</v>
      </c>
      <c r="AG25" s="6">
        <f>(AF25/(COUNTIF('3way'!$Z$3:$Z$7690,"="&amp;A25)))</f>
        <v>1.3666666666666667</v>
      </c>
    </row>
    <row r="26" spans="1:33" s="2" customFormat="1" x14ac:dyDescent="0.25">
      <c r="A26" s="71" t="s">
        <v>469</v>
      </c>
      <c r="B26" s="2">
        <f t="shared" ref="B26:G26" si="4">SUM(B4:B25)</f>
        <v>128</v>
      </c>
      <c r="C26" s="2">
        <f t="shared" si="4"/>
        <v>258</v>
      </c>
      <c r="D26" s="2">
        <f t="shared" si="4"/>
        <v>92</v>
      </c>
      <c r="E26" s="2">
        <f t="shared" si="4"/>
        <v>212</v>
      </c>
      <c r="F26" s="2">
        <f t="shared" si="4"/>
        <v>136</v>
      </c>
      <c r="G26" s="2">
        <f t="shared" si="4"/>
        <v>383</v>
      </c>
      <c r="H26" s="6">
        <f>(B26/((COUNTIF('3way'!$Z$3:$Z$7690,"&lt;&gt;"))))</f>
        <v>0.16305732484076432</v>
      </c>
      <c r="I26" s="6">
        <f>(C26/((COUNTIF('3way'!$Z$3:$Z$7690,"&lt;&gt;"))))</f>
        <v>0.32866242038216559</v>
      </c>
      <c r="J26" s="6">
        <f>(D26/((COUNTIF('3way'!$Z$3:$Z$7690,"&lt;&gt;"))))</f>
        <v>0.11719745222929936</v>
      </c>
      <c r="K26" s="6">
        <f>(E26/((COUNTIF('3way'!$Z$3:$Z$7690,"&lt;&gt;"))))</f>
        <v>0.27006369426751592</v>
      </c>
      <c r="L26" s="6">
        <f>(F26/((COUNTIF('3way'!$Z$3:$Z$7690,"&lt;&gt;"))))</f>
        <v>0.17324840764331209</v>
      </c>
      <c r="M26" s="6">
        <f>(G26/((COUNTIF('3way'!$Z$3:$Z$7690,"&lt;&gt;"))))</f>
        <v>0.48789808917197452</v>
      </c>
      <c r="N26" s="2">
        <f t="shared" ref="N26:S26" si="5">SUM(N4:N25)</f>
        <v>158</v>
      </c>
      <c r="O26" s="2">
        <f t="shared" si="5"/>
        <v>283</v>
      </c>
      <c r="P26" s="2">
        <f t="shared" si="5"/>
        <v>163</v>
      </c>
      <c r="Q26" s="2">
        <f t="shared" si="5"/>
        <v>386</v>
      </c>
      <c r="R26" s="2">
        <f t="shared" si="5"/>
        <v>174</v>
      </c>
      <c r="S26" s="2">
        <f t="shared" si="5"/>
        <v>444</v>
      </c>
      <c r="T26" s="72">
        <f>(N26/((COUNTIF('3way'!$Z$3:$Z$7690,"&lt;&gt;"))))</f>
        <v>0.20127388535031848</v>
      </c>
      <c r="U26" s="72">
        <f>(O26/((COUNTIF('3way'!$Z$3:$Z$7690,"&lt;&gt;"))))</f>
        <v>0.36050955414012736</v>
      </c>
      <c r="V26" s="72">
        <f>(P26/((COUNTIF('3way'!$Z$3:$Z$7690,"&lt;&gt;"))))</f>
        <v>0.20764331210191084</v>
      </c>
      <c r="W26" s="72">
        <f>(Q26/((COUNTIF('3way'!$Z$3:$Z$7690,"&lt;&gt;"))))</f>
        <v>0.49171974522292994</v>
      </c>
      <c r="X26" s="72">
        <f>(R26/((COUNTIF('3way'!$Z$3:$Z$7690,"&lt;&gt;"))))</f>
        <v>0.22165605095541402</v>
      </c>
      <c r="Y26" s="72">
        <f>(S26/((COUNTIF('3way'!$Z$3:$Z$7690,"&lt;&gt;"))))</f>
        <v>0.56560509554140126</v>
      </c>
      <c r="Z26">
        <f t="shared" si="0"/>
        <v>356</v>
      </c>
      <c r="AA26" s="72">
        <f>(Z26/((COUNTIF('3way'!$Z$3:$Z$7690,"&lt;&gt;"))))</f>
        <v>0.45350318471337581</v>
      </c>
      <c r="AB26">
        <f t="shared" si="1"/>
        <v>495</v>
      </c>
      <c r="AC26" s="72">
        <f>(AB26/((COUNTIF('3way'!$Z$3:$Z$7690,"&lt;&gt;"))))</f>
        <v>0.63057324840764328</v>
      </c>
      <c r="AD26">
        <f t="shared" si="2"/>
        <v>853</v>
      </c>
      <c r="AE26" s="72">
        <f>(AD26/((COUNTIF('3way'!$Z$3:$Z$7690,"&lt;&gt;"))))</f>
        <v>1.086624203821656</v>
      </c>
      <c r="AF26">
        <f t="shared" si="3"/>
        <v>1113</v>
      </c>
      <c r="AG26" s="72">
        <f>(AF26/((COUNTIF('3way'!$Z$3:$Z$7690,"&lt;&gt;"))))</f>
        <v>1.4178343949044585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1" t="s">
        <v>459</v>
      </c>
      <c r="C1" s="144" t="s">
        <v>149</v>
      </c>
      <c r="D1" s="144"/>
      <c r="E1" s="82" t="s">
        <v>473</v>
      </c>
      <c r="F1" s="149" t="s">
        <v>154</v>
      </c>
      <c r="G1" s="149"/>
      <c r="H1" s="82" t="s">
        <v>473</v>
      </c>
      <c r="I1" s="149" t="s">
        <v>152</v>
      </c>
      <c r="J1" s="149"/>
      <c r="K1" s="82" t="s">
        <v>473</v>
      </c>
      <c r="L1" s="149" t="s">
        <v>151</v>
      </c>
      <c r="M1" s="149"/>
      <c r="N1" s="82" t="s">
        <v>473</v>
      </c>
      <c r="O1" s="149" t="s">
        <v>170</v>
      </c>
      <c r="P1" s="149"/>
      <c r="Q1" s="82" t="s">
        <v>473</v>
      </c>
      <c r="R1" s="149" t="s">
        <v>153</v>
      </c>
      <c r="S1" s="149"/>
      <c r="T1" s="82" t="s">
        <v>473</v>
      </c>
      <c r="U1" s="149" t="s">
        <v>150</v>
      </c>
      <c r="V1" s="149"/>
      <c r="W1" s="82" t="s">
        <v>473</v>
      </c>
      <c r="X1" s="149" t="s">
        <v>162</v>
      </c>
      <c r="Y1" s="149"/>
      <c r="Z1" s="82" t="s">
        <v>473</v>
      </c>
      <c r="AA1" s="149" t="s">
        <v>155</v>
      </c>
      <c r="AB1" s="149"/>
      <c r="AC1" s="82" t="s">
        <v>473</v>
      </c>
      <c r="AD1" s="149" t="s">
        <v>169</v>
      </c>
      <c r="AE1" s="149"/>
      <c r="AF1" s="82" t="s">
        <v>473</v>
      </c>
      <c r="AG1" s="149" t="s">
        <v>176</v>
      </c>
      <c r="AH1" s="149"/>
      <c r="AI1" s="82" t="s">
        <v>473</v>
      </c>
      <c r="AJ1" s="149" t="s">
        <v>163</v>
      </c>
      <c r="AK1" s="149"/>
      <c r="AL1" s="82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7" t="s">
        <v>134</v>
      </c>
      <c r="B3" s="77"/>
    </row>
    <row r="4" spans="1:38" x14ac:dyDescent="0.25">
      <c r="A4" s="68" t="s">
        <v>186</v>
      </c>
      <c r="B4" s="68">
        <f>COUNTIF('2way'!$S$3:$S$7690,"="&amp;A4)</f>
        <v>52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1</v>
      </c>
      <c r="E4" s="80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4</v>
      </c>
      <c r="H4" s="80">
        <f>F4/G4</f>
        <v>0</v>
      </c>
      <c r="I4">
        <f>COUNTIFS('2way'!$U$3:$U$7690,"0-1",'2way'!$W$3:$W$7690,"0-1",'2way'!$S$3:$S$7690,"=" &amp;A4)</f>
        <v>0</v>
      </c>
      <c r="J4">
        <f>COUNTIFS('2way'!$W$3:$W$7690,"0-1",'2way'!$S$3:$S$7690,"=" &amp;A4)</f>
        <v>4</v>
      </c>
      <c r="K4" s="80">
        <f>I4/J4</f>
        <v>0</v>
      </c>
      <c r="L4">
        <f>COUNTIFS('2way'!$U$3:$U$7690,"1-1",'2way'!$W$3:$W$7690,"1-1",'2way'!$S$3:$S$7690,"=" &amp;A4)</f>
        <v>1</v>
      </c>
      <c r="M4">
        <f>COUNTIFS('2way'!$W$3:$W$7690,"1-1",'2way'!$S$3:$S$7690,"=" &amp;A4)</f>
        <v>7</v>
      </c>
      <c r="N4" s="80">
        <f>L4/M4</f>
        <v>0.14285714285714285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80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2</v>
      </c>
      <c r="T4" s="80">
        <f>R4/S4</f>
        <v>0</v>
      </c>
      <c r="U4">
        <f>COUNTIFS('2way'!$U$3:$U$7690,"2-2",'2way'!$W$3:$W$7690,"2-2",'2way'!$S$3:$S$7690,"=" &amp;A4)</f>
        <v>1</v>
      </c>
      <c r="V4">
        <f>COUNTIFS('2way'!$W$3:$W$7690,"2-2",'2way'!$S$3:$S$7690,"=" &amp;A4)</f>
        <v>5</v>
      </c>
      <c r="W4" s="80">
        <f>U4/V4</f>
        <v>0.2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4</v>
      </c>
      <c r="Z4" s="80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4</v>
      </c>
      <c r="AC4" s="80">
        <f>AA4/AB4</f>
        <v>0.5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80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1</v>
      </c>
      <c r="AI4" s="80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2</v>
      </c>
      <c r="AL4" s="80">
        <f>AJ4/AK4</f>
        <v>0</v>
      </c>
    </row>
    <row r="5" spans="1:38" x14ac:dyDescent="0.25">
      <c r="A5" s="68" t="s">
        <v>305</v>
      </c>
      <c r="B5" s="68">
        <f>COUNTIF('2way'!$S$3:$S$7690,"="&amp;A5)</f>
        <v>27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2</v>
      </c>
      <c r="E5" s="80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3</v>
      </c>
      <c r="H5" s="80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0</v>
      </c>
      <c r="K5" s="80" t="e">
        <f t="shared" ref="K5:K25" si="2">I5/J5</f>
        <v>#DIV/0!</v>
      </c>
      <c r="L5">
        <f>COUNTIFS('2way'!$U$3:$U$7690,"1-1",'2way'!$W$3:$W$7690,"1-1",'2way'!$S$3:$S$7690,"=" &amp;A5)</f>
        <v>1</v>
      </c>
      <c r="M5">
        <f>COUNTIFS('2way'!$W$3:$W$7690,"1-1",'2way'!$S$3:$S$7690,"=" &amp;A5)</f>
        <v>4</v>
      </c>
      <c r="N5" s="80">
        <f t="shared" ref="N5:N25" si="3">L5/M5</f>
        <v>0.25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1</v>
      </c>
      <c r="Q5" s="80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0</v>
      </c>
      <c r="T5" s="80" t="e">
        <f t="shared" ref="T5:T25" si="5">R5/S5</f>
        <v>#DIV/0!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80">
        <f t="shared" ref="W5:W25" si="6">U5/V5</f>
        <v>0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3</v>
      </c>
      <c r="Z5" s="80">
        <f t="shared" ref="Z5:Z25" si="7">X5/Y5</f>
        <v>0.33333333333333331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1</v>
      </c>
      <c r="AC5" s="80">
        <f t="shared" ref="AC5:AC25" si="8">AA5/AB5</f>
        <v>1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80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1</v>
      </c>
      <c r="AI5" s="80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80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45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7</v>
      </c>
      <c r="E6" s="80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1</v>
      </c>
      <c r="H6" s="80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0</v>
      </c>
      <c r="K6" s="80" t="e">
        <f t="shared" si="2"/>
        <v>#DIV/0!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4</v>
      </c>
      <c r="N6" s="80">
        <f t="shared" si="3"/>
        <v>0.25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80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3</v>
      </c>
      <c r="T6" s="80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3</v>
      </c>
      <c r="W6" s="80">
        <f t="shared" si="6"/>
        <v>0.33333333333333331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1</v>
      </c>
      <c r="Z6" s="80">
        <f t="shared" si="7"/>
        <v>0</v>
      </c>
      <c r="AA6">
        <f>COUNTIFS('2way'!$U$3:$U$7690,"1-2",'2way'!$W$3:$W$7690,"1-2",'2way'!$S$3:$S$7690,"=" &amp;A6)</f>
        <v>0</v>
      </c>
      <c r="AB6">
        <f>COUNTIFS('2way'!$W$3:$W$7690,"1-2",'2way'!$S$3:$S$7690,"=" &amp;A6)</f>
        <v>1</v>
      </c>
      <c r="AC6" s="80">
        <f t="shared" si="8"/>
        <v>0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80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6</v>
      </c>
      <c r="AI6" s="80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4</v>
      </c>
      <c r="AL6" s="80">
        <f t="shared" si="11"/>
        <v>0</v>
      </c>
    </row>
    <row r="7" spans="1:38" x14ac:dyDescent="0.25">
      <c r="A7" s="68" t="s">
        <v>189</v>
      </c>
      <c r="B7" s="68">
        <f>COUNTIF('2way'!$S$3:$S$7690,"="&amp;A7)</f>
        <v>30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1</v>
      </c>
      <c r="E7" s="80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3</v>
      </c>
      <c r="H7" s="80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2</v>
      </c>
      <c r="K7" s="80">
        <f t="shared" si="2"/>
        <v>0</v>
      </c>
      <c r="L7">
        <f>COUNTIFS('2way'!$U$3:$U$7690,"1-1",'2way'!$W$3:$W$7690,"1-1",'2way'!$S$3:$S$7690,"=" &amp;A7)</f>
        <v>1</v>
      </c>
      <c r="M7">
        <f>COUNTIFS('2way'!$W$3:$W$7690,"1-1",'2way'!$S$3:$S$7690,"=" &amp;A7)</f>
        <v>4</v>
      </c>
      <c r="N7" s="80">
        <f t="shared" si="3"/>
        <v>0.25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4</v>
      </c>
      <c r="Q7" s="80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2</v>
      </c>
      <c r="T7" s="80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3</v>
      </c>
      <c r="W7" s="80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0</v>
      </c>
      <c r="Z7" s="80" t="e">
        <f t="shared" si="7"/>
        <v>#DIV/0!</v>
      </c>
      <c r="AA7">
        <f>COUNTIFS('2way'!$U$3:$U$7690,"1-2",'2way'!$W$3:$W$7690,"1-2",'2way'!$S$3:$S$7690,"=" &amp;A7)</f>
        <v>0</v>
      </c>
      <c r="AB7">
        <f>COUNTIFS('2way'!$W$3:$W$7690,"1-2",'2way'!$S$3:$S$7690,"=" &amp;A7)</f>
        <v>2</v>
      </c>
      <c r="AC7" s="80">
        <f t="shared" si="8"/>
        <v>0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0</v>
      </c>
      <c r="AF7" s="80" t="e">
        <f t="shared" si="9"/>
        <v>#DIV/0!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1</v>
      </c>
      <c r="AI7" s="80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1</v>
      </c>
      <c r="AL7" s="80">
        <f t="shared" si="11"/>
        <v>0</v>
      </c>
    </row>
    <row r="8" spans="1:38" x14ac:dyDescent="0.25">
      <c r="A8" s="68" t="s">
        <v>202</v>
      </c>
      <c r="B8" s="68">
        <f>COUNTIF('2way'!$S$3:$S$7690,"="&amp;A8)</f>
        <v>60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5</v>
      </c>
      <c r="E8" s="80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4</v>
      </c>
      <c r="H8" s="80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6</v>
      </c>
      <c r="K8" s="80">
        <f t="shared" si="2"/>
        <v>0.16666666666666666</v>
      </c>
      <c r="L8">
        <f>COUNTIFS('2way'!$U$3:$U$7690,"1-1",'2way'!$W$3:$W$7690,"1-1",'2way'!$S$3:$S$7690,"=" &amp;A8)</f>
        <v>6</v>
      </c>
      <c r="M8">
        <f>COUNTIFS('2way'!$W$3:$W$7690,"1-1",'2way'!$S$3:$S$7690,"=" &amp;A8)</f>
        <v>9</v>
      </c>
      <c r="N8" s="80">
        <f t="shared" si="3"/>
        <v>0.66666666666666663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2</v>
      </c>
      <c r="Q8" s="80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2</v>
      </c>
      <c r="T8" s="80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4</v>
      </c>
      <c r="W8" s="80">
        <f t="shared" si="6"/>
        <v>0</v>
      </c>
      <c r="X8">
        <f>COUNTIFS('2way'!$U$3:$U$7690,"2-1",'2way'!$W$3:$W$7690,"2-1",'2way'!$S$3:$S$7690,"=" &amp;A8)</f>
        <v>3</v>
      </c>
      <c r="Y8">
        <f>COUNTIFS('2way'!$W$3:$W$7690,"2-1",'2way'!$S$3:$S$7690,"=" &amp;A8)</f>
        <v>7</v>
      </c>
      <c r="Z8" s="80">
        <f t="shared" si="7"/>
        <v>0.42857142857142855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6</v>
      </c>
      <c r="AC8" s="80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0</v>
      </c>
      <c r="AF8" s="80" t="e">
        <f t="shared" si="9"/>
        <v>#DIV/0!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2</v>
      </c>
      <c r="AI8" s="80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1</v>
      </c>
      <c r="AL8" s="80">
        <f t="shared" si="11"/>
        <v>0</v>
      </c>
    </row>
    <row r="9" spans="1:38" x14ac:dyDescent="0.25">
      <c r="A9" s="68" t="s">
        <v>135</v>
      </c>
      <c r="B9" s="68">
        <f>COUNTIF('2way'!$S$3:$S$7690,"="&amp;A9)</f>
        <v>64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3</v>
      </c>
      <c r="E9" s="80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12</v>
      </c>
      <c r="H9" s="80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5</v>
      </c>
      <c r="K9" s="80">
        <f t="shared" si="2"/>
        <v>0</v>
      </c>
      <c r="L9">
        <f>COUNTIFS('2way'!$U$3:$U$7690,"1-1",'2way'!$W$3:$W$7690,"1-1",'2way'!$S$3:$S$7690,"=" &amp;A9)</f>
        <v>3</v>
      </c>
      <c r="M9">
        <f>COUNTIFS('2way'!$W$3:$W$7690,"1-1",'2way'!$S$3:$S$7690,"=" &amp;A9)</f>
        <v>9</v>
      </c>
      <c r="N9" s="80">
        <f t="shared" si="3"/>
        <v>0.33333333333333331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7</v>
      </c>
      <c r="Q9" s="80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2</v>
      </c>
      <c r="T9" s="80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4</v>
      </c>
      <c r="W9" s="80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11</v>
      </c>
      <c r="Z9" s="80">
        <f t="shared" si="7"/>
        <v>0.18181818181818182</v>
      </c>
      <c r="AA9">
        <f>COUNTIFS('2way'!$U$3:$U$7690,"1-2",'2way'!$W$3:$W$7690,"1-2",'2way'!$S$3:$S$7690,"=" &amp;A9)</f>
        <v>1</v>
      </c>
      <c r="AB9">
        <f>COUNTIFS('2way'!$W$3:$W$7690,"1-2",'2way'!$S$3:$S$7690,"=" &amp;A9)</f>
        <v>2</v>
      </c>
      <c r="AC9" s="80">
        <f t="shared" si="8"/>
        <v>0.5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2</v>
      </c>
      <c r="AF9" s="80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1</v>
      </c>
      <c r="AI9" s="80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80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68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10</v>
      </c>
      <c r="E10" s="80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10</v>
      </c>
      <c r="H10" s="80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4</v>
      </c>
      <c r="K10" s="80">
        <f t="shared" si="2"/>
        <v>0</v>
      </c>
      <c r="L10">
        <f>COUNTIFS('2way'!$U$3:$U$7690,"1-1",'2way'!$W$3:$W$7690,"1-1",'2way'!$S$3:$S$7690,"=" &amp;A10)</f>
        <v>6</v>
      </c>
      <c r="M10">
        <f>COUNTIFS('2way'!$W$3:$W$7690,"1-1",'2way'!$S$3:$S$7690,"=" &amp;A10)</f>
        <v>11</v>
      </c>
      <c r="N10" s="80">
        <f t="shared" si="3"/>
        <v>0.54545454545454541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3</v>
      </c>
      <c r="Q10" s="80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2</v>
      </c>
      <c r="T10" s="80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</v>
      </c>
      <c r="W10" s="80">
        <f t="shared" si="6"/>
        <v>0</v>
      </c>
      <c r="X10">
        <f>COUNTIFS('2way'!$U$3:$U$7690,"2-1",'2way'!$W$3:$W$7690,"2-1",'2way'!$S$3:$S$7690,"=" &amp;A10)</f>
        <v>1</v>
      </c>
      <c r="Y10">
        <f>COUNTIFS('2way'!$W$3:$W$7690,"2-1",'2way'!$S$3:$S$7690,"=" &amp;A10)</f>
        <v>8</v>
      </c>
      <c r="Z10" s="80">
        <f t="shared" si="7"/>
        <v>0.125</v>
      </c>
      <c r="AA10">
        <f>COUNTIFS('2way'!$U$3:$U$7690,"1-2",'2way'!$W$3:$W$7690,"1-2",'2way'!$S$3:$S$7690,"=" &amp;A10)</f>
        <v>1</v>
      </c>
      <c r="AB10">
        <f>COUNTIFS('2way'!$W$3:$W$7690,"1-2",'2way'!$S$3:$S$7690,"=" &amp;A10)</f>
        <v>4</v>
      </c>
      <c r="AC10" s="80">
        <f t="shared" si="8"/>
        <v>0.25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80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2</v>
      </c>
      <c r="AI10" s="80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80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41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3</v>
      </c>
      <c r="E11" s="80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2</v>
      </c>
      <c r="H11" s="80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3</v>
      </c>
      <c r="K11" s="80">
        <f t="shared" si="2"/>
        <v>0</v>
      </c>
      <c r="L11">
        <f>COUNTIFS('2way'!$U$3:$U$7690,"1-1",'2way'!$W$3:$W$7690,"1-1",'2way'!$S$3:$S$7690,"=" &amp;A11)</f>
        <v>2</v>
      </c>
      <c r="M11">
        <f>COUNTIFS('2way'!$W$3:$W$7690,"1-1",'2way'!$S$3:$S$7690,"=" &amp;A11)</f>
        <v>3</v>
      </c>
      <c r="N11" s="80">
        <f t="shared" si="3"/>
        <v>0.66666666666666663</v>
      </c>
      <c r="O11">
        <f>COUNTIFS('2way'!$U$3:$U$7690,"2-0",'2way'!$W$3:$W$7690,"2-0",'2way'!$S$3:$S$7690,"=" &amp;A11)</f>
        <v>1</v>
      </c>
      <c r="P11">
        <f>COUNTIFS('2way'!$W$3:$W$7690,"2-0",'2way'!$S$3:$S$7690,"=" &amp;A11)</f>
        <v>3</v>
      </c>
      <c r="Q11" s="80">
        <f t="shared" si="4"/>
        <v>0.33333333333333331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5</v>
      </c>
      <c r="T11" s="80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4</v>
      </c>
      <c r="W11" s="80">
        <f t="shared" si="6"/>
        <v>0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0</v>
      </c>
      <c r="Z11" s="80" t="e">
        <f t="shared" si="7"/>
        <v>#DIV/0!</v>
      </c>
      <c r="AA11">
        <f>COUNTIFS('2way'!$U$3:$U$7690,"1-2",'2way'!$W$3:$W$7690,"1-2",'2way'!$S$3:$S$7690,"=" &amp;A11)</f>
        <v>1</v>
      </c>
      <c r="AB11">
        <f>COUNTIFS('2way'!$W$3:$W$7690,"1-2",'2way'!$S$3:$S$7690,"=" &amp;A11)</f>
        <v>4</v>
      </c>
      <c r="AC11" s="80">
        <f t="shared" si="8"/>
        <v>0.25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80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1</v>
      </c>
      <c r="AI11" s="80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0</v>
      </c>
      <c r="AL11" s="80" t="e">
        <f t="shared" si="11"/>
        <v>#DIV/0!</v>
      </c>
    </row>
    <row r="12" spans="1:38" x14ac:dyDescent="0.25">
      <c r="A12" s="68" t="s">
        <v>138</v>
      </c>
      <c r="B12" s="68">
        <f>COUNTIF('2way'!$S$3:$S$7690,"="&amp;A12)</f>
        <v>40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</v>
      </c>
      <c r="E12" s="80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2</v>
      </c>
      <c r="H12" s="80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</v>
      </c>
      <c r="K12" s="80">
        <f t="shared" si="2"/>
        <v>0</v>
      </c>
      <c r="L12">
        <f>COUNTIFS('2way'!$U$3:$U$7690,"1-1",'2way'!$W$3:$W$7690,"1-1",'2way'!$S$3:$S$7690,"=" &amp;A12)</f>
        <v>3</v>
      </c>
      <c r="M12">
        <f>COUNTIFS('2way'!$W$3:$W$7690,"1-1",'2way'!$S$3:$S$7690,"=" &amp;A12)</f>
        <v>9</v>
      </c>
      <c r="N12" s="80">
        <f t="shared" si="3"/>
        <v>0.33333333333333331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3</v>
      </c>
      <c r="Q12" s="80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4</v>
      </c>
      <c r="T12" s="80">
        <f t="shared" si="5"/>
        <v>0.25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4</v>
      </c>
      <c r="W12" s="80">
        <f t="shared" si="6"/>
        <v>0</v>
      </c>
      <c r="X12">
        <f>COUNTIFS('2way'!$U$3:$U$7690,"2-1",'2way'!$W$3:$W$7690,"2-1",'2way'!$S$3:$S$7690,"=" &amp;A12)</f>
        <v>0</v>
      </c>
      <c r="Y12">
        <f>COUNTIFS('2way'!$W$3:$W$7690,"2-1",'2way'!$S$3:$S$7690,"=" &amp;A12)</f>
        <v>1</v>
      </c>
      <c r="Z12" s="80">
        <f t="shared" si="7"/>
        <v>0</v>
      </c>
      <c r="AA12">
        <f>COUNTIFS('2way'!$U$3:$U$7690,"1-2",'2way'!$W$3:$W$7690,"1-2",'2way'!$S$3:$S$7690,"=" &amp;A12)</f>
        <v>1</v>
      </c>
      <c r="AB12">
        <f>COUNTIFS('2way'!$W$3:$W$7690,"1-2",'2way'!$S$3:$S$7690,"=" &amp;A12)</f>
        <v>2</v>
      </c>
      <c r="AC12" s="80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3</v>
      </c>
      <c r="AF12" s="80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1</v>
      </c>
      <c r="AI12" s="80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80" t="e">
        <f t="shared" si="11"/>
        <v>#DIV/0!</v>
      </c>
    </row>
    <row r="13" spans="1:38" x14ac:dyDescent="0.25">
      <c r="A13" s="68" t="s">
        <v>139</v>
      </c>
      <c r="B13" s="68">
        <f>COUNTIF('2way'!$S$3:$S$7690,"="&amp;A13)</f>
        <v>59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10</v>
      </c>
      <c r="E13" s="80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7</v>
      </c>
      <c r="H13" s="80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4</v>
      </c>
      <c r="K13" s="80">
        <f t="shared" si="2"/>
        <v>0</v>
      </c>
      <c r="L13">
        <f>COUNTIFS('2way'!$U$3:$U$7690,"1-1",'2way'!$W$3:$W$7690,"1-1",'2way'!$S$3:$S$7690,"=" &amp;A13)</f>
        <v>1</v>
      </c>
      <c r="M13">
        <f>COUNTIFS('2way'!$W$3:$W$7690,"1-1",'2way'!$S$3:$S$7690,"=" &amp;A13)</f>
        <v>7</v>
      </c>
      <c r="N13" s="80">
        <f t="shared" si="3"/>
        <v>0.14285714285714285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3</v>
      </c>
      <c r="Q13" s="80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3</v>
      </c>
      <c r="T13" s="80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2</v>
      </c>
      <c r="W13" s="80">
        <f t="shared" si="6"/>
        <v>0</v>
      </c>
      <c r="X13">
        <f>COUNTIFS('2way'!$U$3:$U$7690,"2-1",'2way'!$W$3:$W$7690,"2-1",'2way'!$S$3:$S$7690,"=" &amp;A13)</f>
        <v>2</v>
      </c>
      <c r="Y13">
        <f>COUNTIFS('2way'!$W$3:$W$7690,"2-1",'2way'!$S$3:$S$7690,"=" &amp;A13)</f>
        <v>5</v>
      </c>
      <c r="Z13" s="80">
        <f t="shared" si="7"/>
        <v>0.4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7</v>
      </c>
      <c r="AC13" s="80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0</v>
      </c>
      <c r="AF13" s="80" t="e">
        <f t="shared" si="9"/>
        <v>#DIV/0!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80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80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0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0</v>
      </c>
      <c r="E14" s="80" t="e">
        <f t="shared" si="0"/>
        <v>#DIV/0!</v>
      </c>
      <c r="F14">
        <f>COUNTIFS('2way'!$U$3:$U$7690,"1-0",'2way'!$W$3:$W$7690,"1-0",'2way'!$S$3:$S$7690,"=" &amp;A14)</f>
        <v>0</v>
      </c>
      <c r="G14">
        <f>COUNTIFS('2way'!$W$3:$W$7690,"1-0",'2way'!$S$3:$S$7690,"=" &amp;A14)</f>
        <v>0</v>
      </c>
      <c r="H14" s="80" t="e">
        <f t="shared" si="1"/>
        <v>#DIV/0!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0</v>
      </c>
      <c r="K14" s="80" t="e">
        <f t="shared" si="2"/>
        <v>#DIV/0!</v>
      </c>
      <c r="L14">
        <f>COUNTIFS('2way'!$U$3:$U$7690,"1-1",'2way'!$W$3:$W$7690,"1-1",'2way'!$S$3:$S$7690,"=" &amp;A14)</f>
        <v>0</v>
      </c>
      <c r="M14">
        <f>COUNTIFS('2way'!$W$3:$W$7690,"1-1",'2way'!$S$3:$S$7690,"=" &amp;A14)</f>
        <v>0</v>
      </c>
      <c r="N14" s="80" t="e">
        <f t="shared" si="3"/>
        <v>#DIV/0!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0</v>
      </c>
      <c r="Q14" s="80" t="e">
        <f t="shared" si="4"/>
        <v>#DIV/0!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0</v>
      </c>
      <c r="T14" s="80" t="e">
        <f t="shared" si="5"/>
        <v>#DIV/0!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0</v>
      </c>
      <c r="W14" s="80" t="e">
        <f t="shared" si="6"/>
        <v>#DIV/0!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0</v>
      </c>
      <c r="Z14" s="80" t="e">
        <f t="shared" si="7"/>
        <v>#DIV/0!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0</v>
      </c>
      <c r="AC14" s="80" t="e">
        <f t="shared" si="8"/>
        <v>#DIV/0!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80" t="e">
        <f t="shared" si="9"/>
        <v>#DIV/0!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0</v>
      </c>
      <c r="AI14" s="80" t="e">
        <f t="shared" si="10"/>
        <v>#DIV/0!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80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20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80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0</v>
      </c>
      <c r="H15" s="80" t="e">
        <f t="shared" si="1"/>
        <v>#DIV/0!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2</v>
      </c>
      <c r="K15" s="80">
        <f t="shared" si="2"/>
        <v>0</v>
      </c>
      <c r="L15">
        <f>COUNTIFS('2way'!$U$3:$U$7690,"1-1",'2way'!$W$3:$W$7690,"1-1",'2way'!$S$3:$S$7690,"=" &amp;A15)</f>
        <v>0</v>
      </c>
      <c r="M15">
        <f>COUNTIFS('2way'!$W$3:$W$7690,"1-1",'2way'!$S$3:$S$7690,"=" &amp;A15)</f>
        <v>0</v>
      </c>
      <c r="N15" s="80" t="e">
        <f t="shared" si="3"/>
        <v>#DIV/0!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</v>
      </c>
      <c r="Q15" s="80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0</v>
      </c>
      <c r="T15" s="80" t="e">
        <f t="shared" si="5"/>
        <v>#DIV/0!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2</v>
      </c>
      <c r="W15" s="80">
        <f t="shared" si="6"/>
        <v>0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1</v>
      </c>
      <c r="Z15" s="80">
        <f t="shared" si="7"/>
        <v>0</v>
      </c>
      <c r="AA15">
        <f>COUNTIFS('2way'!$U$3:$U$7690,"1-2",'2way'!$W$3:$W$7690,"1-2",'2way'!$S$3:$S$7690,"=" &amp;A15)</f>
        <v>1</v>
      </c>
      <c r="AB15">
        <f>COUNTIFS('2way'!$W$3:$W$7690,"1-2",'2way'!$S$3:$S$7690,"=" &amp;A15)</f>
        <v>2</v>
      </c>
      <c r="AC15" s="80">
        <f t="shared" si="8"/>
        <v>0.5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80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</v>
      </c>
      <c r="AI15" s="80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0</v>
      </c>
      <c r="AL15" s="80" t="e">
        <f t="shared" si="11"/>
        <v>#DIV/0!</v>
      </c>
    </row>
    <row r="16" spans="1:38" x14ac:dyDescent="0.25">
      <c r="A16" s="68" t="s">
        <v>141</v>
      </c>
      <c r="B16" s="68">
        <f>COUNTIF('2way'!$S$3:$S$7690,"="&amp;A16)</f>
        <v>20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1</v>
      </c>
      <c r="E16" s="80">
        <f t="shared" si="0"/>
        <v>0</v>
      </c>
      <c r="F16">
        <f>COUNTIFS('2way'!$U$3:$U$7690,"1-0",'2way'!$W$3:$W$7690,"1-0",'2way'!$S$3:$S$7690,"=" &amp;A16)</f>
        <v>0</v>
      </c>
      <c r="G16">
        <f>COUNTIFS('2way'!$W$3:$W$7690,"1-0",'2way'!$S$3:$S$7690,"=" &amp;A16)</f>
        <v>5</v>
      </c>
      <c r="H16" s="80">
        <f t="shared" si="1"/>
        <v>0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80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1</v>
      </c>
      <c r="N16" s="80">
        <f t="shared" si="3"/>
        <v>0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1</v>
      </c>
      <c r="Q16" s="80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2</v>
      </c>
      <c r="T16" s="80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2</v>
      </c>
      <c r="W16" s="80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0</v>
      </c>
      <c r="Z16" s="80" t="e">
        <f t="shared" si="7"/>
        <v>#DIV/0!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0</v>
      </c>
      <c r="AC16" s="80" t="e">
        <f t="shared" si="8"/>
        <v>#DIV/0!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80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1</v>
      </c>
      <c r="AI16" s="80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80" t="e">
        <f t="shared" si="11"/>
        <v>#DIV/0!</v>
      </c>
    </row>
    <row r="17" spans="1:38" x14ac:dyDescent="0.25">
      <c r="A17" s="68" t="s">
        <v>409</v>
      </c>
      <c r="B17" s="68">
        <f>COUNTIF('2way'!$S$3:$S$7690,"="&amp;A17)</f>
        <v>26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1</v>
      </c>
      <c r="E17" s="80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2</v>
      </c>
      <c r="H17" s="80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3</v>
      </c>
      <c r="K17" s="80">
        <f t="shared" si="2"/>
        <v>0</v>
      </c>
      <c r="L17">
        <f>COUNTIFS('2way'!$U$3:$U$7690,"1-1",'2way'!$W$3:$W$7690,"1-1",'2way'!$S$3:$S$7690,"=" &amp;A17)</f>
        <v>0</v>
      </c>
      <c r="M17">
        <f>COUNTIFS('2way'!$W$3:$W$7690,"1-1",'2way'!$S$3:$S$7690,"=" &amp;A17)</f>
        <v>2</v>
      </c>
      <c r="N17" s="80">
        <f t="shared" si="3"/>
        <v>0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80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1</v>
      </c>
      <c r="T17" s="80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1</v>
      </c>
      <c r="W17" s="80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1</v>
      </c>
      <c r="Z17" s="80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1</v>
      </c>
      <c r="AC17" s="80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80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0</v>
      </c>
      <c r="AI17" s="80" t="e">
        <f t="shared" si="10"/>
        <v>#DIV/0!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1</v>
      </c>
      <c r="AL17" s="80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36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2</v>
      </c>
      <c r="E18" s="80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1</v>
      </c>
      <c r="H18" s="80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3</v>
      </c>
      <c r="K18" s="80">
        <f t="shared" si="2"/>
        <v>0</v>
      </c>
      <c r="L18">
        <f>COUNTIFS('2way'!$U$3:$U$7690,"1-1",'2way'!$W$3:$W$7690,"1-1",'2way'!$S$3:$S$7690,"=" &amp;A18)</f>
        <v>1</v>
      </c>
      <c r="M18">
        <f>COUNTIFS('2way'!$W$3:$W$7690,"1-1",'2way'!$S$3:$S$7690,"=" &amp;A18)</f>
        <v>4</v>
      </c>
      <c r="N18" s="80">
        <f t="shared" si="3"/>
        <v>0.25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80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3</v>
      </c>
      <c r="T18" s="80">
        <f t="shared" si="5"/>
        <v>0.66666666666666663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1</v>
      </c>
      <c r="W18" s="80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4</v>
      </c>
      <c r="Z18" s="80">
        <f t="shared" si="7"/>
        <v>0</v>
      </c>
      <c r="AA18">
        <f>COUNTIFS('2way'!$U$3:$U$7690,"1-2",'2way'!$W$3:$W$7690,"1-2",'2way'!$S$3:$S$7690,"=" &amp;A18)</f>
        <v>1</v>
      </c>
      <c r="AB18">
        <f>COUNTIFS('2way'!$W$3:$W$7690,"1-2",'2way'!$S$3:$S$7690,"=" &amp;A18)</f>
        <v>4</v>
      </c>
      <c r="AC18" s="80">
        <f t="shared" si="8"/>
        <v>0.25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80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80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80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24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2</v>
      </c>
      <c r="E19" s="80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3</v>
      </c>
      <c r="H19" s="80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1</v>
      </c>
      <c r="K19" s="80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3</v>
      </c>
      <c r="N19" s="80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2</v>
      </c>
      <c r="Q19" s="80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1</v>
      </c>
      <c r="T19" s="80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2</v>
      </c>
      <c r="W19" s="80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1</v>
      </c>
      <c r="Z19" s="80">
        <f t="shared" si="7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3</v>
      </c>
      <c r="AC19" s="80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80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80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80" t="e">
        <f t="shared" si="11"/>
        <v>#DIV/0!</v>
      </c>
    </row>
    <row r="20" spans="1:38" x14ac:dyDescent="0.25">
      <c r="A20" s="68" t="s">
        <v>262</v>
      </c>
      <c r="B20" s="68">
        <f>COUNTIF('2way'!$S$3:$S$7690,"="&amp;A20)</f>
        <v>19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0</v>
      </c>
      <c r="E20" s="80" t="e">
        <f t="shared" si="0"/>
        <v>#DIV/0!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2</v>
      </c>
      <c r="H20" s="80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4</v>
      </c>
      <c r="K20" s="80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0</v>
      </c>
      <c r="N20" s="80" t="e">
        <f t="shared" si="3"/>
        <v>#DIV/0!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1</v>
      </c>
      <c r="Q20" s="80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1</v>
      </c>
      <c r="T20" s="80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2</v>
      </c>
      <c r="W20" s="80">
        <f t="shared" si="6"/>
        <v>0</v>
      </c>
      <c r="X20">
        <f>COUNTIFS('2way'!$U$3:$U$7690,"2-1",'2way'!$W$3:$W$7690,"2-1",'2way'!$S$3:$S$7690,"=" &amp;A20)</f>
        <v>0</v>
      </c>
      <c r="Y20">
        <f>COUNTIFS('2way'!$W$3:$W$7690,"2-1",'2way'!$S$3:$S$7690,"=" &amp;A20)</f>
        <v>0</v>
      </c>
      <c r="Z20" s="80" t="e">
        <f t="shared" si="7"/>
        <v>#DIV/0!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80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80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80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80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24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0</v>
      </c>
      <c r="E21" s="80" t="e">
        <f t="shared" si="0"/>
        <v>#DIV/0!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1</v>
      </c>
      <c r="H21" s="80">
        <f t="shared" si="1"/>
        <v>0</v>
      </c>
      <c r="I21">
        <f>COUNTIFS('2way'!$U$3:$U$7690,"0-1",'2way'!$W$3:$W$7690,"0-1",'2way'!$S$3:$S$7690,"=" &amp;A21)</f>
        <v>0</v>
      </c>
      <c r="J21">
        <f>COUNTIFS('2way'!$W$3:$W$7690,"0-1",'2way'!$S$3:$S$7690,"=" &amp;A21)</f>
        <v>1</v>
      </c>
      <c r="K21" s="80">
        <f t="shared" si="2"/>
        <v>0</v>
      </c>
      <c r="L21">
        <f>COUNTIFS('2way'!$U$3:$U$7690,"1-1",'2way'!$W$3:$W$7690,"1-1",'2way'!$S$3:$S$7690,"=" &amp;A21)</f>
        <v>1</v>
      </c>
      <c r="M21">
        <f>COUNTIFS('2way'!$W$3:$W$7690,"1-1",'2way'!$S$3:$S$7690,"=" &amp;A21)</f>
        <v>3</v>
      </c>
      <c r="N21" s="80">
        <f t="shared" si="3"/>
        <v>0.33333333333333331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2</v>
      </c>
      <c r="Q21" s="80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1</v>
      </c>
      <c r="T21" s="80">
        <f t="shared" si="5"/>
        <v>0</v>
      </c>
      <c r="U21">
        <f>COUNTIFS('2way'!$U$3:$U$7690,"2-2",'2way'!$W$3:$W$7690,"2-2",'2way'!$S$3:$S$7690,"=" &amp;A21)</f>
        <v>0</v>
      </c>
      <c r="V21">
        <f>COUNTIFS('2way'!$W$3:$W$7690,"2-2",'2way'!$S$3:$S$7690,"=" &amp;A21)</f>
        <v>2</v>
      </c>
      <c r="W21" s="80">
        <f t="shared" si="6"/>
        <v>0</v>
      </c>
      <c r="X21">
        <f>COUNTIFS('2way'!$U$3:$U$7690,"2-1",'2way'!$W$3:$W$7690,"2-1",'2way'!$S$3:$S$7690,"=" &amp;A21)</f>
        <v>1</v>
      </c>
      <c r="Y21">
        <f>COUNTIFS('2way'!$W$3:$W$7690,"2-1",'2way'!$S$3:$S$7690,"=" &amp;A21)</f>
        <v>3</v>
      </c>
      <c r="Z21" s="80">
        <f t="shared" si="7"/>
        <v>0.33333333333333331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2</v>
      </c>
      <c r="AC21" s="80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80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3</v>
      </c>
      <c r="AI21" s="80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2</v>
      </c>
      <c r="AL21" s="80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25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80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2</v>
      </c>
      <c r="H22" s="80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2</v>
      </c>
      <c r="K22" s="80">
        <f t="shared" si="2"/>
        <v>0.5</v>
      </c>
      <c r="L22">
        <f>COUNTIFS('2way'!$U$3:$U$7690,"1-1",'2way'!$W$3:$W$7690,"1-1",'2way'!$S$3:$S$7690,"=" &amp;A22)</f>
        <v>0</v>
      </c>
      <c r="M22">
        <f>COUNTIFS('2way'!$W$3:$W$7690,"1-1",'2way'!$S$3:$S$7690,"=" &amp;A22)</f>
        <v>4</v>
      </c>
      <c r="N22" s="80">
        <f t="shared" si="3"/>
        <v>0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4</v>
      </c>
      <c r="Q22" s="80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1</v>
      </c>
      <c r="T22" s="80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2</v>
      </c>
      <c r="W22" s="80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1</v>
      </c>
      <c r="Z22" s="80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0</v>
      </c>
      <c r="AC22" s="80" t="e">
        <f t="shared" si="8"/>
        <v>#DIV/0!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80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80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2</v>
      </c>
      <c r="AL22" s="80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30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5</v>
      </c>
      <c r="E23" s="80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5</v>
      </c>
      <c r="H23" s="80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4</v>
      </c>
      <c r="K23" s="80">
        <f t="shared" si="2"/>
        <v>0</v>
      </c>
      <c r="L23">
        <f>COUNTIFS('2way'!$U$3:$U$7690,"1-1",'2way'!$W$3:$W$7690,"1-1",'2way'!$S$3:$S$7690,"=" &amp;A23)</f>
        <v>2</v>
      </c>
      <c r="M23">
        <f>COUNTIFS('2way'!$W$3:$W$7690,"1-1",'2way'!$S$3:$S$7690,"=" &amp;A23)</f>
        <v>6</v>
      </c>
      <c r="N23" s="80">
        <f t="shared" si="3"/>
        <v>0.33333333333333331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0</v>
      </c>
      <c r="Q23" s="80" t="e">
        <f t="shared" si="4"/>
        <v>#DIV/0!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0</v>
      </c>
      <c r="T23" s="80" t="e">
        <f t="shared" si="5"/>
        <v>#DIV/0!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1</v>
      </c>
      <c r="W23" s="80">
        <f t="shared" si="6"/>
        <v>0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1</v>
      </c>
      <c r="Z23" s="80">
        <f t="shared" si="7"/>
        <v>0</v>
      </c>
      <c r="AA23">
        <f>COUNTIFS('2way'!$U$3:$U$7690,"1-2",'2way'!$W$3:$W$7690,"1-2",'2way'!$S$3:$S$7690,"=" &amp;A23)</f>
        <v>1</v>
      </c>
      <c r="AB23">
        <f>COUNTIFS('2way'!$W$3:$W$7690,"1-2",'2way'!$S$3:$S$7690,"=" &amp;A23)</f>
        <v>1</v>
      </c>
      <c r="AC23" s="80">
        <f t="shared" si="8"/>
        <v>1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80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2</v>
      </c>
      <c r="AI23" s="80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80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45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8</v>
      </c>
      <c r="E24" s="80">
        <f t="shared" si="0"/>
        <v>0</v>
      </c>
      <c r="F24">
        <f>COUNTIFS('2way'!$U$3:$U$7690,"1-0",'2way'!$W$3:$W$7690,"1-0",'2way'!$S$3:$S$7690,"=" &amp;A24)</f>
        <v>0</v>
      </c>
      <c r="G24">
        <f>COUNTIFS('2way'!$W$3:$W$7690,"1-0",'2way'!$S$3:$S$7690,"=" &amp;A24)</f>
        <v>5</v>
      </c>
      <c r="H24" s="80">
        <f t="shared" si="1"/>
        <v>0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4</v>
      </c>
      <c r="K24" s="80">
        <f t="shared" si="2"/>
        <v>0</v>
      </c>
      <c r="L24">
        <f>COUNTIFS('2way'!$U$3:$U$7690,"1-1",'2way'!$W$3:$W$7690,"1-1",'2way'!$S$3:$S$7690,"=" &amp;A24)</f>
        <v>0</v>
      </c>
      <c r="M24">
        <f>COUNTIFS('2way'!$W$3:$W$7690,"1-1",'2way'!$S$3:$S$7690,"=" &amp;A24)</f>
        <v>4</v>
      </c>
      <c r="N24" s="80">
        <f t="shared" si="3"/>
        <v>0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7</v>
      </c>
      <c r="Q24" s="80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2</v>
      </c>
      <c r="T24" s="80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2</v>
      </c>
      <c r="W24" s="80">
        <f t="shared" si="6"/>
        <v>0</v>
      </c>
      <c r="X24">
        <f>COUNTIFS('2way'!$U$3:$U$7690,"2-1",'2way'!$W$3:$W$7690,"2-1",'2way'!$S$3:$S$7690,"=" &amp;A24)</f>
        <v>1</v>
      </c>
      <c r="Y24">
        <f>COUNTIFS('2way'!$W$3:$W$7690,"2-1",'2way'!$S$3:$S$7690,"=" &amp;A24)</f>
        <v>5</v>
      </c>
      <c r="Z24" s="80">
        <f t="shared" si="7"/>
        <v>0.2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5</v>
      </c>
      <c r="AC24" s="80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80" t="e">
        <f t="shared" si="9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80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80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30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2</v>
      </c>
      <c r="E25" s="80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1</v>
      </c>
      <c r="H25" s="80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6</v>
      </c>
      <c r="K25" s="80">
        <f t="shared" si="2"/>
        <v>0</v>
      </c>
      <c r="L25">
        <f>COUNTIFS('2way'!$U$3:$U$7690,"1-1",'2way'!$W$3:$W$7690,"1-1",'2way'!$S$3:$S$7690,"=" &amp;A25)</f>
        <v>1</v>
      </c>
      <c r="M25">
        <f>COUNTIFS('2way'!$W$3:$W$7690,"1-1",'2way'!$S$3:$S$7690,"=" &amp;A25)</f>
        <v>4</v>
      </c>
      <c r="N25" s="80">
        <f t="shared" si="3"/>
        <v>0.25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3</v>
      </c>
      <c r="Q25" s="80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2</v>
      </c>
      <c r="T25" s="80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2</v>
      </c>
      <c r="W25" s="80">
        <f t="shared" si="6"/>
        <v>0</v>
      </c>
      <c r="X25">
        <f>COUNTIFS('2way'!$U$3:$U$7690,"2-1",'2way'!$W$3:$W$7690,"2-1",'2way'!$S$3:$S$7690,"=" &amp;A25)</f>
        <v>1</v>
      </c>
      <c r="Y25">
        <f>COUNTIFS('2way'!$W$3:$W$7690,"2-1",'2way'!$S$3:$S$7690,"=" &amp;A25)</f>
        <v>3</v>
      </c>
      <c r="Z25" s="80">
        <f t="shared" si="7"/>
        <v>0.33333333333333331</v>
      </c>
      <c r="AA25">
        <f>COUNTIFS('2way'!$U$3:$U$7690,"1-2",'2way'!$W$3:$W$7690,"1-2",'2way'!$S$3:$S$7690,"=" &amp;A25)</f>
        <v>0</v>
      </c>
      <c r="AB25">
        <f>COUNTIFS('2way'!$W$3:$W$7690,"1-2",'2way'!$S$3:$S$7690,"=" &amp;A25)</f>
        <v>0</v>
      </c>
      <c r="AC25" s="80" t="e">
        <f t="shared" si="8"/>
        <v>#DIV/0!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0</v>
      </c>
      <c r="AF25" s="80" t="e">
        <f t="shared" si="9"/>
        <v>#DIV/0!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2</v>
      </c>
      <c r="AI25" s="80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80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A23" sqref="A23:XFD23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4">
        <v>1</v>
      </c>
      <c r="D1" s="144"/>
      <c r="E1" s="2" t="s">
        <v>473</v>
      </c>
      <c r="F1" s="144" t="s">
        <v>166</v>
      </c>
      <c r="G1" s="144"/>
      <c r="H1" s="2" t="s">
        <v>473</v>
      </c>
      <c r="I1" s="144">
        <v>2</v>
      </c>
      <c r="J1" s="144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52</v>
      </c>
      <c r="C4">
        <f>COUNTIFS('3way'!$AA$3:$AA$7690,"1",'3way'!$AE$3:$AE$7690,"1",'3way'!$Z$3:$Z$7690,"=" &amp;A4)</f>
        <v>5</v>
      </c>
      <c r="D4">
        <f>COUNTIFS('3way'!$AE$3:$AE$7690,"1",'3way'!$Z$3:$Z$7690,"=" &amp;A4)</f>
        <v>18</v>
      </c>
      <c r="E4" s="6">
        <f>C4/D4</f>
        <v>0.27777777777777779</v>
      </c>
      <c r="F4">
        <f>COUNTIFS('3way'!$AA$3:$AA$7690,"X",'3way'!$AE$3:$AE$7690,"X",'3way'!$Z$3:$Z$7690,"=" &amp;A4)</f>
        <v>6</v>
      </c>
      <c r="G4">
        <f>COUNTIFS('3way'!$AE$3:$AE$7690,"X",'3way'!$Z$3:$Z$7690,"=" &amp;A4)</f>
        <v>13</v>
      </c>
      <c r="H4" s="6">
        <f>F4/G4</f>
        <v>0.46153846153846156</v>
      </c>
      <c r="I4">
        <f>COUNTIFS('3way'!$AA$3:$AA$7690,"2",'3way'!$AE$3:$AE$7690,"2",'3way'!$Z$3:$Z$7690,"=" &amp;A4)</f>
        <v>3</v>
      </c>
      <c r="J4">
        <f>COUNTIFS('3way'!$AE$3:$AE$7690,"2",'3way'!$Z$3:$Z$7690,"=" &amp;A4)</f>
        <v>20</v>
      </c>
      <c r="K4" s="6">
        <f>I4/J4</f>
        <v>0.15</v>
      </c>
    </row>
    <row r="5" spans="1:11" x14ac:dyDescent="0.25">
      <c r="A5" t="s">
        <v>305</v>
      </c>
      <c r="B5">
        <f>COUNTIF('3way'!$Z$3:$Z$7690,"="&amp;A5)</f>
        <v>27</v>
      </c>
      <c r="C5">
        <f>COUNTIFS('3way'!$AA$3:$AA$7690,"1",'3way'!$AE$3:$AE$7690,"1",'3way'!$Z$3:$Z$7690,"=" &amp;A5)</f>
        <v>7</v>
      </c>
      <c r="D5">
        <f>COUNTIFS('3way'!$AE$3:$AE$7690,"1",'3way'!$Z$3:$Z$7690,"=" &amp;A5)</f>
        <v>16</v>
      </c>
      <c r="E5" s="6">
        <f t="shared" ref="E5:E25" si="0">C5/D5</f>
        <v>0.4375</v>
      </c>
      <c r="F5">
        <f>COUNTIFS('3way'!$AA$3:$AA$7690,"X",'3way'!$AE$3:$AE$7690,"X",'3way'!$Z$3:$Z$7690,"=" &amp;A5)</f>
        <v>4</v>
      </c>
      <c r="G5">
        <f>COUNTIFS('3way'!$AE$3:$AE$7690,"X",'3way'!$Z$3:$Z$7690,"=" &amp;A5)</f>
        <v>7</v>
      </c>
      <c r="H5" s="6">
        <f t="shared" ref="H5:H25" si="1">F5/G5</f>
        <v>0.5714285714285714</v>
      </c>
      <c r="I5">
        <f>COUNTIFS('3way'!$AA$3:$AA$7690,"2",'3way'!$AE$3:$AE$7690,"2",'3way'!$Z$3:$Z$7690,"=" &amp;A5)</f>
        <v>1</v>
      </c>
      <c r="J5">
        <f>COUNTIFS('3way'!$AE$3:$AE$7690,"2",'3way'!$Z$3:$Z$7690,"=" &amp;A5)</f>
        <v>4</v>
      </c>
      <c r="K5" s="6">
        <f t="shared" ref="K5:K25" si="2">I5/J5</f>
        <v>0.25</v>
      </c>
    </row>
    <row r="6" spans="1:11" x14ac:dyDescent="0.25">
      <c r="A6" t="s">
        <v>320</v>
      </c>
      <c r="B6">
        <f>COUNTIF('3way'!$Z$3:$Z$7690,"="&amp;A6)</f>
        <v>45</v>
      </c>
      <c r="C6">
        <f>COUNTIFS('3way'!$AA$3:$AA$7690,"1",'3way'!$AE$3:$AE$7690,"1",'3way'!$Z$3:$Z$7690,"=" &amp;A6)</f>
        <v>6</v>
      </c>
      <c r="D6">
        <f>COUNTIFS('3way'!$AE$3:$AE$7690,"1",'3way'!$Z$3:$Z$7690,"=" &amp;A6)</f>
        <v>17</v>
      </c>
      <c r="E6" s="6">
        <f t="shared" si="0"/>
        <v>0.35294117647058826</v>
      </c>
      <c r="F6">
        <f>COUNTIFS('3way'!$AA$3:$AA$7690,"X",'3way'!$AE$3:$AE$7690,"X",'3way'!$Z$3:$Z$7690,"=" &amp;A6)</f>
        <v>6</v>
      </c>
      <c r="G6">
        <f>COUNTIFS('3way'!$AE$3:$AE$7690,"X",'3way'!$Z$3:$Z$7690,"=" &amp;A6)</f>
        <v>14</v>
      </c>
      <c r="H6" s="6">
        <f t="shared" si="1"/>
        <v>0.42857142857142855</v>
      </c>
      <c r="I6">
        <f>COUNTIFS('3way'!$AA$3:$AA$7690,"2",'3way'!$AE$3:$AE$7690,"2",'3way'!$Z$3:$Z$7690,"=" &amp;A6)</f>
        <v>1</v>
      </c>
      <c r="J6">
        <f>COUNTIFS('3way'!$AE$3:$AE$7690,"2",'3way'!$Z$3:$Z$7690,"=" &amp;A6)</f>
        <v>14</v>
      </c>
      <c r="K6" s="6">
        <f t="shared" si="2"/>
        <v>7.1428571428571425E-2</v>
      </c>
    </row>
    <row r="7" spans="1:11" x14ac:dyDescent="0.25">
      <c r="A7" t="s">
        <v>189</v>
      </c>
      <c r="B7">
        <f>COUNTIF('3way'!$Z$3:$Z$7690,"="&amp;A7)</f>
        <v>30</v>
      </c>
      <c r="C7">
        <f>COUNTIFS('3way'!$AA$3:$AA$7690,"1",'3way'!$AE$3:$AE$7690,"1",'3way'!$Z$3:$Z$7690,"=" &amp;A7)</f>
        <v>9</v>
      </c>
      <c r="D7">
        <f>COUNTIFS('3way'!$AE$3:$AE$7690,"1",'3way'!$Z$3:$Z$7690,"=" &amp;A7)</f>
        <v>14</v>
      </c>
      <c r="E7" s="6">
        <f t="shared" si="0"/>
        <v>0.6428571428571429</v>
      </c>
      <c r="F7">
        <f>COUNTIFS('3way'!$AA$3:$AA$7690,"X",'3way'!$AE$3:$AE$7690,"X",'3way'!$Z$3:$Z$7690,"=" &amp;A7)</f>
        <v>2</v>
      </c>
      <c r="G7">
        <f>COUNTIFS('3way'!$AE$3:$AE$7690,"X",'3way'!$Z$3:$Z$7690,"=" &amp;A7)</f>
        <v>8</v>
      </c>
      <c r="H7" s="6">
        <f t="shared" si="1"/>
        <v>0.25</v>
      </c>
      <c r="I7">
        <f>COUNTIFS('3way'!$AA$3:$AA$7690,"2",'3way'!$AE$3:$AE$7690,"2",'3way'!$Z$3:$Z$7690,"=" &amp;A7)</f>
        <v>3</v>
      </c>
      <c r="J7">
        <f>COUNTIFS('3way'!$AE$3:$AE$7690,"2",'3way'!$Z$3:$Z$7690,"=" &amp;A7)</f>
        <v>8</v>
      </c>
      <c r="K7" s="6">
        <f t="shared" si="2"/>
        <v>0.375</v>
      </c>
    </row>
    <row r="8" spans="1:11" x14ac:dyDescent="0.25">
      <c r="A8" t="s">
        <v>202</v>
      </c>
      <c r="B8">
        <f>COUNTIF('3way'!$Z$3:$Z$7690,"="&amp;A8)</f>
        <v>60</v>
      </c>
      <c r="C8">
        <f>COUNTIFS('3way'!$AA$3:$AA$7690,"1",'3way'!$AE$3:$AE$7690,"1",'3way'!$Z$3:$Z$7690,"=" &amp;A8)</f>
        <v>6</v>
      </c>
      <c r="D8">
        <f>COUNTIFS('3way'!$AE$3:$AE$7690,"1",'3way'!$Z$3:$Z$7690,"=" &amp;A8)</f>
        <v>21</v>
      </c>
      <c r="E8" s="6">
        <f t="shared" si="0"/>
        <v>0.2857142857142857</v>
      </c>
      <c r="F8">
        <f>COUNTIFS('3way'!$AA$3:$AA$7690,"X",'3way'!$AE$3:$AE$7690,"X",'3way'!$Z$3:$Z$7690,"=" &amp;A8)</f>
        <v>12</v>
      </c>
      <c r="G8">
        <f>COUNTIFS('3way'!$AE$3:$AE$7690,"X",'3way'!$Z$3:$Z$7690,"=" &amp;A8)</f>
        <v>18</v>
      </c>
      <c r="H8" s="6">
        <f t="shared" si="1"/>
        <v>0.66666666666666663</v>
      </c>
      <c r="I8">
        <f>COUNTIFS('3way'!$AA$3:$AA$7690,"2",'3way'!$AE$3:$AE$7690,"2",'3way'!$Z$3:$Z$7690,"=" &amp;A8)</f>
        <v>4</v>
      </c>
      <c r="J8">
        <f>COUNTIFS('3way'!$AE$3:$AE$7690,"2",'3way'!$Z$3:$Z$7690,"=" &amp;A8)</f>
        <v>21</v>
      </c>
      <c r="K8" s="6">
        <f t="shared" si="2"/>
        <v>0.19047619047619047</v>
      </c>
    </row>
    <row r="9" spans="1:11" x14ac:dyDescent="0.25">
      <c r="A9" t="s">
        <v>135</v>
      </c>
      <c r="B9">
        <f>COUNTIF('3way'!$Z$3:$Z$7690,"="&amp;A9)</f>
        <v>64</v>
      </c>
      <c r="C9">
        <f>COUNTIFS('3way'!$AA$3:$AA$7690,"1",'3way'!$AE$3:$AE$7690,"1",'3way'!$Z$3:$Z$7690,"=" &amp;A9)</f>
        <v>10</v>
      </c>
      <c r="D9">
        <f>COUNTIFS('3way'!$AE$3:$AE$7690,"1",'3way'!$Z$3:$Z$7690,"=" &amp;A9)</f>
        <v>35</v>
      </c>
      <c r="E9" s="6">
        <f t="shared" si="0"/>
        <v>0.2857142857142857</v>
      </c>
      <c r="F9">
        <f>COUNTIFS('3way'!$AA$3:$AA$7690,"X",'3way'!$AE$3:$AE$7690,"X",'3way'!$Z$3:$Z$7690,"=" &amp;A9)</f>
        <v>11</v>
      </c>
      <c r="G9">
        <f>COUNTIFS('3way'!$AE$3:$AE$7690,"X",'3way'!$Z$3:$Z$7690,"=" &amp;A9)</f>
        <v>18</v>
      </c>
      <c r="H9" s="6">
        <f t="shared" si="1"/>
        <v>0.61111111111111116</v>
      </c>
      <c r="I9">
        <f>COUNTIFS('3way'!$AA$3:$AA$7690,"2",'3way'!$AE$3:$AE$7690,"2",'3way'!$Z$3:$Z$7690,"=" &amp;A9)</f>
        <v>2</v>
      </c>
      <c r="J9">
        <f>COUNTIFS('3way'!$AE$3:$AE$7690,"2",'3way'!$Z$3:$Z$7690,"=" &amp;A9)</f>
        <v>11</v>
      </c>
      <c r="K9" s="6">
        <f t="shared" si="2"/>
        <v>0.18181818181818182</v>
      </c>
    </row>
    <row r="10" spans="1:11" x14ac:dyDescent="0.25">
      <c r="A10" t="s">
        <v>136</v>
      </c>
      <c r="B10">
        <f>COUNTIF('3way'!$Z$3:$Z$7690,"="&amp;A10)</f>
        <v>68</v>
      </c>
      <c r="C10">
        <f>COUNTIFS('3way'!$AA$3:$AA$7690,"1",'3way'!$AE$3:$AE$7690,"1",'3way'!$Z$3:$Z$7690,"=" &amp;A10)</f>
        <v>6</v>
      </c>
      <c r="D10">
        <f>COUNTIFS('3way'!$AE$3:$AE$7690,"1",'3way'!$Z$3:$Z$7690,"=" &amp;A10)</f>
        <v>28</v>
      </c>
      <c r="E10" s="6">
        <f t="shared" si="0"/>
        <v>0.21428571428571427</v>
      </c>
      <c r="F10">
        <f>COUNTIFS('3way'!$AA$3:$AA$7690,"X",'3way'!$AE$3:$AE$7690,"X",'3way'!$Z$3:$Z$7690,"=" &amp;A10)</f>
        <v>13</v>
      </c>
      <c r="G10">
        <f>COUNTIFS('3way'!$AE$3:$AE$7690,"X",'3way'!$Z$3:$Z$7690,"=" &amp;A10)</f>
        <v>22</v>
      </c>
      <c r="H10" s="6">
        <f t="shared" si="1"/>
        <v>0.59090909090909094</v>
      </c>
      <c r="I10">
        <f>COUNTIFS('3way'!$AA$3:$AA$7690,"2",'3way'!$AE$3:$AE$7690,"2",'3way'!$Z$3:$Z$7690,"=" &amp;A10)</f>
        <v>3</v>
      </c>
      <c r="J10">
        <f>COUNTIFS('3way'!$AE$3:$AE$7690,"2",'3way'!$Z$3:$Z$7690,"=" &amp;A10)</f>
        <v>17</v>
      </c>
      <c r="K10" s="6">
        <f t="shared" si="2"/>
        <v>0.17647058823529413</v>
      </c>
    </row>
    <row r="11" spans="1:11" x14ac:dyDescent="0.25">
      <c r="A11" t="s">
        <v>137</v>
      </c>
      <c r="B11">
        <f>COUNTIF('3way'!$Z$3:$Z$7690,"="&amp;A11)</f>
        <v>41</v>
      </c>
      <c r="C11">
        <f>COUNTIFS('3way'!$AA$3:$AA$7690,"1",'3way'!$AE$3:$AE$7690,"1",'3way'!$Z$3:$Z$7690,"=" &amp;A11)</f>
        <v>6</v>
      </c>
      <c r="D11">
        <f>COUNTIFS('3way'!$AE$3:$AE$7690,"1",'3way'!$Z$3:$Z$7690,"=" &amp;A11)</f>
        <v>11</v>
      </c>
      <c r="E11" s="6">
        <f t="shared" si="0"/>
        <v>0.54545454545454541</v>
      </c>
      <c r="F11">
        <f>COUNTIFS('3way'!$AA$3:$AA$7690,"X",'3way'!$AE$3:$AE$7690,"X",'3way'!$Z$3:$Z$7690,"=" &amp;A11)</f>
        <v>3</v>
      </c>
      <c r="G11">
        <f>COUNTIFS('3way'!$AE$3:$AE$7690,"X",'3way'!$Z$3:$Z$7690,"=" &amp;A11)</f>
        <v>11</v>
      </c>
      <c r="H11" s="6">
        <f t="shared" si="1"/>
        <v>0.27272727272727271</v>
      </c>
      <c r="I11">
        <f>COUNTIFS('3way'!$AA$3:$AA$7690,"2",'3way'!$AE$3:$AE$7690,"2",'3way'!$Z$3:$Z$7690,"=" &amp;A11)</f>
        <v>10</v>
      </c>
      <c r="J11">
        <f>COUNTIFS('3way'!$AE$3:$AE$7690,"2",'3way'!$Z$3:$Z$7690,"=" &amp;A11)</f>
        <v>19</v>
      </c>
      <c r="K11" s="6">
        <f t="shared" si="2"/>
        <v>0.52631578947368418</v>
      </c>
    </row>
    <row r="12" spans="1:11" x14ac:dyDescent="0.25">
      <c r="A12" t="s">
        <v>138</v>
      </c>
      <c r="B12">
        <f>COUNTIF('3way'!$Z$3:$Z$7690,"="&amp;A12)</f>
        <v>40</v>
      </c>
      <c r="C12">
        <f>COUNTIFS('3way'!$AA$3:$AA$7690,"1",'3way'!$AE$3:$AE$7690,"1",'3way'!$Z$3:$Z$7690,"=" &amp;A12)</f>
        <v>5</v>
      </c>
      <c r="D12">
        <f>COUNTIFS('3way'!$AE$3:$AE$7690,"1",'3way'!$Z$3:$Z$7690,"=" &amp;A12)</f>
        <v>12</v>
      </c>
      <c r="E12" s="6">
        <f t="shared" si="0"/>
        <v>0.41666666666666669</v>
      </c>
      <c r="F12">
        <f>COUNTIFS('3way'!$AA$3:$AA$7690,"X",'3way'!$AE$3:$AE$7690,"X",'3way'!$Z$3:$Z$7690,"=" &amp;A12)</f>
        <v>7</v>
      </c>
      <c r="G12">
        <f>COUNTIFS('3way'!$AE$3:$AE$7690,"X",'3way'!$Z$3:$Z$7690,"=" &amp;A12)</f>
        <v>17</v>
      </c>
      <c r="H12" s="6">
        <f t="shared" si="1"/>
        <v>0.41176470588235292</v>
      </c>
      <c r="I12">
        <f>COUNTIFS('3way'!$AA$3:$AA$7690,"2",'3way'!$AE$3:$AE$7690,"2",'3way'!$Z$3:$Z$7690,"=" &amp;A12)</f>
        <v>4</v>
      </c>
      <c r="J12">
        <f>COUNTIFS('3way'!$AE$3:$AE$7690,"2",'3way'!$Z$3:$Z$7690,"=" &amp;A12)</f>
        <v>10</v>
      </c>
      <c r="K12" s="6">
        <f t="shared" si="2"/>
        <v>0.4</v>
      </c>
    </row>
    <row r="13" spans="1:11" x14ac:dyDescent="0.25">
      <c r="A13" t="s">
        <v>139</v>
      </c>
      <c r="B13">
        <f>COUNTIF('3way'!$Z$3:$Z$7690,"="&amp;A13)</f>
        <v>59</v>
      </c>
      <c r="C13">
        <f>COUNTIFS('3way'!$AA$3:$AA$7690,"1",'3way'!$AE$3:$AE$7690,"1",'3way'!$Z$3:$Z$7690,"=" &amp;A13)</f>
        <v>5</v>
      </c>
      <c r="D13">
        <f>COUNTIFS('3way'!$AE$3:$AE$7690,"1",'3way'!$Z$3:$Z$7690,"=" &amp;A13)</f>
        <v>18</v>
      </c>
      <c r="E13" s="6">
        <f t="shared" si="0"/>
        <v>0.27777777777777779</v>
      </c>
      <c r="F13">
        <f>COUNTIFS('3way'!$AA$3:$AA$7690,"X",'3way'!$AE$3:$AE$7690,"X",'3way'!$Z$3:$Z$7690,"=" &amp;A13)</f>
        <v>8</v>
      </c>
      <c r="G13">
        <f>COUNTIFS('3way'!$AE$3:$AE$7690,"X",'3way'!$Z$3:$Z$7690,"=" &amp;A13)</f>
        <v>19</v>
      </c>
      <c r="H13" s="6">
        <f t="shared" si="1"/>
        <v>0.42105263157894735</v>
      </c>
      <c r="I13">
        <f>COUNTIFS('3way'!$AA$3:$AA$7690,"2",'3way'!$AE$3:$AE$7690,"2",'3way'!$Z$3:$Z$7690,"=" &amp;A13)</f>
        <v>4</v>
      </c>
      <c r="J13">
        <f>COUNTIFS('3way'!$AE$3:$AE$7690,"2",'3way'!$Z$3:$Z$7690,"=" &amp;A13)</f>
        <v>21</v>
      </c>
      <c r="K13" s="6">
        <f t="shared" si="2"/>
        <v>0.19047619047619047</v>
      </c>
    </row>
    <row r="14" spans="1:11" x14ac:dyDescent="0.25">
      <c r="A14" t="s">
        <v>370</v>
      </c>
      <c r="B14">
        <f>COUNTIF('3way'!$Z$3:$Z$7690,"="&amp;A14)</f>
        <v>0</v>
      </c>
      <c r="C14">
        <f>COUNTIFS('3way'!$AA$3:$AA$7690,"1",'3way'!$AE$3:$AE$7690,"1",'3way'!$Z$3:$Z$7690,"=" &amp;A14)</f>
        <v>0</v>
      </c>
      <c r="D14">
        <f>COUNTIFS('3way'!$AE$3:$AE$7690,"1",'3way'!$Z$3:$Z$7690,"=" &amp;A14)</f>
        <v>0</v>
      </c>
      <c r="E14" s="6" t="e">
        <f t="shared" si="0"/>
        <v>#DIV/0!</v>
      </c>
      <c r="F14">
        <f>COUNTIFS('3way'!$AA$3:$AA$7690,"X",'3way'!$AE$3:$AE$7690,"X",'3way'!$Z$3:$Z$7690,"=" &amp;A14)</f>
        <v>0</v>
      </c>
      <c r="G14">
        <f>COUNTIFS('3way'!$AE$3:$AE$7690,"X",'3way'!$Z$3:$Z$7690,"=" &amp;A14)</f>
        <v>0</v>
      </c>
      <c r="H14" s="6" t="e">
        <f t="shared" si="1"/>
        <v>#DIV/0!</v>
      </c>
      <c r="I14">
        <f>COUNTIFS('3way'!$AA$3:$AA$7690,"2",'3way'!$AE$3:$AE$7690,"2",'3way'!$Z$3:$Z$7690,"=" &amp;A14)</f>
        <v>0</v>
      </c>
      <c r="J14">
        <f>COUNTIFS('3way'!$AE$3:$AE$7690,"2",'3way'!$Z$3:$Z$7690,"=" &amp;A14)</f>
        <v>0</v>
      </c>
      <c r="K14" s="6" t="e">
        <f t="shared" si="2"/>
        <v>#DIV/0!</v>
      </c>
    </row>
    <row r="15" spans="1:11" x14ac:dyDescent="0.25">
      <c r="A15" t="s">
        <v>140</v>
      </c>
      <c r="B15">
        <f>COUNTIF('3way'!$Z$3:$Z$7690,"="&amp;A15)</f>
        <v>20</v>
      </c>
      <c r="C15">
        <f>COUNTIFS('3way'!$AA$3:$AA$7690,"1",'3way'!$AE$3:$AE$7690,"1",'3way'!$Z$3:$Z$7690,"=" &amp;A15)</f>
        <v>4</v>
      </c>
      <c r="D15">
        <f>COUNTIFS('3way'!$AE$3:$AE$7690,"1",'3way'!$Z$3:$Z$7690,"=" &amp;A15)</f>
        <v>8</v>
      </c>
      <c r="E15" s="6">
        <f t="shared" si="0"/>
        <v>0.5</v>
      </c>
      <c r="F15">
        <f>COUNTIFS('3way'!$AA$3:$AA$7690,"X",'3way'!$AE$3:$AE$7690,"X",'3way'!$Z$3:$Z$7690,"=" &amp;A15)</f>
        <v>2</v>
      </c>
      <c r="G15">
        <f>COUNTIFS('3way'!$AE$3:$AE$7690,"X",'3way'!$Z$3:$Z$7690,"=" &amp;A15)</f>
        <v>4</v>
      </c>
      <c r="H15" s="6">
        <f t="shared" si="1"/>
        <v>0.5</v>
      </c>
      <c r="I15">
        <f>COUNTIFS('3way'!$AA$3:$AA$7690,"2",'3way'!$AE$3:$AE$7690,"2",'3way'!$Z$3:$Z$7690,"=" &amp;A15)</f>
        <v>4</v>
      </c>
      <c r="J15">
        <f>COUNTIFS('3way'!$AE$3:$AE$7690,"2",'3way'!$Z$3:$Z$7690,"=" &amp;A15)</f>
        <v>8</v>
      </c>
      <c r="K15" s="6">
        <f t="shared" si="2"/>
        <v>0.5</v>
      </c>
    </row>
    <row r="16" spans="1:11" x14ac:dyDescent="0.25">
      <c r="A16" t="s">
        <v>141</v>
      </c>
      <c r="B16">
        <f>COUNTIF('3way'!$Z$3:$Z$7690,"="&amp;A16)</f>
        <v>20</v>
      </c>
      <c r="C16">
        <f>COUNTIFS('3way'!$AA$3:$AA$7690,"1",'3way'!$AE$3:$AE$7690,"1",'3way'!$Z$3:$Z$7690,"=" &amp;A16)</f>
        <v>3</v>
      </c>
      <c r="D16">
        <f>COUNTIFS('3way'!$AE$3:$AE$7690,"1",'3way'!$Z$3:$Z$7690,"=" &amp;A16)</f>
        <v>12</v>
      </c>
      <c r="E16" s="6">
        <f t="shared" si="0"/>
        <v>0.25</v>
      </c>
      <c r="F16">
        <f>COUNTIFS('3way'!$AA$3:$AA$7690,"X",'3way'!$AE$3:$AE$7690,"X",'3way'!$Z$3:$Z$7690,"=" &amp;A16)</f>
        <v>2</v>
      </c>
      <c r="G16">
        <f>COUNTIFS('3way'!$AE$3:$AE$7690,"X",'3way'!$Z$3:$Z$7690,"=" &amp;A16)</f>
        <v>4</v>
      </c>
      <c r="H16" s="6">
        <f t="shared" si="1"/>
        <v>0.5</v>
      </c>
      <c r="I16">
        <f>COUNTIFS('3way'!$AA$3:$AA$7690,"2",'3way'!$AE$3:$AE$7690,"2",'3way'!$Z$3:$Z$7690,"=" &amp;A16)</f>
        <v>0</v>
      </c>
      <c r="J16">
        <f>COUNTIFS('3way'!$AE$3:$AE$7690,"2",'3way'!$Z$3:$Z$7690,"=" &amp;A16)</f>
        <v>4</v>
      </c>
      <c r="K16" s="6">
        <f t="shared" si="2"/>
        <v>0</v>
      </c>
    </row>
    <row r="17" spans="1:11" x14ac:dyDescent="0.25">
      <c r="A17" t="s">
        <v>409</v>
      </c>
      <c r="B17">
        <f>COUNTIF('3way'!$Z$3:$Z$7690,"="&amp;A17)</f>
        <v>26</v>
      </c>
      <c r="C17">
        <f>COUNTIFS('3way'!$AA$3:$AA$7690,"1",'3way'!$AE$3:$AE$7690,"1",'3way'!$Z$3:$Z$7690,"=" &amp;A17)</f>
        <v>2</v>
      </c>
      <c r="D17">
        <f>COUNTIFS('3way'!$AE$3:$AE$7690,"1",'3way'!$Z$3:$Z$7690,"=" &amp;A17)</f>
        <v>14</v>
      </c>
      <c r="E17" s="6">
        <f t="shared" si="0"/>
        <v>0.14285714285714285</v>
      </c>
      <c r="F17">
        <f>COUNTIFS('3way'!$AA$3:$AA$7690,"X",'3way'!$AE$3:$AE$7690,"X",'3way'!$Z$3:$Z$7690,"=" &amp;A17)</f>
        <v>1</v>
      </c>
      <c r="G17">
        <f>COUNTIFS('3way'!$AE$3:$AE$7690,"X",'3way'!$Z$3:$Z$7690,"=" &amp;A17)</f>
        <v>4</v>
      </c>
      <c r="H17" s="6">
        <f t="shared" si="1"/>
        <v>0.25</v>
      </c>
      <c r="I17">
        <f>COUNTIFS('3way'!$AA$3:$AA$7690,"2",'3way'!$AE$3:$AE$7690,"2",'3way'!$Z$3:$Z$7690,"=" &amp;A17)</f>
        <v>2</v>
      </c>
      <c r="J17">
        <f>COUNTIFS('3way'!$AE$3:$AE$7690,"2",'3way'!$Z$3:$Z$7690,"=" &amp;A17)</f>
        <v>8</v>
      </c>
      <c r="K17" s="6">
        <f t="shared" si="2"/>
        <v>0.25</v>
      </c>
    </row>
    <row r="18" spans="1:11" x14ac:dyDescent="0.25">
      <c r="A18" t="s">
        <v>142</v>
      </c>
      <c r="B18">
        <f>COUNTIF('3way'!$Z$3:$Z$7690,"="&amp;A18)</f>
        <v>36</v>
      </c>
      <c r="C18">
        <f>COUNTIFS('3way'!$AA$3:$AA$7690,"1",'3way'!$AE$3:$AE$7690,"1",'3way'!$Z$3:$Z$7690,"=" &amp;A18)</f>
        <v>5</v>
      </c>
      <c r="D18">
        <f>COUNTIFS('3way'!$AE$3:$AE$7690,"1",'3way'!$Z$3:$Z$7690,"=" &amp;A18)</f>
        <v>16</v>
      </c>
      <c r="E18" s="6">
        <f t="shared" si="0"/>
        <v>0.3125</v>
      </c>
      <c r="F18">
        <f>COUNTIFS('3way'!$AA$3:$AA$7690,"X",'3way'!$AE$3:$AE$7690,"X",'3way'!$Z$3:$Z$7690,"=" &amp;A18)</f>
        <v>3</v>
      </c>
      <c r="G18">
        <f>COUNTIFS('3way'!$AE$3:$AE$7690,"X",'3way'!$Z$3:$Z$7690,"=" &amp;A18)</f>
        <v>7</v>
      </c>
      <c r="H18" s="6">
        <f t="shared" si="1"/>
        <v>0.42857142857142855</v>
      </c>
      <c r="I18">
        <f>COUNTIFS('3way'!$AA$3:$AA$7690,"2",'3way'!$AE$3:$AE$7690,"2",'3way'!$Z$3:$Z$7690,"=" &amp;A18)</f>
        <v>5</v>
      </c>
      <c r="J18">
        <f>COUNTIFS('3way'!$AE$3:$AE$7690,"2",'3way'!$Z$3:$Z$7690,"=" &amp;A18)</f>
        <v>13</v>
      </c>
      <c r="K18" s="6">
        <f t="shared" si="2"/>
        <v>0.38461538461538464</v>
      </c>
    </row>
    <row r="19" spans="1:11" x14ac:dyDescent="0.25">
      <c r="A19" t="s">
        <v>143</v>
      </c>
      <c r="B19">
        <f>COUNTIF('3way'!$Z$3:$Z$7690,"="&amp;A19)</f>
        <v>24</v>
      </c>
      <c r="C19">
        <f>COUNTIFS('3way'!$AA$3:$AA$7690,"1",'3way'!$AE$3:$AE$7690,"1",'3way'!$Z$3:$Z$7690,"=" &amp;A19)</f>
        <v>5</v>
      </c>
      <c r="D19">
        <f>COUNTIFS('3way'!$AE$3:$AE$7690,"1",'3way'!$Z$3:$Z$7690,"=" &amp;A19)</f>
        <v>10</v>
      </c>
      <c r="E19" s="6">
        <f t="shared" si="0"/>
        <v>0.5</v>
      </c>
      <c r="F19">
        <f>COUNTIFS('3way'!$AA$3:$AA$7690,"X",'3way'!$AE$3:$AE$7690,"X",'3way'!$Z$3:$Z$7690,"=" &amp;A19)</f>
        <v>3</v>
      </c>
      <c r="G19">
        <f>COUNTIFS('3way'!$AE$3:$AE$7690,"X",'3way'!$Z$3:$Z$7690,"=" &amp;A19)</f>
        <v>7</v>
      </c>
      <c r="H19" s="6">
        <f t="shared" si="1"/>
        <v>0.42857142857142855</v>
      </c>
      <c r="I19">
        <f>COUNTIFS('3way'!$AA$3:$AA$7690,"2",'3way'!$AE$3:$AE$7690,"2",'3way'!$Z$3:$Z$7690,"=" &amp;A19)</f>
        <v>4</v>
      </c>
      <c r="J19">
        <f>COUNTIFS('3way'!$AE$3:$AE$7690,"2",'3way'!$Z$3:$Z$7690,"=" &amp;A19)</f>
        <v>7</v>
      </c>
      <c r="K19" s="6">
        <f t="shared" si="2"/>
        <v>0.5714285714285714</v>
      </c>
    </row>
    <row r="20" spans="1:11" x14ac:dyDescent="0.25">
      <c r="A20" t="s">
        <v>262</v>
      </c>
      <c r="B20">
        <f>COUNTIF('3way'!$Z$3:$Z$7690,"="&amp;A20)</f>
        <v>19</v>
      </c>
      <c r="C20">
        <f>COUNTIFS('3way'!$AA$3:$AA$7690,"1",'3way'!$AE$3:$AE$7690,"1",'3way'!$Z$3:$Z$7690,"=" &amp;A20)</f>
        <v>2</v>
      </c>
      <c r="D20">
        <f>COUNTIFS('3way'!$AE$3:$AE$7690,"1",'3way'!$Z$3:$Z$7690,"=" &amp;A20)</f>
        <v>6</v>
      </c>
      <c r="E20" s="6">
        <f t="shared" si="0"/>
        <v>0.33333333333333331</v>
      </c>
      <c r="F20">
        <f>COUNTIFS('3way'!$AA$3:$AA$7690,"X",'3way'!$AE$3:$AE$7690,"X",'3way'!$Z$3:$Z$7690,"=" &amp;A20)</f>
        <v>2</v>
      </c>
      <c r="G20">
        <f>COUNTIFS('3way'!$AE$3:$AE$7690,"X",'3way'!$Z$3:$Z$7690,"=" &amp;A20)</f>
        <v>3</v>
      </c>
      <c r="H20" s="6">
        <f t="shared" si="1"/>
        <v>0.66666666666666663</v>
      </c>
      <c r="I20">
        <f>COUNTIFS('3way'!$AA$3:$AA$7690,"2",'3way'!$AE$3:$AE$7690,"2",'3way'!$Z$3:$Z$7690,"=" &amp;A20)</f>
        <v>2</v>
      </c>
      <c r="J20">
        <f>COUNTIFS('3way'!$AE$3:$AE$7690,"2",'3way'!$Z$3:$Z$7690,"=" &amp;A20)</f>
        <v>9</v>
      </c>
      <c r="K20" s="6">
        <f t="shared" si="2"/>
        <v>0.22222222222222221</v>
      </c>
    </row>
    <row r="21" spans="1:11" x14ac:dyDescent="0.25">
      <c r="A21" t="s">
        <v>144</v>
      </c>
      <c r="B21">
        <f>COUNTIF('3way'!$Z$3:$Z$7690,"="&amp;A21)</f>
        <v>24</v>
      </c>
      <c r="C21">
        <f>COUNTIFS('3way'!$AA$3:$AA$7690,"1",'3way'!$AE$3:$AE$7690,"1",'3way'!$Z$3:$Z$7690,"=" &amp;A21)</f>
        <v>7</v>
      </c>
      <c r="D21">
        <f>COUNTIFS('3way'!$AE$3:$AE$7690,"1",'3way'!$Z$3:$Z$7690,"=" &amp;A21)</f>
        <v>11</v>
      </c>
      <c r="E21" s="6">
        <f t="shared" si="0"/>
        <v>0.63636363636363635</v>
      </c>
      <c r="F21">
        <f>COUNTIFS('3way'!$AA$3:$AA$7690,"X",'3way'!$AE$3:$AE$7690,"X",'3way'!$Z$3:$Z$7690,"=" &amp;A21)</f>
        <v>2</v>
      </c>
      <c r="G21">
        <f>COUNTIFS('3way'!$AE$3:$AE$7690,"X",'3way'!$Z$3:$Z$7690,"=" &amp;A21)</f>
        <v>5</v>
      </c>
      <c r="H21" s="6">
        <f t="shared" si="1"/>
        <v>0.4</v>
      </c>
      <c r="I21">
        <f>COUNTIFS('3way'!$AA$3:$AA$7690,"2",'3way'!$AE$3:$AE$7690,"2",'3way'!$Z$3:$Z$7690,"=" &amp;A21)</f>
        <v>1</v>
      </c>
      <c r="J21">
        <f>COUNTIFS('3way'!$AE$3:$AE$7690,"2",'3way'!$Z$3:$Z$7690,"=" &amp;A21)</f>
        <v>8</v>
      </c>
      <c r="K21" s="6">
        <f t="shared" si="2"/>
        <v>0.125</v>
      </c>
    </row>
    <row r="22" spans="1:11" x14ac:dyDescent="0.25">
      <c r="A22" t="s">
        <v>145</v>
      </c>
      <c r="B22">
        <f>COUNTIF('3way'!$Z$3:$Z$7690,"="&amp;A22)</f>
        <v>25</v>
      </c>
      <c r="C22">
        <f>COUNTIFS('3way'!$AA$3:$AA$7690,"1",'3way'!$AE$3:$AE$7690,"1",'3way'!$Z$3:$Z$7690,"=" &amp;A22)</f>
        <v>2</v>
      </c>
      <c r="D22">
        <f>COUNTIFS('3way'!$AE$3:$AE$7690,"1",'3way'!$Z$3:$Z$7690,"=" &amp;A22)</f>
        <v>10</v>
      </c>
      <c r="E22" s="6">
        <f t="shared" si="0"/>
        <v>0.2</v>
      </c>
      <c r="F22">
        <f>COUNTIFS('3way'!$AA$3:$AA$7690,"X",'3way'!$AE$3:$AE$7690,"X",'3way'!$Z$3:$Z$7690,"=" &amp;A22)</f>
        <v>1</v>
      </c>
      <c r="G22">
        <f>COUNTIFS('3way'!$AE$3:$AE$7690,"X",'3way'!$Z$3:$Z$7690,"=" &amp;A22)</f>
        <v>6</v>
      </c>
      <c r="H22" s="6">
        <f t="shared" si="1"/>
        <v>0.16666666666666666</v>
      </c>
      <c r="I22">
        <f>COUNTIFS('3way'!$AA$3:$AA$7690,"2",'3way'!$AE$3:$AE$7690,"2",'3way'!$Z$3:$Z$7690,"=" &amp;A22)</f>
        <v>2</v>
      </c>
      <c r="J22">
        <f>COUNTIFS('3way'!$AE$3:$AE$7690,"2",'3way'!$Z$3:$Z$7690,"=" &amp;A22)</f>
        <v>8</v>
      </c>
      <c r="K22" s="6">
        <f t="shared" si="2"/>
        <v>0.25</v>
      </c>
    </row>
    <row r="23" spans="1:11" x14ac:dyDescent="0.25">
      <c r="A23" t="s">
        <v>146</v>
      </c>
      <c r="B23">
        <f>COUNTIF('3way'!$Z$3:$Z$7690,"="&amp;A23)</f>
        <v>30</v>
      </c>
      <c r="C23">
        <f>COUNTIFS('3way'!$AA$3:$AA$7690,"1",'3way'!$AE$3:$AE$7690,"1",'3way'!$Z$3:$Z$7690,"=" &amp;A23)</f>
        <v>8</v>
      </c>
      <c r="D23">
        <f>COUNTIFS('3way'!$AE$3:$AE$7690,"1",'3way'!$Z$3:$Z$7690,"=" &amp;A23)</f>
        <v>10</v>
      </c>
      <c r="E23" s="6">
        <f t="shared" si="0"/>
        <v>0.8</v>
      </c>
      <c r="F23">
        <f>COUNTIFS('3way'!$AA$3:$AA$7690,"X",'3way'!$AE$3:$AE$7690,"X",'3way'!$Z$3:$Z$7690,"=" &amp;A23)</f>
        <v>4</v>
      </c>
      <c r="G23">
        <f>COUNTIFS('3way'!$AE$3:$AE$7690,"X",'3way'!$Z$3:$Z$7690,"=" &amp;A23)</f>
        <v>13</v>
      </c>
      <c r="H23" s="6">
        <f t="shared" si="1"/>
        <v>0.30769230769230771</v>
      </c>
      <c r="I23">
        <f>COUNTIFS('3way'!$AA$3:$AA$7690,"2",'3way'!$AE$3:$AE$7690,"2",'3way'!$Z$3:$Z$7690,"=" &amp;A23)</f>
        <v>3</v>
      </c>
      <c r="J23">
        <f>COUNTIFS('3way'!$AE$3:$AE$7690,"2",'3way'!$Z$3:$Z$7690,"=" &amp;A23)</f>
        <v>7</v>
      </c>
      <c r="K23" s="6">
        <f t="shared" si="2"/>
        <v>0.42857142857142855</v>
      </c>
    </row>
    <row r="24" spans="1:11" x14ac:dyDescent="0.25">
      <c r="A24" t="s">
        <v>349</v>
      </c>
      <c r="B24">
        <f>COUNTIF('3way'!$Z$3:$Z$7690,"="&amp;A24)</f>
        <v>45</v>
      </c>
      <c r="C24">
        <f>COUNTIFS('3way'!$AA$3:$AA$7690,"1",'3way'!$AE$3:$AE$7690,"1",'3way'!$Z$3:$Z$7690,"=" &amp;A24)</f>
        <v>2</v>
      </c>
      <c r="D24">
        <f>COUNTIFS('3way'!$AE$3:$AE$7690,"1",'3way'!$Z$3:$Z$7690,"=" &amp;A24)</f>
        <v>19</v>
      </c>
      <c r="E24" s="6">
        <f t="shared" si="0"/>
        <v>0.10526315789473684</v>
      </c>
      <c r="F24">
        <f>COUNTIFS('3way'!$AA$3:$AA$7690,"X",'3way'!$AE$3:$AE$7690,"X",'3way'!$Z$3:$Z$7690,"=" &amp;A24)</f>
        <v>3</v>
      </c>
      <c r="G24">
        <f>COUNTIFS('3way'!$AE$3:$AE$7690,"X",'3way'!$Z$3:$Z$7690,"=" &amp;A24)</f>
        <v>14</v>
      </c>
      <c r="H24" s="6">
        <f t="shared" si="1"/>
        <v>0.21428571428571427</v>
      </c>
      <c r="I24">
        <f>COUNTIFS('3way'!$AA$3:$AA$7690,"2",'3way'!$AE$3:$AE$7690,"2",'3way'!$Z$3:$Z$7690,"=" &amp;A24)</f>
        <v>1</v>
      </c>
      <c r="J24">
        <f>COUNTIFS('3way'!$AE$3:$AE$7690,"2",'3way'!$Z$3:$Z$7690,"=" &amp;A24)</f>
        <v>12</v>
      </c>
      <c r="K24" s="6">
        <f t="shared" si="2"/>
        <v>8.3333333333333329E-2</v>
      </c>
    </row>
    <row r="25" spans="1:11" x14ac:dyDescent="0.25">
      <c r="A25" t="s">
        <v>147</v>
      </c>
      <c r="B25">
        <f>COUNTIF('3way'!$Z$3:$Z$7690,"="&amp;A25)</f>
        <v>30</v>
      </c>
      <c r="C25">
        <f>COUNTIFS('3way'!$AA$3:$AA$7690,"1",'3way'!$AE$3:$AE$7690,"1",'3way'!$Z$3:$Z$7690,"=" &amp;A25)</f>
        <v>5</v>
      </c>
      <c r="D25">
        <f>COUNTIFS('3way'!$AE$3:$AE$7690,"1",'3way'!$Z$3:$Z$7690,"=" &amp;A25)</f>
        <v>12</v>
      </c>
      <c r="E25" s="6">
        <f t="shared" si="0"/>
        <v>0.41666666666666669</v>
      </c>
      <c r="F25">
        <f>COUNTIFS('3way'!$AA$3:$AA$7690,"X",'3way'!$AE$3:$AE$7690,"X",'3way'!$Z$3:$Z$7690,"=" &amp;A25)</f>
        <v>4</v>
      </c>
      <c r="G25">
        <f>COUNTIFS('3way'!$AE$3:$AE$7690,"X",'3way'!$Z$3:$Z$7690,"=" &amp;A25)</f>
        <v>8</v>
      </c>
      <c r="H25" s="6">
        <f t="shared" si="1"/>
        <v>0.5</v>
      </c>
      <c r="I25">
        <f>COUNTIFS('3way'!$AA$3:$AA$7690,"2",'3way'!$AE$3:$AE$7690,"2",'3way'!$Z$3:$Z$7690,"=" &amp;A25)</f>
        <v>0</v>
      </c>
      <c r="J25">
        <f>COUNTIFS('3way'!$AE$3:$AE$7690,"2",'3way'!$Z$3:$Z$7690,"=" &amp;A25)</f>
        <v>10</v>
      </c>
      <c r="K25" s="6">
        <f t="shared" si="2"/>
        <v>0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13" sqref="N13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0" t="s">
        <v>503</v>
      </c>
      <c r="C1" s="150"/>
      <c r="D1" s="150"/>
      <c r="E1" s="150" t="s">
        <v>453</v>
      </c>
      <c r="F1" s="150"/>
      <c r="G1" s="150"/>
      <c r="H1" s="150" t="s">
        <v>454</v>
      </c>
      <c r="I1" s="150"/>
      <c r="J1" s="150"/>
      <c r="K1" s="91"/>
      <c r="L1" s="91"/>
      <c r="M1" s="91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5200</v>
      </c>
      <c r="C3" t="e">
        <f>SUMIFS('2way'!$AB$3:$AB$7690,'2way'!$S$3:$S$7690,"="&amp;A3,'2way'!$Z$3:$Z$7690,"&lt;&gt;P")</f>
        <v>#N/A</v>
      </c>
      <c r="D3" s="80" t="e">
        <f>C3/B3</f>
        <v>#N/A</v>
      </c>
      <c r="E3">
        <f>SUMIFS('2way'!$Z$3:$Z$7690,'2way'!$S$3:$S$7690,"=" &amp;A3,'2way'!$Y$3:$Y$7690,"&lt;&gt;P")</f>
        <v>5200</v>
      </c>
      <c r="F3" t="e">
        <f>SUMIFS('2way'!$AD$3:$AD$7690,'2way'!$S$3:$S$7690,"="&amp;A3,'2way'!$Y$3:$Y$7690,"&lt;&gt;P")</f>
        <v>#N/A</v>
      </c>
      <c r="G3" s="80" t="e">
        <f>F3/E3</f>
        <v>#N/A</v>
      </c>
      <c r="H3">
        <f>SUMIFS('2way'!$Z$3:$Z$7690,'2way'!$S$3:$S$7690,"=" &amp;A3,'2way'!$Y$3:$Y$7690,"&lt;&gt;P")</f>
        <v>5200</v>
      </c>
      <c r="I3" t="e">
        <f>SUMIFS('2way'!$AF$3:$AF$7690,'2way'!$S$3:$S$7690,"="&amp;A3,'2way'!$Y$3:$Y$7690,"&lt;&gt;P")</f>
        <v>#N/A</v>
      </c>
      <c r="J3" s="80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2700</v>
      </c>
      <c r="C4">
        <f>SUMIFS('2way'!$AB$3:$AB$7690,'2way'!$S$3:$S$7690,"="&amp;A4,'2way'!$Z$3:$Z$7690,"&lt;&gt;P")</f>
        <v>138</v>
      </c>
      <c r="D4" s="80">
        <f t="shared" ref="D4:D24" si="0">C4/B4</f>
        <v>5.1111111111111114E-2</v>
      </c>
      <c r="E4">
        <f>SUMIFS('2way'!$Z$3:$Z$7690,'2way'!$S$3:$S$7690,"=" &amp;A4,'2way'!$Y$3:$Y$7690,"&lt;&gt;P")</f>
        <v>2700</v>
      </c>
      <c r="F4">
        <f>SUMIFS('2way'!$AD$3:$AD$7690,'2way'!$S$3:$S$7690,"="&amp;A4,'2way'!$Y$3:$Y$7690,"&lt;&gt;P")</f>
        <v>-1145</v>
      </c>
      <c r="G4" s="80">
        <f t="shared" ref="G4:G24" si="1">F4/E4</f>
        <v>-0.42407407407407405</v>
      </c>
      <c r="H4">
        <f>SUMIFS('2way'!$Z$3:$Z$7690,'2way'!$S$3:$S$7690,"=" &amp;A4,'2way'!$Y$3:$Y$7690,"&lt;&gt;P")</f>
        <v>2700</v>
      </c>
      <c r="I4">
        <f>SUMIFS('2way'!$AF$3:$AF$7690,'2way'!$S$3:$S$7690,"="&amp;A4,'2way'!$Y$3:$Y$7690,"&lt;&gt;P")</f>
        <v>-1146</v>
      </c>
      <c r="J4" s="80">
        <f t="shared" ref="J4:J24" si="2">I4/H4</f>
        <v>-0.42444444444444446</v>
      </c>
    </row>
    <row r="5" spans="1:13" x14ac:dyDescent="0.25">
      <c r="A5" s="68" t="s">
        <v>320</v>
      </c>
      <c r="B5">
        <f>SUMIFS('2way'!$Z$3:$Z$7690,'2way'!$S$3:$S$7690,"=" &amp;A5,'2way'!$Y$3:$Y$7690,"&lt;&gt;P")</f>
        <v>4500</v>
      </c>
      <c r="C5" t="e">
        <f>SUMIFS('2way'!$AB$3:$AB$7690,'2way'!$S$3:$S$7690,"="&amp;A5,'2way'!$Z$3:$Z$7690,"&lt;&gt;P")</f>
        <v>#N/A</v>
      </c>
      <c r="D5" s="80" t="e">
        <f t="shared" si="0"/>
        <v>#N/A</v>
      </c>
      <c r="E5">
        <f>SUMIFS('2way'!$Z$3:$Z$7690,'2way'!$S$3:$S$7690,"=" &amp;A5,'2way'!$Y$3:$Y$7690,"&lt;&gt;P")</f>
        <v>4500</v>
      </c>
      <c r="F5" t="e">
        <f>SUMIFS('2way'!$AD$3:$AD$7690,'2way'!$S$3:$S$7690,"="&amp;A5,'2way'!$Y$3:$Y$7690,"&lt;&gt;P")</f>
        <v>#N/A</v>
      </c>
      <c r="G5" s="80" t="e">
        <f t="shared" si="1"/>
        <v>#N/A</v>
      </c>
      <c r="H5">
        <f>SUMIFS('2way'!$Z$3:$Z$7690,'2way'!$S$3:$S$7690,"=" &amp;A5,'2way'!$Y$3:$Y$7690,"&lt;&gt;P")</f>
        <v>4500</v>
      </c>
      <c r="I5" t="e">
        <f>SUMIFS('2way'!$AF$3:$AF$7690,'2way'!$S$3:$S$7690,"="&amp;A5,'2way'!$Y$3:$Y$7690,"&lt;&gt;P")</f>
        <v>#N/A</v>
      </c>
      <c r="J5" s="80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3000</v>
      </c>
      <c r="C6">
        <f>SUMIFS('2way'!$AB$3:$AB$7690,'2way'!$S$3:$S$7690,"="&amp;A6,'2way'!$Z$3:$Z$7690,"&lt;&gt;P")</f>
        <v>743</v>
      </c>
      <c r="D6" s="80">
        <f t="shared" si="0"/>
        <v>0.24766666666666667</v>
      </c>
      <c r="E6">
        <f>SUMIFS('2way'!$Z$3:$Z$7690,'2way'!$S$3:$S$7690,"=" &amp;A6,'2way'!$Y$3:$Y$7690,"&lt;&gt;P")</f>
        <v>3000</v>
      </c>
      <c r="F6">
        <f>SUMIFS('2way'!$AD$3:$AD$7690,'2way'!$S$3:$S$7690,"="&amp;A6,'2way'!$Y$3:$Y$7690,"&lt;&gt;P")</f>
        <v>-1160</v>
      </c>
      <c r="G6" s="80">
        <f t="shared" si="1"/>
        <v>-0.38666666666666666</v>
      </c>
      <c r="H6">
        <f>SUMIFS('2way'!$Z$3:$Z$7690,'2way'!$S$3:$S$7690,"=" &amp;A6,'2way'!$Y$3:$Y$7690,"&lt;&gt;P")</f>
        <v>3000</v>
      </c>
      <c r="I6">
        <f>SUMIFS('2way'!$AF$3:$AF$7690,'2way'!$S$3:$S$7690,"="&amp;A6,'2way'!$Y$3:$Y$7690,"&lt;&gt;P")</f>
        <v>-1479</v>
      </c>
      <c r="J6" s="80">
        <f t="shared" si="2"/>
        <v>-0.49299999999999999</v>
      </c>
    </row>
    <row r="7" spans="1:13" x14ac:dyDescent="0.25">
      <c r="A7" s="68" t="s">
        <v>202</v>
      </c>
      <c r="B7">
        <f>SUMIFS('2way'!$Z$3:$Z$7690,'2way'!$S$3:$S$7690,"=" &amp;A7,'2way'!$Y$3:$Y$7690,"&lt;&gt;P")</f>
        <v>6000</v>
      </c>
      <c r="C7">
        <f>SUMIFS('2way'!$AB$3:$AB$7690,'2way'!$S$3:$S$7690,"="&amp;A7,'2way'!$Z$3:$Z$7690,"&lt;&gt;P")</f>
        <v>46</v>
      </c>
      <c r="D7" s="80">
        <f t="shared" si="0"/>
        <v>7.6666666666666662E-3</v>
      </c>
      <c r="E7">
        <f>SUMIFS('2way'!$Z$3:$Z$7690,'2way'!$S$3:$S$7690,"=" &amp;A7,'2way'!$Y$3:$Y$7690,"&lt;&gt;P")</f>
        <v>6000</v>
      </c>
      <c r="F7">
        <f>SUMIFS('2way'!$AD$3:$AD$7690,'2way'!$S$3:$S$7690,"="&amp;A7,'2way'!$Y$3:$Y$7690,"&lt;&gt;P")</f>
        <v>-4047</v>
      </c>
      <c r="G7" s="80">
        <f t="shared" si="1"/>
        <v>-0.67449999999999999</v>
      </c>
      <c r="H7">
        <f>SUMIFS('2way'!$Z$3:$Z$7690,'2way'!$S$3:$S$7690,"=" &amp;A7,'2way'!$Y$3:$Y$7690,"&lt;&gt;P")</f>
        <v>6000</v>
      </c>
      <c r="I7">
        <f>SUMIFS('2way'!$AF$3:$AF$7690,'2way'!$S$3:$S$7690,"="&amp;A7,'2way'!$Y$3:$Y$7690,"&lt;&gt;P")</f>
        <v>-2133</v>
      </c>
      <c r="J7" s="80">
        <f t="shared" si="2"/>
        <v>-0.35549999999999998</v>
      </c>
    </row>
    <row r="8" spans="1:13" x14ac:dyDescent="0.25">
      <c r="A8" s="68" t="s">
        <v>135</v>
      </c>
      <c r="B8">
        <f>SUMIFS('2way'!$Z$3:$Z$7690,'2way'!$S$3:$S$7690,"=" &amp;A8,'2way'!$Y$3:$Y$7690,"&lt;&gt;P")</f>
        <v>6400</v>
      </c>
      <c r="C8">
        <f>SUMIFS('2way'!$AB$3:$AB$7690,'2way'!$S$3:$S$7690,"="&amp;A8,'2way'!$Z$3:$Z$7690,"&lt;&gt;P")</f>
        <v>-420</v>
      </c>
      <c r="D8" s="80">
        <f t="shared" si="0"/>
        <v>-6.5625000000000003E-2</v>
      </c>
      <c r="E8">
        <f>SUMIFS('2way'!$Z$3:$Z$7690,'2way'!$S$3:$S$7690,"=" &amp;A8,'2way'!$Y$3:$Y$7690,"&lt;&gt;P")</f>
        <v>6400</v>
      </c>
      <c r="F8">
        <f>SUMIFS('2way'!$AD$3:$AD$7690,'2way'!$S$3:$S$7690,"="&amp;A8,'2way'!$Y$3:$Y$7690,"&lt;&gt;P")</f>
        <v>-4130</v>
      </c>
      <c r="G8" s="80">
        <f t="shared" si="1"/>
        <v>-0.64531249999999996</v>
      </c>
      <c r="H8">
        <f>SUMIFS('2way'!$Z$3:$Z$7690,'2way'!$S$3:$S$7690,"=" &amp;A8,'2way'!$Y$3:$Y$7690,"&lt;&gt;P")</f>
        <v>6400</v>
      </c>
      <c r="I8">
        <f>SUMIFS('2way'!$AF$3:$AF$7690,'2way'!$S$3:$S$7690,"="&amp;A8,'2way'!$Y$3:$Y$7690,"&lt;&gt;P")</f>
        <v>-2753</v>
      </c>
      <c r="J8" s="80">
        <f t="shared" si="2"/>
        <v>-0.43015625000000002</v>
      </c>
    </row>
    <row r="9" spans="1:13" x14ac:dyDescent="0.25">
      <c r="A9" s="68" t="s">
        <v>136</v>
      </c>
      <c r="B9">
        <f>SUMIFS('2way'!$Z$3:$Z$7690,'2way'!$S$3:$S$7690,"=" &amp;A9,'2way'!$Y$3:$Y$7690,"&lt;&gt;P")</f>
        <v>6800</v>
      </c>
      <c r="C9">
        <f>SUMIFS('2way'!$AB$3:$AB$7690,'2way'!$S$3:$S$7690,"="&amp;A9,'2way'!$Z$3:$Z$7690,"&lt;&gt;P")</f>
        <v>-181</v>
      </c>
      <c r="D9" s="80">
        <f t="shared" si="0"/>
        <v>-2.6617647058823531E-2</v>
      </c>
      <c r="E9">
        <f>SUMIFS('2way'!$Z$3:$Z$7690,'2way'!$S$3:$S$7690,"=" &amp;A9,'2way'!$Y$3:$Y$7690,"&lt;&gt;P")</f>
        <v>6800</v>
      </c>
      <c r="F9">
        <f>SUMIFS('2way'!$AD$3:$AD$7690,'2way'!$S$3:$S$7690,"="&amp;A9,'2way'!$Y$3:$Y$7690,"&lt;&gt;P")</f>
        <v>-5164</v>
      </c>
      <c r="G9" s="80">
        <f t="shared" si="1"/>
        <v>-0.75941176470588234</v>
      </c>
      <c r="H9">
        <f>SUMIFS('2way'!$Z$3:$Z$7690,'2way'!$S$3:$S$7690,"=" &amp;A9,'2way'!$Y$3:$Y$7690,"&lt;&gt;P")</f>
        <v>6800</v>
      </c>
      <c r="I9">
        <f>SUMIFS('2way'!$AF$3:$AF$7690,'2way'!$S$3:$S$7690,"="&amp;A9,'2way'!$Y$3:$Y$7690,"&lt;&gt;P")</f>
        <v>-1519</v>
      </c>
      <c r="J9" s="80">
        <f t="shared" si="2"/>
        <v>-0.22338235294117648</v>
      </c>
    </row>
    <row r="10" spans="1:13" x14ac:dyDescent="0.25">
      <c r="A10" s="68" t="s">
        <v>137</v>
      </c>
      <c r="B10">
        <f>SUMIFS('2way'!$Z$3:$Z$7690,'2way'!$S$3:$S$7690,"=" &amp;A10,'2way'!$Y$3:$Y$7690,"&lt;&gt;P")</f>
        <v>4100</v>
      </c>
      <c r="C10">
        <f>SUMIFS('2way'!$AB$3:$AB$7690,'2way'!$S$3:$S$7690,"="&amp;A10,'2way'!$Z$3:$Z$7690,"&lt;&gt;P")</f>
        <v>560.99999999999989</v>
      </c>
      <c r="D10" s="80">
        <f t="shared" si="0"/>
        <v>0.13682926829268291</v>
      </c>
      <c r="E10">
        <f>SUMIFS('2way'!$Z$3:$Z$7690,'2way'!$S$3:$S$7690,"=" &amp;A10,'2way'!$Y$3:$Y$7690,"&lt;&gt;P")</f>
        <v>4100</v>
      </c>
      <c r="F10">
        <f>SUMIFS('2way'!$AD$3:$AD$7690,'2way'!$S$3:$S$7690,"="&amp;A10,'2way'!$Y$3:$Y$7690,"&lt;&gt;P")</f>
        <v>-2255</v>
      </c>
      <c r="G10" s="80">
        <f t="shared" si="1"/>
        <v>-0.55000000000000004</v>
      </c>
      <c r="H10">
        <f>SUMIFS('2way'!$Z$3:$Z$7690,'2way'!$S$3:$S$7690,"=" &amp;A10,'2way'!$Y$3:$Y$7690,"&lt;&gt;P")</f>
        <v>4100</v>
      </c>
      <c r="I10">
        <f>SUMIFS('2way'!$AF$3:$AF$7690,'2way'!$S$3:$S$7690,"="&amp;A10,'2way'!$Y$3:$Y$7690,"&lt;&gt;P")</f>
        <v>-2027</v>
      </c>
      <c r="J10" s="80">
        <f t="shared" si="2"/>
        <v>-0.49439024390243902</v>
      </c>
    </row>
    <row r="11" spans="1:13" x14ac:dyDescent="0.25">
      <c r="A11" s="68" t="s">
        <v>138</v>
      </c>
      <c r="B11">
        <f>SUMIFS('2way'!$Z$3:$Z$7690,'2way'!$S$3:$S$7690,"=" &amp;A11,'2way'!$Y$3:$Y$7690,"&lt;&gt;P")</f>
        <v>4000</v>
      </c>
      <c r="C11">
        <f>SUMIFS('2way'!$AB$3:$AB$7690,'2way'!$S$3:$S$7690,"="&amp;A11,'2way'!$Z$3:$Z$7690,"&lt;&gt;P")</f>
        <v>-551</v>
      </c>
      <c r="D11" s="80">
        <f t="shared" si="0"/>
        <v>-0.13775000000000001</v>
      </c>
      <c r="E11">
        <f>SUMIFS('2way'!$Z$3:$Z$7690,'2way'!$S$3:$S$7690,"=" &amp;A11,'2way'!$Y$3:$Y$7690,"&lt;&gt;P")</f>
        <v>4000</v>
      </c>
      <c r="F11">
        <f>SUMIFS('2way'!$AD$3:$AD$7690,'2way'!$S$3:$S$7690,"="&amp;A11,'2way'!$Y$3:$Y$7690,"&lt;&gt;P")</f>
        <v>-2220</v>
      </c>
      <c r="G11" s="80">
        <f t="shared" si="1"/>
        <v>-0.55500000000000005</v>
      </c>
      <c r="H11">
        <f>SUMIFS('2way'!$Z$3:$Z$7690,'2way'!$S$3:$S$7690,"=" &amp;A11,'2way'!$Y$3:$Y$7690,"&lt;&gt;P")</f>
        <v>4000</v>
      </c>
      <c r="I11">
        <f>SUMIFS('2way'!$AF$3:$AF$7690,'2way'!$S$3:$S$7690,"="&amp;A11,'2way'!$Y$3:$Y$7690,"&lt;&gt;P")</f>
        <v>-1745</v>
      </c>
      <c r="J11" s="80">
        <f t="shared" si="2"/>
        <v>-0.43625000000000003</v>
      </c>
    </row>
    <row r="12" spans="1:13" x14ac:dyDescent="0.25">
      <c r="A12" s="68" t="s">
        <v>139</v>
      </c>
      <c r="B12">
        <f>SUMIFS('2way'!$Z$3:$Z$7690,'2way'!$S$3:$S$7690,"=" &amp;A12,'2way'!$Y$3:$Y$7690,"&lt;&gt;P")</f>
        <v>5900</v>
      </c>
      <c r="C12" t="e">
        <f>SUMIFS('2way'!$AB$3:$AB$7690,'2way'!$S$3:$S$7690,"="&amp;A12,'2way'!$Z$3:$Z$7690,"&lt;&gt;P")</f>
        <v>#N/A</v>
      </c>
      <c r="D12" s="80" t="e">
        <f t="shared" si="0"/>
        <v>#N/A</v>
      </c>
      <c r="E12">
        <f>SUMIFS('2way'!$Z$3:$Z$7690,'2way'!$S$3:$S$7690,"=" &amp;A12,'2way'!$Y$3:$Y$7690,"&lt;&gt;P")</f>
        <v>5900</v>
      </c>
      <c r="F12" t="e">
        <f>SUMIFS('2way'!$AD$3:$AD$7690,'2way'!$S$3:$S$7690,"="&amp;A12,'2way'!$Y$3:$Y$7690,"&lt;&gt;P")</f>
        <v>#N/A</v>
      </c>
      <c r="G12" s="80" t="e">
        <f t="shared" si="1"/>
        <v>#N/A</v>
      </c>
      <c r="H12">
        <f>SUMIFS('2way'!$Z$3:$Z$7690,'2way'!$S$3:$S$7690,"=" &amp;A12,'2way'!$Y$3:$Y$7690,"&lt;&gt;P")</f>
        <v>5900</v>
      </c>
      <c r="I12" t="e">
        <f>SUMIFS('2way'!$AF$3:$AF$7690,'2way'!$S$3:$S$7690,"="&amp;A12,'2way'!$Y$3:$Y$7690,"&lt;&gt;P")</f>
        <v>#N/A</v>
      </c>
      <c r="J12" s="80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0</v>
      </c>
      <c r="C13">
        <f>SUMIFS('2way'!$AB$3:$AB$7690,'2way'!$S$3:$S$7690,"="&amp;A13,'2way'!$Z$3:$Z$7690,"&lt;&gt;P")</f>
        <v>0</v>
      </c>
      <c r="D13" s="80" t="e">
        <f t="shared" si="0"/>
        <v>#DIV/0!</v>
      </c>
      <c r="E13">
        <f>SUMIFS('2way'!$Z$3:$Z$7690,'2way'!$S$3:$S$7690,"=" &amp;A13,'2way'!$Y$3:$Y$7690,"&lt;&gt;P")</f>
        <v>0</v>
      </c>
      <c r="F13">
        <f>SUMIFS('2way'!$AD$3:$AD$7690,'2way'!$S$3:$S$7690,"="&amp;A13,'2way'!$Y$3:$Y$7690,"&lt;&gt;P")</f>
        <v>0</v>
      </c>
      <c r="G13" s="80" t="e">
        <f t="shared" si="1"/>
        <v>#DIV/0!</v>
      </c>
      <c r="H13">
        <f>SUMIFS('2way'!$Z$3:$Z$7690,'2way'!$S$3:$S$7690,"=" &amp;A13,'2way'!$Y$3:$Y$7690,"&lt;&gt;P")</f>
        <v>0</v>
      </c>
      <c r="I13">
        <f>SUMIFS('2way'!$AF$3:$AF$7690,'2way'!$S$3:$S$7690,"="&amp;A13,'2way'!$Y$3:$Y$7690,"&lt;&gt;P")</f>
        <v>0</v>
      </c>
      <c r="J13" s="80" t="e">
        <f t="shared" si="2"/>
        <v>#DIV/0!</v>
      </c>
    </row>
    <row r="14" spans="1:13" x14ac:dyDescent="0.25">
      <c r="A14" s="68" t="s">
        <v>140</v>
      </c>
      <c r="B14">
        <f>SUMIFS('2way'!$Z$3:$Z$7690,'2way'!$S$3:$S$7690,"=" &amp;A14,'2way'!$Y$3:$Y$7690,"&lt;&gt;P")</f>
        <v>2000</v>
      </c>
      <c r="C14">
        <f>SUMIFS('2way'!$AB$3:$AB$7690,'2way'!$S$3:$S$7690,"="&amp;A14,'2way'!$Z$3:$Z$7690,"&lt;&gt;P")</f>
        <v>308</v>
      </c>
      <c r="D14" s="80">
        <f t="shared" si="0"/>
        <v>0.154</v>
      </c>
      <c r="E14">
        <f>SUMIFS('2way'!$Z$3:$Z$7690,'2way'!$S$3:$S$7690,"=" &amp;A14,'2way'!$Y$3:$Y$7690,"&lt;&gt;P")</f>
        <v>2000</v>
      </c>
      <c r="F14">
        <f>SUMIFS('2way'!$AD$3:$AD$7690,'2way'!$S$3:$S$7690,"="&amp;A14,'2way'!$Y$3:$Y$7690,"&lt;&gt;P")</f>
        <v>-483</v>
      </c>
      <c r="G14" s="80">
        <f t="shared" si="1"/>
        <v>-0.24149999999999999</v>
      </c>
      <c r="H14">
        <f>SUMIFS('2way'!$Z$3:$Z$7690,'2way'!$S$3:$S$7690,"=" &amp;A14,'2way'!$Y$3:$Y$7690,"&lt;&gt;P")</f>
        <v>2000</v>
      </c>
      <c r="I14">
        <f>SUMIFS('2way'!$AF$3:$AF$7690,'2way'!$S$3:$S$7690,"="&amp;A14,'2way'!$Y$3:$Y$7690,"&lt;&gt;P")</f>
        <v>-1762</v>
      </c>
      <c r="J14" s="80">
        <f t="shared" si="2"/>
        <v>-0.88100000000000001</v>
      </c>
    </row>
    <row r="15" spans="1:13" x14ac:dyDescent="0.25">
      <c r="A15" s="68" t="s">
        <v>141</v>
      </c>
      <c r="B15">
        <f>SUMIFS('2way'!$Z$3:$Z$7690,'2way'!$S$3:$S$7690,"=" &amp;A15,'2way'!$Y$3:$Y$7690,"&lt;&gt;P")</f>
        <v>2000</v>
      </c>
      <c r="C15" t="e">
        <f>SUMIFS('2way'!$AB$3:$AB$7690,'2way'!$S$3:$S$7690,"="&amp;A15,'2way'!$Z$3:$Z$7690,"&lt;&gt;P")</f>
        <v>#N/A</v>
      </c>
      <c r="D15" s="80" t="e">
        <f t="shared" si="0"/>
        <v>#N/A</v>
      </c>
      <c r="E15">
        <f>SUMIFS('2way'!$Z$3:$Z$7690,'2way'!$S$3:$S$7690,"=" &amp;A15,'2way'!$Y$3:$Y$7690,"&lt;&gt;P")</f>
        <v>2000</v>
      </c>
      <c r="F15" t="e">
        <f>SUMIFS('2way'!$AD$3:$AD$7690,'2way'!$S$3:$S$7690,"="&amp;A15,'2way'!$Y$3:$Y$7690,"&lt;&gt;P")</f>
        <v>#N/A</v>
      </c>
      <c r="G15" s="80" t="e">
        <f t="shared" si="1"/>
        <v>#N/A</v>
      </c>
      <c r="H15">
        <f>SUMIFS('2way'!$Z$3:$Z$7690,'2way'!$S$3:$S$7690,"=" &amp;A15,'2way'!$Y$3:$Y$7690,"&lt;&gt;P")</f>
        <v>2000</v>
      </c>
      <c r="I15" t="e">
        <f>SUMIFS('2way'!$AF$3:$AF$7690,'2way'!$S$3:$S$7690,"="&amp;A15,'2way'!$Y$3:$Y$7690,"&lt;&gt;P")</f>
        <v>#N/A</v>
      </c>
      <c r="J15" s="80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2600</v>
      </c>
      <c r="C16" t="e">
        <f>SUMIFS('2way'!$AB$3:$AB$7690,'2way'!$S$3:$S$7690,"="&amp;A16,'2way'!$Z$3:$Z$7690,"&lt;&gt;P")</f>
        <v>#N/A</v>
      </c>
      <c r="D16" s="80" t="e">
        <f t="shared" si="0"/>
        <v>#N/A</v>
      </c>
      <c r="E16">
        <f>SUMIFS('2way'!$Z$3:$Z$7690,'2way'!$S$3:$S$7690,"=" &amp;A16,'2way'!$Y$3:$Y$7690,"&lt;&gt;P")</f>
        <v>2600</v>
      </c>
      <c r="F16" t="e">
        <f>SUMIFS('2way'!$AD$3:$AD$7690,'2way'!$S$3:$S$7690,"="&amp;A16,'2way'!$Y$3:$Y$7690,"&lt;&gt;P")</f>
        <v>#N/A</v>
      </c>
      <c r="G16" s="80" t="e">
        <f t="shared" si="1"/>
        <v>#N/A</v>
      </c>
      <c r="H16">
        <f>SUMIFS('2way'!$Z$3:$Z$7690,'2way'!$S$3:$S$7690,"=" &amp;A16,'2way'!$Y$3:$Y$7690,"&lt;&gt;P")</f>
        <v>2600</v>
      </c>
      <c r="I16" t="e">
        <f>SUMIFS('2way'!$AF$3:$AF$7690,'2way'!$S$3:$S$7690,"="&amp;A16,'2way'!$Y$3:$Y$7690,"&lt;&gt;P")</f>
        <v>#N/A</v>
      </c>
      <c r="J16" s="80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3600</v>
      </c>
      <c r="C17" t="e">
        <f>SUMIFS('2way'!$AB$3:$AB$7690,'2way'!$S$3:$S$7690,"="&amp;A17,'2way'!$Z$3:$Z$7690,"&lt;&gt;P")</f>
        <v>#N/A</v>
      </c>
      <c r="D17" s="80" t="e">
        <f t="shared" si="0"/>
        <v>#N/A</v>
      </c>
      <c r="E17">
        <f>SUMIFS('2way'!$Z$3:$Z$7690,'2way'!$S$3:$S$7690,"=" &amp;A17,'2way'!$Y$3:$Y$7690,"&lt;&gt;P")</f>
        <v>3600</v>
      </c>
      <c r="F17" t="e">
        <f>SUMIFS('2way'!$AD$3:$AD$7690,'2way'!$S$3:$S$7690,"="&amp;A17,'2way'!$Y$3:$Y$7690,"&lt;&gt;P")</f>
        <v>#N/A</v>
      </c>
      <c r="G17" s="80" t="e">
        <f t="shared" si="1"/>
        <v>#N/A</v>
      </c>
      <c r="H17">
        <f>SUMIFS('2way'!$Z$3:$Z$7690,'2way'!$S$3:$S$7690,"=" &amp;A17,'2way'!$Y$3:$Y$7690,"&lt;&gt;P")</f>
        <v>3600</v>
      </c>
      <c r="I17" t="e">
        <f>SUMIFS('2way'!$AF$3:$AF$7690,'2way'!$S$3:$S$7690,"="&amp;A17,'2way'!$Y$3:$Y$7690,"&lt;&gt;P")</f>
        <v>#N/A</v>
      </c>
      <c r="J17" s="80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2400</v>
      </c>
      <c r="C18">
        <f>SUMIFS('2way'!$AB$3:$AB$7690,'2way'!$S$3:$S$7690,"="&amp;A18,'2way'!$Z$3:$Z$7690,"&lt;&gt;P")</f>
        <v>218</v>
      </c>
      <c r="D18" s="80">
        <f t="shared" si="0"/>
        <v>9.0833333333333335E-2</v>
      </c>
      <c r="E18">
        <f>SUMIFS('2way'!$Z$3:$Z$7690,'2way'!$S$3:$S$7690,"=" &amp;A18,'2way'!$Y$3:$Y$7690,"&lt;&gt;P")</f>
        <v>2400</v>
      </c>
      <c r="F18">
        <f>SUMIFS('2way'!$AD$3:$AD$7690,'2way'!$S$3:$S$7690,"="&amp;A18,'2way'!$Y$3:$Y$7690,"&lt;&gt;P")</f>
        <v>-1492</v>
      </c>
      <c r="G18" s="80">
        <f t="shared" si="1"/>
        <v>-0.6216666666666667</v>
      </c>
      <c r="H18">
        <f>SUMIFS('2way'!$Z$3:$Z$7690,'2way'!$S$3:$S$7690,"=" &amp;A18,'2way'!$Y$3:$Y$7690,"&lt;&gt;P")</f>
        <v>2400</v>
      </c>
      <c r="I18">
        <f>SUMIFS('2way'!$AF$3:$AF$7690,'2way'!$S$3:$S$7690,"="&amp;A18,'2way'!$Y$3:$Y$7690,"&lt;&gt;P")</f>
        <v>-812</v>
      </c>
      <c r="J18" s="80">
        <f t="shared" si="2"/>
        <v>-0.33833333333333332</v>
      </c>
    </row>
    <row r="19" spans="1:10" x14ac:dyDescent="0.25">
      <c r="A19" s="68" t="s">
        <v>262</v>
      </c>
      <c r="B19">
        <f>SUMIFS('2way'!$Z$3:$Z$7690,'2way'!$S$3:$S$7690,"=" &amp;A19,'2way'!$Y$3:$Y$7690,"&lt;&gt;P")</f>
        <v>1900</v>
      </c>
      <c r="C19">
        <f>SUMIFS('2way'!$AB$3:$AB$7690,'2way'!$S$3:$S$7690,"="&amp;A19,'2way'!$Z$3:$Z$7690,"&lt;&gt;P")</f>
        <v>193</v>
      </c>
      <c r="D19" s="80">
        <f t="shared" si="0"/>
        <v>0.10157894736842105</v>
      </c>
      <c r="E19">
        <f>SUMIFS('2way'!$Z$3:$Z$7690,'2way'!$S$3:$S$7690,"=" &amp;A19,'2way'!$Y$3:$Y$7690,"&lt;&gt;P")</f>
        <v>1900</v>
      </c>
      <c r="F19">
        <f>SUMIFS('2way'!$AD$3:$AD$7690,'2way'!$S$3:$S$7690,"="&amp;A19,'2way'!$Y$3:$Y$7690,"&lt;&gt;P")</f>
        <v>-1122</v>
      </c>
      <c r="G19" s="80">
        <f t="shared" si="1"/>
        <v>-0.59052631578947368</v>
      </c>
      <c r="H19">
        <f>SUMIFS('2way'!$Z$3:$Z$7690,'2way'!$S$3:$S$7690,"=" &amp;A19,'2way'!$Y$3:$Y$7690,"&lt;&gt;P")</f>
        <v>1900</v>
      </c>
      <c r="I19">
        <f>SUMIFS('2way'!$AF$3:$AF$7690,'2way'!$S$3:$S$7690,"="&amp;A19,'2way'!$Y$3:$Y$7690,"&lt;&gt;P")</f>
        <v>-793</v>
      </c>
      <c r="J19" s="80">
        <f t="shared" si="2"/>
        <v>-0.41736842105263156</v>
      </c>
    </row>
    <row r="20" spans="1:10" x14ac:dyDescent="0.25">
      <c r="A20" s="68" t="s">
        <v>144</v>
      </c>
      <c r="B20">
        <f>SUMIFS('2way'!$Z$3:$Z$7690,'2way'!$S$3:$S$7690,"=" &amp;A20,'2way'!$Y$3:$Y$7690,"&lt;&gt;P")</f>
        <v>2400</v>
      </c>
      <c r="C20">
        <f>SUMIFS('2way'!$AB$3:$AB$7690,'2way'!$S$3:$S$7690,"="&amp;A20,'2way'!$Z$3:$Z$7690,"&lt;&gt;P")</f>
        <v>5</v>
      </c>
      <c r="D20" s="80">
        <f t="shared" si="0"/>
        <v>2.0833333333333333E-3</v>
      </c>
      <c r="E20">
        <f>SUMIFS('2way'!$Z$3:$Z$7690,'2way'!$S$3:$S$7690,"=" &amp;A20,'2way'!$Y$3:$Y$7690,"&lt;&gt;P")</f>
        <v>2400</v>
      </c>
      <c r="F20">
        <f>SUMIFS('2way'!$AD$3:$AD$7690,'2way'!$S$3:$S$7690,"="&amp;A20,'2way'!$Y$3:$Y$7690,"&lt;&gt;P")</f>
        <v>-736</v>
      </c>
      <c r="G20" s="80">
        <f t="shared" si="1"/>
        <v>-0.30666666666666664</v>
      </c>
      <c r="H20">
        <f>SUMIFS('2way'!$Z$3:$Z$7690,'2way'!$S$3:$S$7690,"=" &amp;A20,'2way'!$Y$3:$Y$7690,"&lt;&gt;P")</f>
        <v>2400</v>
      </c>
      <c r="I20">
        <f>SUMIFS('2way'!$AF$3:$AF$7690,'2way'!$S$3:$S$7690,"="&amp;A20,'2way'!$Y$3:$Y$7690,"&lt;&gt;P")</f>
        <v>-1659</v>
      </c>
      <c r="J20" s="80">
        <f t="shared" si="2"/>
        <v>-0.69125000000000003</v>
      </c>
    </row>
    <row r="21" spans="1:10" x14ac:dyDescent="0.25">
      <c r="A21" s="68" t="s">
        <v>145</v>
      </c>
      <c r="B21">
        <f>SUMIFS('2way'!$Z$3:$Z$7690,'2way'!$S$3:$S$7690,"=" &amp;A21,'2way'!$Y$3:$Y$7690,"&lt;&gt;P")</f>
        <v>2500</v>
      </c>
      <c r="C21" t="e">
        <f>SUMIFS('2way'!$AB$3:$AB$7690,'2way'!$S$3:$S$7690,"="&amp;A21,'2way'!$Z$3:$Z$7690,"&lt;&gt;P")</f>
        <v>#N/A</v>
      </c>
      <c r="D21" s="80" t="e">
        <f t="shared" si="0"/>
        <v>#N/A</v>
      </c>
      <c r="E21">
        <f>SUMIFS('2way'!$Z$3:$Z$7690,'2way'!$S$3:$S$7690,"=" &amp;A21,'2way'!$Y$3:$Y$7690,"&lt;&gt;P")</f>
        <v>2500</v>
      </c>
      <c r="F21" t="e">
        <f>SUMIFS('2way'!$AD$3:$AD$7690,'2way'!$S$3:$S$7690,"="&amp;A21,'2way'!$Y$3:$Y$7690,"&lt;&gt;P")</f>
        <v>#N/A</v>
      </c>
      <c r="G21" s="80" t="e">
        <f t="shared" si="1"/>
        <v>#N/A</v>
      </c>
      <c r="H21">
        <f>SUMIFS('2way'!$Z$3:$Z$7690,'2way'!$S$3:$S$7690,"=" &amp;A21,'2way'!$Y$3:$Y$7690,"&lt;&gt;P")</f>
        <v>2500</v>
      </c>
      <c r="I21" t="e">
        <f>SUMIFS('2way'!$AF$3:$AF$7690,'2way'!$S$3:$S$7690,"="&amp;A21,'2way'!$Y$3:$Y$7690,"&lt;&gt;P")</f>
        <v>#N/A</v>
      </c>
      <c r="J21" s="80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3000</v>
      </c>
      <c r="C22">
        <f>SUMIFS('2way'!$AB$3:$AB$7690,'2way'!$S$3:$S$7690,"="&amp;A22,'2way'!$Z$3:$Z$7690,"&lt;&gt;P")</f>
        <v>138.99999999999997</v>
      </c>
      <c r="D22" s="80">
        <f t="shared" si="0"/>
        <v>4.6333333333333324E-2</v>
      </c>
      <c r="E22">
        <f>SUMIFS('2way'!$Z$3:$Z$7690,'2way'!$S$3:$S$7690,"=" &amp;A22,'2way'!$Y$3:$Y$7690,"&lt;&gt;P")</f>
        <v>3000</v>
      </c>
      <c r="F22">
        <f>SUMIFS('2way'!$AD$3:$AD$7690,'2way'!$S$3:$S$7690,"="&amp;A22,'2way'!$Y$3:$Y$7690,"&lt;&gt;P")</f>
        <v>-1442</v>
      </c>
      <c r="G22" s="80">
        <f t="shared" si="1"/>
        <v>-0.48066666666666669</v>
      </c>
      <c r="H22">
        <f>SUMIFS('2way'!$Z$3:$Z$7690,'2way'!$S$3:$S$7690,"=" &amp;A22,'2way'!$Y$3:$Y$7690,"&lt;&gt;P")</f>
        <v>3000</v>
      </c>
      <c r="I22">
        <f>SUMIFS('2way'!$AF$3:$AF$7690,'2way'!$S$3:$S$7690,"="&amp;A22,'2way'!$Y$3:$Y$7690,"&lt;&gt;P")</f>
        <v>-1262</v>
      </c>
      <c r="J22" s="80">
        <f t="shared" si="2"/>
        <v>-0.42066666666666669</v>
      </c>
    </row>
    <row r="23" spans="1:10" x14ac:dyDescent="0.25">
      <c r="A23" s="68" t="s">
        <v>349</v>
      </c>
      <c r="B23">
        <f>SUMIFS('2way'!$Z$3:$Z$7690,'2way'!$S$3:$S$7690,"=" &amp;A23,'2way'!$Y$3:$Y$7690,"&lt;&gt;P")</f>
        <v>4500</v>
      </c>
      <c r="C23" t="e">
        <f>SUMIFS('2way'!$AB$3:$AB$7690,'2way'!$S$3:$S$7690,"="&amp;A23,'2way'!$Z$3:$Z$7690,"&lt;&gt;P")</f>
        <v>#N/A</v>
      </c>
      <c r="D23" s="80" t="e">
        <f t="shared" si="0"/>
        <v>#N/A</v>
      </c>
      <c r="E23">
        <f>SUMIFS('2way'!$Z$3:$Z$7690,'2way'!$S$3:$S$7690,"=" &amp;A23,'2way'!$Y$3:$Y$7690,"&lt;&gt;P")</f>
        <v>4500</v>
      </c>
      <c r="F23" t="e">
        <f>SUMIFS('2way'!$AD$3:$AD$7690,'2way'!$S$3:$S$7690,"="&amp;A23,'2way'!$Y$3:$Y$7690,"&lt;&gt;P")</f>
        <v>#N/A</v>
      </c>
      <c r="G23" s="80" t="e">
        <f t="shared" si="1"/>
        <v>#N/A</v>
      </c>
      <c r="H23">
        <f>SUMIFS('2way'!$Z$3:$Z$7690,'2way'!$S$3:$S$7690,"=" &amp;A23,'2way'!$Y$3:$Y$7690,"&lt;&gt;P")</f>
        <v>4500</v>
      </c>
      <c r="I23" t="e">
        <f>SUMIFS('2way'!$AF$3:$AF$7690,'2way'!$S$3:$S$7690,"="&amp;A23,'2way'!$Y$3:$Y$7690,"&lt;&gt;P")</f>
        <v>#N/A</v>
      </c>
      <c r="J23" s="80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3000</v>
      </c>
      <c r="C24" t="e">
        <f>SUMIFS('2way'!$AB$3:$AB$7690,'2way'!$S$3:$S$7690,"="&amp;A24,'2way'!$Z$3:$Z$7690,"&lt;&gt;P")</f>
        <v>#N/A</v>
      </c>
      <c r="D24" s="80" t="e">
        <f t="shared" si="0"/>
        <v>#N/A</v>
      </c>
      <c r="E24">
        <f>SUMIFS('2way'!$Z$3:$Z$7690,'2way'!$S$3:$S$7690,"=" &amp;A24,'2way'!$Y$3:$Y$7690,"&lt;&gt;P")</f>
        <v>3000</v>
      </c>
      <c r="F24" t="e">
        <f>SUMIFS('2way'!$AD$3:$AD$7690,'2way'!$S$3:$S$7690,"="&amp;A24,'2way'!$Y$3:$Y$7690,"&lt;&gt;P")</f>
        <v>#N/A</v>
      </c>
      <c r="G24" s="80" t="e">
        <f t="shared" si="1"/>
        <v>#N/A</v>
      </c>
      <c r="H24">
        <f>SUMIFS('2way'!$Z$3:$Z$7690,'2way'!$S$3:$S$7690,"=" &amp;A24,'2way'!$Y$3:$Y$7690,"&lt;&gt;P")</f>
        <v>3000</v>
      </c>
      <c r="I24" t="e">
        <f>SUMIFS('2way'!$AF$3:$AF$7690,'2way'!$S$3:$S$7690,"="&amp;A24,'2way'!$Y$3:$Y$7690,"&lt;&gt;P")</f>
        <v>#N/A</v>
      </c>
      <c r="J24" s="80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79" zoomScale="80" zoomScaleNormal="80" workbookViewId="0">
      <selection activeCell="P397" sqref="P39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0" t="s">
        <v>503</v>
      </c>
      <c r="D1" s="150"/>
      <c r="E1" s="150"/>
      <c r="F1" s="150" t="s">
        <v>453</v>
      </c>
      <c r="G1" s="150"/>
      <c r="H1" s="150"/>
      <c r="I1" s="150" t="s">
        <v>454</v>
      </c>
      <c r="J1" s="150"/>
      <c r="K1" s="150"/>
      <c r="L1" s="91"/>
      <c r="M1" s="91"/>
      <c r="N1" s="91"/>
    </row>
    <row r="2" spans="1:14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300</v>
      </c>
      <c r="D3">
        <f>SUMIFS('2way'!$AB$3:$AB$7690,'2way'!$Q$3:$Q$7690,"="&amp;B3,'2way'!$Y$3:$Y$7690,"&lt;&gt;P") + SUMIFS('2way'!$AB$3:$AB$7690,'2way'!$R$3:$R$7690,"="&amp;B3,'2way'!$Y$3:$Y$7690,"&lt;&gt;P")</f>
        <v>-300</v>
      </c>
      <c r="E3" s="80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300</v>
      </c>
      <c r="G3">
        <f>SUMIFS('2way'!$AD$3:$AD$7690,'2way'!$Q$3:$Q$7690,"="&amp;B3,'2way'!$Y$3:$Y$7690,"&lt;&gt;P") + SUMIFS('2way'!$AD$3:$AD$7690,'2way'!$R$3:$R$7690,"="&amp;D3,'2way'!$Y$3:$Y$7690,"&lt;&gt;P")</f>
        <v>-100</v>
      </c>
      <c r="H3" s="80">
        <f>G3/F3</f>
        <v>-0.33333333333333331</v>
      </c>
      <c r="I3">
        <f>SUMIFS('2way'!$Z$3:$Z$7690,'2way'!$Q$3:$Q$7690,"=" &amp;B3,'2way'!$Y$3:$Y$7690,"&lt;&gt;P") + SUMIFS('2way'!$Z$3:$Z$7690,'2way'!$R$3:$R$7690,"=" &amp;B3,'2way'!$Y$3:$Y$7690,"&lt;&gt;P")</f>
        <v>300</v>
      </c>
      <c r="J3">
        <f>SUMIFS('2way'!$AF$3:$AF$7690,'2way'!$Q$3:$Q$7690,"="&amp;B3,'2way'!$Y$3:$Y$7690,"&lt;&gt;P") + SUMIFS('2way'!$AF$3:$AF$7690,'2way'!$R$3:$R$7690,"="&amp;B3,'2way'!$Y$3:$Y$7690,"&lt;&gt;P")</f>
        <v>-127</v>
      </c>
      <c r="K3" s="80">
        <f>J3/I3</f>
        <v>-0.42333333333333334</v>
      </c>
    </row>
    <row r="4" spans="1:14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300</v>
      </c>
      <c r="D4">
        <f>SUMIFS('2way'!$AB$3:$AB$7690,'2way'!$Q$3:$Q$7690,"="&amp;B4,'2way'!$Y$3:$Y$7690,"&lt;&gt;P") + SUMIFS('2way'!$AB$3:$AB$7690,'2way'!$R$3:$R$7690,"="&amp;B4,'2way'!$Y$3:$Y$7690,"&lt;&gt;P")</f>
        <v>266</v>
      </c>
      <c r="E4" s="80">
        <f t="shared" ref="E4:E67" si="0">D4/C4</f>
        <v>0.88666666666666671</v>
      </c>
      <c r="F4">
        <f>SUMIFS('2way'!$Z$3:$Z$7690,'2way'!$Q$3:$Q$7690,"=" &amp;B4,'2way'!$Y$3:$Y$7690,"&lt;&gt;P") + SUMIFS('2way'!$Z$3:$Z$7690,'2way'!$R$3:$R$7690,"=" &amp;B4,'2way'!$Y$3:$Y$7690,"&lt;&gt;P")</f>
        <v>300</v>
      </c>
      <c r="G4">
        <f>SUMIFS('2way'!$AD$3:$AD$7690,'2way'!$Q$3:$Q$7690,"="&amp;B4,'2way'!$Y$3:$Y$7690,"&lt;&gt;P") + SUMIFS('2way'!$AD$3:$AD$7690,'2way'!$R$3:$R$7690,"="&amp;D4,'2way'!$Y$3:$Y$7690,"&lt;&gt;P")</f>
        <v>67</v>
      </c>
      <c r="H4" s="80">
        <f t="shared" ref="H4:H67" si="1">G4/F4</f>
        <v>0.22333333333333333</v>
      </c>
      <c r="I4">
        <f>SUMIFS('2way'!$Z$3:$Z$7690,'2way'!$Q$3:$Q$7690,"=" &amp;B4,'2way'!$Y$3:$Y$7690,"&lt;&gt;P") + SUMIFS('2way'!$Z$3:$Z$7690,'2way'!$R$3:$R$7690,"=" &amp;B4,'2way'!$Y$3:$Y$7690,"&lt;&gt;P")</f>
        <v>300</v>
      </c>
      <c r="J4">
        <f>SUMIFS('2way'!$AF$3:$AF$7690,'2way'!$Q$3:$Q$7690,"="&amp;B4,'2way'!$Y$3:$Y$7690,"&lt;&gt;P") + SUMIFS('2way'!$AF$3:$AF$7690,'2way'!$R$3:$R$7690,"="&amp;B4,'2way'!$Y$3:$Y$7690,"&lt;&gt;P")</f>
        <v>-116</v>
      </c>
      <c r="K4" s="80">
        <f t="shared" ref="K4:K67" si="2">J4/I4</f>
        <v>-0.38666666666666666</v>
      </c>
    </row>
    <row r="5" spans="1:14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300</v>
      </c>
      <c r="D5">
        <f>SUMIFS('2way'!$AB$3:$AB$7690,'2way'!$Q$3:$Q$7690,"="&amp;B5,'2way'!$Y$3:$Y$7690,"&lt;&gt;P") + SUMIFS('2way'!$AB$3:$AB$7690,'2way'!$R$3:$R$7690,"="&amp;B5,'2way'!$Y$3:$Y$7690,"&lt;&gt;P")</f>
        <v>168.99999999999997</v>
      </c>
      <c r="E5" s="80">
        <f t="shared" si="0"/>
        <v>0.56333333333333324</v>
      </c>
      <c r="F5">
        <f>SUMIFS('2way'!$Z$3:$Z$7690,'2way'!$Q$3:$Q$7690,"=" &amp;B5,'2way'!$Y$3:$Y$7690,"&lt;&gt;P") + SUMIFS('2way'!$Z$3:$Z$7690,'2way'!$R$3:$R$7690,"=" &amp;B5,'2way'!$Y$3:$Y$7690,"&lt;&gt;P")</f>
        <v>300</v>
      </c>
      <c r="G5">
        <f>SUMIFS('2way'!$AD$3:$AD$7690,'2way'!$Q$3:$Q$7690,"="&amp;B5,'2way'!$Y$3:$Y$7690,"&lt;&gt;P") + SUMIFS('2way'!$AD$3:$AD$7690,'2way'!$R$3:$R$7690,"="&amp;D5,'2way'!$Y$3:$Y$7690,"&lt;&gt;P")</f>
        <v>-200</v>
      </c>
      <c r="H5" s="80">
        <f t="shared" si="1"/>
        <v>-0.66666666666666663</v>
      </c>
      <c r="I5">
        <f>SUMIFS('2way'!$Z$3:$Z$7690,'2way'!$Q$3:$Q$7690,"=" &amp;B5,'2way'!$Y$3:$Y$7690,"&lt;&gt;P") + SUMIFS('2way'!$Z$3:$Z$7690,'2way'!$R$3:$R$7690,"=" &amp;B5,'2way'!$Y$3:$Y$7690,"&lt;&gt;P")</f>
        <v>300</v>
      </c>
      <c r="J5">
        <f>SUMIFS('2way'!$AF$3:$AF$7690,'2way'!$Q$3:$Q$7690,"="&amp;B5,'2way'!$Y$3:$Y$7690,"&lt;&gt;P") + SUMIFS('2way'!$AF$3:$AF$7690,'2way'!$R$3:$R$7690,"="&amp;B5,'2way'!$Y$3:$Y$7690,"&lt;&gt;P")</f>
        <v>-45.000000000000028</v>
      </c>
      <c r="K5" s="80">
        <f t="shared" si="2"/>
        <v>-0.15000000000000011</v>
      </c>
    </row>
    <row r="6" spans="1:14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300</v>
      </c>
      <c r="D6">
        <f>SUMIFS('2way'!$AB$3:$AB$7690,'2way'!$Q$3:$Q$7690,"="&amp;B6,'2way'!$Y$3:$Y$7690,"&lt;&gt;P") + SUMIFS('2way'!$AB$3:$AB$7690,'2way'!$R$3:$R$7690,"="&amp;B6,'2way'!$Y$3:$Y$7690,"&lt;&gt;P")</f>
        <v>248</v>
      </c>
      <c r="E6" s="80">
        <f t="shared" si="0"/>
        <v>0.82666666666666666</v>
      </c>
      <c r="F6">
        <f>SUMIFS('2way'!$Z$3:$Z$7690,'2way'!$Q$3:$Q$7690,"=" &amp;B6,'2way'!$Y$3:$Y$7690,"&lt;&gt;P") + SUMIFS('2way'!$Z$3:$Z$7690,'2way'!$R$3:$R$7690,"=" &amp;B6,'2way'!$Y$3:$Y$7690,"&lt;&gt;P")</f>
        <v>300</v>
      </c>
      <c r="G6">
        <f>SUMIFS('2way'!$AD$3:$AD$7690,'2way'!$Q$3:$Q$7690,"="&amp;B6,'2way'!$Y$3:$Y$7690,"&lt;&gt;P") + SUMIFS('2way'!$AD$3:$AD$7690,'2way'!$R$3:$R$7690,"="&amp;D6,'2way'!$Y$3:$Y$7690,"&lt;&gt;P")</f>
        <v>80</v>
      </c>
      <c r="H6" s="80">
        <f t="shared" si="1"/>
        <v>0.26666666666666666</v>
      </c>
      <c r="I6">
        <f>SUMIFS('2way'!$Z$3:$Z$7690,'2way'!$Q$3:$Q$7690,"=" &amp;B6,'2way'!$Y$3:$Y$7690,"&lt;&gt;P") + SUMIFS('2way'!$Z$3:$Z$7690,'2way'!$R$3:$R$7690,"=" &amp;B6,'2way'!$Y$3:$Y$7690,"&lt;&gt;P")</f>
        <v>300</v>
      </c>
      <c r="J6">
        <f>SUMIFS('2way'!$AF$3:$AF$7690,'2way'!$Q$3:$Q$7690,"="&amp;B6,'2way'!$Y$3:$Y$7690,"&lt;&gt;P") + SUMIFS('2way'!$AF$3:$AF$7690,'2way'!$R$3:$R$7690,"="&amp;B6,'2way'!$Y$3:$Y$7690,"&lt;&gt;P")</f>
        <v>68</v>
      </c>
      <c r="K6" s="80">
        <f t="shared" si="2"/>
        <v>0.22666666666666666</v>
      </c>
    </row>
    <row r="7" spans="1:14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300</v>
      </c>
      <c r="D7">
        <f>SUMIFS('2way'!$AB$3:$AB$7690,'2way'!$Q$3:$Q$7690,"="&amp;B7,'2way'!$Y$3:$Y$7690,"&lt;&gt;P") + SUMIFS('2way'!$AB$3:$AB$7690,'2way'!$R$3:$R$7690,"="&amp;B7,'2way'!$Y$3:$Y$7690,"&lt;&gt;P")</f>
        <v>84</v>
      </c>
      <c r="E7" s="80">
        <f t="shared" si="0"/>
        <v>0.28000000000000003</v>
      </c>
      <c r="F7">
        <f>SUMIFS('2way'!$Z$3:$Z$7690,'2way'!$Q$3:$Q$7690,"=" &amp;B7,'2way'!$Y$3:$Y$7690,"&lt;&gt;P") + SUMIFS('2way'!$Z$3:$Z$7690,'2way'!$R$3:$R$7690,"=" &amp;B7,'2way'!$Y$3:$Y$7690,"&lt;&gt;P")</f>
        <v>300</v>
      </c>
      <c r="G7">
        <f>SUMIFS('2way'!$AD$3:$AD$7690,'2way'!$Q$3:$Q$7690,"="&amp;B7,'2way'!$Y$3:$Y$7690,"&lt;&gt;P") + SUMIFS('2way'!$AD$3:$AD$7690,'2way'!$R$3:$R$7690,"="&amp;D7,'2way'!$Y$3:$Y$7690,"&lt;&gt;P")</f>
        <v>114</v>
      </c>
      <c r="H7" s="80">
        <f t="shared" si="1"/>
        <v>0.38</v>
      </c>
      <c r="I7">
        <f>SUMIFS('2way'!$Z$3:$Z$7690,'2way'!$Q$3:$Q$7690,"=" &amp;B7,'2way'!$Y$3:$Y$7690,"&lt;&gt;P") + SUMIFS('2way'!$Z$3:$Z$7690,'2way'!$R$3:$R$7690,"=" &amp;B7,'2way'!$Y$3:$Y$7690,"&lt;&gt;P")</f>
        <v>300</v>
      </c>
      <c r="J7">
        <f>SUMIFS('2way'!$AF$3:$AF$7690,'2way'!$Q$3:$Q$7690,"="&amp;B7,'2way'!$Y$3:$Y$7690,"&lt;&gt;P") + SUMIFS('2way'!$AF$3:$AF$7690,'2way'!$R$3:$R$7690,"="&amp;B7,'2way'!$Y$3:$Y$7690,"&lt;&gt;P")</f>
        <v>-130</v>
      </c>
      <c r="K7" s="80">
        <f t="shared" si="2"/>
        <v>-0.43333333333333335</v>
      </c>
    </row>
    <row r="8" spans="1:14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300</v>
      </c>
      <c r="D8">
        <f>SUMIFS('2way'!$AB$3:$AB$7690,'2way'!$Q$3:$Q$7690,"="&amp;B8,'2way'!$Z$3:$Z$7690,"&lt;&gt;P") + SUMIFS('2way'!$AB$3:$AB$7690,'2way'!$R$3:$R$7690,"="&amp;B8,'2way'!$Z$3:$Z$7690,"&lt;&gt;P")</f>
        <v>-117</v>
      </c>
      <c r="E8" s="80">
        <f t="shared" si="0"/>
        <v>-0.39</v>
      </c>
      <c r="F8">
        <f>SUMIFS('2way'!$Z$3:$Z$7690,'2way'!$Q$3:$Q$7690,"=" &amp;B8,'2way'!$Y$3:$Y$7690,"&lt;&gt;P") + SUMIFS('2way'!$Z$3:$Z$7690,'2way'!$R$3:$R$7690,"=" &amp;B8,'2way'!$Y$3:$Y$7690,"&lt;&gt;P")</f>
        <v>300</v>
      </c>
      <c r="G8">
        <f>SUMIFS('2way'!$AD$3:$AD$7690,'2way'!$Q$3:$Q$7690,"="&amp;B8,'2way'!$Y$3:$Y$7690,"&lt;&gt;P") + SUMIFS('2way'!$AD$3:$AD$7690,'2way'!$R$3:$R$7690,"="&amp;D8,'2way'!$Y$3:$Y$7690,"&lt;&gt;P")</f>
        <v>-100</v>
      </c>
      <c r="H8" s="80">
        <f t="shared" si="1"/>
        <v>-0.33333333333333331</v>
      </c>
      <c r="I8">
        <f>SUMIFS('2way'!$Z$3:$Z$7690,'2way'!$Q$3:$Q$7690,"=" &amp;B8,'2way'!$Y$3:$Y$7690,"&lt;&gt;P") + SUMIFS('2way'!$Z$3:$Z$7690,'2way'!$R$3:$R$7690,"=" &amp;B8,'2way'!$Y$3:$Y$7690,"&lt;&gt;P")</f>
        <v>300</v>
      </c>
      <c r="J8">
        <f>SUMIFS('2way'!$AF$3:$AF$7690,'2way'!$Q$3:$Q$7690,"="&amp;B8,'2way'!$Y$3:$Y$7690,"&lt;&gt;P") + SUMIFS('2way'!$AF$3:$AF$7690,'2way'!$R$3:$R$7690,"="&amp;B8,'2way'!$Y$3:$Y$7690,"&lt;&gt;P")</f>
        <v>-300</v>
      </c>
      <c r="K8" s="80">
        <f t="shared" si="2"/>
        <v>-1</v>
      </c>
    </row>
    <row r="9" spans="1:14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300</v>
      </c>
      <c r="D9">
        <f>SUMIFS('2way'!$AB$3:$AB$7690,'2way'!$Q$3:$Q$7690,"="&amp;B9,'2way'!$Z$3:$Z$7690,"&lt;&gt;P") + SUMIFS('2way'!$AB$3:$AB$7690,'2way'!$R$3:$R$7690,"="&amp;B9,'2way'!$Z$3:$Z$7690,"&lt;&gt;P")</f>
        <v>71</v>
      </c>
      <c r="E9" s="80">
        <f t="shared" si="0"/>
        <v>0.23666666666666666</v>
      </c>
      <c r="F9">
        <f>SUMIFS('2way'!$Z$3:$Z$7690,'2way'!$Q$3:$Q$7690,"=" &amp;B9,'2way'!$Y$3:$Y$7690,"&lt;&gt;P") + SUMIFS('2way'!$Z$3:$Z$7690,'2way'!$R$3:$R$7690,"=" &amp;B9,'2way'!$Y$3:$Y$7690,"&lt;&gt;P")</f>
        <v>300</v>
      </c>
      <c r="G9">
        <f>SUMIFS('2way'!$AD$3:$AD$7690,'2way'!$Q$3:$Q$7690,"="&amp;B9,'2way'!$Y$3:$Y$7690,"&lt;&gt;P") + SUMIFS('2way'!$AD$3:$AD$7690,'2way'!$R$3:$R$7690,"="&amp;D9,'2way'!$Y$3:$Y$7690,"&lt;&gt;P")</f>
        <v>-100</v>
      </c>
      <c r="H9" s="80">
        <f t="shared" si="1"/>
        <v>-0.33333333333333331</v>
      </c>
      <c r="I9">
        <f>SUMIFS('2way'!$Z$3:$Z$7690,'2way'!$Q$3:$Q$7690,"=" &amp;B9,'2way'!$Y$3:$Y$7690,"&lt;&gt;P") + SUMIFS('2way'!$Z$3:$Z$7690,'2way'!$R$3:$R$7690,"=" &amp;B9,'2way'!$Y$3:$Y$7690,"&lt;&gt;P")</f>
        <v>300</v>
      </c>
      <c r="J9">
        <f>SUMIFS('2way'!$AF$3:$AF$7690,'2way'!$Q$3:$Q$7690,"="&amp;B9,'2way'!$Y$3:$Y$7690,"&lt;&gt;P") + SUMIFS('2way'!$AF$3:$AF$7690,'2way'!$R$3:$R$7690,"="&amp;B9,'2way'!$Y$3:$Y$7690,"&lt;&gt;P")</f>
        <v>71</v>
      </c>
      <c r="K9" s="80">
        <f t="shared" si="2"/>
        <v>0.23666666666666666</v>
      </c>
    </row>
    <row r="10" spans="1:14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300</v>
      </c>
      <c r="D10">
        <f>SUMIFS('2way'!$AB$3:$AB$7690,'2way'!$Q$3:$Q$7690,"="&amp;B10,'2way'!$Z$3:$Z$7690,"&lt;&gt;P") + SUMIFS('2way'!$AB$3:$AB$7690,'2way'!$R$3:$R$7690,"="&amp;B10,'2way'!$Z$3:$Z$7690,"&lt;&gt;P")</f>
        <v>-300</v>
      </c>
      <c r="E10" s="80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300</v>
      </c>
      <c r="G10">
        <f>SUMIFS('2way'!$AD$3:$AD$7690,'2way'!$Q$3:$Q$7690,"="&amp;B10,'2way'!$Y$3:$Y$7690,"&lt;&gt;P") + SUMIFS('2way'!$AD$3:$AD$7690,'2way'!$R$3:$R$7690,"="&amp;D10,'2way'!$Y$3:$Y$7690,"&lt;&gt;P")</f>
        <v>-44</v>
      </c>
      <c r="H10" s="80">
        <f t="shared" si="1"/>
        <v>-0.14666666666666667</v>
      </c>
      <c r="I10">
        <f>SUMIFS('2way'!$Z$3:$Z$7690,'2way'!$Q$3:$Q$7690,"=" &amp;B10,'2way'!$Y$3:$Y$7690,"&lt;&gt;P") + SUMIFS('2way'!$Z$3:$Z$7690,'2way'!$R$3:$R$7690,"=" &amp;B10,'2way'!$Y$3:$Y$7690,"&lt;&gt;P")</f>
        <v>300</v>
      </c>
      <c r="J10">
        <f>SUMIFS('2way'!$AF$3:$AF$7690,'2way'!$Q$3:$Q$7690,"="&amp;B10,'2way'!$Y$3:$Y$7690,"&lt;&gt;P") + SUMIFS('2way'!$AF$3:$AF$7690,'2way'!$R$3:$R$7690,"="&amp;B10,'2way'!$Y$3:$Y$7690,"&lt;&gt;P")</f>
        <v>-300</v>
      </c>
      <c r="K10" s="80">
        <f t="shared" si="2"/>
        <v>-1</v>
      </c>
    </row>
    <row r="11" spans="1:14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300</v>
      </c>
      <c r="D11">
        <f>SUMIFS('2way'!$AB$3:$AB$7690,'2way'!$Q$3:$Q$7690,"="&amp;B11,'2way'!$Z$3:$Z$7690,"&lt;&gt;P") + SUMIFS('2way'!$AB$3:$AB$7690,'2way'!$R$3:$R$7690,"="&amp;B11,'2way'!$Z$3:$Z$7690,"&lt;&gt;P")</f>
        <v>298</v>
      </c>
      <c r="E11" s="80">
        <f t="shared" si="0"/>
        <v>0.99333333333333329</v>
      </c>
      <c r="F11">
        <f>SUMIFS('2way'!$Z$3:$Z$7690,'2way'!$Q$3:$Q$7690,"=" &amp;B11,'2way'!$Y$3:$Y$7690,"&lt;&gt;P") + SUMIFS('2way'!$Z$3:$Z$7690,'2way'!$R$3:$R$7690,"=" &amp;B11,'2way'!$Y$3:$Y$7690,"&lt;&gt;P")</f>
        <v>300</v>
      </c>
      <c r="G11">
        <f>SUMIFS('2way'!$AD$3:$AD$7690,'2way'!$Q$3:$Q$7690,"="&amp;B11,'2way'!$Y$3:$Y$7690,"&lt;&gt;P") + SUMIFS('2way'!$AD$3:$AD$7690,'2way'!$R$3:$R$7690,"="&amp;D11,'2way'!$Y$3:$Y$7690,"&lt;&gt;P")</f>
        <v>183</v>
      </c>
      <c r="H11" s="80">
        <f t="shared" si="1"/>
        <v>0.61</v>
      </c>
      <c r="I11">
        <f>SUMIFS('2way'!$Z$3:$Z$7690,'2way'!$Q$3:$Q$7690,"=" &amp;B11,'2way'!$Y$3:$Y$7690,"&lt;&gt;P") + SUMIFS('2way'!$Z$3:$Z$7690,'2way'!$R$3:$R$7690,"=" &amp;B11,'2way'!$Y$3:$Y$7690,"&lt;&gt;P")</f>
        <v>300</v>
      </c>
      <c r="J11">
        <f>SUMIFS('2way'!$AF$3:$AF$7690,'2way'!$Q$3:$Q$7690,"="&amp;B11,'2way'!$Y$3:$Y$7690,"&lt;&gt;P") + SUMIFS('2way'!$AF$3:$AF$7690,'2way'!$R$3:$R$7690,"="&amp;B11,'2way'!$Y$3:$Y$7690,"&lt;&gt;P")</f>
        <v>-300</v>
      </c>
      <c r="K11" s="80">
        <f t="shared" si="2"/>
        <v>-1</v>
      </c>
    </row>
    <row r="12" spans="1:14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300</v>
      </c>
      <c r="D12">
        <f>SUMIFS('2way'!$AB$3:$AB$7690,'2way'!$Q$3:$Q$7690,"="&amp;B12,'2way'!$Z$3:$Z$7690,"&lt;&gt;P") + SUMIFS('2way'!$AB$3:$AB$7690,'2way'!$R$3:$R$7690,"="&amp;B12,'2way'!$Z$3:$Z$7690,"&lt;&gt;P")</f>
        <v>333</v>
      </c>
      <c r="E12" s="80">
        <f t="shared" si="0"/>
        <v>1.1100000000000001</v>
      </c>
      <c r="F12">
        <f>SUMIFS('2way'!$Z$3:$Z$7690,'2way'!$Q$3:$Q$7690,"=" &amp;B12,'2way'!$Y$3:$Y$7690,"&lt;&gt;P") + SUMIFS('2way'!$Z$3:$Z$7690,'2way'!$R$3:$R$7690,"=" &amp;B12,'2way'!$Y$3:$Y$7690,"&lt;&gt;P")</f>
        <v>300</v>
      </c>
      <c r="G12">
        <f>SUMIFS('2way'!$AD$3:$AD$7690,'2way'!$Q$3:$Q$7690,"="&amp;B12,'2way'!$Y$3:$Y$7690,"&lt;&gt;P") + SUMIFS('2way'!$AD$3:$AD$7690,'2way'!$R$3:$R$7690,"="&amp;D12,'2way'!$Y$3:$Y$7690,"&lt;&gt;P")</f>
        <v>-200</v>
      </c>
      <c r="H12" s="80">
        <f t="shared" si="1"/>
        <v>-0.66666666666666663</v>
      </c>
      <c r="I12">
        <f>SUMIFS('2way'!$Z$3:$Z$7690,'2way'!$Q$3:$Q$7690,"=" &amp;B12,'2way'!$Y$3:$Y$7690,"&lt;&gt;P") + SUMIFS('2way'!$Z$3:$Z$7690,'2way'!$R$3:$R$7690,"=" &amp;B12,'2way'!$Y$3:$Y$7690,"&lt;&gt;P")</f>
        <v>300</v>
      </c>
      <c r="J12">
        <f>SUMIFS('2way'!$AF$3:$AF$7690,'2way'!$Q$3:$Q$7690,"="&amp;B12,'2way'!$Y$3:$Y$7690,"&lt;&gt;P") + SUMIFS('2way'!$AF$3:$AF$7690,'2way'!$R$3:$R$7690,"="&amp;B12,'2way'!$Y$3:$Y$7690,"&lt;&gt;P")</f>
        <v>-98</v>
      </c>
      <c r="K12" s="80">
        <f t="shared" si="2"/>
        <v>-0.32666666666666666</v>
      </c>
    </row>
    <row r="13" spans="1:14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300</v>
      </c>
      <c r="D13">
        <f>SUMIFS('2way'!$AB$3:$AB$7690,'2way'!$Q$3:$Q$7690,"="&amp;B13,'2way'!$Z$3:$Z$7690,"&lt;&gt;P") + SUMIFS('2way'!$AB$3:$AB$7690,'2way'!$R$3:$R$7690,"="&amp;B13,'2way'!$Z$3:$Z$7690,"&lt;&gt;P")</f>
        <v>143.99999999999997</v>
      </c>
      <c r="E13" s="80">
        <f t="shared" si="0"/>
        <v>0.47999999999999993</v>
      </c>
      <c r="F13">
        <f>SUMIFS('2way'!$Z$3:$Z$7690,'2way'!$Q$3:$Q$7690,"=" &amp;B13,'2way'!$Y$3:$Y$7690,"&lt;&gt;P") + SUMIFS('2way'!$Z$3:$Z$7690,'2way'!$R$3:$R$7690,"=" &amp;B13,'2way'!$Y$3:$Y$7690,"&lt;&gt;P")</f>
        <v>300</v>
      </c>
      <c r="G13">
        <f>SUMIFS('2way'!$AD$3:$AD$7690,'2way'!$Q$3:$Q$7690,"="&amp;B13,'2way'!$Y$3:$Y$7690,"&lt;&gt;P") + SUMIFS('2way'!$AD$3:$AD$7690,'2way'!$R$3:$R$7690,"="&amp;D13,'2way'!$Y$3:$Y$7690,"&lt;&gt;P")</f>
        <v>-200</v>
      </c>
      <c r="H13" s="80">
        <f t="shared" si="1"/>
        <v>-0.66666666666666663</v>
      </c>
      <c r="I13">
        <f>SUMIFS('2way'!$Z$3:$Z$7690,'2way'!$Q$3:$Q$7690,"=" &amp;B13,'2way'!$Y$3:$Y$7690,"&lt;&gt;P") + SUMIFS('2way'!$Z$3:$Z$7690,'2way'!$R$3:$R$7690,"=" &amp;B13,'2way'!$Y$3:$Y$7690,"&lt;&gt;P")</f>
        <v>300</v>
      </c>
      <c r="J13">
        <f>SUMIFS('2way'!$AF$3:$AF$7690,'2way'!$Q$3:$Q$7690,"="&amp;B13,'2way'!$Y$3:$Y$7690,"&lt;&gt;P") + SUMIFS('2way'!$AF$3:$AF$7690,'2way'!$R$3:$R$7690,"="&amp;B13,'2way'!$Y$3:$Y$7690,"&lt;&gt;P")</f>
        <v>143.99999999999997</v>
      </c>
      <c r="K13" s="80">
        <f t="shared" si="2"/>
        <v>0.47999999999999993</v>
      </c>
    </row>
    <row r="14" spans="1:14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300</v>
      </c>
      <c r="D14">
        <f>SUMIFS('2way'!$AB$3:$AB$7690,'2way'!$Q$3:$Q$7690,"="&amp;B14,'2way'!$Z$3:$Z$7690,"&lt;&gt;P") + SUMIFS('2way'!$AB$3:$AB$7690,'2way'!$R$3:$R$7690,"="&amp;B14,'2way'!$Z$3:$Z$7690,"&lt;&gt;P")</f>
        <v>-85</v>
      </c>
      <c r="E14" s="80">
        <f t="shared" si="0"/>
        <v>-0.28333333333333333</v>
      </c>
      <c r="F14">
        <f>SUMIFS('2way'!$Z$3:$Z$7690,'2way'!$Q$3:$Q$7690,"=" &amp;B14,'2way'!$Y$3:$Y$7690,"&lt;&gt;P") + SUMIFS('2way'!$Z$3:$Z$7690,'2way'!$R$3:$R$7690,"=" &amp;B14,'2way'!$Y$3:$Y$7690,"&lt;&gt;P")</f>
        <v>300</v>
      </c>
      <c r="G14">
        <f>SUMIFS('2way'!$AD$3:$AD$7690,'2way'!$Q$3:$Q$7690,"="&amp;B14,'2way'!$Y$3:$Y$7690,"&lt;&gt;P") + SUMIFS('2way'!$AD$3:$AD$7690,'2way'!$R$3:$R$7690,"="&amp;D14,'2way'!$Y$3:$Y$7690,"&lt;&gt;P")</f>
        <v>-200</v>
      </c>
      <c r="H14" s="80">
        <f t="shared" si="1"/>
        <v>-0.66666666666666663</v>
      </c>
      <c r="I14">
        <f>SUMIFS('2way'!$Z$3:$Z$7690,'2way'!$Q$3:$Q$7690,"=" &amp;B14,'2way'!$Y$3:$Y$7690,"&lt;&gt;P") + SUMIFS('2way'!$Z$3:$Z$7690,'2way'!$R$3:$R$7690,"=" &amp;B14,'2way'!$Y$3:$Y$7690,"&lt;&gt;P")</f>
        <v>300</v>
      </c>
      <c r="J14">
        <f>SUMIFS('2way'!$AF$3:$AF$7690,'2way'!$Q$3:$Q$7690,"="&amp;B14,'2way'!$Y$3:$Y$7690,"&lt;&gt;P") + SUMIFS('2way'!$AF$3:$AF$7690,'2way'!$R$3:$R$7690,"="&amp;B14,'2way'!$Y$3:$Y$7690,"&lt;&gt;P")</f>
        <v>-300</v>
      </c>
      <c r="K14" s="80">
        <f t="shared" si="2"/>
        <v>-1</v>
      </c>
    </row>
    <row r="15" spans="1:14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300</v>
      </c>
      <c r="D15">
        <f>SUMIFS('2way'!$AB$3:$AB$7690,'2way'!$Q$3:$Q$7690,"="&amp;B15,'2way'!$Z$3:$Z$7690,"&lt;&gt;P") + SUMIFS('2way'!$AB$3:$AB$7690,'2way'!$R$3:$R$7690,"="&amp;B15,'2way'!$Z$3:$Z$7690,"&lt;&gt;P")</f>
        <v>73</v>
      </c>
      <c r="E15" s="80">
        <f t="shared" si="0"/>
        <v>0.24333333333333335</v>
      </c>
      <c r="F15">
        <f>SUMIFS('2way'!$Z$3:$Z$7690,'2way'!$Q$3:$Q$7690,"=" &amp;B15,'2way'!$Y$3:$Y$7690,"&lt;&gt;P") + SUMIFS('2way'!$Z$3:$Z$7690,'2way'!$R$3:$R$7690,"=" &amp;B15,'2way'!$Y$3:$Y$7690,"&lt;&gt;P")</f>
        <v>300</v>
      </c>
      <c r="G15">
        <f>SUMIFS('2way'!$AD$3:$AD$7690,'2way'!$Q$3:$Q$7690,"="&amp;B15,'2way'!$Y$3:$Y$7690,"&lt;&gt;P") + SUMIFS('2way'!$AD$3:$AD$7690,'2way'!$R$3:$R$7690,"="&amp;D15,'2way'!$Y$3:$Y$7690,"&lt;&gt;P")</f>
        <v>-100</v>
      </c>
      <c r="H15" s="80">
        <f t="shared" si="1"/>
        <v>-0.33333333333333331</v>
      </c>
      <c r="I15">
        <f>SUMIFS('2way'!$Z$3:$Z$7690,'2way'!$Q$3:$Q$7690,"=" &amp;B15,'2way'!$Y$3:$Y$7690,"&lt;&gt;P") + SUMIFS('2way'!$Z$3:$Z$7690,'2way'!$R$3:$R$7690,"=" &amp;B15,'2way'!$Y$3:$Y$7690,"&lt;&gt;P")</f>
        <v>300</v>
      </c>
      <c r="J15">
        <f>SUMIFS('2way'!$AF$3:$AF$7690,'2way'!$Q$3:$Q$7690,"="&amp;B15,'2way'!$Y$3:$Y$7690,"&lt;&gt;P") + SUMIFS('2way'!$AF$3:$AF$7690,'2way'!$R$3:$R$7690,"="&amp;B15,'2way'!$Y$3:$Y$7690,"&lt;&gt;P")</f>
        <v>-300</v>
      </c>
      <c r="K15" s="80">
        <f t="shared" si="2"/>
        <v>-1</v>
      </c>
    </row>
    <row r="16" spans="1:14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300</v>
      </c>
      <c r="D16">
        <f>SUMIFS('2way'!$AB$3:$AB$7690,'2way'!$Q$3:$Q$7690,"="&amp;B16,'2way'!$Z$3:$Z$7690,"&lt;&gt;P") + SUMIFS('2way'!$AB$3:$AB$7690,'2way'!$R$3:$R$7690,"="&amp;B16,'2way'!$Z$3:$Z$7690,"&lt;&gt;P")</f>
        <v>81</v>
      </c>
      <c r="E16" s="80">
        <f t="shared" si="0"/>
        <v>0.27</v>
      </c>
      <c r="F16">
        <f>SUMIFS('2way'!$Z$3:$Z$7690,'2way'!$Q$3:$Q$7690,"=" &amp;B16,'2way'!$Y$3:$Y$7690,"&lt;&gt;P") + SUMIFS('2way'!$Z$3:$Z$7690,'2way'!$R$3:$R$7690,"=" &amp;B16,'2way'!$Y$3:$Y$7690,"&lt;&gt;P")</f>
        <v>300</v>
      </c>
      <c r="G16">
        <f>SUMIFS('2way'!$AD$3:$AD$7690,'2way'!$Q$3:$Q$7690,"="&amp;B16,'2way'!$Y$3:$Y$7690,"&lt;&gt;P") + SUMIFS('2way'!$AD$3:$AD$7690,'2way'!$R$3:$R$7690,"="&amp;D16,'2way'!$Y$3:$Y$7690,"&lt;&gt;P")</f>
        <v>-100</v>
      </c>
      <c r="H16" s="80">
        <f t="shared" si="1"/>
        <v>-0.33333333333333331</v>
      </c>
      <c r="I16">
        <f>SUMIFS('2way'!$Z$3:$Z$7690,'2way'!$Q$3:$Q$7690,"=" &amp;B16,'2way'!$Y$3:$Y$7690,"&lt;&gt;P") + SUMIFS('2way'!$Z$3:$Z$7690,'2way'!$R$3:$R$7690,"=" &amp;B16,'2way'!$Y$3:$Y$7690,"&lt;&gt;P")</f>
        <v>300</v>
      </c>
      <c r="J16">
        <f>SUMIFS('2way'!$AF$3:$AF$7690,'2way'!$Q$3:$Q$7690,"="&amp;B16,'2way'!$Y$3:$Y$7690,"&lt;&gt;P") + SUMIFS('2way'!$AF$3:$AF$7690,'2way'!$R$3:$R$7690,"="&amp;B16,'2way'!$Y$3:$Y$7690,"&lt;&gt;P")</f>
        <v>-300</v>
      </c>
      <c r="K16" s="80">
        <f t="shared" si="2"/>
        <v>-1</v>
      </c>
    </row>
    <row r="17" spans="1:1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300</v>
      </c>
      <c r="D17">
        <f>SUMIFS('2way'!$AB$3:$AB$7690,'2way'!$Q$3:$Q$7690,"="&amp;B17,'2way'!$Z$3:$Z$7690,"&lt;&gt;P") + SUMIFS('2way'!$AB$3:$AB$7690,'2way'!$R$3:$R$7690,"="&amp;B17,'2way'!$Z$3:$Z$7690,"&lt;&gt;P")</f>
        <v>-98</v>
      </c>
      <c r="E17" s="80">
        <f t="shared" si="0"/>
        <v>-0.32666666666666666</v>
      </c>
      <c r="F17">
        <f>SUMIFS('2way'!$Z$3:$Z$7690,'2way'!$Q$3:$Q$7690,"=" &amp;B17,'2way'!$Y$3:$Y$7690,"&lt;&gt;P") + SUMIFS('2way'!$Z$3:$Z$7690,'2way'!$R$3:$R$7690,"=" &amp;B17,'2way'!$Y$3:$Y$7690,"&lt;&gt;P")</f>
        <v>300</v>
      </c>
      <c r="G17">
        <f>SUMIFS('2way'!$AD$3:$AD$7690,'2way'!$Q$3:$Q$7690,"="&amp;B17,'2way'!$Y$3:$Y$7690,"&lt;&gt;P") + SUMIFS('2way'!$AD$3:$AD$7690,'2way'!$R$3:$R$7690,"="&amp;D17,'2way'!$Y$3:$Y$7690,"&lt;&gt;P")</f>
        <v>-65</v>
      </c>
      <c r="H17" s="80">
        <f t="shared" si="1"/>
        <v>-0.21666666666666667</v>
      </c>
      <c r="I17">
        <f>SUMIFS('2way'!$Z$3:$Z$7690,'2way'!$Q$3:$Q$7690,"=" &amp;B17,'2way'!$Y$3:$Y$7690,"&lt;&gt;P") + SUMIFS('2way'!$Z$3:$Z$7690,'2way'!$R$3:$R$7690,"=" &amp;B17,'2way'!$Y$3:$Y$7690,"&lt;&gt;P")</f>
        <v>300</v>
      </c>
      <c r="J17">
        <f>SUMIFS('2way'!$AF$3:$AF$7690,'2way'!$Q$3:$Q$7690,"="&amp;B17,'2way'!$Y$3:$Y$7690,"&lt;&gt;P") + SUMIFS('2way'!$AF$3:$AF$7690,'2way'!$R$3:$R$7690,"="&amp;B17,'2way'!$Y$3:$Y$7690,"&lt;&gt;P")</f>
        <v>-300</v>
      </c>
      <c r="K17" s="80">
        <f t="shared" si="2"/>
        <v>-1</v>
      </c>
    </row>
    <row r="18" spans="1:1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300</v>
      </c>
      <c r="D18">
        <f>SUMIFS('2way'!$AB$3:$AB$7690,'2way'!$Q$3:$Q$7690,"="&amp;B18,'2way'!$Z$3:$Z$7690,"&lt;&gt;P") + SUMIFS('2way'!$AB$3:$AB$7690,'2way'!$R$3:$R$7690,"="&amp;B18,'2way'!$Z$3:$Z$7690,"&lt;&gt;P")</f>
        <v>39</v>
      </c>
      <c r="E18" s="80">
        <f t="shared" si="0"/>
        <v>0.13</v>
      </c>
      <c r="F18">
        <f>SUMIFS('2way'!$Z$3:$Z$7690,'2way'!$Q$3:$Q$7690,"=" &amp;B18,'2way'!$Y$3:$Y$7690,"&lt;&gt;P") + SUMIFS('2way'!$Z$3:$Z$7690,'2way'!$R$3:$R$7690,"=" &amp;B18,'2way'!$Y$3:$Y$7690,"&lt;&gt;P")</f>
        <v>300</v>
      </c>
      <c r="G18">
        <f>SUMIFS('2way'!$AD$3:$AD$7690,'2way'!$Q$3:$Q$7690,"="&amp;B18,'2way'!$Y$3:$Y$7690,"&lt;&gt;P") + SUMIFS('2way'!$AD$3:$AD$7690,'2way'!$R$3:$R$7690,"="&amp;D18,'2way'!$Y$3:$Y$7690,"&lt;&gt;P")</f>
        <v>-200</v>
      </c>
      <c r="H18" s="80">
        <f t="shared" si="1"/>
        <v>-0.66666666666666663</v>
      </c>
      <c r="I18">
        <f>SUMIFS('2way'!$Z$3:$Z$7690,'2way'!$Q$3:$Q$7690,"=" &amp;B18,'2way'!$Y$3:$Y$7690,"&lt;&gt;P") + SUMIFS('2way'!$Z$3:$Z$7690,'2way'!$R$3:$R$7690,"=" &amp;B18,'2way'!$Y$3:$Y$7690,"&lt;&gt;P")</f>
        <v>300</v>
      </c>
      <c r="J18">
        <f>SUMIFS('2way'!$AF$3:$AF$7690,'2way'!$Q$3:$Q$7690,"="&amp;B18,'2way'!$Y$3:$Y$7690,"&lt;&gt;P") + SUMIFS('2way'!$AF$3:$AF$7690,'2way'!$R$3:$R$7690,"="&amp;B18,'2way'!$Y$3:$Y$7690,"&lt;&gt;P")</f>
        <v>39</v>
      </c>
      <c r="K18" s="80">
        <f t="shared" si="2"/>
        <v>0.13</v>
      </c>
    </row>
    <row r="19" spans="1:1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300</v>
      </c>
      <c r="D19">
        <f>SUMIFS('2way'!$AB$3:$AB$7690,'2way'!$Q$3:$Q$7690,"="&amp;B19,'2way'!$Z$3:$Z$7690,"&lt;&gt;P") + SUMIFS('2way'!$AB$3:$AB$7690,'2way'!$R$3:$R$7690,"="&amp;B19,'2way'!$Z$3:$Z$7690,"&lt;&gt;P")</f>
        <v>314</v>
      </c>
      <c r="E19" s="80">
        <f t="shared" si="0"/>
        <v>1.0466666666666666</v>
      </c>
      <c r="F19">
        <f>SUMIFS('2way'!$Z$3:$Z$7690,'2way'!$Q$3:$Q$7690,"=" &amp;B19,'2way'!$Y$3:$Y$7690,"&lt;&gt;P") + SUMIFS('2way'!$Z$3:$Z$7690,'2way'!$R$3:$R$7690,"=" &amp;B19,'2way'!$Y$3:$Y$7690,"&lt;&gt;P")</f>
        <v>300</v>
      </c>
      <c r="G19">
        <f>SUMIFS('2way'!$AD$3:$AD$7690,'2way'!$Q$3:$Q$7690,"="&amp;B19,'2way'!$Y$3:$Y$7690,"&lt;&gt;P") + SUMIFS('2way'!$AD$3:$AD$7690,'2way'!$R$3:$R$7690,"="&amp;D19,'2way'!$Y$3:$Y$7690,"&lt;&gt;P")</f>
        <v>-100</v>
      </c>
      <c r="H19" s="80">
        <f t="shared" si="1"/>
        <v>-0.33333333333333331</v>
      </c>
      <c r="I19">
        <f>SUMIFS('2way'!$Z$3:$Z$7690,'2way'!$Q$3:$Q$7690,"=" &amp;B19,'2way'!$Y$3:$Y$7690,"&lt;&gt;P") + SUMIFS('2way'!$Z$3:$Z$7690,'2way'!$R$3:$R$7690,"=" &amp;B19,'2way'!$Y$3:$Y$7690,"&lt;&gt;P")</f>
        <v>300</v>
      </c>
      <c r="J19">
        <f>SUMIFS('2way'!$AF$3:$AF$7690,'2way'!$Q$3:$Q$7690,"="&amp;B19,'2way'!$Y$3:$Y$7690,"&lt;&gt;P") + SUMIFS('2way'!$AF$3:$AF$7690,'2way'!$R$3:$R$7690,"="&amp;B19,'2way'!$Y$3:$Y$7690,"&lt;&gt;P")</f>
        <v>-300</v>
      </c>
      <c r="K19" s="80">
        <f t="shared" si="2"/>
        <v>-1</v>
      </c>
    </row>
    <row r="20" spans="1:1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300</v>
      </c>
      <c r="D20">
        <f>SUMIFS('2way'!$AB$3:$AB$7690,'2way'!$Q$3:$Q$7690,"="&amp;B20,'2way'!$Z$3:$Z$7690,"&lt;&gt;P") + SUMIFS('2way'!$AB$3:$AB$7690,'2way'!$R$3:$R$7690,"="&amp;B20,'2way'!$Z$3:$Z$7690,"&lt;&gt;P")</f>
        <v>113</v>
      </c>
      <c r="E20" s="80">
        <f t="shared" si="0"/>
        <v>0.37666666666666665</v>
      </c>
      <c r="F20">
        <f>SUMIFS('2way'!$Z$3:$Z$7690,'2way'!$Q$3:$Q$7690,"=" &amp;B20,'2way'!$Y$3:$Y$7690,"&lt;&gt;P") + SUMIFS('2way'!$Z$3:$Z$7690,'2way'!$R$3:$R$7690,"=" &amp;B20,'2way'!$Y$3:$Y$7690,"&lt;&gt;P")</f>
        <v>300</v>
      </c>
      <c r="G20">
        <f>SUMIFS('2way'!$AD$3:$AD$7690,'2way'!$Q$3:$Q$7690,"="&amp;B20,'2way'!$Y$3:$Y$7690,"&lt;&gt;P") + SUMIFS('2way'!$AD$3:$AD$7690,'2way'!$R$3:$R$7690,"="&amp;D20,'2way'!$Y$3:$Y$7690,"&lt;&gt;P")</f>
        <v>29</v>
      </c>
      <c r="H20" s="80">
        <f t="shared" si="1"/>
        <v>9.6666666666666665E-2</v>
      </c>
      <c r="I20">
        <f>SUMIFS('2way'!$Z$3:$Z$7690,'2way'!$Q$3:$Q$7690,"=" &amp;B20,'2way'!$Y$3:$Y$7690,"&lt;&gt;P") + SUMIFS('2way'!$Z$3:$Z$7690,'2way'!$R$3:$R$7690,"=" &amp;B20,'2way'!$Y$3:$Y$7690,"&lt;&gt;P")</f>
        <v>300</v>
      </c>
      <c r="J20">
        <f>SUMIFS('2way'!$AF$3:$AF$7690,'2way'!$Q$3:$Q$7690,"="&amp;B20,'2way'!$Y$3:$Y$7690,"&lt;&gt;P") + SUMIFS('2way'!$AF$3:$AF$7690,'2way'!$R$3:$R$7690,"="&amp;B20,'2way'!$Y$3:$Y$7690,"&lt;&gt;P")</f>
        <v>-116</v>
      </c>
      <c r="K20" s="80">
        <f t="shared" si="2"/>
        <v>-0.38666666666666666</v>
      </c>
    </row>
    <row r="21" spans="1:1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300</v>
      </c>
      <c r="D21">
        <f>SUMIFS('2way'!$AB$3:$AB$7690,'2way'!$Q$3:$Q$7690,"="&amp;B21,'2way'!$Z$3:$Z$7690,"&lt;&gt;P") + SUMIFS('2way'!$AB$3:$AB$7690,'2way'!$R$3:$R$7690,"="&amp;B21,'2way'!$Z$3:$Z$7690,"&lt;&gt;P")</f>
        <v>-121</v>
      </c>
      <c r="E21" s="80">
        <f t="shared" si="0"/>
        <v>-0.40333333333333332</v>
      </c>
      <c r="F21">
        <f>SUMIFS('2way'!$Z$3:$Z$7690,'2way'!$Q$3:$Q$7690,"=" &amp;B21,'2way'!$Y$3:$Y$7690,"&lt;&gt;P") + SUMIFS('2way'!$Z$3:$Z$7690,'2way'!$R$3:$R$7690,"=" &amp;B21,'2way'!$Y$3:$Y$7690,"&lt;&gt;P")</f>
        <v>300</v>
      </c>
      <c r="G21">
        <f>SUMIFS('2way'!$AD$3:$AD$7690,'2way'!$Q$3:$Q$7690,"="&amp;B21,'2way'!$Y$3:$Y$7690,"&lt;&gt;P") + SUMIFS('2way'!$AD$3:$AD$7690,'2way'!$R$3:$R$7690,"="&amp;D21,'2way'!$Y$3:$Y$7690,"&lt;&gt;P")</f>
        <v>-100</v>
      </c>
      <c r="H21" s="80">
        <f t="shared" si="1"/>
        <v>-0.33333333333333331</v>
      </c>
      <c r="I21">
        <f>SUMIFS('2way'!$Z$3:$Z$7690,'2way'!$Q$3:$Q$7690,"=" &amp;B21,'2way'!$Y$3:$Y$7690,"&lt;&gt;P") + SUMIFS('2way'!$Z$3:$Z$7690,'2way'!$R$3:$R$7690,"=" &amp;B21,'2way'!$Y$3:$Y$7690,"&lt;&gt;P")</f>
        <v>300</v>
      </c>
      <c r="J21">
        <f>SUMIFS('2way'!$AF$3:$AF$7690,'2way'!$Q$3:$Q$7690,"="&amp;B21,'2way'!$Y$3:$Y$7690,"&lt;&gt;P") + SUMIFS('2way'!$AF$3:$AF$7690,'2way'!$R$3:$R$7690,"="&amp;B21,'2way'!$Y$3:$Y$7690,"&lt;&gt;P")</f>
        <v>52</v>
      </c>
      <c r="K21" s="80">
        <f t="shared" si="2"/>
        <v>0.17333333333333334</v>
      </c>
    </row>
    <row r="22" spans="1:1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300</v>
      </c>
      <c r="D22">
        <f>SUMIFS('2way'!$AB$3:$AB$7690,'2way'!$Q$3:$Q$7690,"="&amp;B22,'2way'!$Z$3:$Z$7690,"&lt;&gt;P") + SUMIFS('2way'!$AB$3:$AB$7690,'2way'!$R$3:$R$7690,"="&amp;B22,'2way'!$Z$3:$Z$7690,"&lt;&gt;P")</f>
        <v>274</v>
      </c>
      <c r="E22" s="80">
        <f t="shared" si="0"/>
        <v>0.91333333333333333</v>
      </c>
      <c r="F22">
        <f>SUMIFS('2way'!$Z$3:$Z$7690,'2way'!$Q$3:$Q$7690,"=" &amp;B22,'2way'!$Y$3:$Y$7690,"&lt;&gt;P") + SUMIFS('2way'!$Z$3:$Z$7690,'2way'!$R$3:$R$7690,"=" &amp;B22,'2way'!$Y$3:$Y$7690,"&lt;&gt;P")</f>
        <v>300</v>
      </c>
      <c r="G22">
        <f>SUMIFS('2way'!$AD$3:$AD$7690,'2way'!$Q$3:$Q$7690,"="&amp;B22,'2way'!$Y$3:$Y$7690,"&lt;&gt;P") + SUMIFS('2way'!$AD$3:$AD$7690,'2way'!$R$3:$R$7690,"="&amp;D22,'2way'!$Y$3:$Y$7690,"&lt;&gt;P")</f>
        <v>176</v>
      </c>
      <c r="H22" s="80">
        <f t="shared" si="1"/>
        <v>0.58666666666666667</v>
      </c>
      <c r="I22">
        <f>SUMIFS('2way'!$Z$3:$Z$7690,'2way'!$Q$3:$Q$7690,"=" &amp;B22,'2way'!$Y$3:$Y$7690,"&lt;&gt;P") + SUMIFS('2way'!$Z$3:$Z$7690,'2way'!$R$3:$R$7690,"=" &amp;B22,'2way'!$Y$3:$Y$7690,"&lt;&gt;P")</f>
        <v>300</v>
      </c>
      <c r="J22">
        <f>SUMIFS('2way'!$AF$3:$AF$7690,'2way'!$Q$3:$Q$7690,"="&amp;B22,'2way'!$Y$3:$Y$7690,"&lt;&gt;P") + SUMIFS('2way'!$AF$3:$AF$7690,'2way'!$R$3:$R$7690,"="&amp;B22,'2way'!$Y$3:$Y$7690,"&lt;&gt;P")</f>
        <v>-300</v>
      </c>
      <c r="K22" s="80">
        <f t="shared" si="2"/>
        <v>-1</v>
      </c>
    </row>
    <row r="23" spans="1:1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500</v>
      </c>
      <c r="D23">
        <f>SUMIFS('2way'!$AB$3:$AB$7690,'2way'!$Q$3:$Q$7690,"="&amp;B23,'2way'!$Z$3:$Z$7690,"&lt;&gt;P") + SUMIFS('2way'!$AB$3:$AB$7690,'2way'!$R$3:$R$7690,"="&amp;B23,'2way'!$Z$3:$Z$7690,"&lt;&gt;P")</f>
        <v>-118</v>
      </c>
      <c r="E23" s="80">
        <f t="shared" si="0"/>
        <v>-0.23599999999999999</v>
      </c>
      <c r="F23">
        <f>SUMIFS('2way'!$Z$3:$Z$7690,'2way'!$Q$3:$Q$7690,"=" &amp;B23,'2way'!$Y$3:$Y$7690,"&lt;&gt;P") + SUMIFS('2way'!$Z$3:$Z$7690,'2way'!$R$3:$R$7690,"=" &amp;B23,'2way'!$Y$3:$Y$7690,"&lt;&gt;P")</f>
        <v>500</v>
      </c>
      <c r="G23">
        <f>SUMIFS('2way'!$AD$3:$AD$7690,'2way'!$Q$3:$Q$7690,"="&amp;B23,'2way'!$Y$3:$Y$7690,"&lt;&gt;P") + SUMIFS('2way'!$AD$3:$AD$7690,'2way'!$R$3:$R$7690,"="&amp;D23,'2way'!$Y$3:$Y$7690,"&lt;&gt;P")</f>
        <v>10</v>
      </c>
      <c r="H23" s="80">
        <f t="shared" si="1"/>
        <v>0.02</v>
      </c>
      <c r="I23">
        <f>SUMIFS('2way'!$Z$3:$Z$7690,'2way'!$Q$3:$Q$7690,"=" &amp;B23,'2way'!$Y$3:$Y$7690,"&lt;&gt;P") + SUMIFS('2way'!$Z$3:$Z$7690,'2way'!$R$3:$R$7690,"=" &amp;B23,'2way'!$Y$3:$Y$7690,"&lt;&gt;P")</f>
        <v>500</v>
      </c>
      <c r="J23">
        <f>SUMIFS('2way'!$AF$3:$AF$7690,'2way'!$Q$3:$Q$7690,"="&amp;B23,'2way'!$Y$3:$Y$7690,"&lt;&gt;P") + SUMIFS('2way'!$AF$3:$AF$7690,'2way'!$R$3:$R$7690,"="&amp;B23,'2way'!$Y$3:$Y$7690,"&lt;&gt;P")</f>
        <v>-328</v>
      </c>
      <c r="K23" s="80">
        <f t="shared" si="2"/>
        <v>-0.65600000000000003</v>
      </c>
    </row>
    <row r="24" spans="1:1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500</v>
      </c>
      <c r="D24">
        <f>SUMIFS('2way'!$AB$3:$AB$7690,'2way'!$Q$3:$Q$7690,"="&amp;B24,'2way'!$Z$3:$Z$7690,"&lt;&gt;P") + SUMIFS('2way'!$AB$3:$AB$7690,'2way'!$R$3:$R$7690,"="&amp;B24,'2way'!$Z$3:$Z$7690,"&lt;&gt;P")</f>
        <v>278</v>
      </c>
      <c r="E24" s="80">
        <f t="shared" si="0"/>
        <v>0.55600000000000005</v>
      </c>
      <c r="F24">
        <f>SUMIFS('2way'!$Z$3:$Z$7690,'2way'!$Q$3:$Q$7690,"=" &amp;B24,'2way'!$Y$3:$Y$7690,"&lt;&gt;P") + SUMIFS('2way'!$Z$3:$Z$7690,'2way'!$R$3:$R$7690,"=" &amp;B24,'2way'!$Y$3:$Y$7690,"&lt;&gt;P")</f>
        <v>500</v>
      </c>
      <c r="G24">
        <f>SUMIFS('2way'!$AD$3:$AD$7690,'2way'!$Q$3:$Q$7690,"="&amp;B24,'2way'!$Y$3:$Y$7690,"&lt;&gt;P") + SUMIFS('2way'!$AD$3:$AD$7690,'2way'!$R$3:$R$7690,"="&amp;D24,'2way'!$Y$3:$Y$7690,"&lt;&gt;P")</f>
        <v>239</v>
      </c>
      <c r="H24" s="80">
        <f t="shared" si="1"/>
        <v>0.47799999999999998</v>
      </c>
      <c r="I24">
        <f>SUMIFS('2way'!$Z$3:$Z$7690,'2way'!$Q$3:$Q$7690,"=" &amp;B24,'2way'!$Y$3:$Y$7690,"&lt;&gt;P") + SUMIFS('2way'!$Z$3:$Z$7690,'2way'!$R$3:$R$7690,"=" &amp;B24,'2way'!$Y$3:$Y$7690,"&lt;&gt;P")</f>
        <v>500</v>
      </c>
      <c r="J24">
        <f>SUMIFS('2way'!$AF$3:$AF$7690,'2way'!$Q$3:$Q$7690,"="&amp;B24,'2way'!$Y$3:$Y$7690,"&lt;&gt;P") + SUMIFS('2way'!$AF$3:$AF$7690,'2way'!$R$3:$R$7690,"="&amp;B24,'2way'!$Y$3:$Y$7690,"&lt;&gt;P")</f>
        <v>-161</v>
      </c>
      <c r="K24" s="80">
        <f t="shared" si="2"/>
        <v>-0.32200000000000001</v>
      </c>
    </row>
    <row r="25" spans="1:1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500</v>
      </c>
      <c r="D25">
        <f>SUMIFS('2way'!$AB$3:$AB$7690,'2way'!$Q$3:$Q$7690,"="&amp;B25,'2way'!$Z$3:$Z$7690,"&lt;&gt;P") + SUMIFS('2way'!$AB$3:$AB$7690,'2way'!$R$3:$R$7690,"="&amp;B25,'2way'!$Z$3:$Z$7690,"&lt;&gt;P")</f>
        <v>505</v>
      </c>
      <c r="E25" s="80">
        <f t="shared" si="0"/>
        <v>1.01</v>
      </c>
      <c r="F25">
        <f>SUMIFS('2way'!$Z$3:$Z$7690,'2way'!$Q$3:$Q$7690,"=" &amp;B25,'2way'!$Y$3:$Y$7690,"&lt;&gt;P") + SUMIFS('2way'!$Z$3:$Z$7690,'2way'!$R$3:$R$7690,"=" &amp;B25,'2way'!$Y$3:$Y$7690,"&lt;&gt;P")</f>
        <v>500</v>
      </c>
      <c r="G25">
        <f>SUMIFS('2way'!$AD$3:$AD$7690,'2way'!$Q$3:$Q$7690,"="&amp;B25,'2way'!$Y$3:$Y$7690,"&lt;&gt;P") + SUMIFS('2way'!$AD$3:$AD$7690,'2way'!$R$3:$R$7690,"="&amp;D25,'2way'!$Y$3:$Y$7690,"&lt;&gt;P")</f>
        <v>-200</v>
      </c>
      <c r="H25" s="80">
        <f t="shared" si="1"/>
        <v>-0.4</v>
      </c>
      <c r="I25">
        <f>SUMIFS('2way'!$Z$3:$Z$7690,'2way'!$Q$3:$Q$7690,"=" &amp;B25,'2way'!$Y$3:$Y$7690,"&lt;&gt;P") + SUMIFS('2way'!$Z$3:$Z$7690,'2way'!$R$3:$R$7690,"=" &amp;B25,'2way'!$Y$3:$Y$7690,"&lt;&gt;P")</f>
        <v>500</v>
      </c>
      <c r="J25">
        <f>SUMIFS('2way'!$AF$3:$AF$7690,'2way'!$Q$3:$Q$7690,"="&amp;B25,'2way'!$Y$3:$Y$7690,"&lt;&gt;P") + SUMIFS('2way'!$AF$3:$AF$7690,'2way'!$R$3:$R$7690,"="&amp;B25,'2way'!$Y$3:$Y$7690,"&lt;&gt;P")</f>
        <v>-159</v>
      </c>
      <c r="K25" s="80">
        <f t="shared" si="2"/>
        <v>-0.318</v>
      </c>
    </row>
    <row r="26" spans="1:1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500</v>
      </c>
      <c r="D26">
        <f>SUMIFS('2way'!$AB$3:$AB$7690,'2way'!$Q$3:$Q$7690,"="&amp;B26,'2way'!$Z$3:$Z$7690,"&lt;&gt;P") + SUMIFS('2way'!$AB$3:$AB$7690,'2way'!$R$3:$R$7690,"="&amp;B26,'2way'!$Z$3:$Z$7690,"&lt;&gt;P")</f>
        <v>361</v>
      </c>
      <c r="E26" s="80">
        <f t="shared" si="0"/>
        <v>0.72199999999999998</v>
      </c>
      <c r="F26">
        <f>SUMIFS('2way'!$Z$3:$Z$7690,'2way'!$Q$3:$Q$7690,"=" &amp;B26,'2way'!$Y$3:$Y$7690,"&lt;&gt;P") + SUMIFS('2way'!$Z$3:$Z$7690,'2way'!$R$3:$R$7690,"=" &amp;B26,'2way'!$Y$3:$Y$7690,"&lt;&gt;P")</f>
        <v>500</v>
      </c>
      <c r="G26">
        <f>SUMIFS('2way'!$AD$3:$AD$7690,'2way'!$Q$3:$Q$7690,"="&amp;B26,'2way'!$Y$3:$Y$7690,"&lt;&gt;P") + SUMIFS('2way'!$AD$3:$AD$7690,'2way'!$R$3:$R$7690,"="&amp;D26,'2way'!$Y$3:$Y$7690,"&lt;&gt;P")</f>
        <v>-86</v>
      </c>
      <c r="H26" s="80">
        <f t="shared" si="1"/>
        <v>-0.17199999999999999</v>
      </c>
      <c r="I26">
        <f>SUMIFS('2way'!$Z$3:$Z$7690,'2way'!$Q$3:$Q$7690,"=" &amp;B26,'2way'!$Y$3:$Y$7690,"&lt;&gt;P") + SUMIFS('2way'!$Z$3:$Z$7690,'2way'!$R$3:$R$7690,"=" &amp;B26,'2way'!$Y$3:$Y$7690,"&lt;&gt;P")</f>
        <v>500</v>
      </c>
      <c r="J26">
        <f>SUMIFS('2way'!$AF$3:$AF$7690,'2way'!$Q$3:$Q$7690,"="&amp;B26,'2way'!$Y$3:$Y$7690,"&lt;&gt;P") + SUMIFS('2way'!$AF$3:$AF$7690,'2way'!$R$3:$R$7690,"="&amp;B26,'2way'!$Y$3:$Y$7690,"&lt;&gt;P")</f>
        <v>-332</v>
      </c>
      <c r="K26" s="80">
        <f t="shared" si="2"/>
        <v>-0.66400000000000003</v>
      </c>
    </row>
    <row r="27" spans="1:1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500</v>
      </c>
      <c r="D27">
        <f>SUMIFS('2way'!$AB$3:$AB$7690,'2way'!$Q$3:$Q$7690,"="&amp;B27,'2way'!$Z$3:$Z$7690,"&lt;&gt;P") + SUMIFS('2way'!$AB$3:$AB$7690,'2way'!$R$3:$R$7690,"="&amp;B27,'2way'!$Z$3:$Z$7690,"&lt;&gt;P")</f>
        <v>210.00000000000003</v>
      </c>
      <c r="E27" s="80">
        <f t="shared" si="0"/>
        <v>0.42000000000000004</v>
      </c>
      <c r="F27">
        <f>SUMIFS('2way'!$Z$3:$Z$7690,'2way'!$Q$3:$Q$7690,"=" &amp;B27,'2way'!$Y$3:$Y$7690,"&lt;&gt;P") + SUMIFS('2way'!$Z$3:$Z$7690,'2way'!$R$3:$R$7690,"=" &amp;B27,'2way'!$Y$3:$Y$7690,"&lt;&gt;P")</f>
        <v>500</v>
      </c>
      <c r="G27">
        <f>SUMIFS('2way'!$AD$3:$AD$7690,'2way'!$Q$3:$Q$7690,"="&amp;B27,'2way'!$Y$3:$Y$7690,"&lt;&gt;P") + SUMIFS('2way'!$AD$3:$AD$7690,'2way'!$R$3:$R$7690,"="&amp;D27,'2way'!$Y$3:$Y$7690,"&lt;&gt;P")</f>
        <v>-300</v>
      </c>
      <c r="H27" s="80">
        <f t="shared" si="1"/>
        <v>-0.6</v>
      </c>
      <c r="I27">
        <f>SUMIFS('2way'!$Z$3:$Z$7690,'2way'!$Q$3:$Q$7690,"=" &amp;B27,'2way'!$Y$3:$Y$7690,"&lt;&gt;P") + SUMIFS('2way'!$Z$3:$Z$7690,'2way'!$R$3:$R$7690,"=" &amp;B27,'2way'!$Y$3:$Y$7690,"&lt;&gt;P")</f>
        <v>500</v>
      </c>
      <c r="J27">
        <f>SUMIFS('2way'!$AF$3:$AF$7690,'2way'!$Q$3:$Q$7690,"="&amp;B27,'2way'!$Y$3:$Y$7690,"&lt;&gt;P") + SUMIFS('2way'!$AF$3:$AF$7690,'2way'!$R$3:$R$7690,"="&amp;B27,'2way'!$Y$3:$Y$7690,"&lt;&gt;P")</f>
        <v>-10</v>
      </c>
      <c r="K27" s="80">
        <f t="shared" si="2"/>
        <v>-0.02</v>
      </c>
    </row>
    <row r="28" spans="1:1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500</v>
      </c>
      <c r="D28">
        <f>SUMIFS('2way'!$AB$3:$AB$7690,'2way'!$Q$3:$Q$7690,"="&amp;B28,'2way'!$Z$3:$Z$7690,"&lt;&gt;P") + SUMIFS('2way'!$AB$3:$AB$7690,'2way'!$R$3:$R$7690,"="&amp;B28,'2way'!$Z$3:$Z$7690,"&lt;&gt;P")</f>
        <v>-170</v>
      </c>
      <c r="E28" s="80">
        <f t="shared" si="0"/>
        <v>-0.34</v>
      </c>
      <c r="F28">
        <f>SUMIFS('2way'!$Z$3:$Z$7690,'2way'!$Q$3:$Q$7690,"=" &amp;B28,'2way'!$Y$3:$Y$7690,"&lt;&gt;P") + SUMIFS('2way'!$Z$3:$Z$7690,'2way'!$R$3:$R$7690,"=" &amp;B28,'2way'!$Y$3:$Y$7690,"&lt;&gt;P")</f>
        <v>500</v>
      </c>
      <c r="G28">
        <f>SUMIFS('2way'!$AD$3:$AD$7690,'2way'!$Q$3:$Q$7690,"="&amp;B28,'2way'!$Y$3:$Y$7690,"&lt;&gt;P") + SUMIFS('2way'!$AD$3:$AD$7690,'2way'!$R$3:$R$7690,"="&amp;D28,'2way'!$Y$3:$Y$7690,"&lt;&gt;P")</f>
        <v>-300</v>
      </c>
      <c r="H28" s="80">
        <f t="shared" si="1"/>
        <v>-0.6</v>
      </c>
      <c r="I28">
        <f>SUMIFS('2way'!$Z$3:$Z$7690,'2way'!$Q$3:$Q$7690,"=" &amp;B28,'2way'!$Y$3:$Y$7690,"&lt;&gt;P") + SUMIFS('2way'!$Z$3:$Z$7690,'2way'!$R$3:$R$7690,"=" &amp;B28,'2way'!$Y$3:$Y$7690,"&lt;&gt;P")</f>
        <v>500</v>
      </c>
      <c r="J28">
        <f>SUMIFS('2way'!$AF$3:$AF$7690,'2way'!$Q$3:$Q$7690,"="&amp;B28,'2way'!$Y$3:$Y$7690,"&lt;&gt;P") + SUMIFS('2way'!$AF$3:$AF$7690,'2way'!$R$3:$R$7690,"="&amp;B28,'2way'!$Y$3:$Y$7690,"&lt;&gt;P")</f>
        <v>-170</v>
      </c>
      <c r="K28" s="80">
        <f t="shared" si="2"/>
        <v>-0.34</v>
      </c>
    </row>
    <row r="29" spans="1:1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500</v>
      </c>
      <c r="D29">
        <f>SUMIFS('2way'!$AB$3:$AB$7690,'2way'!$Q$3:$Q$7690,"="&amp;B29,'2way'!$Z$3:$Z$7690,"&lt;&gt;P") + SUMIFS('2way'!$AB$3:$AB$7690,'2way'!$R$3:$R$7690,"="&amp;B29,'2way'!$Z$3:$Z$7690,"&lt;&gt;P")</f>
        <v>-118</v>
      </c>
      <c r="E29" s="80">
        <f t="shared" si="0"/>
        <v>-0.23599999999999999</v>
      </c>
      <c r="F29">
        <f>SUMIFS('2way'!$Z$3:$Z$7690,'2way'!$Q$3:$Q$7690,"=" &amp;B29,'2way'!$Y$3:$Y$7690,"&lt;&gt;P") + SUMIFS('2way'!$Z$3:$Z$7690,'2way'!$R$3:$R$7690,"=" &amp;B29,'2way'!$Y$3:$Y$7690,"&lt;&gt;P")</f>
        <v>500</v>
      </c>
      <c r="G29">
        <f>SUMIFS('2way'!$AD$3:$AD$7690,'2way'!$Q$3:$Q$7690,"="&amp;B29,'2way'!$Y$3:$Y$7690,"&lt;&gt;P") + SUMIFS('2way'!$AD$3:$AD$7690,'2way'!$R$3:$R$7690,"="&amp;D29,'2way'!$Y$3:$Y$7690,"&lt;&gt;P")</f>
        <v>-300</v>
      </c>
      <c r="H29" s="80">
        <f t="shared" si="1"/>
        <v>-0.6</v>
      </c>
      <c r="I29">
        <f>SUMIFS('2way'!$Z$3:$Z$7690,'2way'!$Q$3:$Q$7690,"=" &amp;B29,'2way'!$Y$3:$Y$7690,"&lt;&gt;P") + SUMIFS('2way'!$Z$3:$Z$7690,'2way'!$R$3:$R$7690,"=" &amp;B29,'2way'!$Y$3:$Y$7690,"&lt;&gt;P")</f>
        <v>500</v>
      </c>
      <c r="J29">
        <f>SUMIFS('2way'!$AF$3:$AF$7690,'2way'!$Q$3:$Q$7690,"="&amp;B29,'2way'!$Y$3:$Y$7690,"&lt;&gt;P") + SUMIFS('2way'!$AF$3:$AF$7690,'2way'!$R$3:$R$7690,"="&amp;B29,'2way'!$Y$3:$Y$7690,"&lt;&gt;P")</f>
        <v>-167</v>
      </c>
      <c r="K29" s="80">
        <f t="shared" si="2"/>
        <v>-0.33400000000000002</v>
      </c>
    </row>
    <row r="30" spans="1:1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500</v>
      </c>
      <c r="D30">
        <f>SUMIFS('2way'!$AB$3:$AB$7690,'2way'!$Q$3:$Q$7690,"="&amp;B30,'2way'!$Z$3:$Z$7690,"&lt;&gt;P") + SUMIFS('2way'!$AB$3:$AB$7690,'2way'!$R$3:$R$7690,"="&amp;B30,'2way'!$Z$3:$Z$7690,"&lt;&gt;P")</f>
        <v>-293</v>
      </c>
      <c r="E30" s="80">
        <f t="shared" si="0"/>
        <v>-0.58599999999999997</v>
      </c>
      <c r="F30">
        <f>SUMIFS('2way'!$Z$3:$Z$7690,'2way'!$Q$3:$Q$7690,"=" &amp;B30,'2way'!$Y$3:$Y$7690,"&lt;&gt;P") + SUMIFS('2way'!$Z$3:$Z$7690,'2way'!$R$3:$R$7690,"=" &amp;B30,'2way'!$Y$3:$Y$7690,"&lt;&gt;P")</f>
        <v>500</v>
      </c>
      <c r="G30">
        <f>SUMIFS('2way'!$AD$3:$AD$7690,'2way'!$Q$3:$Q$7690,"="&amp;B30,'2way'!$Y$3:$Y$7690,"&lt;&gt;P") + SUMIFS('2way'!$AD$3:$AD$7690,'2way'!$R$3:$R$7690,"="&amp;D30,'2way'!$Y$3:$Y$7690,"&lt;&gt;P")</f>
        <v>-93.000000000000028</v>
      </c>
      <c r="H30" s="80">
        <f t="shared" si="1"/>
        <v>-0.18600000000000005</v>
      </c>
      <c r="I30">
        <f>SUMIFS('2way'!$Z$3:$Z$7690,'2way'!$Q$3:$Q$7690,"=" &amp;B30,'2way'!$Y$3:$Y$7690,"&lt;&gt;P") + SUMIFS('2way'!$Z$3:$Z$7690,'2way'!$R$3:$R$7690,"=" &amp;B30,'2way'!$Y$3:$Y$7690,"&lt;&gt;P")</f>
        <v>500</v>
      </c>
      <c r="J30">
        <f>SUMIFS('2way'!$AF$3:$AF$7690,'2way'!$Q$3:$Q$7690,"="&amp;B30,'2way'!$Y$3:$Y$7690,"&lt;&gt;P") + SUMIFS('2way'!$AF$3:$AF$7690,'2way'!$R$3:$R$7690,"="&amp;B30,'2way'!$Y$3:$Y$7690,"&lt;&gt;P")</f>
        <v>-330</v>
      </c>
      <c r="K30" s="80">
        <f t="shared" si="2"/>
        <v>-0.66</v>
      </c>
    </row>
    <row r="31" spans="1:1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500</v>
      </c>
      <c r="D31">
        <f>SUMIFS('2way'!$AB$3:$AB$7690,'2way'!$Q$3:$Q$7690,"="&amp;B31,'2way'!$Z$3:$Z$7690,"&lt;&gt;P") + SUMIFS('2way'!$AB$3:$AB$7690,'2way'!$R$3:$R$7690,"="&amp;B31,'2way'!$Z$3:$Z$7690,"&lt;&gt;P")</f>
        <v>66</v>
      </c>
      <c r="E31" s="80">
        <f t="shared" si="0"/>
        <v>0.13200000000000001</v>
      </c>
      <c r="F31">
        <f>SUMIFS('2way'!$Z$3:$Z$7690,'2way'!$Q$3:$Q$7690,"=" &amp;B31,'2way'!$Y$3:$Y$7690,"&lt;&gt;P") + SUMIFS('2way'!$Z$3:$Z$7690,'2way'!$R$3:$R$7690,"=" &amp;B31,'2way'!$Y$3:$Y$7690,"&lt;&gt;P")</f>
        <v>500</v>
      </c>
      <c r="G31">
        <f>SUMIFS('2way'!$AD$3:$AD$7690,'2way'!$Q$3:$Q$7690,"="&amp;B31,'2way'!$Y$3:$Y$7690,"&lt;&gt;P") + SUMIFS('2way'!$AD$3:$AD$7690,'2way'!$R$3:$R$7690,"="&amp;D31,'2way'!$Y$3:$Y$7690,"&lt;&gt;P")</f>
        <v>-200</v>
      </c>
      <c r="H31" s="80">
        <f t="shared" si="1"/>
        <v>-0.4</v>
      </c>
      <c r="I31">
        <f>SUMIFS('2way'!$Z$3:$Z$7690,'2way'!$Q$3:$Q$7690,"=" &amp;B31,'2way'!$Y$3:$Y$7690,"&lt;&gt;P") + SUMIFS('2way'!$Z$3:$Z$7690,'2way'!$R$3:$R$7690,"=" &amp;B31,'2way'!$Y$3:$Y$7690,"&lt;&gt;P")</f>
        <v>500</v>
      </c>
      <c r="J31">
        <f>SUMIFS('2way'!$AF$3:$AF$7690,'2way'!$Q$3:$Q$7690,"="&amp;B31,'2way'!$Y$3:$Y$7690,"&lt;&gt;P") + SUMIFS('2way'!$AF$3:$AF$7690,'2way'!$R$3:$R$7690,"="&amp;B31,'2way'!$Y$3:$Y$7690,"&lt;&gt;P")</f>
        <v>-182</v>
      </c>
      <c r="K31" s="80">
        <f t="shared" si="2"/>
        <v>-0.36399999999999999</v>
      </c>
    </row>
    <row r="32" spans="1:1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500</v>
      </c>
      <c r="D32">
        <f>SUMIFS('2way'!$AB$3:$AB$7690,'2way'!$Q$3:$Q$7690,"="&amp;B32,'2way'!$Z$3:$Z$7690,"&lt;&gt;P") + SUMIFS('2way'!$AB$3:$AB$7690,'2way'!$R$3:$R$7690,"="&amp;B32,'2way'!$Z$3:$Z$7690,"&lt;&gt;P")</f>
        <v>-3</v>
      </c>
      <c r="E32" s="80">
        <f t="shared" si="0"/>
        <v>-6.0000000000000001E-3</v>
      </c>
      <c r="F32">
        <f>SUMIFS('2way'!$Z$3:$Z$7690,'2way'!$Q$3:$Q$7690,"=" &amp;B32,'2way'!$Y$3:$Y$7690,"&lt;&gt;P") + SUMIFS('2way'!$Z$3:$Z$7690,'2way'!$R$3:$R$7690,"=" &amp;B32,'2way'!$Y$3:$Y$7690,"&lt;&gt;P")</f>
        <v>500</v>
      </c>
      <c r="G32">
        <f>SUMIFS('2way'!$AD$3:$AD$7690,'2way'!$Q$3:$Q$7690,"="&amp;B32,'2way'!$Y$3:$Y$7690,"&lt;&gt;P") + SUMIFS('2way'!$AD$3:$AD$7690,'2way'!$R$3:$R$7690,"="&amp;D32,'2way'!$Y$3:$Y$7690,"&lt;&gt;P")</f>
        <v>-200</v>
      </c>
      <c r="H32" s="80">
        <f t="shared" si="1"/>
        <v>-0.4</v>
      </c>
      <c r="I32">
        <f>SUMIFS('2way'!$Z$3:$Z$7690,'2way'!$Q$3:$Q$7690,"=" &amp;B32,'2way'!$Y$3:$Y$7690,"&lt;&gt;P") + SUMIFS('2way'!$Z$3:$Z$7690,'2way'!$R$3:$R$7690,"=" &amp;B32,'2way'!$Y$3:$Y$7690,"&lt;&gt;P")</f>
        <v>500</v>
      </c>
      <c r="J32">
        <f>SUMIFS('2way'!$AF$3:$AF$7690,'2way'!$Q$3:$Q$7690,"="&amp;B32,'2way'!$Y$3:$Y$7690,"&lt;&gt;P") + SUMIFS('2way'!$AF$3:$AF$7690,'2way'!$R$3:$R$7690,"="&amp;B32,'2way'!$Y$3:$Y$7690,"&lt;&gt;P")</f>
        <v>-3</v>
      </c>
      <c r="K32" s="80">
        <f t="shared" si="2"/>
        <v>-6.0000000000000001E-3</v>
      </c>
    </row>
    <row r="33" spans="1:1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500</v>
      </c>
      <c r="D33">
        <f>SUMIFS('2way'!$AB$3:$AB$7690,'2way'!$Q$3:$Q$7690,"="&amp;B33,'2way'!$Z$3:$Z$7690,"&lt;&gt;P") + SUMIFS('2way'!$AB$3:$AB$7690,'2way'!$R$3:$R$7690,"="&amp;B33,'2way'!$Z$3:$Z$7690,"&lt;&gt;P")</f>
        <v>-115.00000000000003</v>
      </c>
      <c r="E33" s="80">
        <f t="shared" si="0"/>
        <v>-0.23000000000000007</v>
      </c>
      <c r="F33">
        <f>SUMIFS('2way'!$Z$3:$Z$7690,'2way'!$Q$3:$Q$7690,"=" &amp;B33,'2way'!$Y$3:$Y$7690,"&lt;&gt;P") + SUMIFS('2way'!$Z$3:$Z$7690,'2way'!$R$3:$R$7690,"=" &amp;B33,'2way'!$Y$3:$Y$7690,"&lt;&gt;P")</f>
        <v>500</v>
      </c>
      <c r="G33">
        <f>SUMIFS('2way'!$AD$3:$AD$7690,'2way'!$Q$3:$Q$7690,"="&amp;B33,'2way'!$Y$3:$Y$7690,"&lt;&gt;P") + SUMIFS('2way'!$AD$3:$AD$7690,'2way'!$R$3:$R$7690,"="&amp;D33,'2way'!$Y$3:$Y$7690,"&lt;&gt;P")</f>
        <v>-300</v>
      </c>
      <c r="H33" s="80">
        <f t="shared" si="1"/>
        <v>-0.6</v>
      </c>
      <c r="I33">
        <f>SUMIFS('2way'!$Z$3:$Z$7690,'2way'!$Q$3:$Q$7690,"=" &amp;B33,'2way'!$Y$3:$Y$7690,"&lt;&gt;P") + SUMIFS('2way'!$Z$3:$Z$7690,'2way'!$R$3:$R$7690,"=" &amp;B33,'2way'!$Y$3:$Y$7690,"&lt;&gt;P")</f>
        <v>500</v>
      </c>
      <c r="J33">
        <f>SUMIFS('2way'!$AF$3:$AF$7690,'2way'!$Q$3:$Q$7690,"="&amp;B33,'2way'!$Y$3:$Y$7690,"&lt;&gt;P") + SUMIFS('2way'!$AF$3:$AF$7690,'2way'!$R$3:$R$7690,"="&amp;B33,'2way'!$Y$3:$Y$7690,"&lt;&gt;P")</f>
        <v>-115.00000000000003</v>
      </c>
      <c r="K33" s="80">
        <f t="shared" si="2"/>
        <v>-0.23000000000000007</v>
      </c>
    </row>
    <row r="34" spans="1:1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500</v>
      </c>
      <c r="D34">
        <f>SUMIFS('2way'!$AB$3:$AB$7690,'2way'!$Q$3:$Q$7690,"="&amp;B34,'2way'!$Z$3:$Z$7690,"&lt;&gt;P") + SUMIFS('2way'!$AB$3:$AB$7690,'2way'!$R$3:$R$7690,"="&amp;B34,'2way'!$Z$3:$Z$7690,"&lt;&gt;P")</f>
        <v>-339</v>
      </c>
      <c r="E34" s="80">
        <f t="shared" si="0"/>
        <v>-0.67800000000000005</v>
      </c>
      <c r="F34">
        <f>SUMIFS('2way'!$Z$3:$Z$7690,'2way'!$Q$3:$Q$7690,"=" &amp;B34,'2way'!$Y$3:$Y$7690,"&lt;&gt;P") + SUMIFS('2way'!$Z$3:$Z$7690,'2way'!$R$3:$R$7690,"=" &amp;B34,'2way'!$Y$3:$Y$7690,"&lt;&gt;P")</f>
        <v>500</v>
      </c>
      <c r="G34">
        <f>SUMIFS('2way'!$AD$3:$AD$7690,'2way'!$Q$3:$Q$7690,"="&amp;B34,'2way'!$Y$3:$Y$7690,"&lt;&gt;P") + SUMIFS('2way'!$AD$3:$AD$7690,'2way'!$R$3:$R$7690,"="&amp;D34,'2way'!$Y$3:$Y$7690,"&lt;&gt;P")</f>
        <v>-200</v>
      </c>
      <c r="H34" s="80">
        <f t="shared" si="1"/>
        <v>-0.4</v>
      </c>
      <c r="I34">
        <f>SUMIFS('2way'!$Z$3:$Z$7690,'2way'!$Q$3:$Q$7690,"=" &amp;B34,'2way'!$Y$3:$Y$7690,"&lt;&gt;P") + SUMIFS('2way'!$Z$3:$Z$7690,'2way'!$R$3:$R$7690,"=" &amp;B34,'2way'!$Y$3:$Y$7690,"&lt;&gt;P")</f>
        <v>500</v>
      </c>
      <c r="J34">
        <f>SUMIFS('2way'!$AF$3:$AF$7690,'2way'!$Q$3:$Q$7690,"="&amp;B34,'2way'!$Y$3:$Y$7690,"&lt;&gt;P") + SUMIFS('2way'!$AF$3:$AF$7690,'2way'!$R$3:$R$7690,"="&amp;B34,'2way'!$Y$3:$Y$7690,"&lt;&gt;P")</f>
        <v>-172</v>
      </c>
      <c r="K34" s="80">
        <f t="shared" si="2"/>
        <v>-0.34399999999999997</v>
      </c>
    </row>
    <row r="35" spans="1:1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500</v>
      </c>
      <c r="D35">
        <f>SUMIFS('2way'!$AB$3:$AB$7690,'2way'!$Q$3:$Q$7690,"="&amp;B35,'2way'!$Z$3:$Z$7690,"&lt;&gt;P") + SUMIFS('2way'!$AB$3:$AB$7690,'2way'!$R$3:$R$7690,"="&amp;B35,'2way'!$Z$3:$Z$7690,"&lt;&gt;P")</f>
        <v>121</v>
      </c>
      <c r="E35" s="80">
        <f t="shared" si="0"/>
        <v>0.24199999999999999</v>
      </c>
      <c r="F35">
        <f>SUMIFS('2way'!$Z$3:$Z$7690,'2way'!$Q$3:$Q$7690,"=" &amp;B35,'2way'!$Y$3:$Y$7690,"&lt;&gt;P") + SUMIFS('2way'!$Z$3:$Z$7690,'2way'!$R$3:$R$7690,"=" &amp;B35,'2way'!$Y$3:$Y$7690,"&lt;&gt;P")</f>
        <v>500</v>
      </c>
      <c r="G35">
        <f>SUMIFS('2way'!$AD$3:$AD$7690,'2way'!$Q$3:$Q$7690,"="&amp;B35,'2way'!$Y$3:$Y$7690,"&lt;&gt;P") + SUMIFS('2way'!$AD$3:$AD$7690,'2way'!$R$3:$R$7690,"="&amp;D35,'2way'!$Y$3:$Y$7690,"&lt;&gt;P")</f>
        <v>-79.999999999999972</v>
      </c>
      <c r="H35" s="80">
        <f t="shared" si="1"/>
        <v>-0.15999999999999995</v>
      </c>
      <c r="I35">
        <f>SUMIFS('2way'!$Z$3:$Z$7690,'2way'!$Q$3:$Q$7690,"=" &amp;B35,'2way'!$Y$3:$Y$7690,"&lt;&gt;P") + SUMIFS('2way'!$Z$3:$Z$7690,'2way'!$R$3:$R$7690,"=" &amp;B35,'2way'!$Y$3:$Y$7690,"&lt;&gt;P")</f>
        <v>500</v>
      </c>
      <c r="J35">
        <f>SUMIFS('2way'!$AF$3:$AF$7690,'2way'!$Q$3:$Q$7690,"="&amp;B35,'2way'!$Y$3:$Y$7690,"&lt;&gt;P") + SUMIFS('2way'!$AF$3:$AF$7690,'2way'!$R$3:$R$7690,"="&amp;B35,'2way'!$Y$3:$Y$7690,"&lt;&gt;P")</f>
        <v>-331</v>
      </c>
      <c r="K35" s="80">
        <f t="shared" si="2"/>
        <v>-0.66200000000000003</v>
      </c>
    </row>
    <row r="36" spans="1:1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500</v>
      </c>
      <c r="D36">
        <f>SUMIFS('2way'!$AB$3:$AB$7690,'2way'!$Q$3:$Q$7690,"="&amp;B36,'2way'!$Z$3:$Z$7690,"&lt;&gt;P") + SUMIFS('2way'!$AB$3:$AB$7690,'2way'!$R$3:$R$7690,"="&amp;B36,'2way'!$Z$3:$Z$7690,"&lt;&gt;P")</f>
        <v>32.999999999999972</v>
      </c>
      <c r="E36" s="80">
        <f t="shared" si="0"/>
        <v>6.5999999999999948E-2</v>
      </c>
      <c r="F36">
        <f>SUMIFS('2way'!$Z$3:$Z$7690,'2way'!$Q$3:$Q$7690,"=" &amp;B36,'2way'!$Y$3:$Y$7690,"&lt;&gt;P") + SUMIFS('2way'!$Z$3:$Z$7690,'2way'!$R$3:$R$7690,"=" &amp;B36,'2way'!$Y$3:$Y$7690,"&lt;&gt;P")</f>
        <v>500</v>
      </c>
      <c r="G36">
        <f>SUMIFS('2way'!$AD$3:$AD$7690,'2way'!$Q$3:$Q$7690,"="&amp;B36,'2way'!$Y$3:$Y$7690,"&lt;&gt;P") + SUMIFS('2way'!$AD$3:$AD$7690,'2way'!$R$3:$R$7690,"="&amp;D36,'2way'!$Y$3:$Y$7690,"&lt;&gt;P")</f>
        <v>-300</v>
      </c>
      <c r="H36" s="80">
        <f t="shared" si="1"/>
        <v>-0.6</v>
      </c>
      <c r="I36">
        <f>SUMIFS('2way'!$Z$3:$Z$7690,'2way'!$Q$3:$Q$7690,"=" &amp;B36,'2way'!$Y$3:$Y$7690,"&lt;&gt;P") + SUMIFS('2way'!$Z$3:$Z$7690,'2way'!$R$3:$R$7690,"=" &amp;B36,'2way'!$Y$3:$Y$7690,"&lt;&gt;P")</f>
        <v>500</v>
      </c>
      <c r="J36">
        <f>SUMIFS('2way'!$AF$3:$AF$7690,'2way'!$Q$3:$Q$7690,"="&amp;B36,'2way'!$Y$3:$Y$7690,"&lt;&gt;P") + SUMIFS('2way'!$AF$3:$AF$7690,'2way'!$R$3:$R$7690,"="&amp;B36,'2way'!$Y$3:$Y$7690,"&lt;&gt;P")</f>
        <v>-7</v>
      </c>
      <c r="K36" s="80">
        <f t="shared" si="2"/>
        <v>-1.4E-2</v>
      </c>
    </row>
    <row r="37" spans="1:1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500</v>
      </c>
      <c r="D37">
        <f>SUMIFS('2way'!$AB$3:$AB$7690,'2way'!$Q$3:$Q$7690,"="&amp;B37,'2way'!$Z$3:$Z$7690,"&lt;&gt;P") + SUMIFS('2way'!$AB$3:$AB$7690,'2way'!$R$3:$R$7690,"="&amp;B37,'2way'!$Z$3:$Z$7690,"&lt;&gt;P")</f>
        <v>-18</v>
      </c>
      <c r="E37" s="80">
        <f t="shared" si="0"/>
        <v>-3.5999999999999997E-2</v>
      </c>
      <c r="F37">
        <f>SUMIFS('2way'!$Z$3:$Z$7690,'2way'!$Q$3:$Q$7690,"=" &amp;B37,'2way'!$Y$3:$Y$7690,"&lt;&gt;P") + SUMIFS('2way'!$Z$3:$Z$7690,'2way'!$R$3:$R$7690,"=" &amp;B37,'2way'!$Y$3:$Y$7690,"&lt;&gt;P")</f>
        <v>500</v>
      </c>
      <c r="G37">
        <f>SUMIFS('2way'!$AD$3:$AD$7690,'2way'!$Q$3:$Q$7690,"="&amp;B37,'2way'!$Y$3:$Y$7690,"&lt;&gt;P") + SUMIFS('2way'!$AD$3:$AD$7690,'2way'!$R$3:$R$7690,"="&amp;D37,'2way'!$Y$3:$Y$7690,"&lt;&gt;P")</f>
        <v>-200</v>
      </c>
      <c r="H37" s="80">
        <f t="shared" si="1"/>
        <v>-0.4</v>
      </c>
      <c r="I37">
        <f>SUMIFS('2way'!$Z$3:$Z$7690,'2way'!$Q$3:$Q$7690,"=" &amp;B37,'2way'!$Y$3:$Y$7690,"&lt;&gt;P") + SUMIFS('2way'!$Z$3:$Z$7690,'2way'!$R$3:$R$7690,"=" &amp;B37,'2way'!$Y$3:$Y$7690,"&lt;&gt;P")</f>
        <v>500</v>
      </c>
      <c r="J37">
        <f>SUMIFS('2way'!$AF$3:$AF$7690,'2way'!$Q$3:$Q$7690,"="&amp;B37,'2way'!$Y$3:$Y$7690,"&lt;&gt;P") + SUMIFS('2way'!$AF$3:$AF$7690,'2way'!$R$3:$R$7690,"="&amp;B37,'2way'!$Y$3:$Y$7690,"&lt;&gt;P")</f>
        <v>-18</v>
      </c>
      <c r="K37" s="80">
        <f t="shared" si="2"/>
        <v>-3.5999999999999997E-2</v>
      </c>
    </row>
    <row r="38" spans="1:1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500</v>
      </c>
      <c r="D38">
        <f>SUMIFS('2way'!$AB$3:$AB$7690,'2way'!$Q$3:$Q$7690,"="&amp;B38,'2way'!$Z$3:$Z$7690,"&lt;&gt;P") + SUMIFS('2way'!$AB$3:$AB$7690,'2way'!$R$3:$R$7690,"="&amp;B38,'2way'!$Z$3:$Z$7690,"&lt;&gt;P")</f>
        <v>1</v>
      </c>
      <c r="E38" s="80">
        <f t="shared" si="0"/>
        <v>2E-3</v>
      </c>
      <c r="F38">
        <f>SUMIFS('2way'!$Z$3:$Z$7690,'2way'!$Q$3:$Q$7690,"=" &amp;B38,'2way'!$Y$3:$Y$7690,"&lt;&gt;P") + SUMIFS('2way'!$Z$3:$Z$7690,'2way'!$R$3:$R$7690,"=" &amp;B38,'2way'!$Y$3:$Y$7690,"&lt;&gt;P")</f>
        <v>500</v>
      </c>
      <c r="G38">
        <f>SUMIFS('2way'!$AD$3:$AD$7690,'2way'!$Q$3:$Q$7690,"="&amp;B38,'2way'!$Y$3:$Y$7690,"&lt;&gt;P") + SUMIFS('2way'!$AD$3:$AD$7690,'2way'!$R$3:$R$7690,"="&amp;D38,'2way'!$Y$3:$Y$7690,"&lt;&gt;P")</f>
        <v>-200</v>
      </c>
      <c r="H38" s="80">
        <f t="shared" si="1"/>
        <v>-0.4</v>
      </c>
      <c r="I38">
        <f>SUMIFS('2way'!$Z$3:$Z$7690,'2way'!$Q$3:$Q$7690,"=" &amp;B38,'2way'!$Y$3:$Y$7690,"&lt;&gt;P") + SUMIFS('2way'!$Z$3:$Z$7690,'2way'!$R$3:$R$7690,"=" &amp;B38,'2way'!$Y$3:$Y$7690,"&lt;&gt;P")</f>
        <v>500</v>
      </c>
      <c r="J38">
        <f>SUMIFS('2way'!$AF$3:$AF$7690,'2way'!$Q$3:$Q$7690,"="&amp;B38,'2way'!$Y$3:$Y$7690,"&lt;&gt;P") + SUMIFS('2way'!$AF$3:$AF$7690,'2way'!$R$3:$R$7690,"="&amp;B38,'2way'!$Y$3:$Y$7690,"&lt;&gt;P")</f>
        <v>1</v>
      </c>
      <c r="K38" s="80">
        <f t="shared" si="2"/>
        <v>2E-3</v>
      </c>
    </row>
    <row r="39" spans="1:1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500</v>
      </c>
      <c r="D39">
        <f>SUMIFS('2way'!$AB$3:$AB$7690,'2way'!$Q$3:$Q$7690,"="&amp;B39,'2way'!$Z$3:$Z$7690,"&lt;&gt;P") + SUMIFS('2way'!$AB$3:$AB$7690,'2way'!$R$3:$R$7690,"="&amp;B39,'2way'!$Z$3:$Z$7690,"&lt;&gt;P")</f>
        <v>-500</v>
      </c>
      <c r="E39" s="80">
        <f t="shared" si="0"/>
        <v>-1</v>
      </c>
      <c r="F39">
        <f>SUMIFS('2way'!$Z$3:$Z$7690,'2way'!$Q$3:$Q$7690,"=" &amp;B39,'2way'!$Y$3:$Y$7690,"&lt;&gt;P") + SUMIFS('2way'!$Z$3:$Z$7690,'2way'!$R$3:$R$7690,"=" &amp;B39,'2way'!$Y$3:$Y$7690,"&lt;&gt;P")</f>
        <v>500</v>
      </c>
      <c r="G39">
        <f>SUMIFS('2way'!$AD$3:$AD$7690,'2way'!$Q$3:$Q$7690,"="&amp;B39,'2way'!$Y$3:$Y$7690,"&lt;&gt;P") + SUMIFS('2way'!$AD$3:$AD$7690,'2way'!$R$3:$R$7690,"="&amp;D39,'2way'!$Y$3:$Y$7690,"&lt;&gt;P")</f>
        <v>-300</v>
      </c>
      <c r="H39" s="80">
        <f t="shared" si="1"/>
        <v>-0.6</v>
      </c>
      <c r="I39">
        <f>SUMIFS('2way'!$Z$3:$Z$7690,'2way'!$Q$3:$Q$7690,"=" &amp;B39,'2way'!$Y$3:$Y$7690,"&lt;&gt;P") + SUMIFS('2way'!$Z$3:$Z$7690,'2way'!$R$3:$R$7690,"=" &amp;B39,'2way'!$Y$3:$Y$7690,"&lt;&gt;P")</f>
        <v>500</v>
      </c>
      <c r="J39">
        <f>SUMIFS('2way'!$AF$3:$AF$7690,'2way'!$Q$3:$Q$7690,"="&amp;B39,'2way'!$Y$3:$Y$7690,"&lt;&gt;P") + SUMIFS('2way'!$AF$3:$AF$7690,'2way'!$R$3:$R$7690,"="&amp;B39,'2way'!$Y$3:$Y$7690,"&lt;&gt;P")</f>
        <v>-336</v>
      </c>
      <c r="K39" s="80">
        <f t="shared" si="2"/>
        <v>-0.67200000000000004</v>
      </c>
    </row>
    <row r="40" spans="1:1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500</v>
      </c>
      <c r="D40">
        <f>SUMIFS('2way'!$AB$3:$AB$7690,'2way'!$Q$3:$Q$7690,"="&amp;B40,'2way'!$Z$3:$Z$7690,"&lt;&gt;P") + SUMIFS('2way'!$AB$3:$AB$7690,'2way'!$R$3:$R$7690,"="&amp;B40,'2way'!$Z$3:$Z$7690,"&lt;&gt;P")</f>
        <v>50.999999999999972</v>
      </c>
      <c r="E40" s="80">
        <f t="shared" si="0"/>
        <v>0.10199999999999994</v>
      </c>
      <c r="F40">
        <f>SUMIFS('2way'!$Z$3:$Z$7690,'2way'!$Q$3:$Q$7690,"=" &amp;B40,'2way'!$Y$3:$Y$7690,"&lt;&gt;P") + SUMIFS('2way'!$Z$3:$Z$7690,'2way'!$R$3:$R$7690,"=" &amp;B40,'2way'!$Y$3:$Y$7690,"&lt;&gt;P")</f>
        <v>500</v>
      </c>
      <c r="G40">
        <f>SUMIFS('2way'!$AD$3:$AD$7690,'2way'!$Q$3:$Q$7690,"="&amp;B40,'2way'!$Y$3:$Y$7690,"&lt;&gt;P") + SUMIFS('2way'!$AD$3:$AD$7690,'2way'!$R$3:$R$7690,"="&amp;D40,'2way'!$Y$3:$Y$7690,"&lt;&gt;P")</f>
        <v>-300</v>
      </c>
      <c r="H40" s="80">
        <f t="shared" si="1"/>
        <v>-0.6</v>
      </c>
      <c r="I40">
        <f>SUMIFS('2way'!$Z$3:$Z$7690,'2way'!$Q$3:$Q$7690,"=" &amp;B40,'2way'!$Y$3:$Y$7690,"&lt;&gt;P") + SUMIFS('2way'!$Z$3:$Z$7690,'2way'!$R$3:$R$7690,"=" &amp;B40,'2way'!$Y$3:$Y$7690,"&lt;&gt;P")</f>
        <v>500</v>
      </c>
      <c r="J40">
        <f>SUMIFS('2way'!$AF$3:$AF$7690,'2way'!$Q$3:$Q$7690,"="&amp;B40,'2way'!$Y$3:$Y$7690,"&lt;&gt;P") + SUMIFS('2way'!$AF$3:$AF$7690,'2way'!$R$3:$R$7690,"="&amp;B40,'2way'!$Y$3:$Y$7690,"&lt;&gt;P")</f>
        <v>50.999999999999972</v>
      </c>
      <c r="K40" s="80">
        <f t="shared" si="2"/>
        <v>0.10199999999999994</v>
      </c>
    </row>
    <row r="41" spans="1:1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500</v>
      </c>
      <c r="D41">
        <f>SUMIFS('2way'!$AB$3:$AB$7690,'2way'!$Q$3:$Q$7690,"="&amp;B41,'2way'!$Z$3:$Z$7690,"&lt;&gt;P") + SUMIFS('2way'!$AB$3:$AB$7690,'2way'!$R$3:$R$7690,"="&amp;B41,'2way'!$Z$3:$Z$7690,"&lt;&gt;P")</f>
        <v>239</v>
      </c>
      <c r="E41" s="80">
        <f t="shared" si="0"/>
        <v>0.47799999999999998</v>
      </c>
      <c r="F41">
        <f>SUMIFS('2way'!$Z$3:$Z$7690,'2way'!$Q$3:$Q$7690,"=" &amp;B41,'2way'!$Y$3:$Y$7690,"&lt;&gt;P") + SUMIFS('2way'!$Z$3:$Z$7690,'2way'!$R$3:$R$7690,"=" &amp;B41,'2way'!$Y$3:$Y$7690,"&lt;&gt;P")</f>
        <v>500</v>
      </c>
      <c r="G41">
        <f>SUMIFS('2way'!$AD$3:$AD$7690,'2way'!$Q$3:$Q$7690,"="&amp;B41,'2way'!$Y$3:$Y$7690,"&lt;&gt;P") + SUMIFS('2way'!$AD$3:$AD$7690,'2way'!$R$3:$R$7690,"="&amp;D41,'2way'!$Y$3:$Y$7690,"&lt;&gt;P")</f>
        <v>-77</v>
      </c>
      <c r="H41" s="80">
        <f t="shared" si="1"/>
        <v>-0.154</v>
      </c>
      <c r="I41">
        <f>SUMIFS('2way'!$Z$3:$Z$7690,'2way'!$Q$3:$Q$7690,"=" &amp;B41,'2way'!$Y$3:$Y$7690,"&lt;&gt;P") + SUMIFS('2way'!$Z$3:$Z$7690,'2way'!$R$3:$R$7690,"=" &amp;B41,'2way'!$Y$3:$Y$7690,"&lt;&gt;P")</f>
        <v>500</v>
      </c>
      <c r="J41">
        <f>SUMIFS('2way'!$AF$3:$AF$7690,'2way'!$Q$3:$Q$7690,"="&amp;B41,'2way'!$Y$3:$Y$7690,"&lt;&gt;P") + SUMIFS('2way'!$AF$3:$AF$7690,'2way'!$R$3:$R$7690,"="&amp;B41,'2way'!$Y$3:$Y$7690,"&lt;&gt;P")</f>
        <v>16</v>
      </c>
      <c r="K41" s="80">
        <f t="shared" si="2"/>
        <v>3.2000000000000001E-2</v>
      </c>
    </row>
    <row r="42" spans="1:1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500</v>
      </c>
      <c r="D42">
        <f>SUMIFS('2way'!$AB$3:$AB$7690,'2way'!$Q$3:$Q$7690,"="&amp;B42,'2way'!$Z$3:$Z$7690,"&lt;&gt;P") + SUMIFS('2way'!$AB$3:$AB$7690,'2way'!$R$3:$R$7690,"="&amp;B42,'2way'!$Z$3:$Z$7690,"&lt;&gt;P")</f>
        <v>-85.999999999999972</v>
      </c>
      <c r="E42" s="80">
        <f t="shared" si="0"/>
        <v>-0.17199999999999993</v>
      </c>
      <c r="F42">
        <f>SUMIFS('2way'!$Z$3:$Z$7690,'2way'!$Q$3:$Q$7690,"=" &amp;B42,'2way'!$Y$3:$Y$7690,"&lt;&gt;P") + SUMIFS('2way'!$Z$3:$Z$7690,'2way'!$R$3:$R$7690,"=" &amp;B42,'2way'!$Y$3:$Y$7690,"&lt;&gt;P")</f>
        <v>500</v>
      </c>
      <c r="G42">
        <f>SUMIFS('2way'!$AD$3:$AD$7690,'2way'!$Q$3:$Q$7690,"="&amp;B42,'2way'!$Y$3:$Y$7690,"&lt;&gt;P") + SUMIFS('2way'!$AD$3:$AD$7690,'2way'!$R$3:$R$7690,"="&amp;D42,'2way'!$Y$3:$Y$7690,"&lt;&gt;P")</f>
        <v>-300</v>
      </c>
      <c r="H42" s="80">
        <f t="shared" si="1"/>
        <v>-0.6</v>
      </c>
      <c r="I42">
        <f>SUMIFS('2way'!$Z$3:$Z$7690,'2way'!$Q$3:$Q$7690,"=" &amp;B42,'2way'!$Y$3:$Y$7690,"&lt;&gt;P") + SUMIFS('2way'!$Z$3:$Z$7690,'2way'!$R$3:$R$7690,"=" &amp;B42,'2way'!$Y$3:$Y$7690,"&lt;&gt;P")</f>
        <v>500</v>
      </c>
      <c r="J42">
        <f>SUMIFS('2way'!$AF$3:$AF$7690,'2way'!$Q$3:$Q$7690,"="&amp;B42,'2way'!$Y$3:$Y$7690,"&lt;&gt;P") + SUMIFS('2way'!$AF$3:$AF$7690,'2way'!$R$3:$R$7690,"="&amp;B42,'2way'!$Y$3:$Y$7690,"&lt;&gt;P")</f>
        <v>-163</v>
      </c>
      <c r="K42" s="80">
        <f t="shared" si="2"/>
        <v>-0.32600000000000001</v>
      </c>
    </row>
    <row r="43" spans="1:1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500</v>
      </c>
      <c r="D43">
        <f>SUMIFS('2way'!$AB$3:$AB$7690,'2way'!$Q$3:$Q$7690,"="&amp;B43,'2way'!$Z$3:$Z$7690,"&lt;&gt;P") + SUMIFS('2way'!$AB$3:$AB$7690,'2way'!$R$3:$R$7690,"="&amp;B43,'2way'!$Z$3:$Z$7690,"&lt;&gt;P")</f>
        <v>-185</v>
      </c>
      <c r="E43" s="80">
        <f t="shared" si="0"/>
        <v>-0.37</v>
      </c>
      <c r="F43">
        <f>SUMIFS('2way'!$Z$3:$Z$7690,'2way'!$Q$3:$Q$7690,"=" &amp;B43,'2way'!$Y$3:$Y$7690,"&lt;&gt;P") + SUMIFS('2way'!$Z$3:$Z$7690,'2way'!$R$3:$R$7690,"=" &amp;B43,'2way'!$Y$3:$Y$7690,"&lt;&gt;P")</f>
        <v>500</v>
      </c>
      <c r="G43">
        <f>SUMIFS('2way'!$AD$3:$AD$7690,'2way'!$Q$3:$Q$7690,"="&amp;B43,'2way'!$Y$3:$Y$7690,"&lt;&gt;P") + SUMIFS('2way'!$AD$3:$AD$7690,'2way'!$R$3:$R$7690,"="&amp;D43,'2way'!$Y$3:$Y$7690,"&lt;&gt;P")</f>
        <v>-200</v>
      </c>
      <c r="H43" s="80">
        <f t="shared" si="1"/>
        <v>-0.4</v>
      </c>
      <c r="I43">
        <f>SUMIFS('2way'!$Z$3:$Z$7690,'2way'!$Q$3:$Q$7690,"=" &amp;B43,'2way'!$Y$3:$Y$7690,"&lt;&gt;P") + SUMIFS('2way'!$Z$3:$Z$7690,'2way'!$R$3:$R$7690,"=" &amp;B43,'2way'!$Y$3:$Y$7690,"&lt;&gt;P")</f>
        <v>500</v>
      </c>
      <c r="J43">
        <f>SUMIFS('2way'!$AF$3:$AF$7690,'2way'!$Q$3:$Q$7690,"="&amp;B43,'2way'!$Y$3:$Y$7690,"&lt;&gt;P") + SUMIFS('2way'!$AF$3:$AF$7690,'2way'!$R$3:$R$7690,"="&amp;B43,'2way'!$Y$3:$Y$7690,"&lt;&gt;P")</f>
        <v>-185</v>
      </c>
      <c r="K43" s="80">
        <f t="shared" si="2"/>
        <v>-0.37</v>
      </c>
    </row>
    <row r="44" spans="1:1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500</v>
      </c>
      <c r="D44">
        <f>SUMIFS('2way'!$AB$3:$AB$7690,'2way'!$Q$3:$Q$7690,"="&amp;B44,'2way'!$Z$3:$Z$7690,"&lt;&gt;P") + SUMIFS('2way'!$AB$3:$AB$7690,'2way'!$R$3:$R$7690,"="&amp;B44,'2way'!$Z$3:$Z$7690,"&lt;&gt;P")</f>
        <v>188</v>
      </c>
      <c r="E44" s="80">
        <f t="shared" si="0"/>
        <v>0.376</v>
      </c>
      <c r="F44">
        <f>SUMIFS('2way'!$Z$3:$Z$7690,'2way'!$Q$3:$Q$7690,"=" &amp;B44,'2way'!$Y$3:$Y$7690,"&lt;&gt;P") + SUMIFS('2way'!$Z$3:$Z$7690,'2way'!$R$3:$R$7690,"=" &amp;B44,'2way'!$Y$3:$Y$7690,"&lt;&gt;P")</f>
        <v>500</v>
      </c>
      <c r="G44">
        <f>SUMIFS('2way'!$AD$3:$AD$7690,'2way'!$Q$3:$Q$7690,"="&amp;B44,'2way'!$Y$3:$Y$7690,"&lt;&gt;P") + SUMIFS('2way'!$AD$3:$AD$7690,'2way'!$R$3:$R$7690,"="&amp;D44,'2way'!$Y$3:$Y$7690,"&lt;&gt;P")</f>
        <v>240</v>
      </c>
      <c r="H44" s="80">
        <f t="shared" si="1"/>
        <v>0.48</v>
      </c>
      <c r="I44">
        <f>SUMIFS('2way'!$Z$3:$Z$7690,'2way'!$Q$3:$Q$7690,"=" &amp;B44,'2way'!$Y$3:$Y$7690,"&lt;&gt;P") + SUMIFS('2way'!$Z$3:$Z$7690,'2way'!$R$3:$R$7690,"=" &amp;B44,'2way'!$Y$3:$Y$7690,"&lt;&gt;P")</f>
        <v>500</v>
      </c>
      <c r="J44">
        <f>SUMIFS('2way'!$AF$3:$AF$7690,'2way'!$Q$3:$Q$7690,"="&amp;B44,'2way'!$Y$3:$Y$7690,"&lt;&gt;P") + SUMIFS('2way'!$AF$3:$AF$7690,'2way'!$R$3:$R$7690,"="&amp;B44,'2way'!$Y$3:$Y$7690,"&lt;&gt;P")</f>
        <v>-500</v>
      </c>
      <c r="K44" s="80">
        <f t="shared" si="2"/>
        <v>-1</v>
      </c>
    </row>
    <row r="45" spans="1:1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500</v>
      </c>
      <c r="D45">
        <f>SUMIFS('2way'!$AB$3:$AB$7690,'2way'!$Q$3:$Q$7690,"="&amp;B45,'2way'!$Z$3:$Z$7690,"&lt;&gt;P") + SUMIFS('2way'!$AB$3:$AB$7690,'2way'!$R$3:$R$7690,"="&amp;B45,'2way'!$Z$3:$Z$7690,"&lt;&gt;P")</f>
        <v>-82</v>
      </c>
      <c r="E45" s="80">
        <f t="shared" si="0"/>
        <v>-0.16400000000000001</v>
      </c>
      <c r="F45">
        <f>SUMIFS('2way'!$Z$3:$Z$7690,'2way'!$Q$3:$Q$7690,"=" &amp;B45,'2way'!$Y$3:$Y$7690,"&lt;&gt;P") + SUMIFS('2way'!$Z$3:$Z$7690,'2way'!$R$3:$R$7690,"=" &amp;B45,'2way'!$Y$3:$Y$7690,"&lt;&gt;P")</f>
        <v>500</v>
      </c>
      <c r="G45">
        <f>SUMIFS('2way'!$AD$3:$AD$7690,'2way'!$Q$3:$Q$7690,"="&amp;B45,'2way'!$Y$3:$Y$7690,"&lt;&gt;P") + SUMIFS('2way'!$AD$3:$AD$7690,'2way'!$R$3:$R$7690,"="&amp;D45,'2way'!$Y$3:$Y$7690,"&lt;&gt;P")</f>
        <v>-200</v>
      </c>
      <c r="H45" s="80">
        <f t="shared" si="1"/>
        <v>-0.4</v>
      </c>
      <c r="I45">
        <f>SUMIFS('2way'!$Z$3:$Z$7690,'2way'!$Q$3:$Q$7690,"=" &amp;B45,'2way'!$Y$3:$Y$7690,"&lt;&gt;P") + SUMIFS('2way'!$Z$3:$Z$7690,'2way'!$R$3:$R$7690,"=" &amp;B45,'2way'!$Y$3:$Y$7690,"&lt;&gt;P")</f>
        <v>500</v>
      </c>
      <c r="J45">
        <f>SUMIFS('2way'!$AF$3:$AF$7690,'2way'!$Q$3:$Q$7690,"="&amp;B45,'2way'!$Y$3:$Y$7690,"&lt;&gt;P") + SUMIFS('2way'!$AF$3:$AF$7690,'2way'!$R$3:$R$7690,"="&amp;B45,'2way'!$Y$3:$Y$7690,"&lt;&gt;P")</f>
        <v>-500</v>
      </c>
      <c r="K45" s="80">
        <f t="shared" si="2"/>
        <v>-1</v>
      </c>
    </row>
    <row r="46" spans="1:1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500</v>
      </c>
      <c r="D46">
        <f>SUMIFS('2way'!$AB$3:$AB$7690,'2way'!$Q$3:$Q$7690,"="&amp;B46,'2way'!$Z$3:$Z$7690,"&lt;&gt;P") + SUMIFS('2way'!$AB$3:$AB$7690,'2way'!$R$3:$R$7690,"="&amp;B46,'2way'!$Z$3:$Z$7690,"&lt;&gt;P")</f>
        <v>66</v>
      </c>
      <c r="E46" s="80">
        <f t="shared" si="0"/>
        <v>0.13200000000000001</v>
      </c>
      <c r="F46">
        <f>SUMIFS('2way'!$Z$3:$Z$7690,'2way'!$Q$3:$Q$7690,"=" &amp;B46,'2way'!$Y$3:$Y$7690,"&lt;&gt;P") + SUMIFS('2way'!$Z$3:$Z$7690,'2way'!$R$3:$R$7690,"=" &amp;B46,'2way'!$Y$3:$Y$7690,"&lt;&gt;P")</f>
        <v>500</v>
      </c>
      <c r="G46">
        <f>SUMIFS('2way'!$AD$3:$AD$7690,'2way'!$Q$3:$Q$7690,"="&amp;B46,'2way'!$Y$3:$Y$7690,"&lt;&gt;P") + SUMIFS('2way'!$AD$3:$AD$7690,'2way'!$R$3:$R$7690,"="&amp;D46,'2way'!$Y$3:$Y$7690,"&lt;&gt;P")</f>
        <v>-200</v>
      </c>
      <c r="H46" s="80">
        <f t="shared" si="1"/>
        <v>-0.4</v>
      </c>
      <c r="I46">
        <f>SUMIFS('2way'!$Z$3:$Z$7690,'2way'!$Q$3:$Q$7690,"=" &amp;B46,'2way'!$Y$3:$Y$7690,"&lt;&gt;P") + SUMIFS('2way'!$Z$3:$Z$7690,'2way'!$R$3:$R$7690,"=" &amp;B46,'2way'!$Y$3:$Y$7690,"&lt;&gt;P")</f>
        <v>500</v>
      </c>
      <c r="J46">
        <f>SUMIFS('2way'!$AF$3:$AF$7690,'2way'!$Q$3:$Q$7690,"="&amp;B46,'2way'!$Y$3:$Y$7690,"&lt;&gt;P") + SUMIFS('2way'!$AF$3:$AF$7690,'2way'!$R$3:$R$7690,"="&amp;B46,'2way'!$Y$3:$Y$7690,"&lt;&gt;P")</f>
        <v>-165</v>
      </c>
      <c r="K46" s="80">
        <f t="shared" si="2"/>
        <v>-0.33</v>
      </c>
    </row>
    <row r="47" spans="1:1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600</v>
      </c>
      <c r="D47">
        <f>SUMIFS('2way'!$AB$3:$AB$7690,'2way'!$Q$3:$Q$7690,"="&amp;B47,'2way'!$Z$3:$Z$7690,"&lt;&gt;P") + SUMIFS('2way'!$AB$3:$AB$7690,'2way'!$R$3:$R$7690,"="&amp;B47,'2way'!$Z$3:$Z$7690,"&lt;&gt;P")</f>
        <v>186</v>
      </c>
      <c r="E47" s="80">
        <f t="shared" si="0"/>
        <v>0.31</v>
      </c>
      <c r="F47">
        <f>SUMIFS('2way'!$Z$3:$Z$7690,'2way'!$Q$3:$Q$7690,"=" &amp;B47,'2way'!$Y$3:$Y$7690,"&lt;&gt;P") + SUMIFS('2way'!$Z$3:$Z$7690,'2way'!$R$3:$R$7690,"=" &amp;B47,'2way'!$Y$3:$Y$7690,"&lt;&gt;P")</f>
        <v>600</v>
      </c>
      <c r="G47">
        <f>SUMIFS('2way'!$AD$3:$AD$7690,'2way'!$Q$3:$Q$7690,"="&amp;B47,'2way'!$Y$3:$Y$7690,"&lt;&gt;P") + SUMIFS('2way'!$AD$3:$AD$7690,'2way'!$R$3:$R$7690,"="&amp;D47,'2way'!$Y$3:$Y$7690,"&lt;&gt;P")</f>
        <v>-110</v>
      </c>
      <c r="H47" s="80">
        <f t="shared" si="1"/>
        <v>-0.18333333333333332</v>
      </c>
      <c r="I47">
        <f>SUMIFS('2way'!$Z$3:$Z$7690,'2way'!$Q$3:$Q$7690,"=" &amp;B47,'2way'!$Y$3:$Y$7690,"&lt;&gt;P") + SUMIFS('2way'!$Z$3:$Z$7690,'2way'!$R$3:$R$7690,"=" &amp;B47,'2way'!$Y$3:$Y$7690,"&lt;&gt;P")</f>
        <v>600</v>
      </c>
      <c r="J47">
        <f>SUMIFS('2way'!$AF$3:$AF$7690,'2way'!$Q$3:$Q$7690,"="&amp;B47,'2way'!$Y$3:$Y$7690,"&lt;&gt;P") + SUMIFS('2way'!$AF$3:$AF$7690,'2way'!$R$3:$R$7690,"="&amp;B47,'2way'!$Y$3:$Y$7690,"&lt;&gt;P")</f>
        <v>-218</v>
      </c>
      <c r="K47" s="80">
        <f t="shared" si="2"/>
        <v>-0.36333333333333334</v>
      </c>
    </row>
    <row r="48" spans="1:1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500</v>
      </c>
      <c r="D48">
        <f>SUMIFS('2way'!$AB$3:$AB$7690,'2way'!$Q$3:$Q$7690,"="&amp;B48,'2way'!$Z$3:$Z$7690,"&lt;&gt;P") + SUMIFS('2way'!$AB$3:$AB$7690,'2way'!$R$3:$R$7690,"="&amp;B48,'2way'!$Z$3:$Z$7690,"&lt;&gt;P")</f>
        <v>93</v>
      </c>
      <c r="E48" s="80">
        <f t="shared" si="0"/>
        <v>0.186</v>
      </c>
      <c r="F48">
        <f>SUMIFS('2way'!$Z$3:$Z$7690,'2way'!$Q$3:$Q$7690,"=" &amp;B48,'2way'!$Y$3:$Y$7690,"&lt;&gt;P") + SUMIFS('2way'!$Z$3:$Z$7690,'2way'!$R$3:$R$7690,"=" &amp;B48,'2way'!$Y$3:$Y$7690,"&lt;&gt;P")</f>
        <v>500</v>
      </c>
      <c r="G48">
        <f>SUMIFS('2way'!$AD$3:$AD$7690,'2way'!$Q$3:$Q$7690,"="&amp;B48,'2way'!$Y$3:$Y$7690,"&lt;&gt;P") + SUMIFS('2way'!$AD$3:$AD$7690,'2way'!$R$3:$R$7690,"="&amp;D48,'2way'!$Y$3:$Y$7690,"&lt;&gt;P")</f>
        <v>-300</v>
      </c>
      <c r="H48" s="80">
        <f t="shared" si="1"/>
        <v>-0.6</v>
      </c>
      <c r="I48">
        <f>SUMIFS('2way'!$Z$3:$Z$7690,'2way'!$Q$3:$Q$7690,"=" &amp;B48,'2way'!$Y$3:$Y$7690,"&lt;&gt;P") + SUMIFS('2way'!$Z$3:$Z$7690,'2way'!$R$3:$R$7690,"=" &amp;B48,'2way'!$Y$3:$Y$7690,"&lt;&gt;P")</f>
        <v>500</v>
      </c>
      <c r="J48">
        <f>SUMIFS('2way'!$AF$3:$AF$7690,'2way'!$Q$3:$Q$7690,"="&amp;B48,'2way'!$Y$3:$Y$7690,"&lt;&gt;P") + SUMIFS('2way'!$AF$3:$AF$7690,'2way'!$R$3:$R$7690,"="&amp;B48,'2way'!$Y$3:$Y$7690,"&lt;&gt;P")</f>
        <v>-306</v>
      </c>
      <c r="K48" s="80">
        <f t="shared" si="2"/>
        <v>-0.61199999999999999</v>
      </c>
    </row>
    <row r="49" spans="1:1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500</v>
      </c>
      <c r="D49">
        <f>SUMIFS('2way'!$AB$3:$AB$7690,'2way'!$Q$3:$Q$7690,"="&amp;B49,'2way'!$Z$3:$Z$7690,"&lt;&gt;P") + SUMIFS('2way'!$AB$3:$AB$7690,'2way'!$R$3:$R$7690,"="&amp;B49,'2way'!$Z$3:$Z$7690,"&lt;&gt;P")</f>
        <v>242</v>
      </c>
      <c r="E49" s="80">
        <f t="shared" si="0"/>
        <v>0.48399999999999999</v>
      </c>
      <c r="F49">
        <f>SUMIFS('2way'!$Z$3:$Z$7690,'2way'!$Q$3:$Q$7690,"=" &amp;B49,'2way'!$Y$3:$Y$7690,"&lt;&gt;P") + SUMIFS('2way'!$Z$3:$Z$7690,'2way'!$R$3:$R$7690,"=" &amp;B49,'2way'!$Y$3:$Y$7690,"&lt;&gt;P")</f>
        <v>500</v>
      </c>
      <c r="G49">
        <f>SUMIFS('2way'!$AD$3:$AD$7690,'2way'!$Q$3:$Q$7690,"="&amp;B49,'2way'!$Y$3:$Y$7690,"&lt;&gt;P") + SUMIFS('2way'!$AD$3:$AD$7690,'2way'!$R$3:$R$7690,"="&amp;D49,'2way'!$Y$3:$Y$7690,"&lt;&gt;P")</f>
        <v>-200</v>
      </c>
      <c r="H49" s="80">
        <f t="shared" si="1"/>
        <v>-0.4</v>
      </c>
      <c r="I49">
        <f>SUMIFS('2way'!$Z$3:$Z$7690,'2way'!$Q$3:$Q$7690,"=" &amp;B49,'2way'!$Y$3:$Y$7690,"&lt;&gt;P") + SUMIFS('2way'!$Z$3:$Z$7690,'2way'!$R$3:$R$7690,"=" &amp;B49,'2way'!$Y$3:$Y$7690,"&lt;&gt;P")</f>
        <v>500</v>
      </c>
      <c r="J49">
        <f>SUMIFS('2way'!$AF$3:$AF$7690,'2way'!$Q$3:$Q$7690,"="&amp;B49,'2way'!$Y$3:$Y$7690,"&lt;&gt;P") + SUMIFS('2way'!$AF$3:$AF$7690,'2way'!$R$3:$R$7690,"="&amp;B49,'2way'!$Y$3:$Y$7690,"&lt;&gt;P")</f>
        <v>242</v>
      </c>
      <c r="K49" s="80">
        <f t="shared" si="2"/>
        <v>0.48399999999999999</v>
      </c>
    </row>
    <row r="50" spans="1:1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500</v>
      </c>
      <c r="D50">
        <f>SUMIFS('2way'!$AB$3:$AB$7690,'2way'!$Q$3:$Q$7690,"="&amp;B50,'2way'!$Z$3:$Z$7690,"&lt;&gt;P") + SUMIFS('2way'!$AB$3:$AB$7690,'2way'!$R$3:$R$7690,"="&amp;B50,'2way'!$Z$3:$Z$7690,"&lt;&gt;P")</f>
        <v>-106</v>
      </c>
      <c r="E50" s="80">
        <f t="shared" si="0"/>
        <v>-0.21199999999999999</v>
      </c>
      <c r="F50">
        <f>SUMIFS('2way'!$Z$3:$Z$7690,'2way'!$Q$3:$Q$7690,"=" &amp;B50,'2way'!$Y$3:$Y$7690,"&lt;&gt;P") + SUMIFS('2way'!$Z$3:$Z$7690,'2way'!$R$3:$R$7690,"=" &amp;B50,'2way'!$Y$3:$Y$7690,"&lt;&gt;P")</f>
        <v>500</v>
      </c>
      <c r="G50">
        <f>SUMIFS('2way'!$AD$3:$AD$7690,'2way'!$Q$3:$Q$7690,"="&amp;B50,'2way'!$Y$3:$Y$7690,"&lt;&gt;P") + SUMIFS('2way'!$AD$3:$AD$7690,'2way'!$R$3:$R$7690,"="&amp;D50,'2way'!$Y$3:$Y$7690,"&lt;&gt;P")</f>
        <v>6</v>
      </c>
      <c r="H50" s="80">
        <f t="shared" si="1"/>
        <v>1.2E-2</v>
      </c>
      <c r="I50">
        <f>SUMIFS('2way'!$Z$3:$Z$7690,'2way'!$Q$3:$Q$7690,"=" &amp;B50,'2way'!$Y$3:$Y$7690,"&lt;&gt;P") + SUMIFS('2way'!$Z$3:$Z$7690,'2way'!$R$3:$R$7690,"=" &amp;B50,'2way'!$Y$3:$Y$7690,"&lt;&gt;P")</f>
        <v>500</v>
      </c>
      <c r="J50">
        <f>SUMIFS('2way'!$AF$3:$AF$7690,'2way'!$Q$3:$Q$7690,"="&amp;B50,'2way'!$Y$3:$Y$7690,"&lt;&gt;P") + SUMIFS('2way'!$AF$3:$AF$7690,'2way'!$R$3:$R$7690,"="&amp;B50,'2way'!$Y$3:$Y$7690,"&lt;&gt;P")</f>
        <v>-312</v>
      </c>
      <c r="K50" s="80">
        <f t="shared" si="2"/>
        <v>-0.624</v>
      </c>
    </row>
    <row r="51" spans="1:1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500</v>
      </c>
      <c r="D51">
        <f>SUMIFS('2way'!$AB$3:$AB$7690,'2way'!$Q$3:$Q$7690,"="&amp;B51,'2way'!$Z$3:$Z$7690,"&lt;&gt;P") + SUMIFS('2way'!$AB$3:$AB$7690,'2way'!$R$3:$R$7690,"="&amp;B51,'2way'!$Z$3:$Z$7690,"&lt;&gt;P")</f>
        <v>-344</v>
      </c>
      <c r="E51" s="80">
        <f t="shared" si="0"/>
        <v>-0.68799999999999994</v>
      </c>
      <c r="F51">
        <f>SUMIFS('2way'!$Z$3:$Z$7690,'2way'!$Q$3:$Q$7690,"=" &amp;B51,'2way'!$Y$3:$Y$7690,"&lt;&gt;P") + SUMIFS('2way'!$Z$3:$Z$7690,'2way'!$R$3:$R$7690,"=" &amp;B51,'2way'!$Y$3:$Y$7690,"&lt;&gt;P")</f>
        <v>500</v>
      </c>
      <c r="G51">
        <f>SUMIFS('2way'!$AD$3:$AD$7690,'2way'!$Q$3:$Q$7690,"="&amp;B51,'2way'!$Y$3:$Y$7690,"&lt;&gt;P") + SUMIFS('2way'!$AD$3:$AD$7690,'2way'!$R$3:$R$7690,"="&amp;D51,'2way'!$Y$3:$Y$7690,"&lt;&gt;P")</f>
        <v>-200</v>
      </c>
      <c r="H51" s="80">
        <f t="shared" si="1"/>
        <v>-0.4</v>
      </c>
      <c r="I51">
        <f>SUMIFS('2way'!$Z$3:$Z$7690,'2way'!$Q$3:$Q$7690,"=" &amp;B51,'2way'!$Y$3:$Y$7690,"&lt;&gt;P") + SUMIFS('2way'!$Z$3:$Z$7690,'2way'!$R$3:$R$7690,"=" &amp;B51,'2way'!$Y$3:$Y$7690,"&lt;&gt;P")</f>
        <v>500</v>
      </c>
      <c r="J51">
        <f>SUMIFS('2way'!$AF$3:$AF$7690,'2way'!$Q$3:$Q$7690,"="&amp;B51,'2way'!$Y$3:$Y$7690,"&lt;&gt;P") + SUMIFS('2way'!$AF$3:$AF$7690,'2way'!$R$3:$R$7690,"="&amp;B51,'2way'!$Y$3:$Y$7690,"&lt;&gt;P")</f>
        <v>-163</v>
      </c>
      <c r="K51" s="80">
        <f t="shared" si="2"/>
        <v>-0.32600000000000001</v>
      </c>
    </row>
    <row r="52" spans="1:1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500</v>
      </c>
      <c r="D52">
        <f>SUMIFS('2way'!$AB$3:$AB$7690,'2way'!$Q$3:$Q$7690,"="&amp;B52,'2way'!$Z$3:$Z$7690,"&lt;&gt;P") + SUMIFS('2way'!$AB$3:$AB$7690,'2way'!$R$3:$R$7690,"="&amp;B52,'2way'!$Z$3:$Z$7690,"&lt;&gt;P")</f>
        <v>318</v>
      </c>
      <c r="E52" s="80">
        <f t="shared" si="0"/>
        <v>0.63600000000000001</v>
      </c>
      <c r="F52">
        <f>SUMIFS('2way'!$Z$3:$Z$7690,'2way'!$Q$3:$Q$7690,"=" &amp;B52,'2way'!$Y$3:$Y$7690,"&lt;&gt;P") + SUMIFS('2way'!$Z$3:$Z$7690,'2way'!$R$3:$R$7690,"=" &amp;B52,'2way'!$Y$3:$Y$7690,"&lt;&gt;P")</f>
        <v>500</v>
      </c>
      <c r="G52">
        <f>SUMIFS('2way'!$AD$3:$AD$7690,'2way'!$Q$3:$Q$7690,"="&amp;B52,'2way'!$Y$3:$Y$7690,"&lt;&gt;P") + SUMIFS('2way'!$AD$3:$AD$7690,'2way'!$R$3:$R$7690,"="&amp;D52,'2way'!$Y$3:$Y$7690,"&lt;&gt;P")</f>
        <v>6.9999999999999716</v>
      </c>
      <c r="H52" s="80">
        <f t="shared" si="1"/>
        <v>1.3999999999999943E-2</v>
      </c>
      <c r="I52">
        <f>SUMIFS('2way'!$Z$3:$Z$7690,'2way'!$Q$3:$Q$7690,"=" &amp;B52,'2way'!$Y$3:$Y$7690,"&lt;&gt;P") + SUMIFS('2way'!$Z$3:$Z$7690,'2way'!$R$3:$R$7690,"=" &amp;B52,'2way'!$Y$3:$Y$7690,"&lt;&gt;P")</f>
        <v>500</v>
      </c>
      <c r="J52">
        <f>SUMIFS('2way'!$AF$3:$AF$7690,'2way'!$Q$3:$Q$7690,"="&amp;B52,'2way'!$Y$3:$Y$7690,"&lt;&gt;P") + SUMIFS('2way'!$AF$3:$AF$7690,'2way'!$R$3:$R$7690,"="&amp;B52,'2way'!$Y$3:$Y$7690,"&lt;&gt;P")</f>
        <v>-131</v>
      </c>
      <c r="K52" s="80">
        <f t="shared" si="2"/>
        <v>-0.26200000000000001</v>
      </c>
    </row>
    <row r="53" spans="1:1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500</v>
      </c>
      <c r="D53">
        <f>SUMIFS('2way'!$AB$3:$AB$7690,'2way'!$Q$3:$Q$7690,"="&amp;B53,'2way'!$Z$3:$Z$7690,"&lt;&gt;P") + SUMIFS('2way'!$AB$3:$AB$7690,'2way'!$R$3:$R$7690,"="&amp;B53,'2way'!$Z$3:$Z$7690,"&lt;&gt;P")</f>
        <v>-37</v>
      </c>
      <c r="E53" s="80">
        <f t="shared" si="0"/>
        <v>-7.3999999999999996E-2</v>
      </c>
      <c r="F53">
        <f>SUMIFS('2way'!$Z$3:$Z$7690,'2way'!$Q$3:$Q$7690,"=" &amp;B53,'2way'!$Y$3:$Y$7690,"&lt;&gt;P") + SUMIFS('2way'!$Z$3:$Z$7690,'2way'!$R$3:$R$7690,"=" &amp;B53,'2way'!$Y$3:$Y$7690,"&lt;&gt;P")</f>
        <v>500</v>
      </c>
      <c r="G53">
        <f>SUMIFS('2way'!$AD$3:$AD$7690,'2way'!$Q$3:$Q$7690,"="&amp;B53,'2way'!$Y$3:$Y$7690,"&lt;&gt;P") + SUMIFS('2way'!$AD$3:$AD$7690,'2way'!$R$3:$R$7690,"="&amp;D53,'2way'!$Y$3:$Y$7690,"&lt;&gt;P")</f>
        <v>-300</v>
      </c>
      <c r="H53" s="80">
        <f t="shared" si="1"/>
        <v>-0.6</v>
      </c>
      <c r="I53">
        <f>SUMIFS('2way'!$Z$3:$Z$7690,'2way'!$Q$3:$Q$7690,"=" &amp;B53,'2way'!$Y$3:$Y$7690,"&lt;&gt;P") + SUMIFS('2way'!$Z$3:$Z$7690,'2way'!$R$3:$R$7690,"=" &amp;B53,'2way'!$Y$3:$Y$7690,"&lt;&gt;P")</f>
        <v>500</v>
      </c>
      <c r="J53">
        <f>SUMIFS('2way'!$AF$3:$AF$7690,'2way'!$Q$3:$Q$7690,"="&amp;B53,'2way'!$Y$3:$Y$7690,"&lt;&gt;P") + SUMIFS('2way'!$AF$3:$AF$7690,'2way'!$R$3:$R$7690,"="&amp;B53,'2way'!$Y$3:$Y$7690,"&lt;&gt;P")</f>
        <v>-500</v>
      </c>
      <c r="K53" s="80">
        <f t="shared" si="2"/>
        <v>-1</v>
      </c>
    </row>
    <row r="54" spans="1:1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500</v>
      </c>
      <c r="D54">
        <f>SUMIFS('2way'!$AB$3:$AB$7690,'2way'!$Q$3:$Q$7690,"="&amp;B54,'2way'!$Z$3:$Z$7690,"&lt;&gt;P") + SUMIFS('2way'!$AB$3:$AB$7690,'2way'!$R$3:$R$7690,"="&amp;B54,'2way'!$Z$3:$Z$7690,"&lt;&gt;P")</f>
        <v>132</v>
      </c>
      <c r="E54" s="80">
        <f t="shared" si="0"/>
        <v>0.26400000000000001</v>
      </c>
      <c r="F54">
        <f>SUMIFS('2way'!$Z$3:$Z$7690,'2way'!$Q$3:$Q$7690,"=" &amp;B54,'2way'!$Y$3:$Y$7690,"&lt;&gt;P") + SUMIFS('2way'!$Z$3:$Z$7690,'2way'!$R$3:$R$7690,"=" &amp;B54,'2way'!$Y$3:$Y$7690,"&lt;&gt;P")</f>
        <v>500</v>
      </c>
      <c r="G54">
        <f>SUMIFS('2way'!$AD$3:$AD$7690,'2way'!$Q$3:$Q$7690,"="&amp;B54,'2way'!$Y$3:$Y$7690,"&lt;&gt;P") + SUMIFS('2way'!$AD$3:$AD$7690,'2way'!$R$3:$R$7690,"="&amp;D54,'2way'!$Y$3:$Y$7690,"&lt;&gt;P")</f>
        <v>-56</v>
      </c>
      <c r="H54" s="80">
        <f t="shared" si="1"/>
        <v>-0.112</v>
      </c>
      <c r="I54">
        <f>SUMIFS('2way'!$Z$3:$Z$7690,'2way'!$Q$3:$Q$7690,"=" &amp;B54,'2way'!$Y$3:$Y$7690,"&lt;&gt;P") + SUMIFS('2way'!$Z$3:$Z$7690,'2way'!$R$3:$R$7690,"=" &amp;B54,'2way'!$Y$3:$Y$7690,"&lt;&gt;P")</f>
        <v>500</v>
      </c>
      <c r="J54">
        <f>SUMIFS('2way'!$AF$3:$AF$7690,'2way'!$Q$3:$Q$7690,"="&amp;B54,'2way'!$Y$3:$Y$7690,"&lt;&gt;P") + SUMIFS('2way'!$AF$3:$AF$7690,'2way'!$R$3:$R$7690,"="&amp;B54,'2way'!$Y$3:$Y$7690,"&lt;&gt;P")</f>
        <v>-112</v>
      </c>
      <c r="K54" s="80">
        <f t="shared" si="2"/>
        <v>-0.224</v>
      </c>
    </row>
    <row r="55" spans="1:1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600</v>
      </c>
      <c r="D55">
        <f>SUMIFS('2way'!$AB$3:$AB$7690,'2way'!$Q$3:$Q$7690,"="&amp;B55,'2way'!$Z$3:$Z$7690,"&lt;&gt;P") + SUMIFS('2way'!$AB$3:$AB$7690,'2way'!$R$3:$R$7690,"="&amp;B55,'2way'!$Z$3:$Z$7690,"&lt;&gt;P")</f>
        <v>28</v>
      </c>
      <c r="E55" s="80">
        <f t="shared" si="0"/>
        <v>4.6666666666666669E-2</v>
      </c>
      <c r="F55">
        <f>SUMIFS('2way'!$Z$3:$Z$7690,'2way'!$Q$3:$Q$7690,"=" &amp;B55,'2way'!$Y$3:$Y$7690,"&lt;&gt;P") + SUMIFS('2way'!$Z$3:$Z$7690,'2way'!$R$3:$R$7690,"=" &amp;B55,'2way'!$Y$3:$Y$7690,"&lt;&gt;P")</f>
        <v>600</v>
      </c>
      <c r="G55">
        <f>SUMIFS('2way'!$AD$3:$AD$7690,'2way'!$Q$3:$Q$7690,"="&amp;B55,'2way'!$Y$3:$Y$7690,"&lt;&gt;P") + SUMIFS('2way'!$AD$3:$AD$7690,'2way'!$R$3:$R$7690,"="&amp;D55,'2way'!$Y$3:$Y$7690,"&lt;&gt;P")</f>
        <v>-300</v>
      </c>
      <c r="H55" s="80">
        <f t="shared" si="1"/>
        <v>-0.5</v>
      </c>
      <c r="I55">
        <f>SUMIFS('2way'!$Z$3:$Z$7690,'2way'!$Q$3:$Q$7690,"=" &amp;B55,'2way'!$Y$3:$Y$7690,"&lt;&gt;P") + SUMIFS('2way'!$Z$3:$Z$7690,'2way'!$R$3:$R$7690,"=" &amp;B55,'2way'!$Y$3:$Y$7690,"&lt;&gt;P")</f>
        <v>600</v>
      </c>
      <c r="J55">
        <f>SUMIFS('2way'!$AF$3:$AF$7690,'2way'!$Q$3:$Q$7690,"="&amp;B55,'2way'!$Y$3:$Y$7690,"&lt;&gt;P") + SUMIFS('2way'!$AF$3:$AF$7690,'2way'!$R$3:$R$7690,"="&amp;B55,'2way'!$Y$3:$Y$7690,"&lt;&gt;P")</f>
        <v>78</v>
      </c>
      <c r="K55" s="80">
        <f t="shared" si="2"/>
        <v>0.13</v>
      </c>
    </row>
    <row r="56" spans="1:1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500</v>
      </c>
      <c r="D56">
        <f>SUMIFS('2way'!$AB$3:$AB$7690,'2way'!$Q$3:$Q$7690,"="&amp;B56,'2way'!$Z$3:$Z$7690,"&lt;&gt;P") + SUMIFS('2way'!$AB$3:$AB$7690,'2way'!$R$3:$R$7690,"="&amp;B56,'2way'!$Z$3:$Z$7690,"&lt;&gt;P")</f>
        <v>-296</v>
      </c>
      <c r="E56" s="80">
        <f t="shared" si="0"/>
        <v>-0.59199999999999997</v>
      </c>
      <c r="F56">
        <f>SUMIFS('2way'!$Z$3:$Z$7690,'2way'!$Q$3:$Q$7690,"=" &amp;B56,'2way'!$Y$3:$Y$7690,"&lt;&gt;P") + SUMIFS('2way'!$Z$3:$Z$7690,'2way'!$R$3:$R$7690,"=" &amp;B56,'2way'!$Y$3:$Y$7690,"&lt;&gt;P")</f>
        <v>500</v>
      </c>
      <c r="G56">
        <f>SUMIFS('2way'!$AD$3:$AD$7690,'2way'!$Q$3:$Q$7690,"="&amp;B56,'2way'!$Y$3:$Y$7690,"&lt;&gt;P") + SUMIFS('2way'!$AD$3:$AD$7690,'2way'!$R$3:$R$7690,"="&amp;D56,'2way'!$Y$3:$Y$7690,"&lt;&gt;P")</f>
        <v>-96</v>
      </c>
      <c r="H56" s="80">
        <f t="shared" si="1"/>
        <v>-0.192</v>
      </c>
      <c r="I56">
        <f>SUMIFS('2way'!$Z$3:$Z$7690,'2way'!$Q$3:$Q$7690,"=" &amp;B56,'2way'!$Y$3:$Y$7690,"&lt;&gt;P") + SUMIFS('2way'!$Z$3:$Z$7690,'2way'!$R$3:$R$7690,"=" &amp;B56,'2way'!$Y$3:$Y$7690,"&lt;&gt;P")</f>
        <v>500</v>
      </c>
      <c r="J56">
        <f>SUMIFS('2way'!$AF$3:$AF$7690,'2way'!$Q$3:$Q$7690,"="&amp;B56,'2way'!$Y$3:$Y$7690,"&lt;&gt;P") + SUMIFS('2way'!$AF$3:$AF$7690,'2way'!$R$3:$R$7690,"="&amp;B56,'2way'!$Y$3:$Y$7690,"&lt;&gt;P")</f>
        <v>-500</v>
      </c>
      <c r="K56" s="80">
        <f t="shared" si="2"/>
        <v>-1</v>
      </c>
    </row>
    <row r="57" spans="1:1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500</v>
      </c>
      <c r="D57">
        <f>SUMIFS('2way'!$AB$3:$AB$7690,'2way'!$Q$3:$Q$7690,"="&amp;B57,'2way'!$Z$3:$Z$7690,"&lt;&gt;P") + SUMIFS('2way'!$AB$3:$AB$7690,'2way'!$R$3:$R$7690,"="&amp;B57,'2way'!$Z$3:$Z$7690,"&lt;&gt;P")</f>
        <v>112.00000000000003</v>
      </c>
      <c r="E57" s="80">
        <f t="shared" si="0"/>
        <v>0.22400000000000006</v>
      </c>
      <c r="F57">
        <f>SUMIFS('2way'!$Z$3:$Z$7690,'2way'!$Q$3:$Q$7690,"=" &amp;B57,'2way'!$Y$3:$Y$7690,"&lt;&gt;P") + SUMIFS('2way'!$Z$3:$Z$7690,'2way'!$R$3:$R$7690,"=" &amp;B57,'2way'!$Y$3:$Y$7690,"&lt;&gt;P")</f>
        <v>500</v>
      </c>
      <c r="G57">
        <f>SUMIFS('2way'!$AD$3:$AD$7690,'2way'!$Q$3:$Q$7690,"="&amp;B57,'2way'!$Y$3:$Y$7690,"&lt;&gt;P") + SUMIFS('2way'!$AD$3:$AD$7690,'2way'!$R$3:$R$7690,"="&amp;D57,'2way'!$Y$3:$Y$7690,"&lt;&gt;P")</f>
        <v>-200</v>
      </c>
      <c r="H57" s="80">
        <f t="shared" si="1"/>
        <v>-0.4</v>
      </c>
      <c r="I57">
        <f>SUMIFS('2way'!$Z$3:$Z$7690,'2way'!$Q$3:$Q$7690,"=" &amp;B57,'2way'!$Y$3:$Y$7690,"&lt;&gt;P") + SUMIFS('2way'!$Z$3:$Z$7690,'2way'!$R$3:$R$7690,"=" &amp;B57,'2way'!$Y$3:$Y$7690,"&lt;&gt;P")</f>
        <v>500</v>
      </c>
      <c r="J57">
        <f>SUMIFS('2way'!$AF$3:$AF$7690,'2way'!$Q$3:$Q$7690,"="&amp;B57,'2way'!$Y$3:$Y$7690,"&lt;&gt;P") + SUMIFS('2way'!$AF$3:$AF$7690,'2way'!$R$3:$R$7690,"="&amp;B57,'2way'!$Y$3:$Y$7690,"&lt;&gt;P")</f>
        <v>-312</v>
      </c>
      <c r="K57" s="80">
        <f t="shared" si="2"/>
        <v>-0.624</v>
      </c>
    </row>
    <row r="58" spans="1:1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500</v>
      </c>
      <c r="D58">
        <f>SUMIFS('2way'!$AB$3:$AB$7690,'2way'!$Q$3:$Q$7690,"="&amp;B58,'2way'!$Z$3:$Z$7690,"&lt;&gt;P") + SUMIFS('2way'!$AB$3:$AB$7690,'2way'!$R$3:$R$7690,"="&amp;B58,'2way'!$Z$3:$Z$7690,"&lt;&gt;P")</f>
        <v>-297</v>
      </c>
      <c r="E58" s="80">
        <f t="shared" si="0"/>
        <v>-0.59399999999999997</v>
      </c>
      <c r="F58">
        <f>SUMIFS('2way'!$Z$3:$Z$7690,'2way'!$Q$3:$Q$7690,"=" &amp;B58,'2way'!$Y$3:$Y$7690,"&lt;&gt;P") + SUMIFS('2way'!$Z$3:$Z$7690,'2way'!$R$3:$R$7690,"=" &amp;B58,'2way'!$Y$3:$Y$7690,"&lt;&gt;P")</f>
        <v>500</v>
      </c>
      <c r="G58">
        <f>SUMIFS('2way'!$AD$3:$AD$7690,'2way'!$Q$3:$Q$7690,"="&amp;B58,'2way'!$Y$3:$Y$7690,"&lt;&gt;P") + SUMIFS('2way'!$AD$3:$AD$7690,'2way'!$R$3:$R$7690,"="&amp;D58,'2way'!$Y$3:$Y$7690,"&lt;&gt;P")</f>
        <v>-97.000000000000028</v>
      </c>
      <c r="H58" s="80">
        <f t="shared" si="1"/>
        <v>-0.19400000000000006</v>
      </c>
      <c r="I58">
        <f>SUMIFS('2way'!$Z$3:$Z$7690,'2way'!$Q$3:$Q$7690,"=" &amp;B58,'2way'!$Y$3:$Y$7690,"&lt;&gt;P") + SUMIFS('2way'!$Z$3:$Z$7690,'2way'!$R$3:$R$7690,"=" &amp;B58,'2way'!$Y$3:$Y$7690,"&lt;&gt;P")</f>
        <v>500</v>
      </c>
      <c r="J58">
        <f>SUMIFS('2way'!$AF$3:$AF$7690,'2way'!$Q$3:$Q$7690,"="&amp;B58,'2way'!$Y$3:$Y$7690,"&lt;&gt;P") + SUMIFS('2way'!$AF$3:$AF$7690,'2way'!$R$3:$R$7690,"="&amp;B58,'2way'!$Y$3:$Y$7690,"&lt;&gt;P")</f>
        <v>-500</v>
      </c>
      <c r="K58" s="80">
        <f t="shared" si="2"/>
        <v>-1</v>
      </c>
    </row>
    <row r="59" spans="1:1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600</v>
      </c>
      <c r="D59">
        <f>SUMIFS('2way'!$AB$3:$AB$7690,'2way'!$Q$3:$Q$7690,"="&amp;B59,'2way'!$Z$3:$Z$7690,"&lt;&gt;P") + SUMIFS('2way'!$AB$3:$AB$7690,'2way'!$R$3:$R$7690,"="&amp;B59,'2way'!$Z$3:$Z$7690,"&lt;&gt;P")</f>
        <v>-2</v>
      </c>
      <c r="E59" s="80">
        <f t="shared" si="0"/>
        <v>-3.3333333333333335E-3</v>
      </c>
      <c r="F59">
        <f>SUMIFS('2way'!$Z$3:$Z$7690,'2way'!$Q$3:$Q$7690,"=" &amp;B59,'2way'!$Y$3:$Y$7690,"&lt;&gt;P") + SUMIFS('2way'!$Z$3:$Z$7690,'2way'!$R$3:$R$7690,"=" &amp;B59,'2way'!$Y$3:$Y$7690,"&lt;&gt;P")</f>
        <v>600</v>
      </c>
      <c r="G59">
        <f>SUMIFS('2way'!$AD$3:$AD$7690,'2way'!$Q$3:$Q$7690,"="&amp;B59,'2way'!$Y$3:$Y$7690,"&lt;&gt;P") + SUMIFS('2way'!$AD$3:$AD$7690,'2way'!$R$3:$R$7690,"="&amp;D59,'2way'!$Y$3:$Y$7690,"&lt;&gt;P")</f>
        <v>-98</v>
      </c>
      <c r="H59" s="80">
        <f t="shared" si="1"/>
        <v>-0.16333333333333333</v>
      </c>
      <c r="I59">
        <f>SUMIFS('2way'!$Z$3:$Z$7690,'2way'!$Q$3:$Q$7690,"=" &amp;B59,'2way'!$Y$3:$Y$7690,"&lt;&gt;P") + SUMIFS('2way'!$Z$3:$Z$7690,'2way'!$R$3:$R$7690,"=" &amp;B59,'2way'!$Y$3:$Y$7690,"&lt;&gt;P")</f>
        <v>600</v>
      </c>
      <c r="J59">
        <f>SUMIFS('2way'!$AF$3:$AF$7690,'2way'!$Q$3:$Q$7690,"="&amp;B59,'2way'!$Y$3:$Y$7690,"&lt;&gt;P") + SUMIFS('2way'!$AF$3:$AF$7690,'2way'!$R$3:$R$7690,"="&amp;B59,'2way'!$Y$3:$Y$7690,"&lt;&gt;P")</f>
        <v>-35</v>
      </c>
      <c r="K59" s="80">
        <f t="shared" si="2"/>
        <v>-5.8333333333333334E-2</v>
      </c>
    </row>
    <row r="60" spans="1:1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600</v>
      </c>
      <c r="D60">
        <f>SUMIFS('2way'!$AB$3:$AB$7690,'2way'!$Q$3:$Q$7690,"="&amp;B60,'2way'!$Z$3:$Z$7690,"&lt;&gt;P") + SUMIFS('2way'!$AB$3:$AB$7690,'2way'!$R$3:$R$7690,"="&amp;B60,'2way'!$Z$3:$Z$7690,"&lt;&gt;P")</f>
        <v>193</v>
      </c>
      <c r="E60" s="80">
        <f t="shared" si="0"/>
        <v>0.32166666666666666</v>
      </c>
      <c r="F60">
        <f>SUMIFS('2way'!$Z$3:$Z$7690,'2way'!$Q$3:$Q$7690,"=" &amp;B60,'2way'!$Y$3:$Y$7690,"&lt;&gt;P") + SUMIFS('2way'!$Z$3:$Z$7690,'2way'!$R$3:$R$7690,"=" &amp;B60,'2way'!$Y$3:$Y$7690,"&lt;&gt;P")</f>
        <v>600</v>
      </c>
      <c r="G60">
        <f>SUMIFS('2way'!$AD$3:$AD$7690,'2way'!$Q$3:$Q$7690,"="&amp;B60,'2way'!$Y$3:$Y$7690,"&lt;&gt;P") + SUMIFS('2way'!$AD$3:$AD$7690,'2way'!$R$3:$R$7690,"="&amp;D60,'2way'!$Y$3:$Y$7690,"&lt;&gt;P")</f>
        <v>97</v>
      </c>
      <c r="H60" s="80">
        <f t="shared" si="1"/>
        <v>0.16166666666666665</v>
      </c>
      <c r="I60">
        <f>SUMIFS('2way'!$Z$3:$Z$7690,'2way'!$Q$3:$Q$7690,"=" &amp;B60,'2way'!$Y$3:$Y$7690,"&lt;&gt;P") + SUMIFS('2way'!$Z$3:$Z$7690,'2way'!$R$3:$R$7690,"=" &amp;B60,'2way'!$Y$3:$Y$7690,"&lt;&gt;P")</f>
        <v>600</v>
      </c>
      <c r="J60">
        <f>SUMIFS('2way'!$AF$3:$AF$7690,'2way'!$Q$3:$Q$7690,"="&amp;B60,'2way'!$Y$3:$Y$7690,"&lt;&gt;P") + SUMIFS('2way'!$AF$3:$AF$7690,'2way'!$R$3:$R$7690,"="&amp;B60,'2way'!$Y$3:$Y$7690,"&lt;&gt;P")</f>
        <v>-410</v>
      </c>
      <c r="K60" s="80">
        <f t="shared" si="2"/>
        <v>-0.68333333333333335</v>
      </c>
    </row>
    <row r="61" spans="1:1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600</v>
      </c>
      <c r="D61">
        <f>SUMIFS('2way'!$AB$3:$AB$7690,'2way'!$Q$3:$Q$7690,"="&amp;B61,'2way'!$Z$3:$Z$7690,"&lt;&gt;P") + SUMIFS('2way'!$AB$3:$AB$7690,'2way'!$R$3:$R$7690,"="&amp;B61,'2way'!$Z$3:$Z$7690,"&lt;&gt;P")</f>
        <v>-189</v>
      </c>
      <c r="E61" s="80">
        <f t="shared" si="0"/>
        <v>-0.315</v>
      </c>
      <c r="F61">
        <f>SUMIFS('2way'!$Z$3:$Z$7690,'2way'!$Q$3:$Q$7690,"=" &amp;B61,'2way'!$Y$3:$Y$7690,"&lt;&gt;P") + SUMIFS('2way'!$Z$3:$Z$7690,'2way'!$R$3:$R$7690,"=" &amp;B61,'2way'!$Y$3:$Y$7690,"&lt;&gt;P")</f>
        <v>600</v>
      </c>
      <c r="G61">
        <f>SUMIFS('2way'!$AD$3:$AD$7690,'2way'!$Q$3:$Q$7690,"="&amp;B61,'2way'!$Y$3:$Y$7690,"&lt;&gt;P") + SUMIFS('2way'!$AD$3:$AD$7690,'2way'!$R$3:$R$7690,"="&amp;D61,'2way'!$Y$3:$Y$7690,"&lt;&gt;P")</f>
        <v>-300</v>
      </c>
      <c r="H61" s="80">
        <f t="shared" si="1"/>
        <v>-0.5</v>
      </c>
      <c r="I61">
        <f>SUMIFS('2way'!$Z$3:$Z$7690,'2way'!$Q$3:$Q$7690,"=" &amp;B61,'2way'!$Y$3:$Y$7690,"&lt;&gt;P") + SUMIFS('2way'!$Z$3:$Z$7690,'2way'!$R$3:$R$7690,"=" &amp;B61,'2way'!$Y$3:$Y$7690,"&lt;&gt;P")</f>
        <v>600</v>
      </c>
      <c r="J61">
        <f>SUMIFS('2way'!$AF$3:$AF$7690,'2way'!$Q$3:$Q$7690,"="&amp;B61,'2way'!$Y$3:$Y$7690,"&lt;&gt;P") + SUMIFS('2way'!$AF$3:$AF$7690,'2way'!$R$3:$R$7690,"="&amp;B61,'2way'!$Y$3:$Y$7690,"&lt;&gt;P")</f>
        <v>-77</v>
      </c>
      <c r="K61" s="80">
        <f t="shared" si="2"/>
        <v>-0.12833333333333333</v>
      </c>
    </row>
    <row r="62" spans="1:1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600</v>
      </c>
      <c r="D62">
        <f>SUMIFS('2way'!$AB$3:$AB$7690,'2way'!$Q$3:$Q$7690,"="&amp;B62,'2way'!$Z$3:$Z$7690,"&lt;&gt;P") + SUMIFS('2way'!$AB$3:$AB$7690,'2way'!$R$3:$R$7690,"="&amp;B62,'2way'!$Z$3:$Z$7690,"&lt;&gt;P")</f>
        <v>37</v>
      </c>
      <c r="E62" s="80">
        <f t="shared" si="0"/>
        <v>6.1666666666666668E-2</v>
      </c>
      <c r="F62">
        <f>SUMIFS('2way'!$Z$3:$Z$7690,'2way'!$Q$3:$Q$7690,"=" &amp;B62,'2way'!$Y$3:$Y$7690,"&lt;&gt;P") + SUMIFS('2way'!$Z$3:$Z$7690,'2way'!$R$3:$R$7690,"=" &amp;B62,'2way'!$Y$3:$Y$7690,"&lt;&gt;P")</f>
        <v>600</v>
      </c>
      <c r="G62">
        <f>SUMIFS('2way'!$AD$3:$AD$7690,'2way'!$Q$3:$Q$7690,"="&amp;B62,'2way'!$Y$3:$Y$7690,"&lt;&gt;P") + SUMIFS('2way'!$AD$3:$AD$7690,'2way'!$R$3:$R$7690,"="&amp;D62,'2way'!$Y$3:$Y$7690,"&lt;&gt;P")</f>
        <v>-79.999999999999972</v>
      </c>
      <c r="H62" s="80">
        <f t="shared" si="1"/>
        <v>-0.13333333333333328</v>
      </c>
      <c r="I62">
        <f>SUMIFS('2way'!$Z$3:$Z$7690,'2way'!$Q$3:$Q$7690,"=" &amp;B62,'2way'!$Y$3:$Y$7690,"&lt;&gt;P") + SUMIFS('2way'!$Z$3:$Z$7690,'2way'!$R$3:$R$7690,"=" &amp;B62,'2way'!$Y$3:$Y$7690,"&lt;&gt;P")</f>
        <v>600</v>
      </c>
      <c r="J62">
        <f>SUMIFS('2way'!$AF$3:$AF$7690,'2way'!$Q$3:$Q$7690,"="&amp;B62,'2way'!$Y$3:$Y$7690,"&lt;&gt;P") + SUMIFS('2way'!$AF$3:$AF$7690,'2way'!$R$3:$R$7690,"="&amp;B62,'2way'!$Y$3:$Y$7690,"&lt;&gt;P")</f>
        <v>-254</v>
      </c>
      <c r="K62" s="80">
        <f t="shared" si="2"/>
        <v>-0.42333333333333334</v>
      </c>
    </row>
    <row r="63" spans="1:1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500</v>
      </c>
      <c r="D63">
        <f>SUMIFS('2way'!$AB$3:$AB$7690,'2way'!$Q$3:$Q$7690,"="&amp;B63,'2way'!$Z$3:$Z$7690,"&lt;&gt;P") + SUMIFS('2way'!$AB$3:$AB$7690,'2way'!$R$3:$R$7690,"="&amp;B63,'2way'!$Z$3:$Z$7690,"&lt;&gt;P")</f>
        <v>-133</v>
      </c>
      <c r="E63" s="80">
        <f t="shared" si="0"/>
        <v>-0.26600000000000001</v>
      </c>
      <c r="F63">
        <f>SUMIFS('2way'!$Z$3:$Z$7690,'2way'!$Q$3:$Q$7690,"=" &amp;B63,'2way'!$Y$3:$Y$7690,"&lt;&gt;P") + SUMIFS('2way'!$Z$3:$Z$7690,'2way'!$R$3:$R$7690,"=" &amp;B63,'2way'!$Y$3:$Y$7690,"&lt;&gt;P")</f>
        <v>500</v>
      </c>
      <c r="G63">
        <f>SUMIFS('2way'!$AD$3:$AD$7690,'2way'!$Q$3:$Q$7690,"="&amp;B63,'2way'!$Y$3:$Y$7690,"&lt;&gt;P") + SUMIFS('2way'!$AD$3:$AD$7690,'2way'!$R$3:$R$7690,"="&amp;D63,'2way'!$Y$3:$Y$7690,"&lt;&gt;P")</f>
        <v>-200</v>
      </c>
      <c r="H63" s="80">
        <f t="shared" si="1"/>
        <v>-0.4</v>
      </c>
      <c r="I63">
        <f>SUMIFS('2way'!$Z$3:$Z$7690,'2way'!$Q$3:$Q$7690,"=" &amp;B63,'2way'!$Y$3:$Y$7690,"&lt;&gt;P") + SUMIFS('2way'!$Z$3:$Z$7690,'2way'!$R$3:$R$7690,"=" &amp;B63,'2way'!$Y$3:$Y$7690,"&lt;&gt;P")</f>
        <v>500</v>
      </c>
      <c r="J63">
        <f>SUMIFS('2way'!$AF$3:$AF$7690,'2way'!$Q$3:$Q$7690,"="&amp;B63,'2way'!$Y$3:$Y$7690,"&lt;&gt;P") + SUMIFS('2way'!$AF$3:$AF$7690,'2way'!$R$3:$R$7690,"="&amp;B63,'2way'!$Y$3:$Y$7690,"&lt;&gt;P")</f>
        <v>-133</v>
      </c>
      <c r="K63" s="80">
        <f t="shared" si="2"/>
        <v>-0.26600000000000001</v>
      </c>
    </row>
    <row r="64" spans="1:1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600</v>
      </c>
      <c r="D64">
        <f>SUMIFS('2way'!$AB$3:$AB$7690,'2way'!$Q$3:$Q$7690,"="&amp;B64,'2way'!$Z$3:$Z$7690,"&lt;&gt;P") + SUMIFS('2way'!$AB$3:$AB$7690,'2way'!$R$3:$R$7690,"="&amp;B64,'2way'!$Z$3:$Z$7690,"&lt;&gt;P")</f>
        <v>-394</v>
      </c>
      <c r="E64" s="80">
        <f t="shared" si="0"/>
        <v>-0.65666666666666662</v>
      </c>
      <c r="F64">
        <f>SUMIFS('2way'!$Z$3:$Z$7690,'2way'!$Q$3:$Q$7690,"=" &amp;B64,'2way'!$Y$3:$Y$7690,"&lt;&gt;P") + SUMIFS('2way'!$Z$3:$Z$7690,'2way'!$R$3:$R$7690,"=" &amp;B64,'2way'!$Y$3:$Y$7690,"&lt;&gt;P")</f>
        <v>600</v>
      </c>
      <c r="G64">
        <f>SUMIFS('2way'!$AD$3:$AD$7690,'2way'!$Q$3:$Q$7690,"="&amp;B64,'2way'!$Y$3:$Y$7690,"&lt;&gt;P") + SUMIFS('2way'!$AD$3:$AD$7690,'2way'!$R$3:$R$7690,"="&amp;D64,'2way'!$Y$3:$Y$7690,"&lt;&gt;P")</f>
        <v>-300</v>
      </c>
      <c r="H64" s="80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600</v>
      </c>
      <c r="J64">
        <f>SUMIFS('2way'!$AF$3:$AF$7690,'2way'!$Q$3:$Q$7690,"="&amp;B64,'2way'!$Y$3:$Y$7690,"&lt;&gt;P") + SUMIFS('2way'!$AF$3:$AF$7690,'2way'!$R$3:$R$7690,"="&amp;B64,'2way'!$Y$3:$Y$7690,"&lt;&gt;P")</f>
        <v>-394</v>
      </c>
      <c r="K64" s="80">
        <f t="shared" si="2"/>
        <v>-0.65666666666666662</v>
      </c>
    </row>
    <row r="65" spans="1:1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500</v>
      </c>
      <c r="D65">
        <f>SUMIFS('2way'!$AB$3:$AB$7690,'2way'!$Q$3:$Q$7690,"="&amp;B65,'2way'!$Z$3:$Z$7690,"&lt;&gt;P") + SUMIFS('2way'!$AB$3:$AB$7690,'2way'!$R$3:$R$7690,"="&amp;B65,'2way'!$Z$3:$Z$7690,"&lt;&gt;P")</f>
        <v>-94.000000000000028</v>
      </c>
      <c r="E65" s="80">
        <f t="shared" si="0"/>
        <v>-0.18800000000000006</v>
      </c>
      <c r="F65">
        <f>SUMIFS('2way'!$Z$3:$Z$7690,'2way'!$Q$3:$Q$7690,"=" &amp;B65,'2way'!$Y$3:$Y$7690,"&lt;&gt;P") + SUMIFS('2way'!$Z$3:$Z$7690,'2way'!$R$3:$R$7690,"=" &amp;B65,'2way'!$Y$3:$Y$7690,"&lt;&gt;P")</f>
        <v>500</v>
      </c>
      <c r="G65">
        <f>SUMIFS('2way'!$AD$3:$AD$7690,'2way'!$Q$3:$Q$7690,"="&amp;B65,'2way'!$Y$3:$Y$7690,"&lt;&gt;P") + SUMIFS('2way'!$AD$3:$AD$7690,'2way'!$R$3:$R$7690,"="&amp;D65,'2way'!$Y$3:$Y$7690,"&lt;&gt;P")</f>
        <v>-300</v>
      </c>
      <c r="H65" s="80">
        <f t="shared" si="1"/>
        <v>-0.6</v>
      </c>
      <c r="I65">
        <f>SUMIFS('2way'!$Z$3:$Z$7690,'2way'!$Q$3:$Q$7690,"=" &amp;B65,'2way'!$Y$3:$Y$7690,"&lt;&gt;P") + SUMIFS('2way'!$Z$3:$Z$7690,'2way'!$R$3:$R$7690,"=" &amp;B65,'2way'!$Y$3:$Y$7690,"&lt;&gt;P")</f>
        <v>500</v>
      </c>
      <c r="J65">
        <f>SUMIFS('2way'!$AF$3:$AF$7690,'2way'!$Q$3:$Q$7690,"="&amp;B65,'2way'!$Y$3:$Y$7690,"&lt;&gt;P") + SUMIFS('2way'!$AF$3:$AF$7690,'2way'!$R$3:$R$7690,"="&amp;B65,'2way'!$Y$3:$Y$7690,"&lt;&gt;P")</f>
        <v>-125</v>
      </c>
      <c r="K65" s="80">
        <f t="shared" si="2"/>
        <v>-0.25</v>
      </c>
    </row>
    <row r="66" spans="1:1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600</v>
      </c>
      <c r="D66">
        <f>SUMIFS('2way'!$AB$3:$AB$7690,'2way'!$Q$3:$Q$7690,"="&amp;B66,'2way'!$Z$3:$Z$7690,"&lt;&gt;P") + SUMIFS('2way'!$AB$3:$AB$7690,'2way'!$R$3:$R$7690,"="&amp;B66,'2way'!$Z$3:$Z$7690,"&lt;&gt;P")</f>
        <v>-30</v>
      </c>
      <c r="E66" s="80">
        <f t="shared" si="0"/>
        <v>-0.05</v>
      </c>
      <c r="F66">
        <f>SUMIFS('2way'!$Z$3:$Z$7690,'2way'!$Q$3:$Q$7690,"=" &amp;B66,'2way'!$Y$3:$Y$7690,"&lt;&gt;P") + SUMIFS('2way'!$Z$3:$Z$7690,'2way'!$R$3:$R$7690,"=" &amp;B66,'2way'!$Y$3:$Y$7690,"&lt;&gt;P")</f>
        <v>600</v>
      </c>
      <c r="G66">
        <f>SUMIFS('2way'!$AD$3:$AD$7690,'2way'!$Q$3:$Q$7690,"="&amp;B66,'2way'!$Y$3:$Y$7690,"&lt;&gt;P") + SUMIFS('2way'!$AD$3:$AD$7690,'2way'!$R$3:$R$7690,"="&amp;D66,'2way'!$Y$3:$Y$7690,"&lt;&gt;P")</f>
        <v>-300</v>
      </c>
      <c r="H66" s="80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600</v>
      </c>
      <c r="J66">
        <f>SUMIFS('2way'!$AF$3:$AF$7690,'2way'!$Q$3:$Q$7690,"="&amp;B66,'2way'!$Y$3:$Y$7690,"&lt;&gt;P") + SUMIFS('2way'!$AF$3:$AF$7690,'2way'!$R$3:$R$7690,"="&amp;B66,'2way'!$Y$3:$Y$7690,"&lt;&gt;P")</f>
        <v>-403</v>
      </c>
      <c r="K66" s="80">
        <f t="shared" si="2"/>
        <v>-0.67166666666666663</v>
      </c>
    </row>
    <row r="67" spans="1:1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500</v>
      </c>
      <c r="D67">
        <f>SUMIFS('2way'!$AB$3:$AB$7690,'2way'!$Q$3:$Q$7690,"="&amp;B67,'2way'!$Z$3:$Z$7690,"&lt;&gt;P") + SUMIFS('2way'!$AB$3:$AB$7690,'2way'!$R$3:$R$7690,"="&amp;B67,'2way'!$Z$3:$Z$7690,"&lt;&gt;P")</f>
        <v>-84</v>
      </c>
      <c r="E67" s="80">
        <f t="shared" si="0"/>
        <v>-0.16800000000000001</v>
      </c>
      <c r="F67">
        <f>SUMIFS('2way'!$Z$3:$Z$7690,'2way'!$Q$3:$Q$7690,"=" &amp;B67,'2way'!$Y$3:$Y$7690,"&lt;&gt;P") + SUMIFS('2way'!$Z$3:$Z$7690,'2way'!$R$3:$R$7690,"=" &amp;B67,'2way'!$Y$3:$Y$7690,"&lt;&gt;P")</f>
        <v>500</v>
      </c>
      <c r="G67">
        <f>SUMIFS('2way'!$AD$3:$AD$7690,'2way'!$Q$3:$Q$7690,"="&amp;B67,'2way'!$Y$3:$Y$7690,"&lt;&gt;P") + SUMIFS('2way'!$AD$3:$AD$7690,'2way'!$R$3:$R$7690,"="&amp;D67,'2way'!$Y$3:$Y$7690,"&lt;&gt;P")</f>
        <v>-103</v>
      </c>
      <c r="H67" s="80">
        <f t="shared" si="1"/>
        <v>-0.20599999999999999</v>
      </c>
      <c r="I67">
        <f>SUMIFS('2way'!$Z$3:$Z$7690,'2way'!$Q$3:$Q$7690,"=" &amp;B67,'2way'!$Y$3:$Y$7690,"&lt;&gt;P") + SUMIFS('2way'!$Z$3:$Z$7690,'2way'!$R$3:$R$7690,"=" &amp;B67,'2way'!$Y$3:$Y$7690,"&lt;&gt;P")</f>
        <v>500</v>
      </c>
      <c r="J67">
        <f>SUMIFS('2way'!$AF$3:$AF$7690,'2way'!$Q$3:$Q$7690,"="&amp;B67,'2way'!$Y$3:$Y$7690,"&lt;&gt;P") + SUMIFS('2way'!$AF$3:$AF$7690,'2way'!$R$3:$R$7690,"="&amp;B67,'2way'!$Y$3:$Y$7690,"&lt;&gt;P")</f>
        <v>-319</v>
      </c>
      <c r="K67" s="80">
        <f t="shared" si="2"/>
        <v>-0.63800000000000001</v>
      </c>
    </row>
    <row r="68" spans="1:1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500</v>
      </c>
      <c r="D68">
        <f>SUMIFS('2way'!$AB$3:$AB$7690,'2way'!$Q$3:$Q$7690,"="&amp;B68,'2way'!$Z$3:$Z$7690,"&lt;&gt;P") + SUMIFS('2way'!$AB$3:$AB$7690,'2way'!$R$3:$R$7690,"="&amp;B68,'2way'!$Z$3:$Z$7690,"&lt;&gt;P")</f>
        <v>-155</v>
      </c>
      <c r="E68" s="80">
        <f t="shared" ref="E68:E131" si="3">D68/C68</f>
        <v>-0.31</v>
      </c>
      <c r="F68">
        <f>SUMIFS('2way'!$Z$3:$Z$7690,'2way'!$Q$3:$Q$7690,"=" &amp;B68,'2way'!$Y$3:$Y$7690,"&lt;&gt;P") + SUMIFS('2way'!$Z$3:$Z$7690,'2way'!$R$3:$R$7690,"=" &amp;B68,'2way'!$Y$3:$Y$7690,"&lt;&gt;P")</f>
        <v>500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80">
        <f t="shared" ref="H68:H131" si="4">G68/F68</f>
        <v>-0.4</v>
      </c>
      <c r="I68">
        <f>SUMIFS('2way'!$Z$3:$Z$7690,'2way'!$Q$3:$Q$7690,"=" &amp;B68,'2way'!$Y$3:$Y$7690,"&lt;&gt;P") + SUMIFS('2way'!$Z$3:$Z$7690,'2way'!$R$3:$R$7690,"=" &amp;B68,'2way'!$Y$3:$Y$7690,"&lt;&gt;P")</f>
        <v>500</v>
      </c>
      <c r="J68">
        <f>SUMIFS('2way'!$AF$3:$AF$7690,'2way'!$Q$3:$Q$7690,"="&amp;B68,'2way'!$Y$3:$Y$7690,"&lt;&gt;P") + SUMIFS('2way'!$AF$3:$AF$7690,'2way'!$R$3:$R$7690,"="&amp;B68,'2way'!$Y$3:$Y$7690,"&lt;&gt;P")</f>
        <v>-155</v>
      </c>
      <c r="K68" s="80">
        <f t="shared" ref="K68:K131" si="5">J68/I68</f>
        <v>-0.31</v>
      </c>
    </row>
    <row r="69" spans="1:1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500</v>
      </c>
      <c r="D69">
        <f>SUMIFS('2way'!$AB$3:$AB$7690,'2way'!$Q$3:$Q$7690,"="&amp;B69,'2way'!$Z$3:$Z$7690,"&lt;&gt;P") + SUMIFS('2way'!$AB$3:$AB$7690,'2way'!$R$3:$R$7690,"="&amp;B69,'2way'!$Z$3:$Z$7690,"&lt;&gt;P")</f>
        <v>88</v>
      </c>
      <c r="E69" s="80">
        <f t="shared" si="3"/>
        <v>0.17599999999999999</v>
      </c>
      <c r="F69">
        <f>SUMIFS('2way'!$Z$3:$Z$7690,'2way'!$Q$3:$Q$7690,"=" &amp;B69,'2way'!$Y$3:$Y$7690,"&lt;&gt;P") + SUMIFS('2way'!$Z$3:$Z$7690,'2way'!$R$3:$R$7690,"=" &amp;B69,'2way'!$Y$3:$Y$7690,"&lt;&gt;P")</f>
        <v>500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80">
        <f t="shared" si="4"/>
        <v>-0.4</v>
      </c>
      <c r="I69">
        <f>SUMIFS('2way'!$Z$3:$Z$7690,'2way'!$Q$3:$Q$7690,"=" &amp;B69,'2way'!$Y$3:$Y$7690,"&lt;&gt;P") + SUMIFS('2way'!$Z$3:$Z$7690,'2way'!$R$3:$R$7690,"=" &amp;B69,'2way'!$Y$3:$Y$7690,"&lt;&gt;P")</f>
        <v>500</v>
      </c>
      <c r="J69">
        <f>SUMIFS('2way'!$AF$3:$AF$7690,'2way'!$Q$3:$Q$7690,"="&amp;B69,'2way'!$Y$3:$Y$7690,"&lt;&gt;P") + SUMIFS('2way'!$AF$3:$AF$7690,'2way'!$R$3:$R$7690,"="&amp;B69,'2way'!$Y$3:$Y$7690,"&lt;&gt;P")</f>
        <v>-156</v>
      </c>
      <c r="K69" s="80">
        <f t="shared" si="5"/>
        <v>-0.312</v>
      </c>
    </row>
    <row r="70" spans="1:1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500</v>
      </c>
      <c r="D70">
        <f>SUMIFS('2way'!$AB$3:$AB$7690,'2way'!$Q$3:$Q$7690,"="&amp;B70,'2way'!$Z$3:$Z$7690,"&lt;&gt;P") + SUMIFS('2way'!$AB$3:$AB$7690,'2way'!$R$3:$R$7690,"="&amp;B70,'2way'!$Z$3:$Z$7690,"&lt;&gt;P")</f>
        <v>-108.00000000000003</v>
      </c>
      <c r="E70" s="80">
        <f t="shared" si="3"/>
        <v>-0.21600000000000005</v>
      </c>
      <c r="F70">
        <f>SUMIFS('2way'!$Z$3:$Z$7690,'2way'!$Q$3:$Q$7690,"=" &amp;B70,'2way'!$Y$3:$Y$7690,"&lt;&gt;P") + SUMIFS('2way'!$Z$3:$Z$7690,'2way'!$R$3:$R$7690,"=" &amp;B70,'2way'!$Y$3:$Y$7690,"&lt;&gt;P")</f>
        <v>500</v>
      </c>
      <c r="G70">
        <f>SUMIFS('2way'!$AD$3:$AD$7690,'2way'!$Q$3:$Q$7690,"="&amp;B70,'2way'!$Y$3:$Y$7690,"&lt;&gt;P") + SUMIFS('2way'!$AD$3:$AD$7690,'2way'!$R$3:$R$7690,"="&amp;D70,'2way'!$Y$3:$Y$7690,"&lt;&gt;P")</f>
        <v>-300</v>
      </c>
      <c r="H70" s="80">
        <f t="shared" si="4"/>
        <v>-0.6</v>
      </c>
      <c r="I70">
        <f>SUMIFS('2way'!$Z$3:$Z$7690,'2way'!$Q$3:$Q$7690,"=" &amp;B70,'2way'!$Y$3:$Y$7690,"&lt;&gt;P") + SUMIFS('2way'!$Z$3:$Z$7690,'2way'!$R$3:$R$7690,"=" &amp;B70,'2way'!$Y$3:$Y$7690,"&lt;&gt;P")</f>
        <v>500</v>
      </c>
      <c r="J70">
        <f>SUMIFS('2way'!$AF$3:$AF$7690,'2way'!$Q$3:$Q$7690,"="&amp;B70,'2way'!$Y$3:$Y$7690,"&lt;&gt;P") + SUMIFS('2way'!$AF$3:$AF$7690,'2way'!$R$3:$R$7690,"="&amp;B70,'2way'!$Y$3:$Y$7690,"&lt;&gt;P")</f>
        <v>-311</v>
      </c>
      <c r="K70" s="80">
        <f t="shared" si="5"/>
        <v>-0.622</v>
      </c>
    </row>
    <row r="71" spans="1:1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600</v>
      </c>
      <c r="D71">
        <f>SUMIFS('2way'!$AB$3:$AB$7690,'2way'!$Q$3:$Q$7690,"="&amp;B71,'2way'!$Z$3:$Z$7690,"&lt;&gt;P") + SUMIFS('2way'!$AB$3:$AB$7690,'2way'!$R$3:$R$7690,"="&amp;B71,'2way'!$Z$3:$Z$7690,"&lt;&gt;P")</f>
        <v>-435</v>
      </c>
      <c r="E71" s="80">
        <f t="shared" si="3"/>
        <v>-0.72499999999999998</v>
      </c>
      <c r="F71">
        <f>SUMIFS('2way'!$Z$3:$Z$7690,'2way'!$Q$3:$Q$7690,"=" &amp;B71,'2way'!$Y$3:$Y$7690,"&lt;&gt;P") + SUMIFS('2way'!$Z$3:$Z$7690,'2way'!$R$3:$R$7690,"=" &amp;B71,'2way'!$Y$3:$Y$7690,"&lt;&gt;P")</f>
        <v>600</v>
      </c>
      <c r="G71">
        <f>SUMIFS('2way'!$AD$3:$AD$7690,'2way'!$Q$3:$Q$7690,"="&amp;B71,'2way'!$Y$3:$Y$7690,"&lt;&gt;P") + SUMIFS('2way'!$AD$3:$AD$7690,'2way'!$R$3:$R$7690,"="&amp;D71,'2way'!$Y$3:$Y$7690,"&lt;&gt;P")</f>
        <v>-300</v>
      </c>
      <c r="H71" s="80">
        <f t="shared" si="4"/>
        <v>-0.5</v>
      </c>
      <c r="I71">
        <f>SUMIFS('2way'!$Z$3:$Z$7690,'2way'!$Q$3:$Q$7690,"=" &amp;B71,'2way'!$Y$3:$Y$7690,"&lt;&gt;P") + SUMIFS('2way'!$Z$3:$Z$7690,'2way'!$R$3:$R$7690,"=" &amp;B71,'2way'!$Y$3:$Y$7690,"&lt;&gt;P")</f>
        <v>600</v>
      </c>
      <c r="J71">
        <f>SUMIFS('2way'!$AF$3:$AF$7690,'2way'!$Q$3:$Q$7690,"="&amp;B71,'2way'!$Y$3:$Y$7690,"&lt;&gt;P") + SUMIFS('2way'!$AF$3:$AF$7690,'2way'!$R$3:$R$7690,"="&amp;B71,'2way'!$Y$3:$Y$7690,"&lt;&gt;P")</f>
        <v>-82</v>
      </c>
      <c r="K71" s="80">
        <f t="shared" si="5"/>
        <v>-0.13666666666666666</v>
      </c>
    </row>
    <row r="72" spans="1:1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600</v>
      </c>
      <c r="D72">
        <f>SUMIFS('2way'!$AB$3:$AB$7690,'2way'!$Q$3:$Q$7690,"="&amp;B72,'2way'!$Z$3:$Z$7690,"&lt;&gt;P") + SUMIFS('2way'!$AB$3:$AB$7690,'2way'!$R$3:$R$7690,"="&amp;B72,'2way'!$Z$3:$Z$7690,"&lt;&gt;P")</f>
        <v>-222</v>
      </c>
      <c r="E72" s="80">
        <f t="shared" si="3"/>
        <v>-0.37</v>
      </c>
      <c r="F72">
        <f>SUMIFS('2way'!$Z$3:$Z$7690,'2way'!$Q$3:$Q$7690,"=" &amp;B72,'2way'!$Y$3:$Y$7690,"&lt;&gt;P") + SUMIFS('2way'!$Z$3:$Z$7690,'2way'!$R$3:$R$7690,"=" &amp;B72,'2way'!$Y$3:$Y$7690,"&lt;&gt;P")</f>
        <v>600</v>
      </c>
      <c r="G72">
        <f>SUMIFS('2way'!$AD$3:$AD$7690,'2way'!$Q$3:$Q$7690,"="&amp;B72,'2way'!$Y$3:$Y$7690,"&lt;&gt;P") + SUMIFS('2way'!$AD$3:$AD$7690,'2way'!$R$3:$R$7690,"="&amp;D72,'2way'!$Y$3:$Y$7690,"&lt;&gt;P")</f>
        <v>-300</v>
      </c>
      <c r="H72" s="80">
        <f t="shared" si="4"/>
        <v>-0.5</v>
      </c>
      <c r="I72">
        <f>SUMIFS('2way'!$Z$3:$Z$7690,'2way'!$Q$3:$Q$7690,"=" &amp;B72,'2way'!$Y$3:$Y$7690,"&lt;&gt;P") + SUMIFS('2way'!$Z$3:$Z$7690,'2way'!$R$3:$R$7690,"=" &amp;B72,'2way'!$Y$3:$Y$7690,"&lt;&gt;P")</f>
        <v>600</v>
      </c>
      <c r="J72">
        <f>SUMIFS('2way'!$AF$3:$AF$7690,'2way'!$Q$3:$Q$7690,"="&amp;B72,'2way'!$Y$3:$Y$7690,"&lt;&gt;P") + SUMIFS('2way'!$AF$3:$AF$7690,'2way'!$R$3:$R$7690,"="&amp;B72,'2way'!$Y$3:$Y$7690,"&lt;&gt;P")</f>
        <v>-415</v>
      </c>
      <c r="K72" s="80">
        <f t="shared" si="5"/>
        <v>-0.69166666666666665</v>
      </c>
    </row>
    <row r="73" spans="1:1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600</v>
      </c>
      <c r="D73">
        <f>SUMIFS('2way'!$AB$3:$AB$7690,'2way'!$Q$3:$Q$7690,"="&amp;B73,'2way'!$Z$3:$Z$7690,"&lt;&gt;P") + SUMIFS('2way'!$AB$3:$AB$7690,'2way'!$R$3:$R$7690,"="&amp;B73,'2way'!$Z$3:$Z$7690,"&lt;&gt;P")</f>
        <v>-27.000000000000028</v>
      </c>
      <c r="E73" s="80">
        <f t="shared" si="3"/>
        <v>-4.5000000000000047E-2</v>
      </c>
      <c r="F73">
        <f>SUMIFS('2way'!$Z$3:$Z$7690,'2way'!$Q$3:$Q$7690,"=" &amp;B73,'2way'!$Y$3:$Y$7690,"&lt;&gt;P") + SUMIFS('2way'!$Z$3:$Z$7690,'2way'!$R$3:$R$7690,"=" &amp;B73,'2way'!$Y$3:$Y$7690,"&lt;&gt;P")</f>
        <v>600</v>
      </c>
      <c r="G73">
        <f>SUMIFS('2way'!$AD$3:$AD$7690,'2way'!$Q$3:$Q$7690,"="&amp;B73,'2way'!$Y$3:$Y$7690,"&lt;&gt;P") + SUMIFS('2way'!$AD$3:$AD$7690,'2way'!$R$3:$R$7690,"="&amp;D73,'2way'!$Y$3:$Y$7690,"&lt;&gt;P")</f>
        <v>-117</v>
      </c>
      <c r="H73" s="80">
        <f t="shared" si="4"/>
        <v>-0.19500000000000001</v>
      </c>
      <c r="I73">
        <f>SUMIFS('2way'!$Z$3:$Z$7690,'2way'!$Q$3:$Q$7690,"=" &amp;B73,'2way'!$Y$3:$Y$7690,"&lt;&gt;P") + SUMIFS('2way'!$Z$3:$Z$7690,'2way'!$R$3:$R$7690,"=" &amp;B73,'2way'!$Y$3:$Y$7690,"&lt;&gt;P")</f>
        <v>600</v>
      </c>
      <c r="J73">
        <f>SUMIFS('2way'!$AF$3:$AF$7690,'2way'!$Q$3:$Q$7690,"="&amp;B73,'2way'!$Y$3:$Y$7690,"&lt;&gt;P") + SUMIFS('2way'!$AF$3:$AF$7690,'2way'!$R$3:$R$7690,"="&amp;B73,'2way'!$Y$3:$Y$7690,"&lt;&gt;P")</f>
        <v>-415</v>
      </c>
      <c r="K73" s="80">
        <f t="shared" si="5"/>
        <v>-0.69166666666666665</v>
      </c>
    </row>
    <row r="74" spans="1:1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400</v>
      </c>
      <c r="D74">
        <f>SUMIFS('2way'!$AB$3:$AB$7690,'2way'!$Q$3:$Q$7690,"="&amp;B74,'2way'!$Z$3:$Z$7690,"&lt;&gt;P") + SUMIFS('2way'!$AB$3:$AB$7690,'2way'!$R$3:$R$7690,"="&amp;B74,'2way'!$Z$3:$Z$7690,"&lt;&gt;P")</f>
        <v>5.9999999999999432</v>
      </c>
      <c r="E74" s="80">
        <f t="shared" si="3"/>
        <v>1.4999999999999857E-2</v>
      </c>
      <c r="F74">
        <f>SUMIFS('2way'!$Z$3:$Z$7690,'2way'!$Q$3:$Q$7690,"=" &amp;B74,'2way'!$Y$3:$Y$7690,"&lt;&gt;P") + SUMIFS('2way'!$Z$3:$Z$7690,'2way'!$R$3:$R$7690,"=" &amp;B74,'2way'!$Y$3:$Y$7690,"&lt;&gt;P")</f>
        <v>400</v>
      </c>
      <c r="G74">
        <f>SUMIFS('2way'!$AD$3:$AD$7690,'2way'!$Q$3:$Q$7690,"="&amp;B74,'2way'!$Y$3:$Y$7690,"&lt;&gt;P") + SUMIFS('2way'!$AD$3:$AD$7690,'2way'!$R$3:$R$7690,"="&amp;D74,'2way'!$Y$3:$Y$7690,"&lt;&gt;P")</f>
        <v>-300</v>
      </c>
      <c r="H74" s="80">
        <f t="shared" si="4"/>
        <v>-0.75</v>
      </c>
      <c r="I74">
        <f>SUMIFS('2way'!$Z$3:$Z$7690,'2way'!$Q$3:$Q$7690,"=" &amp;B74,'2way'!$Y$3:$Y$7690,"&lt;&gt;P") + SUMIFS('2way'!$Z$3:$Z$7690,'2way'!$R$3:$R$7690,"=" &amp;B74,'2way'!$Y$3:$Y$7690,"&lt;&gt;P")</f>
        <v>400</v>
      </c>
      <c r="J74">
        <f>SUMIFS('2way'!$AF$3:$AF$7690,'2way'!$Q$3:$Q$7690,"="&amp;B74,'2way'!$Y$3:$Y$7690,"&lt;&gt;P") + SUMIFS('2way'!$AF$3:$AF$7690,'2way'!$R$3:$R$7690,"="&amp;B74,'2way'!$Y$3:$Y$7690,"&lt;&gt;P")</f>
        <v>-400</v>
      </c>
      <c r="K74" s="80">
        <f t="shared" si="5"/>
        <v>-1</v>
      </c>
    </row>
    <row r="75" spans="1:1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500</v>
      </c>
      <c r="D75">
        <f>SUMIFS('2way'!$AB$3:$AB$7690,'2way'!$Q$3:$Q$7690,"="&amp;B75,'2way'!$Z$3:$Z$7690,"&lt;&gt;P") + SUMIFS('2way'!$AB$3:$AB$7690,'2way'!$R$3:$R$7690,"="&amp;B75,'2way'!$Z$3:$Z$7690,"&lt;&gt;P")</f>
        <v>60.999999999999972</v>
      </c>
      <c r="E75" s="80">
        <f t="shared" si="3"/>
        <v>0.12199999999999994</v>
      </c>
      <c r="F75">
        <f>SUMIFS('2way'!$Z$3:$Z$7690,'2way'!$Q$3:$Q$7690,"=" &amp;B75,'2way'!$Y$3:$Y$7690,"&lt;&gt;P") + SUMIFS('2way'!$Z$3:$Z$7690,'2way'!$R$3:$R$7690,"=" &amp;B75,'2way'!$Y$3:$Y$7690,"&lt;&gt;P")</f>
        <v>500</v>
      </c>
      <c r="G75">
        <f>SUMIFS('2way'!$AD$3:$AD$7690,'2way'!$Q$3:$Q$7690,"="&amp;B75,'2way'!$Y$3:$Y$7690,"&lt;&gt;P") + SUMIFS('2way'!$AD$3:$AD$7690,'2way'!$R$3:$R$7690,"="&amp;D75,'2way'!$Y$3:$Y$7690,"&lt;&gt;P")</f>
        <v>-300</v>
      </c>
      <c r="H75" s="80">
        <f t="shared" si="4"/>
        <v>-0.6</v>
      </c>
      <c r="I75">
        <f>SUMIFS('2way'!$Z$3:$Z$7690,'2way'!$Q$3:$Q$7690,"=" &amp;B75,'2way'!$Y$3:$Y$7690,"&lt;&gt;P") + SUMIFS('2way'!$Z$3:$Z$7690,'2way'!$R$3:$R$7690,"=" &amp;B75,'2way'!$Y$3:$Y$7690,"&lt;&gt;P")</f>
        <v>500</v>
      </c>
      <c r="J75">
        <f>SUMIFS('2way'!$AF$3:$AF$7690,'2way'!$Q$3:$Q$7690,"="&amp;B75,'2way'!$Y$3:$Y$7690,"&lt;&gt;P") + SUMIFS('2way'!$AF$3:$AF$7690,'2way'!$R$3:$R$7690,"="&amp;B75,'2way'!$Y$3:$Y$7690,"&lt;&gt;P")</f>
        <v>7</v>
      </c>
      <c r="K75" s="80">
        <f t="shared" si="5"/>
        <v>1.4E-2</v>
      </c>
    </row>
    <row r="76" spans="1:1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600</v>
      </c>
      <c r="D76">
        <f>SUMIFS('2way'!$AB$3:$AB$7690,'2way'!$Q$3:$Q$7690,"="&amp;B76,'2way'!$Z$3:$Z$7690,"&lt;&gt;P") + SUMIFS('2way'!$AB$3:$AB$7690,'2way'!$R$3:$R$7690,"="&amp;B76,'2way'!$Z$3:$Z$7690,"&lt;&gt;P")</f>
        <v>427</v>
      </c>
      <c r="E76" s="80">
        <f t="shared" si="3"/>
        <v>0.71166666666666667</v>
      </c>
      <c r="F76">
        <f>SUMIFS('2way'!$Z$3:$Z$7690,'2way'!$Q$3:$Q$7690,"=" &amp;B76,'2way'!$Y$3:$Y$7690,"&lt;&gt;P") + SUMIFS('2way'!$Z$3:$Z$7690,'2way'!$R$3:$R$7690,"=" &amp;B76,'2way'!$Y$3:$Y$7690,"&lt;&gt;P")</f>
        <v>600</v>
      </c>
      <c r="G76">
        <f>SUMIFS('2way'!$AD$3:$AD$7690,'2way'!$Q$3:$Q$7690,"="&amp;B76,'2way'!$Y$3:$Y$7690,"&lt;&gt;P") + SUMIFS('2way'!$AD$3:$AD$7690,'2way'!$R$3:$R$7690,"="&amp;D76,'2way'!$Y$3:$Y$7690,"&lt;&gt;P")</f>
        <v>227.99999999999997</v>
      </c>
      <c r="H76" s="80">
        <f t="shared" si="4"/>
        <v>0.37999999999999995</v>
      </c>
      <c r="I76">
        <f>SUMIFS('2way'!$Z$3:$Z$7690,'2way'!$Q$3:$Q$7690,"=" &amp;B76,'2way'!$Y$3:$Y$7690,"&lt;&gt;P") + SUMIFS('2way'!$Z$3:$Z$7690,'2way'!$R$3:$R$7690,"=" &amp;B76,'2way'!$Y$3:$Y$7690,"&lt;&gt;P")</f>
        <v>600</v>
      </c>
      <c r="J76">
        <f>SUMIFS('2way'!$AF$3:$AF$7690,'2way'!$Q$3:$Q$7690,"="&amp;B76,'2way'!$Y$3:$Y$7690,"&lt;&gt;P") + SUMIFS('2way'!$AF$3:$AF$7690,'2way'!$R$3:$R$7690,"="&amp;B76,'2way'!$Y$3:$Y$7690,"&lt;&gt;P")</f>
        <v>-268</v>
      </c>
      <c r="K76" s="80">
        <f t="shared" si="5"/>
        <v>-0.44666666666666666</v>
      </c>
    </row>
    <row r="77" spans="1:1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500</v>
      </c>
      <c r="D77">
        <f>SUMIFS('2way'!$AB$3:$AB$7690,'2way'!$Q$3:$Q$7690,"="&amp;B77,'2way'!$Z$3:$Z$7690,"&lt;&gt;P") + SUMIFS('2way'!$AB$3:$AB$7690,'2way'!$R$3:$R$7690,"="&amp;B77,'2way'!$Z$3:$Z$7690,"&lt;&gt;P")</f>
        <v>-157</v>
      </c>
      <c r="E77" s="80">
        <f t="shared" si="3"/>
        <v>-0.314</v>
      </c>
      <c r="F77">
        <f>SUMIFS('2way'!$Z$3:$Z$7690,'2way'!$Q$3:$Q$7690,"=" &amp;B77,'2way'!$Y$3:$Y$7690,"&lt;&gt;P") + SUMIFS('2way'!$Z$3:$Z$7690,'2way'!$R$3:$R$7690,"=" &amp;B77,'2way'!$Y$3:$Y$7690,"&lt;&gt;P")</f>
        <v>500</v>
      </c>
      <c r="G77">
        <f>SUMIFS('2way'!$AD$3:$AD$7690,'2way'!$Q$3:$Q$7690,"="&amp;B77,'2way'!$Y$3:$Y$7690,"&lt;&gt;P") + SUMIFS('2way'!$AD$3:$AD$7690,'2way'!$R$3:$R$7690,"="&amp;D77,'2way'!$Y$3:$Y$7690,"&lt;&gt;P")</f>
        <v>-300</v>
      </c>
      <c r="H77" s="80">
        <f t="shared" si="4"/>
        <v>-0.6</v>
      </c>
      <c r="I77">
        <f>SUMIFS('2way'!$Z$3:$Z$7690,'2way'!$Q$3:$Q$7690,"=" &amp;B77,'2way'!$Y$3:$Y$7690,"&lt;&gt;P") + SUMIFS('2way'!$Z$3:$Z$7690,'2way'!$R$3:$R$7690,"=" &amp;B77,'2way'!$Y$3:$Y$7690,"&lt;&gt;P")</f>
        <v>500</v>
      </c>
      <c r="J77">
        <f>SUMIFS('2way'!$AF$3:$AF$7690,'2way'!$Q$3:$Q$7690,"="&amp;B77,'2way'!$Y$3:$Y$7690,"&lt;&gt;P") + SUMIFS('2way'!$AF$3:$AF$7690,'2way'!$R$3:$R$7690,"="&amp;B77,'2way'!$Y$3:$Y$7690,"&lt;&gt;P")</f>
        <v>196</v>
      </c>
      <c r="K77" s="80">
        <f t="shared" si="5"/>
        <v>0.39200000000000002</v>
      </c>
    </row>
    <row r="78" spans="1:1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600</v>
      </c>
      <c r="D78">
        <f>SUMIFS('2way'!$AB$3:$AB$7690,'2way'!$Q$3:$Q$7690,"="&amp;B78,'2way'!$Z$3:$Z$7690,"&lt;&gt;P") + SUMIFS('2way'!$AB$3:$AB$7690,'2way'!$R$3:$R$7690,"="&amp;B78,'2way'!$Z$3:$Z$7690,"&lt;&gt;P")</f>
        <v>-181</v>
      </c>
      <c r="E78" s="80">
        <f t="shared" si="3"/>
        <v>-0.30166666666666669</v>
      </c>
      <c r="F78">
        <f>SUMIFS('2way'!$Z$3:$Z$7690,'2way'!$Q$3:$Q$7690,"=" &amp;B78,'2way'!$Y$3:$Y$7690,"&lt;&gt;P") + SUMIFS('2way'!$Z$3:$Z$7690,'2way'!$R$3:$R$7690,"=" &amp;B78,'2way'!$Y$3:$Y$7690,"&lt;&gt;P")</f>
        <v>600</v>
      </c>
      <c r="G78">
        <f>SUMIFS('2way'!$AD$3:$AD$7690,'2way'!$Q$3:$Q$7690,"="&amp;B78,'2way'!$Y$3:$Y$7690,"&lt;&gt;P") + SUMIFS('2way'!$AD$3:$AD$7690,'2way'!$R$3:$R$7690,"="&amp;D78,'2way'!$Y$3:$Y$7690,"&lt;&gt;P")</f>
        <v>-92</v>
      </c>
      <c r="H78" s="80">
        <f t="shared" si="4"/>
        <v>-0.15333333333333332</v>
      </c>
      <c r="I78">
        <f>SUMIFS('2way'!$Z$3:$Z$7690,'2way'!$Q$3:$Q$7690,"=" &amp;B78,'2way'!$Y$3:$Y$7690,"&lt;&gt;P") + SUMIFS('2way'!$Z$3:$Z$7690,'2way'!$R$3:$R$7690,"=" &amp;B78,'2way'!$Y$3:$Y$7690,"&lt;&gt;P")</f>
        <v>600</v>
      </c>
      <c r="J78">
        <f>SUMIFS('2way'!$AF$3:$AF$7690,'2way'!$Q$3:$Q$7690,"="&amp;B78,'2way'!$Y$3:$Y$7690,"&lt;&gt;P") + SUMIFS('2way'!$AF$3:$AF$7690,'2way'!$R$3:$R$7690,"="&amp;B78,'2way'!$Y$3:$Y$7690,"&lt;&gt;P")</f>
        <v>-600</v>
      </c>
      <c r="K78" s="80">
        <f t="shared" si="5"/>
        <v>-1</v>
      </c>
    </row>
    <row r="79" spans="1:1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600</v>
      </c>
      <c r="D79">
        <f>SUMIFS('2way'!$AB$3:$AB$7690,'2way'!$Q$3:$Q$7690,"="&amp;B79,'2way'!$Z$3:$Z$7690,"&lt;&gt;P") + SUMIFS('2way'!$AB$3:$AB$7690,'2way'!$R$3:$R$7690,"="&amp;B79,'2way'!$Z$3:$Z$7690,"&lt;&gt;P")</f>
        <v>-258</v>
      </c>
      <c r="E79" s="80">
        <f t="shared" si="3"/>
        <v>-0.43</v>
      </c>
      <c r="F79">
        <f>SUMIFS('2way'!$Z$3:$Z$7690,'2way'!$Q$3:$Q$7690,"=" &amp;B79,'2way'!$Y$3:$Y$7690,"&lt;&gt;P") + SUMIFS('2way'!$Z$3:$Z$7690,'2way'!$R$3:$R$7690,"=" &amp;B79,'2way'!$Y$3:$Y$7690,"&lt;&gt;P")</f>
        <v>600</v>
      </c>
      <c r="G79">
        <f>SUMIFS('2way'!$AD$3:$AD$7690,'2way'!$Q$3:$Q$7690,"="&amp;B79,'2way'!$Y$3:$Y$7690,"&lt;&gt;P") + SUMIFS('2way'!$AD$3:$AD$7690,'2way'!$R$3:$R$7690,"="&amp;D79,'2way'!$Y$3:$Y$7690,"&lt;&gt;P")</f>
        <v>-400</v>
      </c>
      <c r="H79" s="80">
        <f t="shared" si="4"/>
        <v>-0.66666666666666663</v>
      </c>
      <c r="I79">
        <f>SUMIFS('2way'!$Z$3:$Z$7690,'2way'!$Q$3:$Q$7690,"=" &amp;B79,'2way'!$Y$3:$Y$7690,"&lt;&gt;P") + SUMIFS('2way'!$Z$3:$Z$7690,'2way'!$R$3:$R$7690,"=" &amp;B79,'2way'!$Y$3:$Y$7690,"&lt;&gt;P")</f>
        <v>600</v>
      </c>
      <c r="J79">
        <f>SUMIFS('2way'!$AF$3:$AF$7690,'2way'!$Q$3:$Q$7690,"="&amp;B79,'2way'!$Y$3:$Y$7690,"&lt;&gt;P") + SUMIFS('2way'!$AF$3:$AF$7690,'2way'!$R$3:$R$7690,"="&amp;B79,'2way'!$Y$3:$Y$7690,"&lt;&gt;P")</f>
        <v>-258</v>
      </c>
      <c r="K79" s="80">
        <f t="shared" si="5"/>
        <v>-0.43</v>
      </c>
    </row>
    <row r="80" spans="1:1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600</v>
      </c>
      <c r="D80">
        <f>SUMIFS('2way'!$AB$3:$AB$7690,'2way'!$Q$3:$Q$7690,"="&amp;B80,'2way'!$Z$3:$Z$7690,"&lt;&gt;P") + SUMIFS('2way'!$AB$3:$AB$7690,'2way'!$R$3:$R$7690,"="&amp;B80,'2way'!$Z$3:$Z$7690,"&lt;&gt;P")</f>
        <v>281</v>
      </c>
      <c r="E80" s="80">
        <f t="shared" si="3"/>
        <v>0.46833333333333332</v>
      </c>
      <c r="F80">
        <f>SUMIFS('2way'!$Z$3:$Z$7690,'2way'!$Q$3:$Q$7690,"=" &amp;B80,'2way'!$Y$3:$Y$7690,"&lt;&gt;P") + SUMIFS('2way'!$Z$3:$Z$7690,'2way'!$R$3:$R$7690,"=" &amp;B80,'2way'!$Y$3:$Y$7690,"&lt;&gt;P")</f>
        <v>600</v>
      </c>
      <c r="G80">
        <f>SUMIFS('2way'!$AD$3:$AD$7690,'2way'!$Q$3:$Q$7690,"="&amp;B80,'2way'!$Y$3:$Y$7690,"&lt;&gt;P") + SUMIFS('2way'!$AD$3:$AD$7690,'2way'!$R$3:$R$7690,"="&amp;D80,'2way'!$Y$3:$Y$7690,"&lt;&gt;P")</f>
        <v>-87</v>
      </c>
      <c r="H80" s="80">
        <f t="shared" si="4"/>
        <v>-0.14499999999999999</v>
      </c>
      <c r="I80">
        <f>SUMIFS('2way'!$Z$3:$Z$7690,'2way'!$Q$3:$Q$7690,"=" &amp;B80,'2way'!$Y$3:$Y$7690,"&lt;&gt;P") + SUMIFS('2way'!$Z$3:$Z$7690,'2way'!$R$3:$R$7690,"=" &amp;B80,'2way'!$Y$3:$Y$7690,"&lt;&gt;P")</f>
        <v>600</v>
      </c>
      <c r="J80">
        <f>SUMIFS('2way'!$AF$3:$AF$7690,'2way'!$Q$3:$Q$7690,"="&amp;B80,'2way'!$Y$3:$Y$7690,"&lt;&gt;P") + SUMIFS('2way'!$AF$3:$AF$7690,'2way'!$R$3:$R$7690,"="&amp;B80,'2way'!$Y$3:$Y$7690,"&lt;&gt;P")</f>
        <v>243</v>
      </c>
      <c r="K80" s="80">
        <f t="shared" si="5"/>
        <v>0.40500000000000003</v>
      </c>
    </row>
    <row r="81" spans="1:1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600</v>
      </c>
      <c r="D81">
        <f>SUMIFS('2way'!$AB$3:$AB$7690,'2way'!$Q$3:$Q$7690,"="&amp;B81,'2way'!$Z$3:$Z$7690,"&lt;&gt;P") + SUMIFS('2way'!$AB$3:$AB$7690,'2way'!$R$3:$R$7690,"="&amp;B81,'2way'!$Z$3:$Z$7690,"&lt;&gt;P")</f>
        <v>56</v>
      </c>
      <c r="E81" s="80">
        <f t="shared" si="3"/>
        <v>9.3333333333333338E-2</v>
      </c>
      <c r="F81">
        <f>SUMIFS('2way'!$Z$3:$Z$7690,'2way'!$Q$3:$Q$7690,"=" &amp;B81,'2way'!$Y$3:$Y$7690,"&lt;&gt;P") + SUMIFS('2way'!$Z$3:$Z$7690,'2way'!$R$3:$R$7690,"=" &amp;B81,'2way'!$Y$3:$Y$7690,"&lt;&gt;P")</f>
        <v>600</v>
      </c>
      <c r="G81">
        <f>SUMIFS('2way'!$AD$3:$AD$7690,'2way'!$Q$3:$Q$7690,"="&amp;B81,'2way'!$Y$3:$Y$7690,"&lt;&gt;P") + SUMIFS('2way'!$AD$3:$AD$7690,'2way'!$R$3:$R$7690,"="&amp;D81,'2way'!$Y$3:$Y$7690,"&lt;&gt;P")</f>
        <v>-300</v>
      </c>
      <c r="H81" s="80">
        <f t="shared" si="4"/>
        <v>-0.5</v>
      </c>
      <c r="I81">
        <f>SUMIFS('2way'!$Z$3:$Z$7690,'2way'!$Q$3:$Q$7690,"=" &amp;B81,'2way'!$Y$3:$Y$7690,"&lt;&gt;P") + SUMIFS('2way'!$Z$3:$Z$7690,'2way'!$R$3:$R$7690,"=" &amp;B81,'2way'!$Y$3:$Y$7690,"&lt;&gt;P")</f>
        <v>600</v>
      </c>
      <c r="J81">
        <f>SUMIFS('2way'!$AF$3:$AF$7690,'2way'!$Q$3:$Q$7690,"="&amp;B81,'2way'!$Y$3:$Y$7690,"&lt;&gt;P") + SUMIFS('2way'!$AF$3:$AF$7690,'2way'!$R$3:$R$7690,"="&amp;B81,'2way'!$Y$3:$Y$7690,"&lt;&gt;P")</f>
        <v>56</v>
      </c>
      <c r="K81" s="80">
        <f t="shared" si="5"/>
        <v>9.3333333333333338E-2</v>
      </c>
    </row>
    <row r="82" spans="1:1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600</v>
      </c>
      <c r="D82">
        <f>SUMIFS('2way'!$AB$3:$AB$7690,'2way'!$Q$3:$Q$7690,"="&amp;B82,'2way'!$Z$3:$Z$7690,"&lt;&gt;P") + SUMIFS('2way'!$AB$3:$AB$7690,'2way'!$R$3:$R$7690,"="&amp;B82,'2way'!$Z$3:$Z$7690,"&lt;&gt;P")</f>
        <v>404</v>
      </c>
      <c r="E82" s="80">
        <f t="shared" si="3"/>
        <v>0.67333333333333334</v>
      </c>
      <c r="F82">
        <f>SUMIFS('2way'!$Z$3:$Z$7690,'2way'!$Q$3:$Q$7690,"=" &amp;B82,'2way'!$Y$3:$Y$7690,"&lt;&gt;P") + SUMIFS('2way'!$Z$3:$Z$7690,'2way'!$R$3:$R$7690,"=" &amp;B82,'2way'!$Y$3:$Y$7690,"&lt;&gt;P")</f>
        <v>600</v>
      </c>
      <c r="G82">
        <f>SUMIFS('2way'!$AD$3:$AD$7690,'2way'!$Q$3:$Q$7690,"="&amp;B82,'2way'!$Y$3:$Y$7690,"&lt;&gt;P") + SUMIFS('2way'!$AD$3:$AD$7690,'2way'!$R$3:$R$7690,"="&amp;D82,'2way'!$Y$3:$Y$7690,"&lt;&gt;P")</f>
        <v>-300</v>
      </c>
      <c r="H82" s="80">
        <f t="shared" si="4"/>
        <v>-0.5</v>
      </c>
      <c r="I82">
        <f>SUMIFS('2way'!$Z$3:$Z$7690,'2way'!$Q$3:$Q$7690,"=" &amp;B82,'2way'!$Y$3:$Y$7690,"&lt;&gt;P") + SUMIFS('2way'!$Z$3:$Z$7690,'2way'!$R$3:$R$7690,"=" &amp;B82,'2way'!$Y$3:$Y$7690,"&lt;&gt;P")</f>
        <v>600</v>
      </c>
      <c r="J82">
        <f>SUMIFS('2way'!$AF$3:$AF$7690,'2way'!$Q$3:$Q$7690,"="&amp;B82,'2way'!$Y$3:$Y$7690,"&lt;&gt;P") + SUMIFS('2way'!$AF$3:$AF$7690,'2way'!$R$3:$R$7690,"="&amp;B82,'2way'!$Y$3:$Y$7690,"&lt;&gt;P")</f>
        <v>404</v>
      </c>
      <c r="K82" s="80">
        <f t="shared" si="5"/>
        <v>0.67333333333333334</v>
      </c>
    </row>
    <row r="83" spans="1:1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600</v>
      </c>
      <c r="D83">
        <f>SUMIFS('2way'!$AB$3:$AB$7690,'2way'!$Q$3:$Q$7690,"="&amp;B83,'2way'!$Z$3:$Z$7690,"&lt;&gt;P") + SUMIFS('2way'!$AB$3:$AB$7690,'2way'!$R$3:$R$7690,"="&amp;B83,'2way'!$Z$3:$Z$7690,"&lt;&gt;P")</f>
        <v>0</v>
      </c>
      <c r="E83" s="80">
        <f t="shared" si="3"/>
        <v>0</v>
      </c>
      <c r="F83">
        <f>SUMIFS('2way'!$Z$3:$Z$7690,'2way'!$Q$3:$Q$7690,"=" &amp;B83,'2way'!$Y$3:$Y$7690,"&lt;&gt;P") + SUMIFS('2way'!$Z$3:$Z$7690,'2way'!$R$3:$R$7690,"=" &amp;B83,'2way'!$Y$3:$Y$7690,"&lt;&gt;P")</f>
        <v>600</v>
      </c>
      <c r="G83">
        <f>SUMIFS('2way'!$AD$3:$AD$7690,'2way'!$Q$3:$Q$7690,"="&amp;B83,'2way'!$Y$3:$Y$7690,"&lt;&gt;P") + SUMIFS('2way'!$AD$3:$AD$7690,'2way'!$R$3:$R$7690,"="&amp;D83,'2way'!$Y$3:$Y$7690,"&lt;&gt;P")</f>
        <v>-300</v>
      </c>
      <c r="H83" s="80">
        <f t="shared" si="4"/>
        <v>-0.5</v>
      </c>
      <c r="I83">
        <f>SUMIFS('2way'!$Z$3:$Z$7690,'2way'!$Q$3:$Q$7690,"=" &amp;B83,'2way'!$Y$3:$Y$7690,"&lt;&gt;P") + SUMIFS('2way'!$Z$3:$Z$7690,'2way'!$R$3:$R$7690,"=" &amp;B83,'2way'!$Y$3:$Y$7690,"&lt;&gt;P")</f>
        <v>600</v>
      </c>
      <c r="J83">
        <f>SUMIFS('2way'!$AF$3:$AF$7690,'2way'!$Q$3:$Q$7690,"="&amp;B83,'2way'!$Y$3:$Y$7690,"&lt;&gt;P") + SUMIFS('2way'!$AF$3:$AF$7690,'2way'!$R$3:$R$7690,"="&amp;B83,'2way'!$Y$3:$Y$7690,"&lt;&gt;P")</f>
        <v>-269</v>
      </c>
      <c r="K83" s="80">
        <f t="shared" si="5"/>
        <v>-0.44833333333333331</v>
      </c>
    </row>
    <row r="84" spans="1:1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600</v>
      </c>
      <c r="D84">
        <f>SUMIFS('2way'!$AB$3:$AB$7690,'2way'!$Q$3:$Q$7690,"="&amp;B84,'2way'!$Z$3:$Z$7690,"&lt;&gt;P") + SUMIFS('2way'!$AB$3:$AB$7690,'2way'!$R$3:$R$7690,"="&amp;B84,'2way'!$Z$3:$Z$7690,"&lt;&gt;P")</f>
        <v>-218</v>
      </c>
      <c r="E84" s="80">
        <f t="shared" si="3"/>
        <v>-0.36333333333333334</v>
      </c>
      <c r="F84">
        <f>SUMIFS('2way'!$Z$3:$Z$7690,'2way'!$Q$3:$Q$7690,"=" &amp;B84,'2way'!$Y$3:$Y$7690,"&lt;&gt;P") + SUMIFS('2way'!$Z$3:$Z$7690,'2way'!$R$3:$R$7690,"=" &amp;B84,'2way'!$Y$3:$Y$7690,"&lt;&gt;P")</f>
        <v>600</v>
      </c>
      <c r="G84">
        <f>SUMIFS('2way'!$AD$3:$AD$7690,'2way'!$Q$3:$Q$7690,"="&amp;B84,'2way'!$Y$3:$Y$7690,"&lt;&gt;P") + SUMIFS('2way'!$AD$3:$AD$7690,'2way'!$R$3:$R$7690,"="&amp;D84,'2way'!$Y$3:$Y$7690,"&lt;&gt;P")</f>
        <v>-300</v>
      </c>
      <c r="H84" s="80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600</v>
      </c>
      <c r="J84">
        <f>SUMIFS('2way'!$AF$3:$AF$7690,'2way'!$Q$3:$Q$7690,"="&amp;B84,'2way'!$Y$3:$Y$7690,"&lt;&gt;P") + SUMIFS('2way'!$AF$3:$AF$7690,'2way'!$R$3:$R$7690,"="&amp;B84,'2way'!$Y$3:$Y$7690,"&lt;&gt;P")</f>
        <v>-429</v>
      </c>
      <c r="K84" s="80">
        <f t="shared" si="5"/>
        <v>-0.71499999999999997</v>
      </c>
    </row>
    <row r="85" spans="1:1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600</v>
      </c>
      <c r="D85">
        <f>SUMIFS('2way'!$AB$3:$AB$7690,'2way'!$Q$3:$Q$7690,"="&amp;B85,'2way'!$Z$3:$Z$7690,"&lt;&gt;P") + SUMIFS('2way'!$AB$3:$AB$7690,'2way'!$R$3:$R$7690,"="&amp;B85,'2way'!$Z$3:$Z$7690,"&lt;&gt;P")</f>
        <v>-19.999999999999972</v>
      </c>
      <c r="E85" s="80">
        <f t="shared" si="3"/>
        <v>-3.3333333333333284E-2</v>
      </c>
      <c r="F85">
        <f>SUMIFS('2way'!$Z$3:$Z$7690,'2way'!$Q$3:$Q$7690,"=" &amp;B85,'2way'!$Y$3:$Y$7690,"&lt;&gt;P") + SUMIFS('2way'!$Z$3:$Z$7690,'2way'!$R$3:$R$7690,"=" &amp;B85,'2way'!$Y$3:$Y$7690,"&lt;&gt;P")</f>
        <v>600</v>
      </c>
      <c r="G85">
        <f>SUMIFS('2way'!$AD$3:$AD$7690,'2way'!$Q$3:$Q$7690,"="&amp;B85,'2way'!$Y$3:$Y$7690,"&lt;&gt;P") + SUMIFS('2way'!$AD$3:$AD$7690,'2way'!$R$3:$R$7690,"="&amp;D85,'2way'!$Y$3:$Y$7690,"&lt;&gt;P")</f>
        <v>-300</v>
      </c>
      <c r="H85" s="80">
        <f t="shared" si="4"/>
        <v>-0.5</v>
      </c>
      <c r="I85">
        <f>SUMIFS('2way'!$Z$3:$Z$7690,'2way'!$Q$3:$Q$7690,"=" &amp;B85,'2way'!$Y$3:$Y$7690,"&lt;&gt;P") + SUMIFS('2way'!$Z$3:$Z$7690,'2way'!$R$3:$R$7690,"=" &amp;B85,'2way'!$Y$3:$Y$7690,"&lt;&gt;P")</f>
        <v>600</v>
      </c>
      <c r="J85">
        <f>SUMIFS('2way'!$AF$3:$AF$7690,'2way'!$Q$3:$Q$7690,"="&amp;B85,'2way'!$Y$3:$Y$7690,"&lt;&gt;P") + SUMIFS('2way'!$AF$3:$AF$7690,'2way'!$R$3:$R$7690,"="&amp;B85,'2way'!$Y$3:$Y$7690,"&lt;&gt;P")</f>
        <v>-77</v>
      </c>
      <c r="K85" s="80">
        <f t="shared" si="5"/>
        <v>-0.12833333333333333</v>
      </c>
    </row>
    <row r="86" spans="1:1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600</v>
      </c>
      <c r="D86">
        <f>SUMIFS('2way'!$AB$3:$AB$7690,'2way'!$Q$3:$Q$7690,"="&amp;B86,'2way'!$Z$3:$Z$7690,"&lt;&gt;P") + SUMIFS('2way'!$AB$3:$AB$7690,'2way'!$R$3:$R$7690,"="&amp;B86,'2way'!$Z$3:$Z$7690,"&lt;&gt;P")</f>
        <v>-432</v>
      </c>
      <c r="E86" s="80">
        <f t="shared" si="3"/>
        <v>-0.72</v>
      </c>
      <c r="F86">
        <f>SUMIFS('2way'!$Z$3:$Z$7690,'2way'!$Q$3:$Q$7690,"=" &amp;B86,'2way'!$Y$3:$Y$7690,"&lt;&gt;P") + SUMIFS('2way'!$Z$3:$Z$7690,'2way'!$R$3:$R$7690,"=" &amp;B86,'2way'!$Y$3:$Y$7690,"&lt;&gt;P")</f>
        <v>600</v>
      </c>
      <c r="G86">
        <f>SUMIFS('2way'!$AD$3:$AD$7690,'2way'!$Q$3:$Q$7690,"="&amp;B86,'2way'!$Y$3:$Y$7690,"&lt;&gt;P") + SUMIFS('2way'!$AD$3:$AD$7690,'2way'!$R$3:$R$7690,"="&amp;D86,'2way'!$Y$3:$Y$7690,"&lt;&gt;P")</f>
        <v>-300</v>
      </c>
      <c r="H86" s="80">
        <f t="shared" si="4"/>
        <v>-0.5</v>
      </c>
      <c r="I86">
        <f>SUMIFS('2way'!$Z$3:$Z$7690,'2way'!$Q$3:$Q$7690,"=" &amp;B86,'2way'!$Y$3:$Y$7690,"&lt;&gt;P") + SUMIFS('2way'!$Z$3:$Z$7690,'2way'!$R$3:$R$7690,"=" &amp;B86,'2way'!$Y$3:$Y$7690,"&lt;&gt;P")</f>
        <v>600</v>
      </c>
      <c r="J86">
        <f>SUMIFS('2way'!$AF$3:$AF$7690,'2way'!$Q$3:$Q$7690,"="&amp;B86,'2way'!$Y$3:$Y$7690,"&lt;&gt;P") + SUMIFS('2way'!$AF$3:$AF$7690,'2way'!$R$3:$R$7690,"="&amp;B86,'2way'!$Y$3:$Y$7690,"&lt;&gt;P")</f>
        <v>67</v>
      </c>
      <c r="K86" s="80">
        <f t="shared" si="5"/>
        <v>0.11166666666666666</v>
      </c>
    </row>
    <row r="87" spans="1:1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500</v>
      </c>
      <c r="D87">
        <f>SUMIFS('2way'!$AB$3:$AB$7690,'2way'!$Q$3:$Q$7690,"="&amp;B87,'2way'!$Z$3:$Z$7690,"&lt;&gt;P") + SUMIFS('2way'!$AB$3:$AB$7690,'2way'!$R$3:$R$7690,"="&amp;B87,'2way'!$Z$3:$Z$7690,"&lt;&gt;P")</f>
        <v>-137</v>
      </c>
      <c r="E87" s="80">
        <f t="shared" si="3"/>
        <v>-0.27400000000000002</v>
      </c>
      <c r="F87">
        <f>SUMIFS('2way'!$Z$3:$Z$7690,'2way'!$Q$3:$Q$7690,"=" &amp;B87,'2way'!$Y$3:$Y$7690,"&lt;&gt;P") + SUMIFS('2way'!$Z$3:$Z$7690,'2way'!$R$3:$R$7690,"=" &amp;B87,'2way'!$Y$3:$Y$7690,"&lt;&gt;P")</f>
        <v>500</v>
      </c>
      <c r="G87">
        <f>SUMIFS('2way'!$AD$3:$AD$7690,'2way'!$Q$3:$Q$7690,"="&amp;B87,'2way'!$Y$3:$Y$7690,"&lt;&gt;P") + SUMIFS('2way'!$AD$3:$AD$7690,'2way'!$R$3:$R$7690,"="&amp;D87,'2way'!$Y$3:$Y$7690,"&lt;&gt;P")</f>
        <v>-7</v>
      </c>
      <c r="H87" s="80">
        <f t="shared" si="4"/>
        <v>-1.4E-2</v>
      </c>
      <c r="I87">
        <f>SUMIFS('2way'!$Z$3:$Z$7690,'2way'!$Q$3:$Q$7690,"=" &amp;B87,'2way'!$Y$3:$Y$7690,"&lt;&gt;P") + SUMIFS('2way'!$Z$3:$Z$7690,'2way'!$R$3:$R$7690,"=" &amp;B87,'2way'!$Y$3:$Y$7690,"&lt;&gt;P")</f>
        <v>500</v>
      </c>
      <c r="J87">
        <f>SUMIFS('2way'!$AF$3:$AF$7690,'2way'!$Q$3:$Q$7690,"="&amp;B87,'2way'!$Y$3:$Y$7690,"&lt;&gt;P") + SUMIFS('2way'!$AF$3:$AF$7690,'2way'!$R$3:$R$7690,"="&amp;B87,'2way'!$Y$3:$Y$7690,"&lt;&gt;P")</f>
        <v>-151</v>
      </c>
      <c r="K87" s="80">
        <f t="shared" si="5"/>
        <v>-0.30199999999999999</v>
      </c>
    </row>
    <row r="88" spans="1:1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600</v>
      </c>
      <c r="D88">
        <f>SUMIFS('2way'!$AB$3:$AB$7690,'2way'!$Q$3:$Q$7690,"="&amp;B88,'2way'!$Z$3:$Z$7690,"&lt;&gt;P") + SUMIFS('2way'!$AB$3:$AB$7690,'2way'!$R$3:$R$7690,"="&amp;B88,'2way'!$Z$3:$Z$7690,"&lt;&gt;P")</f>
        <v>286</v>
      </c>
      <c r="E88" s="80">
        <f t="shared" si="3"/>
        <v>0.47666666666666668</v>
      </c>
      <c r="F88">
        <f>SUMIFS('2way'!$Z$3:$Z$7690,'2way'!$Q$3:$Q$7690,"=" &amp;B88,'2way'!$Y$3:$Y$7690,"&lt;&gt;P") + SUMIFS('2way'!$Z$3:$Z$7690,'2way'!$R$3:$R$7690,"=" &amp;B88,'2way'!$Y$3:$Y$7690,"&lt;&gt;P")</f>
        <v>600</v>
      </c>
      <c r="G88">
        <f>SUMIFS('2way'!$AD$3:$AD$7690,'2way'!$Q$3:$Q$7690,"="&amp;B88,'2way'!$Y$3:$Y$7690,"&lt;&gt;P") + SUMIFS('2way'!$AD$3:$AD$7690,'2way'!$R$3:$R$7690,"="&amp;D88,'2way'!$Y$3:$Y$7690,"&lt;&gt;P")</f>
        <v>-300</v>
      </c>
      <c r="H88" s="80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600</v>
      </c>
      <c r="J88">
        <f>SUMIFS('2way'!$AF$3:$AF$7690,'2way'!$Q$3:$Q$7690,"="&amp;B88,'2way'!$Y$3:$Y$7690,"&lt;&gt;P") + SUMIFS('2way'!$AF$3:$AF$7690,'2way'!$R$3:$R$7690,"="&amp;B88,'2way'!$Y$3:$Y$7690,"&lt;&gt;P")</f>
        <v>69</v>
      </c>
      <c r="K88" s="80">
        <f t="shared" si="5"/>
        <v>0.115</v>
      </c>
    </row>
    <row r="89" spans="1:1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600</v>
      </c>
      <c r="D89">
        <f>SUMIFS('2way'!$AB$3:$AB$7690,'2way'!$Q$3:$Q$7690,"="&amp;B89,'2way'!$Z$3:$Z$7690,"&lt;&gt;P") + SUMIFS('2way'!$AB$3:$AB$7690,'2way'!$R$3:$R$7690,"="&amp;B89,'2way'!$Z$3:$Z$7690,"&lt;&gt;P")</f>
        <v>194.99999999999994</v>
      </c>
      <c r="E89" s="80">
        <f t="shared" si="3"/>
        <v>0.3249999999999999</v>
      </c>
      <c r="F89">
        <f>SUMIFS('2way'!$Z$3:$Z$7690,'2way'!$Q$3:$Q$7690,"=" &amp;B89,'2way'!$Y$3:$Y$7690,"&lt;&gt;P") + SUMIFS('2way'!$Z$3:$Z$7690,'2way'!$R$3:$R$7690,"=" &amp;B89,'2way'!$Y$3:$Y$7690,"&lt;&gt;P")</f>
        <v>600</v>
      </c>
      <c r="G89">
        <f>SUMIFS('2way'!$AD$3:$AD$7690,'2way'!$Q$3:$Q$7690,"="&amp;B89,'2way'!$Y$3:$Y$7690,"&lt;&gt;P") + SUMIFS('2way'!$AD$3:$AD$7690,'2way'!$R$3:$R$7690,"="&amp;D89,'2way'!$Y$3:$Y$7690,"&lt;&gt;P")</f>
        <v>-300</v>
      </c>
      <c r="H89" s="80">
        <f t="shared" si="4"/>
        <v>-0.5</v>
      </c>
      <c r="I89">
        <f>SUMIFS('2way'!$Z$3:$Z$7690,'2way'!$Q$3:$Q$7690,"=" &amp;B89,'2way'!$Y$3:$Y$7690,"&lt;&gt;P") + SUMIFS('2way'!$Z$3:$Z$7690,'2way'!$R$3:$R$7690,"=" &amp;B89,'2way'!$Y$3:$Y$7690,"&lt;&gt;P")</f>
        <v>600</v>
      </c>
      <c r="J89">
        <f>SUMIFS('2way'!$AF$3:$AF$7690,'2way'!$Q$3:$Q$7690,"="&amp;B89,'2way'!$Y$3:$Y$7690,"&lt;&gt;P") + SUMIFS('2way'!$AF$3:$AF$7690,'2way'!$R$3:$R$7690,"="&amp;B89,'2way'!$Y$3:$Y$7690,"&lt;&gt;P")</f>
        <v>-257</v>
      </c>
      <c r="K89" s="80">
        <f t="shared" si="5"/>
        <v>-0.42833333333333334</v>
      </c>
    </row>
    <row r="90" spans="1:1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600</v>
      </c>
      <c r="D90">
        <f>SUMIFS('2way'!$AB$3:$AB$7690,'2way'!$Q$3:$Q$7690,"="&amp;B90,'2way'!$Z$3:$Z$7690,"&lt;&gt;P") + SUMIFS('2way'!$AB$3:$AB$7690,'2way'!$R$3:$R$7690,"="&amp;B90,'2way'!$Z$3:$Z$7690,"&lt;&gt;P")</f>
        <v>-30</v>
      </c>
      <c r="E90" s="80">
        <f t="shared" si="3"/>
        <v>-0.05</v>
      </c>
      <c r="F90">
        <f>SUMIFS('2way'!$Z$3:$Z$7690,'2way'!$Q$3:$Q$7690,"=" &amp;B90,'2way'!$Y$3:$Y$7690,"&lt;&gt;P") + SUMIFS('2way'!$Z$3:$Z$7690,'2way'!$R$3:$R$7690,"=" &amp;B90,'2way'!$Y$3:$Y$7690,"&lt;&gt;P")</f>
        <v>600</v>
      </c>
      <c r="G90">
        <f>SUMIFS('2way'!$AD$3:$AD$7690,'2way'!$Q$3:$Q$7690,"="&amp;B90,'2way'!$Y$3:$Y$7690,"&lt;&gt;P") + SUMIFS('2way'!$AD$3:$AD$7690,'2way'!$R$3:$R$7690,"="&amp;D90,'2way'!$Y$3:$Y$7690,"&lt;&gt;P")</f>
        <v>-300</v>
      </c>
      <c r="H90" s="80">
        <f t="shared" si="4"/>
        <v>-0.5</v>
      </c>
      <c r="I90">
        <f>SUMIFS('2way'!$Z$3:$Z$7690,'2way'!$Q$3:$Q$7690,"=" &amp;B90,'2way'!$Y$3:$Y$7690,"&lt;&gt;P") + SUMIFS('2way'!$Z$3:$Z$7690,'2way'!$R$3:$R$7690,"=" &amp;B90,'2way'!$Y$3:$Y$7690,"&lt;&gt;P")</f>
        <v>600</v>
      </c>
      <c r="J90">
        <f>SUMIFS('2way'!$AF$3:$AF$7690,'2way'!$Q$3:$Q$7690,"="&amp;B90,'2way'!$Y$3:$Y$7690,"&lt;&gt;P") + SUMIFS('2way'!$AF$3:$AF$7690,'2way'!$R$3:$R$7690,"="&amp;B90,'2way'!$Y$3:$Y$7690,"&lt;&gt;P")</f>
        <v>-243</v>
      </c>
      <c r="K90" s="80">
        <f t="shared" si="5"/>
        <v>-0.40500000000000003</v>
      </c>
    </row>
    <row r="91" spans="1:1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600</v>
      </c>
      <c r="D91">
        <f>SUMIFS('2way'!$AB$3:$AB$7690,'2way'!$Q$3:$Q$7690,"="&amp;B91,'2way'!$Z$3:$Z$7690,"&lt;&gt;P") + SUMIFS('2way'!$AB$3:$AB$7690,'2way'!$R$3:$R$7690,"="&amp;B91,'2way'!$Z$3:$Z$7690,"&lt;&gt;P")</f>
        <v>247</v>
      </c>
      <c r="E91" s="80">
        <f t="shared" si="3"/>
        <v>0.41166666666666668</v>
      </c>
      <c r="F91">
        <f>SUMIFS('2way'!$Z$3:$Z$7690,'2way'!$Q$3:$Q$7690,"=" &amp;B91,'2way'!$Y$3:$Y$7690,"&lt;&gt;P") + SUMIFS('2way'!$Z$3:$Z$7690,'2way'!$R$3:$R$7690,"=" &amp;B91,'2way'!$Y$3:$Y$7690,"&lt;&gt;P")</f>
        <v>600</v>
      </c>
      <c r="G91">
        <f>SUMIFS('2way'!$AD$3:$AD$7690,'2way'!$Q$3:$Q$7690,"="&amp;B91,'2way'!$Y$3:$Y$7690,"&lt;&gt;P") + SUMIFS('2way'!$AD$3:$AD$7690,'2way'!$R$3:$R$7690,"="&amp;D91,'2way'!$Y$3:$Y$7690,"&lt;&gt;P")</f>
        <v>-300</v>
      </c>
      <c r="H91" s="80">
        <f t="shared" si="4"/>
        <v>-0.5</v>
      </c>
      <c r="I91">
        <f>SUMIFS('2way'!$Z$3:$Z$7690,'2way'!$Q$3:$Q$7690,"=" &amp;B91,'2way'!$Y$3:$Y$7690,"&lt;&gt;P") + SUMIFS('2way'!$Z$3:$Z$7690,'2way'!$R$3:$R$7690,"=" &amp;B91,'2way'!$Y$3:$Y$7690,"&lt;&gt;P")</f>
        <v>600</v>
      </c>
      <c r="J91">
        <f>SUMIFS('2way'!$AF$3:$AF$7690,'2way'!$Q$3:$Q$7690,"="&amp;B91,'2way'!$Y$3:$Y$7690,"&lt;&gt;P") + SUMIFS('2way'!$AF$3:$AF$7690,'2way'!$R$3:$R$7690,"="&amp;B91,'2way'!$Y$3:$Y$7690,"&lt;&gt;P")</f>
        <v>247</v>
      </c>
      <c r="K91" s="80">
        <f t="shared" si="5"/>
        <v>0.41166666666666668</v>
      </c>
    </row>
    <row r="92" spans="1:1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500</v>
      </c>
      <c r="D92">
        <f>SUMIFS('2way'!$AB$3:$AB$7690,'2way'!$Q$3:$Q$7690,"="&amp;B92,'2way'!$Z$3:$Z$7690,"&lt;&gt;P") + SUMIFS('2way'!$AB$3:$AB$7690,'2way'!$R$3:$R$7690,"="&amp;B92,'2way'!$Z$3:$Z$7690,"&lt;&gt;P")</f>
        <v>-129</v>
      </c>
      <c r="E92" s="80">
        <f t="shared" si="3"/>
        <v>-0.25800000000000001</v>
      </c>
      <c r="F92">
        <f>SUMIFS('2way'!$Z$3:$Z$7690,'2way'!$Q$3:$Q$7690,"=" &amp;B92,'2way'!$Y$3:$Y$7690,"&lt;&gt;P") + SUMIFS('2way'!$Z$3:$Z$7690,'2way'!$R$3:$R$7690,"=" &amp;B92,'2way'!$Y$3:$Y$7690,"&lt;&gt;P")</f>
        <v>500</v>
      </c>
      <c r="G92">
        <f>SUMIFS('2way'!$AD$3:$AD$7690,'2way'!$Q$3:$Q$7690,"="&amp;B92,'2way'!$Y$3:$Y$7690,"&lt;&gt;P") + SUMIFS('2way'!$AD$3:$AD$7690,'2way'!$R$3:$R$7690,"="&amp;D92,'2way'!$Y$3:$Y$7690,"&lt;&gt;P")</f>
        <v>-200</v>
      </c>
      <c r="H92" s="80">
        <f t="shared" si="4"/>
        <v>-0.4</v>
      </c>
      <c r="I92">
        <f>SUMIFS('2way'!$Z$3:$Z$7690,'2way'!$Q$3:$Q$7690,"=" &amp;B92,'2way'!$Y$3:$Y$7690,"&lt;&gt;P") + SUMIFS('2way'!$Z$3:$Z$7690,'2way'!$R$3:$R$7690,"=" &amp;B92,'2way'!$Y$3:$Y$7690,"&lt;&gt;P")</f>
        <v>500</v>
      </c>
      <c r="J92">
        <f>SUMIFS('2way'!$AF$3:$AF$7690,'2way'!$Q$3:$Q$7690,"="&amp;B92,'2way'!$Y$3:$Y$7690,"&lt;&gt;P") + SUMIFS('2way'!$AF$3:$AF$7690,'2way'!$R$3:$R$7690,"="&amp;B92,'2way'!$Y$3:$Y$7690,"&lt;&gt;P")</f>
        <v>43</v>
      </c>
      <c r="K92" s="80">
        <f t="shared" si="5"/>
        <v>8.5999999999999993E-2</v>
      </c>
    </row>
    <row r="93" spans="1:1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500</v>
      </c>
      <c r="D93">
        <f>SUMIFS('2way'!$AB$3:$AB$7690,'2way'!$Q$3:$Q$7690,"="&amp;B93,'2way'!$Z$3:$Z$7690,"&lt;&gt;P") + SUMIFS('2way'!$AB$3:$AB$7690,'2way'!$R$3:$R$7690,"="&amp;B93,'2way'!$Z$3:$Z$7690,"&lt;&gt;P")</f>
        <v>46</v>
      </c>
      <c r="E93" s="80">
        <f t="shared" si="3"/>
        <v>9.1999999999999998E-2</v>
      </c>
      <c r="F93">
        <f>SUMIFS('2way'!$Z$3:$Z$7690,'2way'!$Q$3:$Q$7690,"=" &amp;B93,'2way'!$Y$3:$Y$7690,"&lt;&gt;P") + SUMIFS('2way'!$Z$3:$Z$7690,'2way'!$R$3:$R$7690,"=" &amp;B93,'2way'!$Y$3:$Y$7690,"&lt;&gt;P")</f>
        <v>500</v>
      </c>
      <c r="G93">
        <f>SUMIFS('2way'!$AD$3:$AD$7690,'2way'!$Q$3:$Q$7690,"="&amp;B93,'2way'!$Y$3:$Y$7690,"&lt;&gt;P") + SUMIFS('2way'!$AD$3:$AD$7690,'2way'!$R$3:$R$7690,"="&amp;D93,'2way'!$Y$3:$Y$7690,"&lt;&gt;P")</f>
        <v>111</v>
      </c>
      <c r="H93" s="80">
        <f t="shared" si="4"/>
        <v>0.222</v>
      </c>
      <c r="I93">
        <f>SUMIFS('2way'!$Z$3:$Z$7690,'2way'!$Q$3:$Q$7690,"=" &amp;B93,'2way'!$Y$3:$Y$7690,"&lt;&gt;P") + SUMIFS('2way'!$Z$3:$Z$7690,'2way'!$R$3:$R$7690,"=" &amp;B93,'2way'!$Y$3:$Y$7690,"&lt;&gt;P")</f>
        <v>500</v>
      </c>
      <c r="J93">
        <f>SUMIFS('2way'!$AF$3:$AF$7690,'2way'!$Q$3:$Q$7690,"="&amp;B93,'2way'!$Y$3:$Y$7690,"&lt;&gt;P") + SUMIFS('2way'!$AF$3:$AF$7690,'2way'!$R$3:$R$7690,"="&amp;B93,'2way'!$Y$3:$Y$7690,"&lt;&gt;P")</f>
        <v>-165</v>
      </c>
      <c r="K93" s="80">
        <f t="shared" si="5"/>
        <v>-0.33</v>
      </c>
    </row>
    <row r="94" spans="1:1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500</v>
      </c>
      <c r="D94">
        <f>SUMIFS('2way'!$AB$3:$AB$7690,'2way'!$Q$3:$Q$7690,"="&amp;B94,'2way'!$Z$3:$Z$7690,"&lt;&gt;P") + SUMIFS('2way'!$AB$3:$AB$7690,'2way'!$R$3:$R$7690,"="&amp;B94,'2way'!$Z$3:$Z$7690,"&lt;&gt;P")</f>
        <v>-125</v>
      </c>
      <c r="E94" s="80">
        <f t="shared" si="3"/>
        <v>-0.25</v>
      </c>
      <c r="F94">
        <f>SUMIFS('2way'!$Z$3:$Z$7690,'2way'!$Q$3:$Q$7690,"=" &amp;B94,'2way'!$Y$3:$Y$7690,"&lt;&gt;P") + SUMIFS('2way'!$Z$3:$Z$7690,'2way'!$R$3:$R$7690,"=" &amp;B94,'2way'!$Y$3:$Y$7690,"&lt;&gt;P")</f>
        <v>500</v>
      </c>
      <c r="G94">
        <f>SUMIFS('2way'!$AD$3:$AD$7690,'2way'!$Q$3:$Q$7690,"="&amp;B94,'2way'!$Y$3:$Y$7690,"&lt;&gt;P") + SUMIFS('2way'!$AD$3:$AD$7690,'2way'!$R$3:$R$7690,"="&amp;D94,'2way'!$Y$3:$Y$7690,"&lt;&gt;P")</f>
        <v>-100</v>
      </c>
      <c r="H94" s="80">
        <f t="shared" si="4"/>
        <v>-0.2</v>
      </c>
      <c r="I94">
        <f>SUMIFS('2way'!$Z$3:$Z$7690,'2way'!$Q$3:$Q$7690,"=" &amp;B94,'2way'!$Y$3:$Y$7690,"&lt;&gt;P") + SUMIFS('2way'!$Z$3:$Z$7690,'2way'!$R$3:$R$7690,"=" &amp;B94,'2way'!$Y$3:$Y$7690,"&lt;&gt;P")</f>
        <v>500</v>
      </c>
      <c r="J94">
        <f>SUMIFS('2way'!$AF$3:$AF$7690,'2way'!$Q$3:$Q$7690,"="&amp;B94,'2way'!$Y$3:$Y$7690,"&lt;&gt;P") + SUMIFS('2way'!$AF$3:$AF$7690,'2way'!$R$3:$R$7690,"="&amp;B94,'2way'!$Y$3:$Y$7690,"&lt;&gt;P")</f>
        <v>-341</v>
      </c>
      <c r="K94" s="80">
        <f t="shared" si="5"/>
        <v>-0.68200000000000005</v>
      </c>
    </row>
    <row r="95" spans="1:1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400</v>
      </c>
      <c r="D95">
        <f>SUMIFS('2way'!$AB$3:$AB$7690,'2way'!$Q$3:$Q$7690,"="&amp;B95,'2way'!$Z$3:$Z$7690,"&lt;&gt;P") + SUMIFS('2way'!$AB$3:$AB$7690,'2way'!$R$3:$R$7690,"="&amp;B95,'2way'!$Z$3:$Z$7690,"&lt;&gt;P")</f>
        <v>164</v>
      </c>
      <c r="E95" s="80">
        <f t="shared" si="3"/>
        <v>0.41</v>
      </c>
      <c r="F95">
        <f>SUMIFS('2way'!$Z$3:$Z$7690,'2way'!$Q$3:$Q$7690,"=" &amp;B95,'2way'!$Y$3:$Y$7690,"&lt;&gt;P") + SUMIFS('2way'!$Z$3:$Z$7690,'2way'!$R$3:$R$7690,"=" &amp;B95,'2way'!$Y$3:$Y$7690,"&lt;&gt;P")</f>
        <v>400</v>
      </c>
      <c r="G95">
        <f>SUMIFS('2way'!$AD$3:$AD$7690,'2way'!$Q$3:$Q$7690,"="&amp;B95,'2way'!$Y$3:$Y$7690,"&lt;&gt;P") + SUMIFS('2way'!$AD$3:$AD$7690,'2way'!$R$3:$R$7690,"="&amp;D95,'2way'!$Y$3:$Y$7690,"&lt;&gt;P")</f>
        <v>-29</v>
      </c>
      <c r="H95" s="80">
        <f t="shared" si="4"/>
        <v>-7.2499999999999995E-2</v>
      </c>
      <c r="I95">
        <f>SUMIFS('2way'!$Z$3:$Z$7690,'2way'!$Q$3:$Q$7690,"=" &amp;B95,'2way'!$Y$3:$Y$7690,"&lt;&gt;P") + SUMIFS('2way'!$Z$3:$Z$7690,'2way'!$R$3:$R$7690,"=" &amp;B95,'2way'!$Y$3:$Y$7690,"&lt;&gt;P")</f>
        <v>400</v>
      </c>
      <c r="J95">
        <f>SUMIFS('2way'!$AF$3:$AF$7690,'2way'!$Q$3:$Q$7690,"="&amp;B95,'2way'!$Y$3:$Y$7690,"&lt;&gt;P") + SUMIFS('2way'!$AF$3:$AF$7690,'2way'!$R$3:$R$7690,"="&amp;B95,'2way'!$Y$3:$Y$7690,"&lt;&gt;P")</f>
        <v>-211</v>
      </c>
      <c r="K95" s="80">
        <f t="shared" si="5"/>
        <v>-0.52749999999999997</v>
      </c>
    </row>
    <row r="96" spans="1:1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400</v>
      </c>
      <c r="D96">
        <f>SUMIFS('2way'!$AB$3:$AB$7690,'2way'!$Q$3:$Q$7690,"="&amp;B96,'2way'!$Z$3:$Z$7690,"&lt;&gt;P") + SUMIFS('2way'!$AB$3:$AB$7690,'2way'!$R$3:$R$7690,"="&amp;B96,'2way'!$Z$3:$Z$7690,"&lt;&gt;P")</f>
        <v>-202</v>
      </c>
      <c r="E96" s="80">
        <f t="shared" si="3"/>
        <v>-0.505</v>
      </c>
      <c r="F96">
        <f>SUMIFS('2way'!$Z$3:$Z$7690,'2way'!$Q$3:$Q$7690,"=" &amp;B96,'2way'!$Y$3:$Y$7690,"&lt;&gt;P") + SUMIFS('2way'!$Z$3:$Z$7690,'2way'!$R$3:$R$7690,"=" &amp;B96,'2way'!$Y$3:$Y$7690,"&lt;&gt;P")</f>
        <v>400</v>
      </c>
      <c r="G96">
        <f>SUMIFS('2way'!$AD$3:$AD$7690,'2way'!$Q$3:$Q$7690,"="&amp;B96,'2way'!$Y$3:$Y$7690,"&lt;&gt;P") + SUMIFS('2way'!$AD$3:$AD$7690,'2way'!$R$3:$R$7690,"="&amp;D96,'2way'!$Y$3:$Y$7690,"&lt;&gt;P")</f>
        <v>-200</v>
      </c>
      <c r="H96" s="80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400</v>
      </c>
      <c r="J96">
        <f>SUMIFS('2way'!$AF$3:$AF$7690,'2way'!$Q$3:$Q$7690,"="&amp;B96,'2way'!$Y$3:$Y$7690,"&lt;&gt;P") + SUMIFS('2way'!$AF$3:$AF$7690,'2way'!$R$3:$R$7690,"="&amp;B96,'2way'!$Y$3:$Y$7690,"&lt;&gt;P")</f>
        <v>-202</v>
      </c>
      <c r="K96" s="80">
        <f t="shared" si="5"/>
        <v>-0.505</v>
      </c>
    </row>
    <row r="97" spans="1:1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400</v>
      </c>
      <c r="D97">
        <f>SUMIFS('2way'!$AB$3:$AB$7690,'2way'!$Q$3:$Q$7690,"="&amp;B97,'2way'!$Z$3:$Z$7690,"&lt;&gt;P") + SUMIFS('2way'!$AB$3:$AB$7690,'2way'!$R$3:$R$7690,"="&amp;B97,'2way'!$Z$3:$Z$7690,"&lt;&gt;P")</f>
        <v>387.99999999999994</v>
      </c>
      <c r="E97" s="80">
        <f t="shared" si="3"/>
        <v>0.96999999999999986</v>
      </c>
      <c r="F97">
        <f>SUMIFS('2way'!$Z$3:$Z$7690,'2way'!$Q$3:$Q$7690,"=" &amp;B97,'2way'!$Y$3:$Y$7690,"&lt;&gt;P") + SUMIFS('2way'!$Z$3:$Z$7690,'2way'!$R$3:$R$7690,"=" &amp;B97,'2way'!$Y$3:$Y$7690,"&lt;&gt;P")</f>
        <v>400</v>
      </c>
      <c r="G97">
        <f>SUMIFS('2way'!$AD$3:$AD$7690,'2way'!$Q$3:$Q$7690,"="&amp;B97,'2way'!$Y$3:$Y$7690,"&lt;&gt;P") + SUMIFS('2way'!$AD$3:$AD$7690,'2way'!$R$3:$R$7690,"="&amp;D97,'2way'!$Y$3:$Y$7690,"&lt;&gt;P")</f>
        <v>-18</v>
      </c>
      <c r="H97" s="80">
        <f t="shared" si="4"/>
        <v>-4.4999999999999998E-2</v>
      </c>
      <c r="I97">
        <f>SUMIFS('2way'!$Z$3:$Z$7690,'2way'!$Q$3:$Q$7690,"=" &amp;B97,'2way'!$Y$3:$Y$7690,"&lt;&gt;P") + SUMIFS('2way'!$Z$3:$Z$7690,'2way'!$R$3:$R$7690,"=" &amp;B97,'2way'!$Y$3:$Y$7690,"&lt;&gt;P")</f>
        <v>400</v>
      </c>
      <c r="J97">
        <f>SUMIFS('2way'!$AF$3:$AF$7690,'2way'!$Q$3:$Q$7690,"="&amp;B97,'2way'!$Y$3:$Y$7690,"&lt;&gt;P") + SUMIFS('2way'!$AF$3:$AF$7690,'2way'!$R$3:$R$7690,"="&amp;B97,'2way'!$Y$3:$Y$7690,"&lt;&gt;P")</f>
        <v>-202</v>
      </c>
      <c r="K97" s="80">
        <f t="shared" si="5"/>
        <v>-0.505</v>
      </c>
    </row>
    <row r="98" spans="1:1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400</v>
      </c>
      <c r="D98">
        <f>SUMIFS('2way'!$AB$3:$AB$7690,'2way'!$Q$3:$Q$7690,"="&amp;B98,'2way'!$Z$3:$Z$7690,"&lt;&gt;P") + SUMIFS('2way'!$AB$3:$AB$7690,'2way'!$R$3:$R$7690,"="&amp;B98,'2way'!$Z$3:$Z$7690,"&lt;&gt;P")</f>
        <v>209.00000000000003</v>
      </c>
      <c r="E98" s="80">
        <f t="shared" si="3"/>
        <v>0.52250000000000008</v>
      </c>
      <c r="F98">
        <f>SUMIFS('2way'!$Z$3:$Z$7690,'2way'!$Q$3:$Q$7690,"=" &amp;B98,'2way'!$Y$3:$Y$7690,"&lt;&gt;P") + SUMIFS('2way'!$Z$3:$Z$7690,'2way'!$R$3:$R$7690,"=" &amp;B98,'2way'!$Y$3:$Y$7690,"&lt;&gt;P")</f>
        <v>400</v>
      </c>
      <c r="G98">
        <f>SUMIFS('2way'!$AD$3:$AD$7690,'2way'!$Q$3:$Q$7690,"="&amp;B98,'2way'!$Y$3:$Y$7690,"&lt;&gt;P") + SUMIFS('2way'!$AD$3:$AD$7690,'2way'!$R$3:$R$7690,"="&amp;D98,'2way'!$Y$3:$Y$7690,"&lt;&gt;P")</f>
        <v>-200</v>
      </c>
      <c r="H98" s="80">
        <f t="shared" si="4"/>
        <v>-0.5</v>
      </c>
      <c r="I98">
        <f>SUMIFS('2way'!$Z$3:$Z$7690,'2way'!$Q$3:$Q$7690,"=" &amp;B98,'2way'!$Y$3:$Y$7690,"&lt;&gt;P") + SUMIFS('2way'!$Z$3:$Z$7690,'2way'!$R$3:$R$7690,"=" &amp;B98,'2way'!$Y$3:$Y$7690,"&lt;&gt;P")</f>
        <v>400</v>
      </c>
      <c r="J98">
        <f>SUMIFS('2way'!$AF$3:$AF$7690,'2way'!$Q$3:$Q$7690,"="&amp;B98,'2way'!$Y$3:$Y$7690,"&lt;&gt;P") + SUMIFS('2way'!$AF$3:$AF$7690,'2way'!$R$3:$R$7690,"="&amp;B98,'2way'!$Y$3:$Y$7690,"&lt;&gt;P")</f>
        <v>-400</v>
      </c>
      <c r="K98" s="80">
        <f t="shared" si="5"/>
        <v>-1</v>
      </c>
    </row>
    <row r="99" spans="1:1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300</v>
      </c>
      <c r="D99">
        <f>SUMIFS('2way'!$AB$3:$AB$7690,'2way'!$Q$3:$Q$7690,"="&amp;B99,'2way'!$Z$3:$Z$7690,"&lt;&gt;P") + SUMIFS('2way'!$AB$3:$AB$7690,'2way'!$R$3:$R$7690,"="&amp;B99,'2way'!$Z$3:$Z$7690,"&lt;&gt;P")</f>
        <v>-300</v>
      </c>
      <c r="E99" s="80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300</v>
      </c>
      <c r="G99">
        <f>SUMIFS('2way'!$AD$3:$AD$7690,'2way'!$Q$3:$Q$7690,"="&amp;B99,'2way'!$Y$3:$Y$7690,"&lt;&gt;P") + SUMIFS('2way'!$AD$3:$AD$7690,'2way'!$R$3:$R$7690,"="&amp;D99,'2way'!$Y$3:$Y$7690,"&lt;&gt;P")</f>
        <v>-300</v>
      </c>
      <c r="H99" s="80">
        <f t="shared" si="4"/>
        <v>-1</v>
      </c>
      <c r="I99">
        <f>SUMIFS('2way'!$Z$3:$Z$7690,'2way'!$Q$3:$Q$7690,"=" &amp;B99,'2way'!$Y$3:$Y$7690,"&lt;&gt;P") + SUMIFS('2way'!$Z$3:$Z$7690,'2way'!$R$3:$R$7690,"=" &amp;B99,'2way'!$Y$3:$Y$7690,"&lt;&gt;P")</f>
        <v>300</v>
      </c>
      <c r="J99">
        <f>SUMIFS('2way'!$AF$3:$AF$7690,'2way'!$Q$3:$Q$7690,"="&amp;B99,'2way'!$Y$3:$Y$7690,"&lt;&gt;P") + SUMIFS('2way'!$AF$3:$AF$7690,'2way'!$R$3:$R$7690,"="&amp;B99,'2way'!$Y$3:$Y$7690,"&lt;&gt;P")</f>
        <v>-300</v>
      </c>
      <c r="K99" s="80">
        <f t="shared" si="5"/>
        <v>-1</v>
      </c>
    </row>
    <row r="100" spans="1:1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400</v>
      </c>
      <c r="D100">
        <f>SUMIFS('2way'!$AB$3:$AB$7690,'2way'!$Q$3:$Q$7690,"="&amp;B100,'2way'!$Z$3:$Z$7690,"&lt;&gt;P") + SUMIFS('2way'!$AB$3:$AB$7690,'2way'!$R$3:$R$7690,"="&amp;B100,'2way'!$Z$3:$Z$7690,"&lt;&gt;P")</f>
        <v>-200</v>
      </c>
      <c r="E100" s="80">
        <f t="shared" si="3"/>
        <v>-0.5</v>
      </c>
      <c r="F100">
        <f>SUMIFS('2way'!$Z$3:$Z$7690,'2way'!$Q$3:$Q$7690,"=" &amp;B100,'2way'!$Y$3:$Y$7690,"&lt;&gt;P") + SUMIFS('2way'!$Z$3:$Z$7690,'2way'!$R$3:$R$7690,"=" &amp;B100,'2way'!$Y$3:$Y$7690,"&lt;&gt;P")</f>
        <v>400</v>
      </c>
      <c r="G100">
        <f>SUMIFS('2way'!$AD$3:$AD$7690,'2way'!$Q$3:$Q$7690,"="&amp;B100,'2way'!$Y$3:$Y$7690,"&lt;&gt;P") + SUMIFS('2way'!$AD$3:$AD$7690,'2way'!$R$3:$R$7690,"="&amp;D100,'2way'!$Y$3:$Y$7690,"&lt;&gt;P")</f>
        <v>-200</v>
      </c>
      <c r="H100" s="80">
        <f t="shared" si="4"/>
        <v>-0.5</v>
      </c>
      <c r="I100">
        <f>SUMIFS('2way'!$Z$3:$Z$7690,'2way'!$Q$3:$Q$7690,"=" &amp;B100,'2way'!$Y$3:$Y$7690,"&lt;&gt;P") + SUMIFS('2way'!$Z$3:$Z$7690,'2way'!$R$3:$R$7690,"=" &amp;B100,'2way'!$Y$3:$Y$7690,"&lt;&gt;P")</f>
        <v>400</v>
      </c>
      <c r="J100">
        <f>SUMIFS('2way'!$AF$3:$AF$7690,'2way'!$Q$3:$Q$7690,"="&amp;B100,'2way'!$Y$3:$Y$7690,"&lt;&gt;P") + SUMIFS('2way'!$AF$3:$AF$7690,'2way'!$R$3:$R$7690,"="&amp;B100,'2way'!$Y$3:$Y$7690,"&lt;&gt;P")</f>
        <v>140</v>
      </c>
      <c r="K100" s="80">
        <f t="shared" si="5"/>
        <v>0.35</v>
      </c>
    </row>
    <row r="101" spans="1:1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400</v>
      </c>
      <c r="D101">
        <f>SUMIFS('2way'!$AB$3:$AB$7690,'2way'!$Q$3:$Q$7690,"="&amp;B101,'2way'!$Z$3:$Z$7690,"&lt;&gt;P") + SUMIFS('2way'!$AB$3:$AB$7690,'2way'!$R$3:$R$7690,"="&amp;B101,'2way'!$Z$3:$Z$7690,"&lt;&gt;P")</f>
        <v>-34</v>
      </c>
      <c r="E101" s="80">
        <f t="shared" si="3"/>
        <v>-8.5000000000000006E-2</v>
      </c>
      <c r="F101">
        <f>SUMIFS('2way'!$Z$3:$Z$7690,'2way'!$Q$3:$Q$7690,"=" &amp;B101,'2way'!$Y$3:$Y$7690,"&lt;&gt;P") + SUMIFS('2way'!$Z$3:$Z$7690,'2way'!$R$3:$R$7690,"=" &amp;B101,'2way'!$Y$3:$Y$7690,"&lt;&gt;P")</f>
        <v>400</v>
      </c>
      <c r="G101">
        <f>SUMIFS('2way'!$AD$3:$AD$7690,'2way'!$Q$3:$Q$7690,"="&amp;B101,'2way'!$Y$3:$Y$7690,"&lt;&gt;P") + SUMIFS('2way'!$AD$3:$AD$7690,'2way'!$R$3:$R$7690,"="&amp;D101,'2way'!$Y$3:$Y$7690,"&lt;&gt;P")</f>
        <v>-200</v>
      </c>
      <c r="H101" s="80">
        <f t="shared" si="4"/>
        <v>-0.5</v>
      </c>
      <c r="I101">
        <f>SUMIFS('2way'!$Z$3:$Z$7690,'2way'!$Q$3:$Q$7690,"=" &amp;B101,'2way'!$Y$3:$Y$7690,"&lt;&gt;P") + SUMIFS('2way'!$Z$3:$Z$7690,'2way'!$R$3:$R$7690,"=" &amp;B101,'2way'!$Y$3:$Y$7690,"&lt;&gt;P")</f>
        <v>400</v>
      </c>
      <c r="J101">
        <f>SUMIFS('2way'!$AF$3:$AF$7690,'2way'!$Q$3:$Q$7690,"="&amp;B101,'2way'!$Y$3:$Y$7690,"&lt;&gt;P") + SUMIFS('2way'!$AF$3:$AF$7690,'2way'!$R$3:$R$7690,"="&amp;B101,'2way'!$Y$3:$Y$7690,"&lt;&gt;P")</f>
        <v>-217</v>
      </c>
      <c r="K101" s="80">
        <f t="shared" si="5"/>
        <v>-0.54249999999999998</v>
      </c>
    </row>
    <row r="102" spans="1:1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400</v>
      </c>
      <c r="D102">
        <f>SUMIFS('2way'!$AB$3:$AB$7690,'2way'!$Q$3:$Q$7690,"="&amp;B102,'2way'!$Z$3:$Z$7690,"&lt;&gt;P") + SUMIFS('2way'!$AB$3:$AB$7690,'2way'!$R$3:$R$7690,"="&amp;B102,'2way'!$Z$3:$Z$7690,"&lt;&gt;P")</f>
        <v>234.99999999999994</v>
      </c>
      <c r="E102" s="80">
        <f t="shared" si="3"/>
        <v>0.58749999999999991</v>
      </c>
      <c r="F102">
        <f>SUMIFS('2way'!$Z$3:$Z$7690,'2way'!$Q$3:$Q$7690,"=" &amp;B102,'2way'!$Y$3:$Y$7690,"&lt;&gt;P") + SUMIFS('2way'!$Z$3:$Z$7690,'2way'!$R$3:$R$7690,"=" &amp;B102,'2way'!$Y$3:$Y$7690,"&lt;&gt;P")</f>
        <v>400</v>
      </c>
      <c r="G102">
        <f>SUMIFS('2way'!$AD$3:$AD$7690,'2way'!$Q$3:$Q$7690,"="&amp;B102,'2way'!$Y$3:$Y$7690,"&lt;&gt;P") + SUMIFS('2way'!$AD$3:$AD$7690,'2way'!$R$3:$R$7690,"="&amp;D102,'2way'!$Y$3:$Y$7690,"&lt;&gt;P")</f>
        <v>-21</v>
      </c>
      <c r="H102" s="80">
        <f t="shared" si="4"/>
        <v>-5.2499999999999998E-2</v>
      </c>
      <c r="I102">
        <f>SUMIFS('2way'!$Z$3:$Z$7690,'2way'!$Q$3:$Q$7690,"=" &amp;B102,'2way'!$Y$3:$Y$7690,"&lt;&gt;P") + SUMIFS('2way'!$Z$3:$Z$7690,'2way'!$R$3:$R$7690,"=" &amp;B102,'2way'!$Y$3:$Y$7690,"&lt;&gt;P")</f>
        <v>400</v>
      </c>
      <c r="J102">
        <f>SUMIFS('2way'!$AF$3:$AF$7690,'2way'!$Q$3:$Q$7690,"="&amp;B102,'2way'!$Y$3:$Y$7690,"&lt;&gt;P") + SUMIFS('2way'!$AF$3:$AF$7690,'2way'!$R$3:$R$7690,"="&amp;B102,'2way'!$Y$3:$Y$7690,"&lt;&gt;P")</f>
        <v>-400</v>
      </c>
      <c r="K102" s="80">
        <f t="shared" si="5"/>
        <v>-1</v>
      </c>
    </row>
    <row r="103" spans="1:1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300</v>
      </c>
      <c r="D103">
        <f>SUMIFS('2way'!$AB$3:$AB$7690,'2way'!$Q$3:$Q$7690,"="&amp;B103,'2way'!$Z$3:$Z$7690,"&lt;&gt;P") + SUMIFS('2way'!$AB$3:$AB$7690,'2way'!$R$3:$R$7690,"="&amp;B103,'2way'!$Z$3:$Z$7690,"&lt;&gt;P")</f>
        <v>92</v>
      </c>
      <c r="E103" s="80">
        <f t="shared" si="3"/>
        <v>0.30666666666666664</v>
      </c>
      <c r="F103">
        <f>SUMIFS('2way'!$Z$3:$Z$7690,'2way'!$Q$3:$Q$7690,"=" &amp;B103,'2way'!$Y$3:$Y$7690,"&lt;&gt;P") + SUMIFS('2way'!$Z$3:$Z$7690,'2way'!$R$3:$R$7690,"=" &amp;B103,'2way'!$Y$3:$Y$7690,"&lt;&gt;P")</f>
        <v>300</v>
      </c>
      <c r="G103">
        <f>SUMIFS('2way'!$AD$3:$AD$7690,'2way'!$Q$3:$Q$7690,"="&amp;B103,'2way'!$Y$3:$Y$7690,"&lt;&gt;P") + SUMIFS('2way'!$AD$3:$AD$7690,'2way'!$R$3:$R$7690,"="&amp;D103,'2way'!$Y$3:$Y$7690,"&lt;&gt;P")</f>
        <v>-14</v>
      </c>
      <c r="H103" s="80">
        <f t="shared" si="4"/>
        <v>-4.6666666666666669E-2</v>
      </c>
      <c r="I103">
        <f>SUMIFS('2way'!$Z$3:$Z$7690,'2way'!$Q$3:$Q$7690,"=" &amp;B103,'2way'!$Y$3:$Y$7690,"&lt;&gt;P") + SUMIFS('2way'!$Z$3:$Z$7690,'2way'!$R$3:$R$7690,"=" &amp;B103,'2way'!$Y$3:$Y$7690,"&lt;&gt;P")</f>
        <v>300</v>
      </c>
      <c r="J103">
        <f>SUMIFS('2way'!$AF$3:$AF$7690,'2way'!$Q$3:$Q$7690,"="&amp;B103,'2way'!$Y$3:$Y$7690,"&lt;&gt;P") + SUMIFS('2way'!$AF$3:$AF$7690,'2way'!$R$3:$R$7690,"="&amp;B103,'2way'!$Y$3:$Y$7690,"&lt;&gt;P")</f>
        <v>-94</v>
      </c>
      <c r="K103" s="80">
        <f t="shared" si="5"/>
        <v>-0.31333333333333335</v>
      </c>
    </row>
    <row r="104" spans="1:1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400</v>
      </c>
      <c r="D104">
        <f>SUMIFS('2way'!$AB$3:$AB$7690,'2way'!$Q$3:$Q$7690,"="&amp;B104,'2way'!$Z$3:$Z$7690,"&lt;&gt;P") + SUMIFS('2way'!$AB$3:$AB$7690,'2way'!$R$3:$R$7690,"="&amp;B104,'2way'!$Z$3:$Z$7690,"&lt;&gt;P")</f>
        <v>197</v>
      </c>
      <c r="E104" s="80">
        <f t="shared" si="3"/>
        <v>0.49249999999999999</v>
      </c>
      <c r="F104">
        <f>SUMIFS('2way'!$Z$3:$Z$7690,'2way'!$Q$3:$Q$7690,"=" &amp;B104,'2way'!$Y$3:$Y$7690,"&lt;&gt;P") + SUMIFS('2way'!$Z$3:$Z$7690,'2way'!$R$3:$R$7690,"=" &amp;B104,'2way'!$Y$3:$Y$7690,"&lt;&gt;P")</f>
        <v>400</v>
      </c>
      <c r="G104">
        <f>SUMIFS('2way'!$AD$3:$AD$7690,'2way'!$Q$3:$Q$7690,"="&amp;B104,'2way'!$Y$3:$Y$7690,"&lt;&gt;P") + SUMIFS('2way'!$AD$3:$AD$7690,'2way'!$R$3:$R$7690,"="&amp;D104,'2way'!$Y$3:$Y$7690,"&lt;&gt;P")</f>
        <v>-200</v>
      </c>
      <c r="H104" s="80">
        <f t="shared" si="4"/>
        <v>-0.5</v>
      </c>
      <c r="I104">
        <f>SUMIFS('2way'!$Z$3:$Z$7690,'2way'!$Q$3:$Q$7690,"=" &amp;B104,'2way'!$Y$3:$Y$7690,"&lt;&gt;P") + SUMIFS('2way'!$Z$3:$Z$7690,'2way'!$R$3:$R$7690,"=" &amp;B104,'2way'!$Y$3:$Y$7690,"&lt;&gt;P")</f>
        <v>400</v>
      </c>
      <c r="J104">
        <f>SUMIFS('2way'!$AF$3:$AF$7690,'2way'!$Q$3:$Q$7690,"="&amp;B104,'2way'!$Y$3:$Y$7690,"&lt;&gt;P") + SUMIFS('2way'!$AF$3:$AF$7690,'2way'!$R$3:$R$7690,"="&amp;B104,'2way'!$Y$3:$Y$7690,"&lt;&gt;P")</f>
        <v>365</v>
      </c>
      <c r="K104" s="80">
        <f t="shared" si="5"/>
        <v>0.91249999999999998</v>
      </c>
    </row>
    <row r="105" spans="1:1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400</v>
      </c>
      <c r="D105">
        <f>SUMIFS('2way'!$AB$3:$AB$7690,'2way'!$Q$3:$Q$7690,"="&amp;B105,'2way'!$Z$3:$Z$7690,"&lt;&gt;P") + SUMIFS('2way'!$AB$3:$AB$7690,'2way'!$R$3:$R$7690,"="&amp;B105,'2way'!$Z$3:$Z$7690,"&lt;&gt;P")</f>
        <v>252</v>
      </c>
      <c r="E105" s="80">
        <f t="shared" si="3"/>
        <v>0.63</v>
      </c>
      <c r="F105">
        <f>SUMIFS('2way'!$Z$3:$Z$7690,'2way'!$Q$3:$Q$7690,"=" &amp;B105,'2way'!$Y$3:$Y$7690,"&lt;&gt;P") + SUMIFS('2way'!$Z$3:$Z$7690,'2way'!$R$3:$R$7690,"=" &amp;B105,'2way'!$Y$3:$Y$7690,"&lt;&gt;P")</f>
        <v>400</v>
      </c>
      <c r="G105">
        <f>SUMIFS('2way'!$AD$3:$AD$7690,'2way'!$Q$3:$Q$7690,"="&amp;B105,'2way'!$Y$3:$Y$7690,"&lt;&gt;P") + SUMIFS('2way'!$AD$3:$AD$7690,'2way'!$R$3:$R$7690,"="&amp;D105,'2way'!$Y$3:$Y$7690,"&lt;&gt;P")</f>
        <v>-200</v>
      </c>
      <c r="H105" s="80">
        <f t="shared" si="4"/>
        <v>-0.5</v>
      </c>
      <c r="I105">
        <f>SUMIFS('2way'!$Z$3:$Z$7690,'2way'!$Q$3:$Q$7690,"=" &amp;B105,'2way'!$Y$3:$Y$7690,"&lt;&gt;P") + SUMIFS('2way'!$Z$3:$Z$7690,'2way'!$R$3:$R$7690,"=" &amp;B105,'2way'!$Y$3:$Y$7690,"&lt;&gt;P")</f>
        <v>400</v>
      </c>
      <c r="J105">
        <f>SUMIFS('2way'!$AF$3:$AF$7690,'2way'!$Q$3:$Q$7690,"="&amp;B105,'2way'!$Y$3:$Y$7690,"&lt;&gt;P") + SUMIFS('2way'!$AF$3:$AF$7690,'2way'!$R$3:$R$7690,"="&amp;B105,'2way'!$Y$3:$Y$7690,"&lt;&gt;P")</f>
        <v>-400</v>
      </c>
      <c r="K105" s="80">
        <f t="shared" si="5"/>
        <v>-1</v>
      </c>
    </row>
    <row r="106" spans="1:1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400</v>
      </c>
      <c r="D106">
        <f>SUMIFS('2way'!$AB$3:$AB$7690,'2way'!$Q$3:$Q$7690,"="&amp;B106,'2way'!$Z$3:$Z$7690,"&lt;&gt;P") + SUMIFS('2way'!$AB$3:$AB$7690,'2way'!$R$3:$R$7690,"="&amp;B106,'2way'!$Z$3:$Z$7690,"&lt;&gt;P")</f>
        <v>-202</v>
      </c>
      <c r="E106" s="80">
        <f t="shared" si="3"/>
        <v>-0.505</v>
      </c>
      <c r="F106">
        <f>SUMIFS('2way'!$Z$3:$Z$7690,'2way'!$Q$3:$Q$7690,"=" &amp;B106,'2way'!$Y$3:$Y$7690,"&lt;&gt;P") + SUMIFS('2way'!$Z$3:$Z$7690,'2way'!$R$3:$R$7690,"=" &amp;B106,'2way'!$Y$3:$Y$7690,"&lt;&gt;P")</f>
        <v>400</v>
      </c>
      <c r="G106">
        <f>SUMIFS('2way'!$AD$3:$AD$7690,'2way'!$Q$3:$Q$7690,"="&amp;B106,'2way'!$Y$3:$Y$7690,"&lt;&gt;P") + SUMIFS('2way'!$AD$3:$AD$7690,'2way'!$R$3:$R$7690,"="&amp;D106,'2way'!$Y$3:$Y$7690,"&lt;&gt;P")</f>
        <v>-200</v>
      </c>
      <c r="H106" s="80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400</v>
      </c>
      <c r="J106">
        <f>SUMIFS('2way'!$AF$3:$AF$7690,'2way'!$Q$3:$Q$7690,"="&amp;B106,'2way'!$Y$3:$Y$7690,"&lt;&gt;P") + SUMIFS('2way'!$AF$3:$AF$7690,'2way'!$R$3:$R$7690,"="&amp;B106,'2way'!$Y$3:$Y$7690,"&lt;&gt;P")</f>
        <v>-202</v>
      </c>
      <c r="K106" s="80">
        <f t="shared" si="5"/>
        <v>-0.505</v>
      </c>
    </row>
    <row r="107" spans="1:1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300</v>
      </c>
      <c r="D107">
        <f>SUMIFS('2way'!$AB$3:$AB$7690,'2way'!$Q$3:$Q$7690,"="&amp;B107,'2way'!$Z$3:$Z$7690,"&lt;&gt;P") + SUMIFS('2way'!$AB$3:$AB$7690,'2way'!$R$3:$R$7690,"="&amp;B107,'2way'!$Z$3:$Z$7690,"&lt;&gt;P")</f>
        <v>251</v>
      </c>
      <c r="E107" s="80">
        <f t="shared" si="3"/>
        <v>0.83666666666666667</v>
      </c>
      <c r="F107">
        <f>SUMIFS('2way'!$Z$3:$Z$7690,'2way'!$Q$3:$Q$7690,"=" &amp;B107,'2way'!$Y$3:$Y$7690,"&lt;&gt;P") + SUMIFS('2way'!$Z$3:$Z$7690,'2way'!$R$3:$R$7690,"=" &amp;B107,'2way'!$Y$3:$Y$7690,"&lt;&gt;P")</f>
        <v>300</v>
      </c>
      <c r="G107">
        <f>SUMIFS('2way'!$AD$3:$AD$7690,'2way'!$Q$3:$Q$7690,"="&amp;B107,'2way'!$Y$3:$Y$7690,"&lt;&gt;P") + SUMIFS('2way'!$AD$3:$AD$7690,'2way'!$R$3:$R$7690,"="&amp;D107,'2way'!$Y$3:$Y$7690,"&lt;&gt;P")</f>
        <v>4</v>
      </c>
      <c r="H107" s="80">
        <f t="shared" si="4"/>
        <v>1.3333333333333334E-2</v>
      </c>
      <c r="I107">
        <f>SUMIFS('2way'!$Z$3:$Z$7690,'2way'!$Q$3:$Q$7690,"=" &amp;B107,'2way'!$Y$3:$Y$7690,"&lt;&gt;P") + SUMIFS('2way'!$Z$3:$Z$7690,'2way'!$R$3:$R$7690,"=" &amp;B107,'2way'!$Y$3:$Y$7690,"&lt;&gt;P")</f>
        <v>300</v>
      </c>
      <c r="J107">
        <f>SUMIFS('2way'!$AF$3:$AF$7690,'2way'!$Q$3:$Q$7690,"="&amp;B107,'2way'!$Y$3:$Y$7690,"&lt;&gt;P") + SUMIFS('2way'!$AF$3:$AF$7690,'2way'!$R$3:$R$7690,"="&amp;B107,'2way'!$Y$3:$Y$7690,"&lt;&gt;P")</f>
        <v>-131</v>
      </c>
      <c r="K107" s="80">
        <f t="shared" si="5"/>
        <v>-0.43666666666666665</v>
      </c>
    </row>
    <row r="108" spans="1:1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200</v>
      </c>
      <c r="D108">
        <f>SUMIFS('2way'!$AB$3:$AB$7690,'2way'!$Q$3:$Q$7690,"="&amp;B108,'2way'!$Z$3:$Z$7690,"&lt;&gt;P") + SUMIFS('2way'!$AB$3:$AB$7690,'2way'!$R$3:$R$7690,"="&amp;B108,'2way'!$Z$3:$Z$7690,"&lt;&gt;P")</f>
        <v>0</v>
      </c>
      <c r="E108" s="80">
        <f t="shared" si="3"/>
        <v>0</v>
      </c>
      <c r="F108">
        <f>SUMIFS('2way'!$Z$3:$Z$7690,'2way'!$Q$3:$Q$7690,"=" &amp;B108,'2way'!$Y$3:$Y$7690,"&lt;&gt;P") + SUMIFS('2way'!$Z$3:$Z$7690,'2way'!$R$3:$R$7690,"=" &amp;B108,'2way'!$Y$3:$Y$7690,"&lt;&gt;P")</f>
        <v>200</v>
      </c>
      <c r="G108">
        <f>SUMIFS('2way'!$AD$3:$AD$7690,'2way'!$Q$3:$Q$7690,"="&amp;B108,'2way'!$Y$3:$Y$7690,"&lt;&gt;P") + SUMIFS('2way'!$AD$3:$AD$7690,'2way'!$R$3:$R$7690,"="&amp;D108,'2way'!$Y$3:$Y$7690,"&lt;&gt;P")</f>
        <v>-100</v>
      </c>
      <c r="H108" s="80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200</v>
      </c>
      <c r="J108">
        <f>SUMIFS('2way'!$AF$3:$AF$7690,'2way'!$Q$3:$Q$7690,"="&amp;B108,'2way'!$Y$3:$Y$7690,"&lt;&gt;P") + SUMIFS('2way'!$AF$3:$AF$7690,'2way'!$R$3:$R$7690,"="&amp;B108,'2way'!$Y$3:$Y$7690,"&lt;&gt;P")</f>
        <v>0</v>
      </c>
      <c r="K108" s="80">
        <f t="shared" si="5"/>
        <v>0</v>
      </c>
    </row>
    <row r="109" spans="1:1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400</v>
      </c>
      <c r="D109">
        <f>SUMIFS('2way'!$AB$3:$AB$7690,'2way'!$Q$3:$Q$7690,"="&amp;B109,'2way'!$Z$3:$Z$7690,"&lt;&gt;P") + SUMIFS('2way'!$AB$3:$AB$7690,'2way'!$R$3:$R$7690,"="&amp;B109,'2way'!$Z$3:$Z$7690,"&lt;&gt;P")</f>
        <v>151</v>
      </c>
      <c r="E109" s="80">
        <f t="shared" si="3"/>
        <v>0.3775</v>
      </c>
      <c r="F109">
        <f>SUMIFS('2way'!$Z$3:$Z$7690,'2way'!$Q$3:$Q$7690,"=" &amp;B109,'2way'!$Y$3:$Y$7690,"&lt;&gt;P") + SUMIFS('2way'!$Z$3:$Z$7690,'2way'!$R$3:$R$7690,"=" &amp;B109,'2way'!$Y$3:$Y$7690,"&lt;&gt;P")</f>
        <v>400</v>
      </c>
      <c r="G109">
        <f>SUMIFS('2way'!$AD$3:$AD$7690,'2way'!$Q$3:$Q$7690,"="&amp;B109,'2way'!$Y$3:$Y$7690,"&lt;&gt;P") + SUMIFS('2way'!$AD$3:$AD$7690,'2way'!$R$3:$R$7690,"="&amp;D109,'2way'!$Y$3:$Y$7690,"&lt;&gt;P")</f>
        <v>-17</v>
      </c>
      <c r="H109" s="80">
        <f t="shared" si="4"/>
        <v>-4.2500000000000003E-2</v>
      </c>
      <c r="I109">
        <f>SUMIFS('2way'!$Z$3:$Z$7690,'2way'!$Q$3:$Q$7690,"=" &amp;B109,'2way'!$Y$3:$Y$7690,"&lt;&gt;P") + SUMIFS('2way'!$Z$3:$Z$7690,'2way'!$R$3:$R$7690,"=" &amp;B109,'2way'!$Y$3:$Y$7690,"&lt;&gt;P")</f>
        <v>400</v>
      </c>
      <c r="J109">
        <f>SUMIFS('2way'!$AF$3:$AF$7690,'2way'!$Q$3:$Q$7690,"="&amp;B109,'2way'!$Y$3:$Y$7690,"&lt;&gt;P") + SUMIFS('2way'!$AF$3:$AF$7690,'2way'!$R$3:$R$7690,"="&amp;B109,'2way'!$Y$3:$Y$7690,"&lt;&gt;P")</f>
        <v>-400</v>
      </c>
      <c r="K109" s="80">
        <f t="shared" si="5"/>
        <v>-1</v>
      </c>
    </row>
    <row r="110" spans="1:1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400</v>
      </c>
      <c r="D110">
        <f>SUMIFS('2way'!$AB$3:$AB$7690,'2way'!$Q$3:$Q$7690,"="&amp;B110,'2way'!$Z$3:$Z$7690,"&lt;&gt;P") + SUMIFS('2way'!$AB$3:$AB$7690,'2way'!$R$3:$R$7690,"="&amp;B110,'2way'!$Z$3:$Z$7690,"&lt;&gt;P")</f>
        <v>-29</v>
      </c>
      <c r="E110" s="80">
        <f t="shared" si="3"/>
        <v>-7.2499999999999995E-2</v>
      </c>
      <c r="F110">
        <f>SUMIFS('2way'!$Z$3:$Z$7690,'2way'!$Q$3:$Q$7690,"=" &amp;B110,'2way'!$Y$3:$Y$7690,"&lt;&gt;P") + SUMIFS('2way'!$Z$3:$Z$7690,'2way'!$R$3:$R$7690,"=" &amp;B110,'2way'!$Y$3:$Y$7690,"&lt;&gt;P")</f>
        <v>400</v>
      </c>
      <c r="G110">
        <f>SUMIFS('2way'!$AD$3:$AD$7690,'2way'!$Q$3:$Q$7690,"="&amp;B110,'2way'!$Y$3:$Y$7690,"&lt;&gt;P") + SUMIFS('2way'!$AD$3:$AD$7690,'2way'!$R$3:$R$7690,"="&amp;D110,'2way'!$Y$3:$Y$7690,"&lt;&gt;P")</f>
        <v>-200</v>
      </c>
      <c r="H110" s="80">
        <f t="shared" si="4"/>
        <v>-0.5</v>
      </c>
      <c r="I110">
        <f>SUMIFS('2way'!$Z$3:$Z$7690,'2way'!$Q$3:$Q$7690,"=" &amp;B110,'2way'!$Y$3:$Y$7690,"&lt;&gt;P") + SUMIFS('2way'!$Z$3:$Z$7690,'2way'!$R$3:$R$7690,"=" &amp;B110,'2way'!$Y$3:$Y$7690,"&lt;&gt;P")</f>
        <v>400</v>
      </c>
      <c r="J110">
        <f>SUMIFS('2way'!$AF$3:$AF$7690,'2way'!$Q$3:$Q$7690,"="&amp;B110,'2way'!$Y$3:$Y$7690,"&lt;&gt;P") + SUMIFS('2way'!$AF$3:$AF$7690,'2way'!$R$3:$R$7690,"="&amp;B110,'2way'!$Y$3:$Y$7690,"&lt;&gt;P")</f>
        <v>-29</v>
      </c>
      <c r="K110" s="80">
        <f t="shared" si="5"/>
        <v>-7.2499999999999995E-2</v>
      </c>
    </row>
    <row r="111" spans="1:1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300</v>
      </c>
      <c r="D111">
        <f>SUMIFS('2way'!$AB$3:$AB$7690,'2way'!$Q$3:$Q$7690,"="&amp;B111,'2way'!$Z$3:$Z$7690,"&lt;&gt;P") + SUMIFS('2way'!$AB$3:$AB$7690,'2way'!$R$3:$R$7690,"="&amp;B111,'2way'!$Z$3:$Z$7690,"&lt;&gt;P")</f>
        <v>85.999999999999972</v>
      </c>
      <c r="E111" s="80">
        <f t="shared" si="3"/>
        <v>0.28666666666666657</v>
      </c>
      <c r="F111">
        <f>SUMIFS('2way'!$Z$3:$Z$7690,'2way'!$Q$3:$Q$7690,"=" &amp;B111,'2way'!$Y$3:$Y$7690,"&lt;&gt;P") + SUMIFS('2way'!$Z$3:$Z$7690,'2way'!$R$3:$R$7690,"=" &amp;B111,'2way'!$Y$3:$Y$7690,"&lt;&gt;P")</f>
        <v>300</v>
      </c>
      <c r="G111">
        <f>SUMIFS('2way'!$AD$3:$AD$7690,'2way'!$Q$3:$Q$7690,"="&amp;B111,'2way'!$Y$3:$Y$7690,"&lt;&gt;P") + SUMIFS('2way'!$AD$3:$AD$7690,'2way'!$R$3:$R$7690,"="&amp;D111,'2way'!$Y$3:$Y$7690,"&lt;&gt;P")</f>
        <v>106.99999999999997</v>
      </c>
      <c r="H111" s="80">
        <f t="shared" si="4"/>
        <v>0.35666666666666658</v>
      </c>
      <c r="I111">
        <f>SUMIFS('2way'!$Z$3:$Z$7690,'2way'!$Q$3:$Q$7690,"=" &amp;B111,'2way'!$Y$3:$Y$7690,"&lt;&gt;P") + SUMIFS('2way'!$Z$3:$Z$7690,'2way'!$R$3:$R$7690,"=" &amp;B111,'2way'!$Y$3:$Y$7690,"&lt;&gt;P")</f>
        <v>300</v>
      </c>
      <c r="J111">
        <f>SUMIFS('2way'!$AF$3:$AF$7690,'2way'!$Q$3:$Q$7690,"="&amp;B111,'2way'!$Y$3:$Y$7690,"&lt;&gt;P") + SUMIFS('2way'!$AF$3:$AF$7690,'2way'!$R$3:$R$7690,"="&amp;B111,'2way'!$Y$3:$Y$7690,"&lt;&gt;P")</f>
        <v>-300</v>
      </c>
      <c r="K111" s="80">
        <f t="shared" si="5"/>
        <v>-1</v>
      </c>
    </row>
    <row r="112" spans="1:1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300</v>
      </c>
      <c r="D112">
        <f>SUMIFS('2way'!$AB$3:$AB$7690,'2way'!$Q$3:$Q$7690,"="&amp;B112,'2way'!$Z$3:$Z$7690,"&lt;&gt;P") + SUMIFS('2way'!$AB$3:$AB$7690,'2way'!$R$3:$R$7690,"="&amp;B112,'2way'!$Z$3:$Z$7690,"&lt;&gt;P")</f>
        <v>252</v>
      </c>
      <c r="E112" s="80">
        <f t="shared" si="3"/>
        <v>0.84</v>
      </c>
      <c r="F112">
        <f>SUMIFS('2way'!$Z$3:$Z$7690,'2way'!$Q$3:$Q$7690,"=" &amp;B112,'2way'!$Y$3:$Y$7690,"&lt;&gt;P") + SUMIFS('2way'!$Z$3:$Z$7690,'2way'!$R$3:$R$7690,"=" &amp;B112,'2way'!$Y$3:$Y$7690,"&lt;&gt;P")</f>
        <v>300</v>
      </c>
      <c r="G112">
        <f>SUMIFS('2way'!$AD$3:$AD$7690,'2way'!$Q$3:$Q$7690,"="&amp;B112,'2way'!$Y$3:$Y$7690,"&lt;&gt;P") + SUMIFS('2way'!$AD$3:$AD$7690,'2way'!$R$3:$R$7690,"="&amp;D112,'2way'!$Y$3:$Y$7690,"&lt;&gt;P")</f>
        <v>-17</v>
      </c>
      <c r="H112" s="80">
        <f t="shared" si="4"/>
        <v>-5.6666666666666664E-2</v>
      </c>
      <c r="I112">
        <f>SUMIFS('2way'!$Z$3:$Z$7690,'2way'!$Q$3:$Q$7690,"=" &amp;B112,'2way'!$Y$3:$Y$7690,"&lt;&gt;P") + SUMIFS('2way'!$Z$3:$Z$7690,'2way'!$R$3:$R$7690,"=" &amp;B112,'2way'!$Y$3:$Y$7690,"&lt;&gt;P")</f>
        <v>300</v>
      </c>
      <c r="J112">
        <f>SUMIFS('2way'!$AF$3:$AF$7690,'2way'!$Q$3:$Q$7690,"="&amp;B112,'2way'!$Y$3:$Y$7690,"&lt;&gt;P") + SUMIFS('2way'!$AF$3:$AF$7690,'2way'!$R$3:$R$7690,"="&amp;B112,'2way'!$Y$3:$Y$7690,"&lt;&gt;P")</f>
        <v>-102</v>
      </c>
      <c r="K112" s="80">
        <f t="shared" si="5"/>
        <v>-0.34</v>
      </c>
    </row>
    <row r="113" spans="1:1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400</v>
      </c>
      <c r="D113">
        <f>SUMIFS('2way'!$AB$3:$AB$7690,'2way'!$Q$3:$Q$7690,"="&amp;B113,'2way'!$Z$3:$Z$7690,"&lt;&gt;P") + SUMIFS('2way'!$AB$3:$AB$7690,'2way'!$R$3:$R$7690,"="&amp;B113,'2way'!$Z$3:$Z$7690,"&lt;&gt;P")</f>
        <v>-170.00000000000003</v>
      </c>
      <c r="E113" s="80">
        <f t="shared" si="3"/>
        <v>-0.42500000000000004</v>
      </c>
      <c r="F113">
        <f>SUMIFS('2way'!$Z$3:$Z$7690,'2way'!$Q$3:$Q$7690,"=" &amp;B113,'2way'!$Y$3:$Y$7690,"&lt;&gt;P") + SUMIFS('2way'!$Z$3:$Z$7690,'2way'!$R$3:$R$7690,"=" &amp;B113,'2way'!$Y$3:$Y$7690,"&lt;&gt;P")</f>
        <v>400</v>
      </c>
      <c r="G113">
        <f>SUMIFS('2way'!$AD$3:$AD$7690,'2way'!$Q$3:$Q$7690,"="&amp;B113,'2way'!$Y$3:$Y$7690,"&lt;&gt;P") + SUMIFS('2way'!$AD$3:$AD$7690,'2way'!$R$3:$R$7690,"="&amp;D113,'2way'!$Y$3:$Y$7690,"&lt;&gt;P")</f>
        <v>-200</v>
      </c>
      <c r="H113" s="80">
        <f t="shared" si="4"/>
        <v>-0.5</v>
      </c>
      <c r="I113">
        <f>SUMIFS('2way'!$Z$3:$Z$7690,'2way'!$Q$3:$Q$7690,"=" &amp;B113,'2way'!$Y$3:$Y$7690,"&lt;&gt;P") + SUMIFS('2way'!$Z$3:$Z$7690,'2way'!$R$3:$R$7690,"=" &amp;B113,'2way'!$Y$3:$Y$7690,"&lt;&gt;P")</f>
        <v>400</v>
      </c>
      <c r="J113">
        <f>SUMIFS('2way'!$AF$3:$AF$7690,'2way'!$Q$3:$Q$7690,"="&amp;B113,'2way'!$Y$3:$Y$7690,"&lt;&gt;P") + SUMIFS('2way'!$AF$3:$AF$7690,'2way'!$R$3:$R$7690,"="&amp;B113,'2way'!$Y$3:$Y$7690,"&lt;&gt;P")</f>
        <v>-228</v>
      </c>
      <c r="K113" s="80">
        <f t="shared" si="5"/>
        <v>-0.56999999999999995</v>
      </c>
    </row>
    <row r="114" spans="1:1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300</v>
      </c>
      <c r="D114">
        <f>SUMIFS('2way'!$AB$3:$AB$7690,'2way'!$Q$3:$Q$7690,"="&amp;B114,'2way'!$Z$3:$Z$7690,"&lt;&gt;P") + SUMIFS('2way'!$AB$3:$AB$7690,'2way'!$R$3:$R$7690,"="&amp;B114,'2way'!$Z$3:$Z$7690,"&lt;&gt;P")</f>
        <v>-122</v>
      </c>
      <c r="E114" s="80">
        <f t="shared" si="3"/>
        <v>-0.40666666666666668</v>
      </c>
      <c r="F114">
        <f>SUMIFS('2way'!$Z$3:$Z$7690,'2way'!$Q$3:$Q$7690,"=" &amp;B114,'2way'!$Y$3:$Y$7690,"&lt;&gt;P") + SUMIFS('2way'!$Z$3:$Z$7690,'2way'!$R$3:$R$7690,"=" &amp;B114,'2way'!$Y$3:$Y$7690,"&lt;&gt;P")</f>
        <v>300</v>
      </c>
      <c r="G114">
        <f>SUMIFS('2way'!$AD$3:$AD$7690,'2way'!$Q$3:$Q$7690,"="&amp;B114,'2way'!$Y$3:$Y$7690,"&lt;&gt;P") + SUMIFS('2way'!$AD$3:$AD$7690,'2way'!$R$3:$R$7690,"="&amp;D114,'2way'!$Y$3:$Y$7690,"&lt;&gt;P")</f>
        <v>78</v>
      </c>
      <c r="H114" s="80">
        <f t="shared" si="4"/>
        <v>0.26</v>
      </c>
      <c r="I114">
        <f>SUMIFS('2way'!$Z$3:$Z$7690,'2way'!$Q$3:$Q$7690,"=" &amp;B114,'2way'!$Y$3:$Y$7690,"&lt;&gt;P") + SUMIFS('2way'!$Z$3:$Z$7690,'2way'!$R$3:$R$7690,"=" &amp;B114,'2way'!$Y$3:$Y$7690,"&lt;&gt;P")</f>
        <v>300</v>
      </c>
      <c r="J114">
        <f>SUMIFS('2way'!$AF$3:$AF$7690,'2way'!$Q$3:$Q$7690,"="&amp;B114,'2way'!$Y$3:$Y$7690,"&lt;&gt;P") + SUMIFS('2way'!$AF$3:$AF$7690,'2way'!$R$3:$R$7690,"="&amp;B114,'2way'!$Y$3:$Y$7690,"&lt;&gt;P")</f>
        <v>-300</v>
      </c>
      <c r="K114" s="80">
        <f t="shared" si="5"/>
        <v>-1</v>
      </c>
    </row>
    <row r="115" spans="1:1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300</v>
      </c>
      <c r="D115">
        <f>SUMIFS('2way'!$AB$3:$AB$7690,'2way'!$Q$3:$Q$7690,"="&amp;B115,'2way'!$Z$3:$Z$7690,"&lt;&gt;P") + SUMIFS('2way'!$AB$3:$AB$7690,'2way'!$R$3:$R$7690,"="&amp;B115,'2way'!$Z$3:$Z$7690,"&lt;&gt;P")</f>
        <v>74</v>
      </c>
      <c r="E115" s="80">
        <f t="shared" si="3"/>
        <v>0.24666666666666667</v>
      </c>
      <c r="F115">
        <f>SUMIFS('2way'!$Z$3:$Z$7690,'2way'!$Q$3:$Q$7690,"=" &amp;B115,'2way'!$Y$3:$Y$7690,"&lt;&gt;P") + SUMIFS('2way'!$Z$3:$Z$7690,'2way'!$R$3:$R$7690,"=" &amp;B115,'2way'!$Y$3:$Y$7690,"&lt;&gt;P")</f>
        <v>300</v>
      </c>
      <c r="G115">
        <f>SUMIFS('2way'!$AD$3:$AD$7690,'2way'!$Q$3:$Q$7690,"="&amp;B115,'2way'!$Y$3:$Y$7690,"&lt;&gt;P") + SUMIFS('2way'!$AD$3:$AD$7690,'2way'!$R$3:$R$7690,"="&amp;D115,'2way'!$Y$3:$Y$7690,"&lt;&gt;P")</f>
        <v>-100</v>
      </c>
      <c r="H115" s="80">
        <f t="shared" si="4"/>
        <v>-0.33333333333333331</v>
      </c>
      <c r="I115">
        <f>SUMIFS('2way'!$Z$3:$Z$7690,'2way'!$Q$3:$Q$7690,"=" &amp;B115,'2way'!$Y$3:$Y$7690,"&lt;&gt;P") + SUMIFS('2way'!$Z$3:$Z$7690,'2way'!$R$3:$R$7690,"=" &amp;B115,'2way'!$Y$3:$Y$7690,"&lt;&gt;P")</f>
        <v>300</v>
      </c>
      <c r="J115">
        <f>SUMIFS('2way'!$AF$3:$AF$7690,'2way'!$Q$3:$Q$7690,"="&amp;B115,'2way'!$Y$3:$Y$7690,"&lt;&gt;P") + SUMIFS('2way'!$AF$3:$AF$7690,'2way'!$R$3:$R$7690,"="&amp;B115,'2way'!$Y$3:$Y$7690,"&lt;&gt;P")</f>
        <v>-98</v>
      </c>
      <c r="K115" s="80">
        <f t="shared" si="5"/>
        <v>-0.32666666666666666</v>
      </c>
    </row>
    <row r="116" spans="1:1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400</v>
      </c>
      <c r="D116">
        <f>SUMIFS('2way'!$AB$3:$AB$7690,'2way'!$Q$3:$Q$7690,"="&amp;B116,'2way'!$Z$3:$Z$7690,"&lt;&gt;P") + SUMIFS('2way'!$AB$3:$AB$7690,'2way'!$R$3:$R$7690,"="&amp;B116,'2way'!$Z$3:$Z$7690,"&lt;&gt;P")</f>
        <v>-43</v>
      </c>
      <c r="E116" s="80">
        <f t="shared" si="3"/>
        <v>-0.1075</v>
      </c>
      <c r="F116">
        <f>SUMIFS('2way'!$Z$3:$Z$7690,'2way'!$Q$3:$Q$7690,"=" &amp;B116,'2way'!$Y$3:$Y$7690,"&lt;&gt;P") + SUMIFS('2way'!$Z$3:$Z$7690,'2way'!$R$3:$R$7690,"=" &amp;B116,'2way'!$Y$3:$Y$7690,"&lt;&gt;P")</f>
        <v>400</v>
      </c>
      <c r="G116">
        <f>SUMIFS('2way'!$AD$3:$AD$7690,'2way'!$Q$3:$Q$7690,"="&amp;B116,'2way'!$Y$3:$Y$7690,"&lt;&gt;P") + SUMIFS('2way'!$AD$3:$AD$7690,'2way'!$R$3:$R$7690,"="&amp;D116,'2way'!$Y$3:$Y$7690,"&lt;&gt;P")</f>
        <v>-100</v>
      </c>
      <c r="H116" s="80">
        <f t="shared" si="4"/>
        <v>-0.25</v>
      </c>
      <c r="I116">
        <f>SUMIFS('2way'!$Z$3:$Z$7690,'2way'!$Q$3:$Q$7690,"=" &amp;B116,'2way'!$Y$3:$Y$7690,"&lt;&gt;P") + SUMIFS('2way'!$Z$3:$Z$7690,'2way'!$R$3:$R$7690,"=" &amp;B116,'2way'!$Y$3:$Y$7690,"&lt;&gt;P")</f>
        <v>400</v>
      </c>
      <c r="J116">
        <f>SUMIFS('2way'!$AF$3:$AF$7690,'2way'!$Q$3:$Q$7690,"="&amp;B116,'2way'!$Y$3:$Y$7690,"&lt;&gt;P") + SUMIFS('2way'!$AF$3:$AF$7690,'2way'!$R$3:$R$7690,"="&amp;B116,'2way'!$Y$3:$Y$7690,"&lt;&gt;P")</f>
        <v>-43</v>
      </c>
      <c r="K116" s="80">
        <f t="shared" si="5"/>
        <v>-0.1075</v>
      </c>
    </row>
    <row r="117" spans="1:1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300</v>
      </c>
      <c r="D117">
        <f>SUMIFS('2way'!$AB$3:$AB$7690,'2way'!$Q$3:$Q$7690,"="&amp;B117,'2way'!$Z$3:$Z$7690,"&lt;&gt;P") + SUMIFS('2way'!$AB$3:$AB$7690,'2way'!$R$3:$R$7690,"="&amp;B117,'2way'!$Z$3:$Z$7690,"&lt;&gt;P")</f>
        <v>72.999999999999972</v>
      </c>
      <c r="E117" s="80">
        <f t="shared" si="3"/>
        <v>0.24333333333333323</v>
      </c>
      <c r="F117">
        <f>SUMIFS('2way'!$Z$3:$Z$7690,'2way'!$Q$3:$Q$7690,"=" &amp;B117,'2way'!$Y$3:$Y$7690,"&lt;&gt;P") + SUMIFS('2way'!$Z$3:$Z$7690,'2way'!$R$3:$R$7690,"=" &amp;B117,'2way'!$Y$3:$Y$7690,"&lt;&gt;P")</f>
        <v>300</v>
      </c>
      <c r="G117">
        <f>SUMIFS('2way'!$AD$3:$AD$7690,'2way'!$Q$3:$Q$7690,"="&amp;B117,'2way'!$Y$3:$Y$7690,"&lt;&gt;P") + SUMIFS('2way'!$AD$3:$AD$7690,'2way'!$R$3:$R$7690,"="&amp;D117,'2way'!$Y$3:$Y$7690,"&lt;&gt;P")</f>
        <v>72</v>
      </c>
      <c r="H117" s="80">
        <f t="shared" si="4"/>
        <v>0.24</v>
      </c>
      <c r="I117">
        <f>SUMIFS('2way'!$Z$3:$Z$7690,'2way'!$Q$3:$Q$7690,"=" &amp;B117,'2way'!$Y$3:$Y$7690,"&lt;&gt;P") + SUMIFS('2way'!$Z$3:$Z$7690,'2way'!$R$3:$R$7690,"=" &amp;B117,'2way'!$Y$3:$Y$7690,"&lt;&gt;P")</f>
        <v>300</v>
      </c>
      <c r="J117">
        <f>SUMIFS('2way'!$AF$3:$AF$7690,'2way'!$Q$3:$Q$7690,"="&amp;B117,'2way'!$Y$3:$Y$7690,"&lt;&gt;P") + SUMIFS('2way'!$AF$3:$AF$7690,'2way'!$R$3:$R$7690,"="&amp;B117,'2way'!$Y$3:$Y$7690,"&lt;&gt;P")</f>
        <v>-300</v>
      </c>
      <c r="K117" s="80">
        <f t="shared" si="5"/>
        <v>-1</v>
      </c>
    </row>
    <row r="118" spans="1:1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300</v>
      </c>
      <c r="D118">
        <f>SUMIFS('2way'!$AB$3:$AB$7690,'2way'!$Q$3:$Q$7690,"="&amp;B118,'2way'!$Z$3:$Z$7690,"&lt;&gt;P") + SUMIFS('2way'!$AB$3:$AB$7690,'2way'!$R$3:$R$7690,"="&amp;B118,'2way'!$Z$3:$Z$7690,"&lt;&gt;P")</f>
        <v>158</v>
      </c>
      <c r="E118" s="80">
        <f t="shared" si="3"/>
        <v>0.52666666666666662</v>
      </c>
      <c r="F118">
        <f>SUMIFS('2way'!$Z$3:$Z$7690,'2way'!$Q$3:$Q$7690,"=" &amp;B118,'2way'!$Y$3:$Y$7690,"&lt;&gt;P") + SUMIFS('2way'!$Z$3:$Z$7690,'2way'!$R$3:$R$7690,"=" &amp;B118,'2way'!$Y$3:$Y$7690,"&lt;&gt;P")</f>
        <v>300</v>
      </c>
      <c r="G118">
        <f>SUMIFS('2way'!$AD$3:$AD$7690,'2way'!$Q$3:$Q$7690,"="&amp;B118,'2way'!$Y$3:$Y$7690,"&lt;&gt;P") + SUMIFS('2way'!$AD$3:$AD$7690,'2way'!$R$3:$R$7690,"="&amp;D118,'2way'!$Y$3:$Y$7690,"&lt;&gt;P")</f>
        <v>25</v>
      </c>
      <c r="H118" s="80">
        <f t="shared" si="4"/>
        <v>8.3333333333333329E-2</v>
      </c>
      <c r="I118">
        <f>SUMIFS('2way'!$Z$3:$Z$7690,'2way'!$Q$3:$Q$7690,"=" &amp;B118,'2way'!$Y$3:$Y$7690,"&lt;&gt;P") + SUMIFS('2way'!$Z$3:$Z$7690,'2way'!$R$3:$R$7690,"=" &amp;B118,'2way'!$Y$3:$Y$7690,"&lt;&gt;P")</f>
        <v>300</v>
      </c>
      <c r="J118">
        <f>SUMIFS('2way'!$AF$3:$AF$7690,'2way'!$Q$3:$Q$7690,"="&amp;B118,'2way'!$Y$3:$Y$7690,"&lt;&gt;P") + SUMIFS('2way'!$AF$3:$AF$7690,'2way'!$R$3:$R$7690,"="&amp;B118,'2way'!$Y$3:$Y$7690,"&lt;&gt;P")</f>
        <v>-300</v>
      </c>
      <c r="K118" s="80">
        <f t="shared" si="5"/>
        <v>-1</v>
      </c>
    </row>
    <row r="119" spans="1:1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300</v>
      </c>
      <c r="D119">
        <f>SUMIFS('2way'!$AB$3:$AB$7690,'2way'!$Q$3:$Q$7690,"="&amp;B119,'2way'!$Z$3:$Z$7690,"&lt;&gt;P") + SUMIFS('2way'!$AB$3:$AB$7690,'2way'!$R$3:$R$7690,"="&amp;B119,'2way'!$Z$3:$Z$7690,"&lt;&gt;P")</f>
        <v>75</v>
      </c>
      <c r="E119" s="80">
        <f t="shared" si="3"/>
        <v>0.25</v>
      </c>
      <c r="F119">
        <f>SUMIFS('2way'!$Z$3:$Z$7690,'2way'!$Q$3:$Q$7690,"=" &amp;B119,'2way'!$Y$3:$Y$7690,"&lt;&gt;P") + SUMIFS('2way'!$Z$3:$Z$7690,'2way'!$R$3:$R$7690,"=" &amp;B119,'2way'!$Y$3:$Y$7690,"&lt;&gt;P")</f>
        <v>300</v>
      </c>
      <c r="G119">
        <f>SUMIFS('2way'!$AD$3:$AD$7690,'2way'!$Q$3:$Q$7690,"="&amp;B119,'2way'!$Y$3:$Y$7690,"&lt;&gt;P") + SUMIFS('2way'!$AD$3:$AD$7690,'2way'!$R$3:$R$7690,"="&amp;D119,'2way'!$Y$3:$Y$7690,"&lt;&gt;P")</f>
        <v>-200</v>
      </c>
      <c r="H119" s="80">
        <f t="shared" si="4"/>
        <v>-0.66666666666666663</v>
      </c>
      <c r="I119">
        <f>SUMIFS('2way'!$Z$3:$Z$7690,'2way'!$Q$3:$Q$7690,"=" &amp;B119,'2way'!$Y$3:$Y$7690,"&lt;&gt;P") + SUMIFS('2way'!$Z$3:$Z$7690,'2way'!$R$3:$R$7690,"=" &amp;B119,'2way'!$Y$3:$Y$7690,"&lt;&gt;P")</f>
        <v>300</v>
      </c>
      <c r="J119">
        <f>SUMIFS('2way'!$AF$3:$AF$7690,'2way'!$Q$3:$Q$7690,"="&amp;B119,'2way'!$Y$3:$Y$7690,"&lt;&gt;P") + SUMIFS('2way'!$AF$3:$AF$7690,'2way'!$R$3:$R$7690,"="&amp;B119,'2way'!$Y$3:$Y$7690,"&lt;&gt;P")</f>
        <v>75</v>
      </c>
      <c r="K119" s="80">
        <f t="shared" si="5"/>
        <v>0.25</v>
      </c>
    </row>
    <row r="120" spans="1:1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300</v>
      </c>
      <c r="D120">
        <f>SUMIFS('2way'!$AB$3:$AB$7690,'2way'!$Q$3:$Q$7690,"="&amp;B120,'2way'!$Z$3:$Z$7690,"&lt;&gt;P") + SUMIFS('2way'!$AB$3:$AB$7690,'2way'!$R$3:$R$7690,"="&amp;B120,'2way'!$Z$3:$Z$7690,"&lt;&gt;P")</f>
        <v>-142</v>
      </c>
      <c r="E120" s="80">
        <f t="shared" si="3"/>
        <v>-0.47333333333333333</v>
      </c>
      <c r="F120">
        <f>SUMIFS('2way'!$Z$3:$Z$7690,'2way'!$Q$3:$Q$7690,"=" &amp;B120,'2way'!$Y$3:$Y$7690,"&lt;&gt;P") + SUMIFS('2way'!$Z$3:$Z$7690,'2way'!$R$3:$R$7690,"=" &amp;B120,'2way'!$Y$3:$Y$7690,"&lt;&gt;P")</f>
        <v>300</v>
      </c>
      <c r="G120">
        <f>SUMIFS('2way'!$AD$3:$AD$7690,'2way'!$Q$3:$Q$7690,"="&amp;B120,'2way'!$Y$3:$Y$7690,"&lt;&gt;P") + SUMIFS('2way'!$AD$3:$AD$7690,'2way'!$R$3:$R$7690,"="&amp;D120,'2way'!$Y$3:$Y$7690,"&lt;&gt;P")</f>
        <v>-200</v>
      </c>
      <c r="H120" s="80">
        <f t="shared" si="4"/>
        <v>-0.66666666666666663</v>
      </c>
      <c r="I120">
        <f>SUMIFS('2way'!$Z$3:$Z$7690,'2way'!$Q$3:$Q$7690,"=" &amp;B120,'2way'!$Y$3:$Y$7690,"&lt;&gt;P") + SUMIFS('2way'!$Z$3:$Z$7690,'2way'!$R$3:$R$7690,"=" &amp;B120,'2way'!$Y$3:$Y$7690,"&lt;&gt;P")</f>
        <v>300</v>
      </c>
      <c r="J120">
        <f>SUMIFS('2way'!$AF$3:$AF$7690,'2way'!$Q$3:$Q$7690,"="&amp;B120,'2way'!$Y$3:$Y$7690,"&lt;&gt;P") + SUMIFS('2way'!$AF$3:$AF$7690,'2way'!$R$3:$R$7690,"="&amp;B120,'2way'!$Y$3:$Y$7690,"&lt;&gt;P")</f>
        <v>9</v>
      </c>
      <c r="K120" s="80">
        <f t="shared" si="5"/>
        <v>0.03</v>
      </c>
    </row>
    <row r="121" spans="1:1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300</v>
      </c>
      <c r="D121">
        <f>SUMIFS('2way'!$AB$3:$AB$7690,'2way'!$Q$3:$Q$7690,"="&amp;B121,'2way'!$Z$3:$Z$7690,"&lt;&gt;P") + SUMIFS('2way'!$AB$3:$AB$7690,'2way'!$R$3:$R$7690,"="&amp;B121,'2way'!$Z$3:$Z$7690,"&lt;&gt;P")</f>
        <v>83</v>
      </c>
      <c r="E121" s="80">
        <f t="shared" si="3"/>
        <v>0.27666666666666667</v>
      </c>
      <c r="F121">
        <f>SUMIFS('2way'!$Z$3:$Z$7690,'2way'!$Q$3:$Q$7690,"=" &amp;B121,'2way'!$Y$3:$Y$7690,"&lt;&gt;P") + SUMIFS('2way'!$Z$3:$Z$7690,'2way'!$R$3:$R$7690,"=" &amp;B121,'2way'!$Y$3:$Y$7690,"&lt;&gt;P")</f>
        <v>300</v>
      </c>
      <c r="G121">
        <f>SUMIFS('2way'!$AD$3:$AD$7690,'2way'!$Q$3:$Q$7690,"="&amp;B121,'2way'!$Y$3:$Y$7690,"&lt;&gt;P") + SUMIFS('2way'!$AD$3:$AD$7690,'2way'!$R$3:$R$7690,"="&amp;D121,'2way'!$Y$3:$Y$7690,"&lt;&gt;P")</f>
        <v>-18</v>
      </c>
      <c r="H121" s="80">
        <f t="shared" si="4"/>
        <v>-0.06</v>
      </c>
      <c r="I121">
        <f>SUMIFS('2way'!$Z$3:$Z$7690,'2way'!$Q$3:$Q$7690,"=" &amp;B121,'2way'!$Y$3:$Y$7690,"&lt;&gt;P") + SUMIFS('2way'!$Z$3:$Z$7690,'2way'!$R$3:$R$7690,"=" &amp;B121,'2way'!$Y$3:$Y$7690,"&lt;&gt;P")</f>
        <v>300</v>
      </c>
      <c r="J121">
        <f>SUMIFS('2way'!$AF$3:$AF$7690,'2way'!$Q$3:$Q$7690,"="&amp;B121,'2way'!$Y$3:$Y$7690,"&lt;&gt;P") + SUMIFS('2way'!$AF$3:$AF$7690,'2way'!$R$3:$R$7690,"="&amp;B121,'2way'!$Y$3:$Y$7690,"&lt;&gt;P")</f>
        <v>-142</v>
      </c>
      <c r="K121" s="80">
        <f t="shared" si="5"/>
        <v>-0.47333333333333333</v>
      </c>
    </row>
    <row r="122" spans="1:1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300</v>
      </c>
      <c r="D122">
        <f>SUMIFS('2way'!$AB$3:$AB$7690,'2way'!$Q$3:$Q$7690,"="&amp;B122,'2way'!$Z$3:$Z$7690,"&lt;&gt;P") + SUMIFS('2way'!$AB$3:$AB$7690,'2way'!$R$3:$R$7690,"="&amp;B122,'2way'!$Z$3:$Z$7690,"&lt;&gt;P")</f>
        <v>-300</v>
      </c>
      <c r="E122" s="80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300</v>
      </c>
      <c r="G122">
        <f>SUMIFS('2way'!$AD$3:$AD$7690,'2way'!$Q$3:$Q$7690,"="&amp;B122,'2way'!$Y$3:$Y$7690,"&lt;&gt;P") + SUMIFS('2way'!$AD$3:$AD$7690,'2way'!$R$3:$R$7690,"="&amp;D122,'2way'!$Y$3:$Y$7690,"&lt;&gt;P")</f>
        <v>-200</v>
      </c>
      <c r="H122" s="80">
        <f t="shared" si="4"/>
        <v>-0.66666666666666663</v>
      </c>
      <c r="I122">
        <f>SUMIFS('2way'!$Z$3:$Z$7690,'2way'!$Q$3:$Q$7690,"=" &amp;B122,'2way'!$Y$3:$Y$7690,"&lt;&gt;P") + SUMIFS('2way'!$Z$3:$Z$7690,'2way'!$R$3:$R$7690,"=" &amp;B122,'2way'!$Y$3:$Y$7690,"&lt;&gt;P")</f>
        <v>300</v>
      </c>
      <c r="J122">
        <f>SUMIFS('2way'!$AF$3:$AF$7690,'2way'!$Q$3:$Q$7690,"="&amp;B122,'2way'!$Y$3:$Y$7690,"&lt;&gt;P") + SUMIFS('2way'!$AF$3:$AF$7690,'2way'!$R$3:$R$7690,"="&amp;B122,'2way'!$Y$3:$Y$7690,"&lt;&gt;P")</f>
        <v>-127</v>
      </c>
      <c r="K122" s="80">
        <f t="shared" si="5"/>
        <v>-0.42333333333333334</v>
      </c>
    </row>
    <row r="123" spans="1:1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300</v>
      </c>
      <c r="D123">
        <f>SUMIFS('2way'!$AB$3:$AB$7690,'2way'!$Q$3:$Q$7690,"="&amp;B123,'2way'!$Z$3:$Z$7690,"&lt;&gt;P") + SUMIFS('2way'!$AB$3:$AB$7690,'2way'!$R$3:$R$7690,"="&amp;B123,'2way'!$Z$3:$Z$7690,"&lt;&gt;P")</f>
        <v>-68.000000000000028</v>
      </c>
      <c r="E123" s="80">
        <f t="shared" si="3"/>
        <v>-0.22666666666666677</v>
      </c>
      <c r="F123">
        <f>SUMIFS('2way'!$Z$3:$Z$7690,'2way'!$Q$3:$Q$7690,"=" &amp;B123,'2way'!$Y$3:$Y$7690,"&lt;&gt;P") + SUMIFS('2way'!$Z$3:$Z$7690,'2way'!$R$3:$R$7690,"=" &amp;B123,'2way'!$Y$3:$Y$7690,"&lt;&gt;P")</f>
        <v>300</v>
      </c>
      <c r="G123">
        <f>SUMIFS('2way'!$AD$3:$AD$7690,'2way'!$Q$3:$Q$7690,"="&amp;B123,'2way'!$Y$3:$Y$7690,"&lt;&gt;P") + SUMIFS('2way'!$AD$3:$AD$7690,'2way'!$R$3:$R$7690,"="&amp;D123,'2way'!$Y$3:$Y$7690,"&lt;&gt;P")</f>
        <v>31.999999999999972</v>
      </c>
      <c r="H123" s="80">
        <f t="shared" si="4"/>
        <v>0.10666666666666658</v>
      </c>
      <c r="I123">
        <f>SUMIFS('2way'!$Z$3:$Z$7690,'2way'!$Q$3:$Q$7690,"=" &amp;B123,'2way'!$Y$3:$Y$7690,"&lt;&gt;P") + SUMIFS('2way'!$Z$3:$Z$7690,'2way'!$R$3:$R$7690,"=" &amp;B123,'2way'!$Y$3:$Y$7690,"&lt;&gt;P")</f>
        <v>300</v>
      </c>
      <c r="J123">
        <f>SUMIFS('2way'!$AF$3:$AF$7690,'2way'!$Q$3:$Q$7690,"="&amp;B123,'2way'!$Y$3:$Y$7690,"&lt;&gt;P") + SUMIFS('2way'!$AF$3:$AF$7690,'2way'!$R$3:$R$7690,"="&amp;B123,'2way'!$Y$3:$Y$7690,"&lt;&gt;P")</f>
        <v>40</v>
      </c>
      <c r="K123" s="80">
        <f t="shared" si="5"/>
        <v>0.13333333333333333</v>
      </c>
    </row>
    <row r="124" spans="1:1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300</v>
      </c>
      <c r="D124">
        <f>SUMIFS('2way'!$AB$3:$AB$7690,'2way'!$Q$3:$Q$7690,"="&amp;B124,'2way'!$Z$3:$Z$7690,"&lt;&gt;P") + SUMIFS('2way'!$AB$3:$AB$7690,'2way'!$R$3:$R$7690,"="&amp;B124,'2way'!$Z$3:$Z$7690,"&lt;&gt;P")</f>
        <v>64</v>
      </c>
      <c r="E124" s="80">
        <f t="shared" si="3"/>
        <v>0.21333333333333335</v>
      </c>
      <c r="F124">
        <f>SUMIFS('2way'!$Z$3:$Z$7690,'2way'!$Q$3:$Q$7690,"=" &amp;B124,'2way'!$Y$3:$Y$7690,"&lt;&gt;P") + SUMIFS('2way'!$Z$3:$Z$7690,'2way'!$R$3:$R$7690,"=" &amp;B124,'2way'!$Y$3:$Y$7690,"&lt;&gt;P")</f>
        <v>300</v>
      </c>
      <c r="G124">
        <f>SUMIFS('2way'!$AD$3:$AD$7690,'2way'!$Q$3:$Q$7690,"="&amp;B124,'2way'!$Y$3:$Y$7690,"&lt;&gt;P") + SUMIFS('2way'!$AD$3:$AD$7690,'2way'!$R$3:$R$7690,"="&amp;D124,'2way'!$Y$3:$Y$7690,"&lt;&gt;P")</f>
        <v>136</v>
      </c>
      <c r="H124" s="80">
        <f t="shared" si="4"/>
        <v>0.45333333333333331</v>
      </c>
      <c r="I124">
        <f>SUMIFS('2way'!$Z$3:$Z$7690,'2way'!$Q$3:$Q$7690,"=" &amp;B124,'2way'!$Y$3:$Y$7690,"&lt;&gt;P") + SUMIFS('2way'!$Z$3:$Z$7690,'2way'!$R$3:$R$7690,"=" &amp;B124,'2way'!$Y$3:$Y$7690,"&lt;&gt;P")</f>
        <v>300</v>
      </c>
      <c r="J124">
        <f>SUMIFS('2way'!$AF$3:$AF$7690,'2way'!$Q$3:$Q$7690,"="&amp;B124,'2way'!$Y$3:$Y$7690,"&lt;&gt;P") + SUMIFS('2way'!$AF$3:$AF$7690,'2way'!$R$3:$R$7690,"="&amp;B124,'2way'!$Y$3:$Y$7690,"&lt;&gt;P")</f>
        <v>-300</v>
      </c>
      <c r="K124" s="80">
        <f t="shared" si="5"/>
        <v>-1</v>
      </c>
    </row>
    <row r="125" spans="1:1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300</v>
      </c>
      <c r="D125">
        <f>SUMIFS('2way'!$AB$3:$AB$7690,'2way'!$Q$3:$Q$7690,"="&amp;B125,'2way'!$Z$3:$Z$7690,"&lt;&gt;P") + SUMIFS('2way'!$AB$3:$AB$7690,'2way'!$R$3:$R$7690,"="&amp;B125,'2way'!$Z$3:$Z$7690,"&lt;&gt;P")</f>
        <v>18</v>
      </c>
      <c r="E125" s="80">
        <f t="shared" si="3"/>
        <v>0.06</v>
      </c>
      <c r="F125">
        <f>SUMIFS('2way'!$Z$3:$Z$7690,'2way'!$Q$3:$Q$7690,"=" &amp;B125,'2way'!$Y$3:$Y$7690,"&lt;&gt;P") + SUMIFS('2way'!$Z$3:$Z$7690,'2way'!$R$3:$R$7690,"=" &amp;B125,'2way'!$Y$3:$Y$7690,"&lt;&gt;P")</f>
        <v>300</v>
      </c>
      <c r="G125">
        <f>SUMIFS('2way'!$AD$3:$AD$7690,'2way'!$Q$3:$Q$7690,"="&amp;B125,'2way'!$Y$3:$Y$7690,"&lt;&gt;P") + SUMIFS('2way'!$AD$3:$AD$7690,'2way'!$R$3:$R$7690,"="&amp;D125,'2way'!$Y$3:$Y$7690,"&lt;&gt;P")</f>
        <v>-100</v>
      </c>
      <c r="H125" s="80">
        <f t="shared" si="4"/>
        <v>-0.33333333333333331</v>
      </c>
      <c r="I125">
        <f>SUMIFS('2way'!$Z$3:$Z$7690,'2way'!$Q$3:$Q$7690,"=" &amp;B125,'2way'!$Y$3:$Y$7690,"&lt;&gt;P") + SUMIFS('2way'!$Z$3:$Z$7690,'2way'!$R$3:$R$7690,"=" &amp;B125,'2way'!$Y$3:$Y$7690,"&lt;&gt;P")</f>
        <v>300</v>
      </c>
      <c r="J125">
        <f>SUMIFS('2way'!$AF$3:$AF$7690,'2way'!$Q$3:$Q$7690,"="&amp;B125,'2way'!$Y$3:$Y$7690,"&lt;&gt;P") + SUMIFS('2way'!$AF$3:$AF$7690,'2way'!$R$3:$R$7690,"="&amp;B125,'2way'!$Y$3:$Y$7690,"&lt;&gt;P")</f>
        <v>18</v>
      </c>
      <c r="K125" s="80">
        <f t="shared" si="5"/>
        <v>0.06</v>
      </c>
    </row>
    <row r="126" spans="1:1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300</v>
      </c>
      <c r="D126">
        <f>SUMIFS('2way'!$AB$3:$AB$7690,'2way'!$Q$3:$Q$7690,"="&amp;B126,'2way'!$Z$3:$Z$7690,"&lt;&gt;P") + SUMIFS('2way'!$AB$3:$AB$7690,'2way'!$R$3:$R$7690,"="&amp;B126,'2way'!$Z$3:$Z$7690,"&lt;&gt;P")</f>
        <v>-69</v>
      </c>
      <c r="E126" s="80">
        <f t="shared" si="3"/>
        <v>-0.23</v>
      </c>
      <c r="F126">
        <f>SUMIFS('2way'!$Z$3:$Z$7690,'2way'!$Q$3:$Q$7690,"=" &amp;B126,'2way'!$Y$3:$Y$7690,"&lt;&gt;P") + SUMIFS('2way'!$Z$3:$Z$7690,'2way'!$R$3:$R$7690,"=" &amp;B126,'2way'!$Y$3:$Y$7690,"&lt;&gt;P")</f>
        <v>300</v>
      </c>
      <c r="G126">
        <f>SUMIFS('2way'!$AD$3:$AD$7690,'2way'!$Q$3:$Q$7690,"="&amp;B126,'2way'!$Y$3:$Y$7690,"&lt;&gt;P") + SUMIFS('2way'!$AD$3:$AD$7690,'2way'!$R$3:$R$7690,"="&amp;D126,'2way'!$Y$3:$Y$7690,"&lt;&gt;P")</f>
        <v>-100</v>
      </c>
      <c r="H126" s="80">
        <f t="shared" si="4"/>
        <v>-0.33333333333333331</v>
      </c>
      <c r="I126">
        <f>SUMIFS('2way'!$Z$3:$Z$7690,'2way'!$Q$3:$Q$7690,"=" &amp;B126,'2way'!$Y$3:$Y$7690,"&lt;&gt;P") + SUMIFS('2way'!$Z$3:$Z$7690,'2way'!$R$3:$R$7690,"=" &amp;B126,'2way'!$Y$3:$Y$7690,"&lt;&gt;P")</f>
        <v>300</v>
      </c>
      <c r="J126">
        <f>SUMIFS('2way'!$AF$3:$AF$7690,'2way'!$Q$3:$Q$7690,"="&amp;B126,'2way'!$Y$3:$Y$7690,"&lt;&gt;P") + SUMIFS('2way'!$AF$3:$AF$7690,'2way'!$R$3:$R$7690,"="&amp;B126,'2way'!$Y$3:$Y$7690,"&lt;&gt;P")</f>
        <v>-300</v>
      </c>
      <c r="K126" s="80">
        <f t="shared" si="5"/>
        <v>-1</v>
      </c>
    </row>
    <row r="127" spans="1:1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300</v>
      </c>
      <c r="D127">
        <f>SUMIFS('2way'!$AB$3:$AB$7690,'2way'!$Q$3:$Q$7690,"="&amp;B127,'2way'!$Z$3:$Z$7690,"&lt;&gt;P") + SUMIFS('2way'!$AB$3:$AB$7690,'2way'!$R$3:$R$7690,"="&amp;B127,'2way'!$Z$3:$Z$7690,"&lt;&gt;P")</f>
        <v>28</v>
      </c>
      <c r="E127" s="80">
        <f t="shared" si="3"/>
        <v>9.3333333333333338E-2</v>
      </c>
      <c r="F127">
        <f>SUMIFS('2way'!$Z$3:$Z$7690,'2way'!$Q$3:$Q$7690,"=" &amp;B127,'2way'!$Y$3:$Y$7690,"&lt;&gt;P") + SUMIFS('2way'!$Z$3:$Z$7690,'2way'!$R$3:$R$7690,"=" &amp;B127,'2way'!$Y$3:$Y$7690,"&lt;&gt;P")</f>
        <v>300</v>
      </c>
      <c r="G127">
        <f>SUMIFS('2way'!$AD$3:$AD$7690,'2way'!$Q$3:$Q$7690,"="&amp;B127,'2way'!$Y$3:$Y$7690,"&lt;&gt;P") + SUMIFS('2way'!$AD$3:$AD$7690,'2way'!$R$3:$R$7690,"="&amp;D127,'2way'!$Y$3:$Y$7690,"&lt;&gt;P")</f>
        <v>-200</v>
      </c>
      <c r="H127" s="80">
        <f t="shared" si="4"/>
        <v>-0.66666666666666663</v>
      </c>
      <c r="I127">
        <f>SUMIFS('2way'!$Z$3:$Z$7690,'2way'!$Q$3:$Q$7690,"=" &amp;B127,'2way'!$Y$3:$Y$7690,"&lt;&gt;P") + SUMIFS('2way'!$Z$3:$Z$7690,'2way'!$R$3:$R$7690,"=" &amp;B127,'2way'!$Y$3:$Y$7690,"&lt;&gt;P")</f>
        <v>300</v>
      </c>
      <c r="J127">
        <f>SUMIFS('2way'!$AF$3:$AF$7690,'2way'!$Q$3:$Q$7690,"="&amp;B127,'2way'!$Y$3:$Y$7690,"&lt;&gt;P") + SUMIFS('2way'!$AF$3:$AF$7690,'2way'!$R$3:$R$7690,"="&amp;B127,'2way'!$Y$3:$Y$7690,"&lt;&gt;P")</f>
        <v>28</v>
      </c>
      <c r="K127" s="80">
        <f t="shared" si="5"/>
        <v>9.3333333333333338E-2</v>
      </c>
    </row>
    <row r="128" spans="1:1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300</v>
      </c>
      <c r="D128">
        <f>SUMIFS('2way'!$AB$3:$AB$7690,'2way'!$Q$3:$Q$7690,"="&amp;B128,'2way'!$Z$3:$Z$7690,"&lt;&gt;P") + SUMIFS('2way'!$AB$3:$AB$7690,'2way'!$R$3:$R$7690,"="&amp;B128,'2way'!$Z$3:$Z$7690,"&lt;&gt;P")</f>
        <v>132</v>
      </c>
      <c r="E128" s="80">
        <f t="shared" si="3"/>
        <v>0.44</v>
      </c>
      <c r="F128">
        <f>SUMIFS('2way'!$Z$3:$Z$7690,'2way'!$Q$3:$Q$7690,"=" &amp;B128,'2way'!$Y$3:$Y$7690,"&lt;&gt;P") + SUMIFS('2way'!$Z$3:$Z$7690,'2way'!$R$3:$R$7690,"=" &amp;B128,'2way'!$Y$3:$Y$7690,"&lt;&gt;P")</f>
        <v>300</v>
      </c>
      <c r="G128">
        <f>SUMIFS('2way'!$AD$3:$AD$7690,'2way'!$Q$3:$Q$7690,"="&amp;B128,'2way'!$Y$3:$Y$7690,"&lt;&gt;P") + SUMIFS('2way'!$AD$3:$AD$7690,'2way'!$R$3:$R$7690,"="&amp;D128,'2way'!$Y$3:$Y$7690,"&lt;&gt;P")</f>
        <v>-200</v>
      </c>
      <c r="H128" s="80">
        <f t="shared" si="4"/>
        <v>-0.66666666666666663</v>
      </c>
      <c r="I128">
        <f>SUMIFS('2way'!$Z$3:$Z$7690,'2way'!$Q$3:$Q$7690,"=" &amp;B128,'2way'!$Y$3:$Y$7690,"&lt;&gt;P") + SUMIFS('2way'!$Z$3:$Z$7690,'2way'!$R$3:$R$7690,"=" &amp;B128,'2way'!$Y$3:$Y$7690,"&lt;&gt;P")</f>
        <v>300</v>
      </c>
      <c r="J128">
        <f>SUMIFS('2way'!$AF$3:$AF$7690,'2way'!$Q$3:$Q$7690,"="&amp;B128,'2way'!$Y$3:$Y$7690,"&lt;&gt;P") + SUMIFS('2way'!$AF$3:$AF$7690,'2way'!$R$3:$R$7690,"="&amp;B128,'2way'!$Y$3:$Y$7690,"&lt;&gt;P")</f>
        <v>132</v>
      </c>
      <c r="K128" s="80">
        <f t="shared" si="5"/>
        <v>0.44</v>
      </c>
    </row>
    <row r="129" spans="1:1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300</v>
      </c>
      <c r="D129">
        <f>SUMIFS('2way'!$AB$3:$AB$7690,'2way'!$Q$3:$Q$7690,"="&amp;B129,'2way'!$Z$3:$Z$7690,"&lt;&gt;P") + SUMIFS('2way'!$AB$3:$AB$7690,'2way'!$R$3:$R$7690,"="&amp;B129,'2way'!$Z$3:$Z$7690,"&lt;&gt;P")</f>
        <v>-300</v>
      </c>
      <c r="E129" s="80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300</v>
      </c>
      <c r="G129">
        <f>SUMIFS('2way'!$AD$3:$AD$7690,'2way'!$Q$3:$Q$7690,"="&amp;B129,'2way'!$Y$3:$Y$7690,"&lt;&gt;P") + SUMIFS('2way'!$AD$3:$AD$7690,'2way'!$R$3:$R$7690,"="&amp;D129,'2way'!$Y$3:$Y$7690,"&lt;&gt;P")</f>
        <v>-100</v>
      </c>
      <c r="H129" s="80">
        <f t="shared" si="4"/>
        <v>-0.33333333333333331</v>
      </c>
      <c r="I129">
        <f>SUMIFS('2way'!$Z$3:$Z$7690,'2way'!$Q$3:$Q$7690,"=" &amp;B129,'2way'!$Y$3:$Y$7690,"&lt;&gt;P") + SUMIFS('2way'!$Z$3:$Z$7690,'2way'!$R$3:$R$7690,"=" &amp;B129,'2way'!$Y$3:$Y$7690,"&lt;&gt;P")</f>
        <v>300</v>
      </c>
      <c r="J129">
        <f>SUMIFS('2way'!$AF$3:$AF$7690,'2way'!$Q$3:$Q$7690,"="&amp;B129,'2way'!$Y$3:$Y$7690,"&lt;&gt;P") + SUMIFS('2way'!$AF$3:$AF$7690,'2way'!$R$3:$R$7690,"="&amp;B129,'2way'!$Y$3:$Y$7690,"&lt;&gt;P")</f>
        <v>-149</v>
      </c>
      <c r="K129" s="80">
        <f t="shared" si="5"/>
        <v>-0.49666666666666665</v>
      </c>
    </row>
    <row r="130" spans="1:1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300</v>
      </c>
      <c r="D130">
        <f>SUMIFS('2way'!$AB$3:$AB$7690,'2way'!$Q$3:$Q$7690,"="&amp;B130,'2way'!$Z$3:$Z$7690,"&lt;&gt;P") + SUMIFS('2way'!$AB$3:$AB$7690,'2way'!$R$3:$R$7690,"="&amp;B130,'2way'!$Z$3:$Z$7690,"&lt;&gt;P")</f>
        <v>164.99999999999997</v>
      </c>
      <c r="E130" s="80">
        <f t="shared" si="3"/>
        <v>0.54999999999999993</v>
      </c>
      <c r="F130">
        <f>SUMIFS('2way'!$Z$3:$Z$7690,'2way'!$Q$3:$Q$7690,"=" &amp;B130,'2way'!$Y$3:$Y$7690,"&lt;&gt;P") + SUMIFS('2way'!$Z$3:$Z$7690,'2way'!$R$3:$R$7690,"=" &amp;B130,'2way'!$Y$3:$Y$7690,"&lt;&gt;P")</f>
        <v>300</v>
      </c>
      <c r="G130">
        <f>SUMIFS('2way'!$AD$3:$AD$7690,'2way'!$Q$3:$Q$7690,"="&amp;B130,'2way'!$Y$3:$Y$7690,"&lt;&gt;P") + SUMIFS('2way'!$AD$3:$AD$7690,'2way'!$R$3:$R$7690,"="&amp;D130,'2way'!$Y$3:$Y$7690,"&lt;&gt;P")</f>
        <v>-100</v>
      </c>
      <c r="H130" s="80">
        <f t="shared" si="4"/>
        <v>-0.33333333333333331</v>
      </c>
      <c r="I130">
        <f>SUMIFS('2way'!$Z$3:$Z$7690,'2way'!$Q$3:$Q$7690,"=" &amp;B130,'2way'!$Y$3:$Y$7690,"&lt;&gt;P") + SUMIFS('2way'!$Z$3:$Z$7690,'2way'!$R$3:$R$7690,"=" &amp;B130,'2way'!$Y$3:$Y$7690,"&lt;&gt;P")</f>
        <v>300</v>
      </c>
      <c r="J130">
        <f>SUMIFS('2way'!$AF$3:$AF$7690,'2way'!$Q$3:$Q$7690,"="&amp;B130,'2way'!$Y$3:$Y$7690,"&lt;&gt;P") + SUMIFS('2way'!$AF$3:$AF$7690,'2way'!$R$3:$R$7690,"="&amp;B130,'2way'!$Y$3:$Y$7690,"&lt;&gt;P")</f>
        <v>-300</v>
      </c>
      <c r="K130" s="80">
        <f t="shared" si="5"/>
        <v>-1</v>
      </c>
    </row>
    <row r="131" spans="1:1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300</v>
      </c>
      <c r="D131">
        <f>SUMIFS('2way'!$AB$3:$AB$7690,'2way'!$Q$3:$Q$7690,"="&amp;B131,'2way'!$Z$3:$Z$7690,"&lt;&gt;P") + SUMIFS('2way'!$AB$3:$AB$7690,'2way'!$R$3:$R$7690,"="&amp;B131,'2way'!$Z$3:$Z$7690,"&lt;&gt;P")</f>
        <v>52</v>
      </c>
      <c r="E131" s="80">
        <f t="shared" si="3"/>
        <v>0.17333333333333334</v>
      </c>
      <c r="F131">
        <f>SUMIFS('2way'!$Z$3:$Z$7690,'2way'!$Q$3:$Q$7690,"=" &amp;B131,'2way'!$Y$3:$Y$7690,"&lt;&gt;P") + SUMIFS('2way'!$Z$3:$Z$7690,'2way'!$R$3:$R$7690,"=" &amp;B131,'2way'!$Y$3:$Y$7690,"&lt;&gt;P")</f>
        <v>300</v>
      </c>
      <c r="G131">
        <f>SUMIFS('2way'!$AD$3:$AD$7690,'2way'!$Q$3:$Q$7690,"="&amp;B131,'2way'!$Y$3:$Y$7690,"&lt;&gt;P") + SUMIFS('2way'!$AD$3:$AD$7690,'2way'!$R$3:$R$7690,"="&amp;D131,'2way'!$Y$3:$Y$7690,"&lt;&gt;P")</f>
        <v>89</v>
      </c>
      <c r="H131" s="80">
        <f t="shared" si="4"/>
        <v>0.29666666666666669</v>
      </c>
      <c r="I131">
        <f>SUMIFS('2way'!$Z$3:$Z$7690,'2way'!$Q$3:$Q$7690,"=" &amp;B131,'2way'!$Y$3:$Y$7690,"&lt;&gt;P") + SUMIFS('2way'!$Z$3:$Z$7690,'2way'!$R$3:$R$7690,"=" &amp;B131,'2way'!$Y$3:$Y$7690,"&lt;&gt;P")</f>
        <v>300</v>
      </c>
      <c r="J131">
        <f>SUMIFS('2way'!$AF$3:$AF$7690,'2way'!$Q$3:$Q$7690,"="&amp;B131,'2way'!$Y$3:$Y$7690,"&lt;&gt;P") + SUMIFS('2way'!$AF$3:$AF$7690,'2way'!$R$3:$R$7690,"="&amp;B131,'2way'!$Y$3:$Y$7690,"&lt;&gt;P")</f>
        <v>30</v>
      </c>
      <c r="K131" s="80">
        <f t="shared" si="5"/>
        <v>0.1</v>
      </c>
    </row>
    <row r="132" spans="1:1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300</v>
      </c>
      <c r="D132">
        <f>SUMIFS('2way'!$AB$3:$AB$7690,'2way'!$Q$3:$Q$7690,"="&amp;B132,'2way'!$Z$3:$Z$7690,"&lt;&gt;P") + SUMIFS('2way'!$AB$3:$AB$7690,'2way'!$R$3:$R$7690,"="&amp;B132,'2way'!$Z$3:$Z$7690,"&lt;&gt;P")</f>
        <v>-87</v>
      </c>
      <c r="E132" s="80">
        <f t="shared" ref="E132:E195" si="6">D132/C132</f>
        <v>-0.28999999999999998</v>
      </c>
      <c r="F132">
        <f>SUMIFS('2way'!$Z$3:$Z$7690,'2way'!$Q$3:$Q$7690,"=" &amp;B132,'2way'!$Y$3:$Y$7690,"&lt;&gt;P") + SUMIFS('2way'!$Z$3:$Z$7690,'2way'!$R$3:$R$7690,"=" &amp;B132,'2way'!$Y$3:$Y$7690,"&lt;&gt;P")</f>
        <v>300</v>
      </c>
      <c r="G132">
        <f>SUMIFS('2way'!$AD$3:$AD$7690,'2way'!$Q$3:$Q$7690,"="&amp;B132,'2way'!$Y$3:$Y$7690,"&lt;&gt;P") + SUMIFS('2way'!$AD$3:$AD$7690,'2way'!$R$3:$R$7690,"="&amp;D132,'2way'!$Y$3:$Y$7690,"&lt;&gt;P")</f>
        <v>-200</v>
      </c>
      <c r="H132" s="80">
        <f t="shared" ref="H132:H195" si="7">G132/F132</f>
        <v>-0.66666666666666663</v>
      </c>
      <c r="I132">
        <f>SUMIFS('2way'!$Z$3:$Z$7690,'2way'!$Q$3:$Q$7690,"=" &amp;B132,'2way'!$Y$3:$Y$7690,"&lt;&gt;P") + SUMIFS('2way'!$Z$3:$Z$7690,'2way'!$R$3:$R$7690,"=" &amp;B132,'2way'!$Y$3:$Y$7690,"&lt;&gt;P")</f>
        <v>300</v>
      </c>
      <c r="J132">
        <f>SUMIFS('2way'!$AF$3:$AF$7690,'2way'!$Q$3:$Q$7690,"="&amp;B132,'2way'!$Y$3:$Y$7690,"&lt;&gt;P") + SUMIFS('2way'!$AF$3:$AF$7690,'2way'!$R$3:$R$7690,"="&amp;B132,'2way'!$Y$3:$Y$7690,"&lt;&gt;P")</f>
        <v>-300</v>
      </c>
      <c r="K132" s="80">
        <f t="shared" ref="K132:K195" si="8">J132/I132</f>
        <v>-1</v>
      </c>
    </row>
    <row r="133" spans="1:1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300</v>
      </c>
      <c r="D133">
        <f>SUMIFS('2way'!$AB$3:$AB$7690,'2way'!$Q$3:$Q$7690,"="&amp;B133,'2way'!$Z$3:$Z$7690,"&lt;&gt;P") + SUMIFS('2way'!$AB$3:$AB$7690,'2way'!$R$3:$R$7690,"="&amp;B133,'2way'!$Z$3:$Z$7690,"&lt;&gt;P")</f>
        <v>162.99999999999997</v>
      </c>
      <c r="E133" s="80">
        <f t="shared" si="6"/>
        <v>0.54333333333333322</v>
      </c>
      <c r="F133">
        <f>SUMIFS('2way'!$Z$3:$Z$7690,'2way'!$Q$3:$Q$7690,"=" &amp;B133,'2way'!$Y$3:$Y$7690,"&lt;&gt;P") + SUMIFS('2way'!$Z$3:$Z$7690,'2way'!$R$3:$R$7690,"=" &amp;B133,'2way'!$Y$3:$Y$7690,"&lt;&gt;P")</f>
        <v>300</v>
      </c>
      <c r="G133">
        <f>SUMIFS('2way'!$AD$3:$AD$7690,'2way'!$Q$3:$Q$7690,"="&amp;B133,'2way'!$Y$3:$Y$7690,"&lt;&gt;P") + SUMIFS('2way'!$AD$3:$AD$7690,'2way'!$R$3:$R$7690,"="&amp;D133,'2way'!$Y$3:$Y$7690,"&lt;&gt;P")</f>
        <v>-200</v>
      </c>
      <c r="H133" s="80">
        <f t="shared" si="7"/>
        <v>-0.66666666666666663</v>
      </c>
      <c r="I133">
        <f>SUMIFS('2way'!$Z$3:$Z$7690,'2way'!$Q$3:$Q$7690,"=" &amp;B133,'2way'!$Y$3:$Y$7690,"&lt;&gt;P") + SUMIFS('2way'!$Z$3:$Z$7690,'2way'!$R$3:$R$7690,"=" &amp;B133,'2way'!$Y$3:$Y$7690,"&lt;&gt;P")</f>
        <v>300</v>
      </c>
      <c r="J133">
        <f>SUMIFS('2way'!$AF$3:$AF$7690,'2way'!$Q$3:$Q$7690,"="&amp;B133,'2way'!$Y$3:$Y$7690,"&lt;&gt;P") + SUMIFS('2way'!$AF$3:$AF$7690,'2way'!$R$3:$R$7690,"="&amp;B133,'2way'!$Y$3:$Y$7690,"&lt;&gt;P")</f>
        <v>-300</v>
      </c>
      <c r="K133" s="80">
        <f t="shared" si="8"/>
        <v>-1</v>
      </c>
    </row>
    <row r="134" spans="1:1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300</v>
      </c>
      <c r="D134">
        <f>SUMIFS('2way'!$AB$3:$AB$7690,'2way'!$Q$3:$Q$7690,"="&amp;B134,'2way'!$Z$3:$Z$7690,"&lt;&gt;P") + SUMIFS('2way'!$AB$3:$AB$7690,'2way'!$R$3:$R$7690,"="&amp;B134,'2way'!$Z$3:$Z$7690,"&lt;&gt;P")</f>
        <v>38</v>
      </c>
      <c r="E134" s="80">
        <f t="shared" si="6"/>
        <v>0.12666666666666668</v>
      </c>
      <c r="F134">
        <f>SUMIFS('2way'!$Z$3:$Z$7690,'2way'!$Q$3:$Q$7690,"=" &amp;B134,'2way'!$Y$3:$Y$7690,"&lt;&gt;P") + SUMIFS('2way'!$Z$3:$Z$7690,'2way'!$R$3:$R$7690,"=" &amp;B134,'2way'!$Y$3:$Y$7690,"&lt;&gt;P")</f>
        <v>300</v>
      </c>
      <c r="G134">
        <f>SUMIFS('2way'!$AD$3:$AD$7690,'2way'!$Q$3:$Q$7690,"="&amp;B134,'2way'!$Y$3:$Y$7690,"&lt;&gt;P") + SUMIFS('2way'!$AD$3:$AD$7690,'2way'!$R$3:$R$7690,"="&amp;D134,'2way'!$Y$3:$Y$7690,"&lt;&gt;P")</f>
        <v>62</v>
      </c>
      <c r="H134" s="80">
        <f t="shared" si="7"/>
        <v>0.20666666666666667</v>
      </c>
      <c r="I134">
        <f>SUMIFS('2way'!$Z$3:$Z$7690,'2way'!$Q$3:$Q$7690,"=" &amp;B134,'2way'!$Y$3:$Y$7690,"&lt;&gt;P") + SUMIFS('2way'!$Z$3:$Z$7690,'2way'!$R$3:$R$7690,"=" &amp;B134,'2way'!$Y$3:$Y$7690,"&lt;&gt;P")</f>
        <v>300</v>
      </c>
      <c r="J134">
        <f>SUMIFS('2way'!$AF$3:$AF$7690,'2way'!$Q$3:$Q$7690,"="&amp;B134,'2way'!$Y$3:$Y$7690,"&lt;&gt;P") + SUMIFS('2way'!$AF$3:$AF$7690,'2way'!$R$3:$R$7690,"="&amp;B134,'2way'!$Y$3:$Y$7690,"&lt;&gt;P")</f>
        <v>-124</v>
      </c>
      <c r="K134" s="80">
        <f t="shared" si="8"/>
        <v>-0.41333333333333333</v>
      </c>
    </row>
    <row r="135" spans="1:1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300</v>
      </c>
      <c r="D135">
        <f>SUMIFS('2way'!$AB$3:$AB$7690,'2way'!$Q$3:$Q$7690,"="&amp;B135,'2way'!$Z$3:$Z$7690,"&lt;&gt;P") + SUMIFS('2way'!$AB$3:$AB$7690,'2way'!$R$3:$R$7690,"="&amp;B135,'2way'!$Z$3:$Z$7690,"&lt;&gt;P")</f>
        <v>28</v>
      </c>
      <c r="E135" s="80">
        <f t="shared" si="6"/>
        <v>9.3333333333333338E-2</v>
      </c>
      <c r="F135">
        <f>SUMIFS('2way'!$Z$3:$Z$7690,'2way'!$Q$3:$Q$7690,"=" &amp;B135,'2way'!$Y$3:$Y$7690,"&lt;&gt;P") + SUMIFS('2way'!$Z$3:$Z$7690,'2way'!$R$3:$R$7690,"=" &amp;B135,'2way'!$Y$3:$Y$7690,"&lt;&gt;P")</f>
        <v>300</v>
      </c>
      <c r="G135">
        <f>SUMIFS('2way'!$AD$3:$AD$7690,'2way'!$Q$3:$Q$7690,"="&amp;B135,'2way'!$Y$3:$Y$7690,"&lt;&gt;P") + SUMIFS('2way'!$AD$3:$AD$7690,'2way'!$R$3:$R$7690,"="&amp;D135,'2way'!$Y$3:$Y$7690,"&lt;&gt;P")</f>
        <v>-100</v>
      </c>
      <c r="H135" s="80">
        <f t="shared" si="7"/>
        <v>-0.33333333333333331</v>
      </c>
      <c r="I135">
        <f>SUMIFS('2way'!$Z$3:$Z$7690,'2way'!$Q$3:$Q$7690,"=" &amp;B135,'2way'!$Y$3:$Y$7690,"&lt;&gt;P") + SUMIFS('2way'!$Z$3:$Z$7690,'2way'!$R$3:$R$7690,"=" &amp;B135,'2way'!$Y$3:$Y$7690,"&lt;&gt;P")</f>
        <v>300</v>
      </c>
      <c r="J135">
        <f>SUMIFS('2way'!$AF$3:$AF$7690,'2way'!$Q$3:$Q$7690,"="&amp;B135,'2way'!$Y$3:$Y$7690,"&lt;&gt;P") + SUMIFS('2way'!$AF$3:$AF$7690,'2way'!$R$3:$R$7690,"="&amp;B135,'2way'!$Y$3:$Y$7690,"&lt;&gt;P")</f>
        <v>-147</v>
      </c>
      <c r="K135" s="80">
        <f t="shared" si="8"/>
        <v>-0.49</v>
      </c>
    </row>
    <row r="136" spans="1:1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300</v>
      </c>
      <c r="D136">
        <f>SUMIFS('2way'!$AB$3:$AB$7690,'2way'!$Q$3:$Q$7690,"="&amp;B136,'2way'!$Z$3:$Z$7690,"&lt;&gt;P") + SUMIFS('2way'!$AB$3:$AB$7690,'2way'!$R$3:$R$7690,"="&amp;B136,'2way'!$Z$3:$Z$7690,"&lt;&gt;P")</f>
        <v>144.99999999999997</v>
      </c>
      <c r="E136" s="80">
        <f t="shared" si="6"/>
        <v>0.48333333333333323</v>
      </c>
      <c r="F136">
        <f>SUMIFS('2way'!$Z$3:$Z$7690,'2way'!$Q$3:$Q$7690,"=" &amp;B136,'2way'!$Y$3:$Y$7690,"&lt;&gt;P") + SUMIFS('2way'!$Z$3:$Z$7690,'2way'!$R$3:$R$7690,"=" &amp;B136,'2way'!$Y$3:$Y$7690,"&lt;&gt;P")</f>
        <v>300</v>
      </c>
      <c r="G136">
        <f>SUMIFS('2way'!$AD$3:$AD$7690,'2way'!$Q$3:$Q$7690,"="&amp;B136,'2way'!$Y$3:$Y$7690,"&lt;&gt;P") + SUMIFS('2way'!$AD$3:$AD$7690,'2way'!$R$3:$R$7690,"="&amp;D136,'2way'!$Y$3:$Y$7690,"&lt;&gt;P")</f>
        <v>131.99999999999997</v>
      </c>
      <c r="H136" s="80">
        <f t="shared" si="7"/>
        <v>0.43999999999999989</v>
      </c>
      <c r="I136">
        <f>SUMIFS('2way'!$Z$3:$Z$7690,'2way'!$Q$3:$Q$7690,"=" &amp;B136,'2way'!$Y$3:$Y$7690,"&lt;&gt;P") + SUMIFS('2way'!$Z$3:$Z$7690,'2way'!$R$3:$R$7690,"=" &amp;B136,'2way'!$Y$3:$Y$7690,"&lt;&gt;P")</f>
        <v>300</v>
      </c>
      <c r="J136">
        <f>SUMIFS('2way'!$AF$3:$AF$7690,'2way'!$Q$3:$Q$7690,"="&amp;B136,'2way'!$Y$3:$Y$7690,"&lt;&gt;P") + SUMIFS('2way'!$AF$3:$AF$7690,'2way'!$R$3:$R$7690,"="&amp;B136,'2way'!$Y$3:$Y$7690,"&lt;&gt;P")</f>
        <v>-300</v>
      </c>
      <c r="K136" s="80">
        <f t="shared" si="8"/>
        <v>-1</v>
      </c>
    </row>
    <row r="137" spans="1:1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300</v>
      </c>
      <c r="D137">
        <f>SUMIFS('2way'!$AB$3:$AB$7690,'2way'!$Q$3:$Q$7690,"="&amp;B137,'2way'!$Z$3:$Z$7690,"&lt;&gt;P") + SUMIFS('2way'!$AB$3:$AB$7690,'2way'!$R$3:$R$7690,"="&amp;B137,'2way'!$Z$3:$Z$7690,"&lt;&gt;P")</f>
        <v>95</v>
      </c>
      <c r="E137" s="80">
        <f t="shared" si="6"/>
        <v>0.31666666666666665</v>
      </c>
      <c r="F137">
        <f>SUMIFS('2way'!$Z$3:$Z$7690,'2way'!$Q$3:$Q$7690,"=" &amp;B137,'2way'!$Y$3:$Y$7690,"&lt;&gt;P") + SUMIFS('2way'!$Z$3:$Z$7690,'2way'!$R$3:$R$7690,"=" &amp;B137,'2way'!$Y$3:$Y$7690,"&lt;&gt;P")</f>
        <v>300</v>
      </c>
      <c r="G137">
        <f>SUMIFS('2way'!$AD$3:$AD$7690,'2way'!$Q$3:$Q$7690,"="&amp;B137,'2way'!$Y$3:$Y$7690,"&lt;&gt;P") + SUMIFS('2way'!$AD$3:$AD$7690,'2way'!$R$3:$R$7690,"="&amp;D137,'2way'!$Y$3:$Y$7690,"&lt;&gt;P")</f>
        <v>0</v>
      </c>
      <c r="H137" s="80">
        <f t="shared" si="7"/>
        <v>0</v>
      </c>
      <c r="I137">
        <f>SUMIFS('2way'!$Z$3:$Z$7690,'2way'!$Q$3:$Q$7690,"=" &amp;B137,'2way'!$Y$3:$Y$7690,"&lt;&gt;P") + SUMIFS('2way'!$Z$3:$Z$7690,'2way'!$R$3:$R$7690,"=" &amp;B137,'2way'!$Y$3:$Y$7690,"&lt;&gt;P")</f>
        <v>300</v>
      </c>
      <c r="J137">
        <f>SUMIFS('2way'!$AF$3:$AF$7690,'2way'!$Q$3:$Q$7690,"="&amp;B137,'2way'!$Y$3:$Y$7690,"&lt;&gt;P") + SUMIFS('2way'!$AF$3:$AF$7690,'2way'!$R$3:$R$7690,"="&amp;B137,'2way'!$Y$3:$Y$7690,"&lt;&gt;P")</f>
        <v>-67</v>
      </c>
      <c r="K137" s="80">
        <f t="shared" si="8"/>
        <v>-0.22333333333333333</v>
      </c>
    </row>
    <row r="138" spans="1:1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400</v>
      </c>
      <c r="D138">
        <f>SUMIFS('2way'!$AB$3:$AB$7690,'2way'!$Q$3:$Q$7690,"="&amp;B138,'2way'!$Z$3:$Z$7690,"&lt;&gt;P") + SUMIFS('2way'!$AB$3:$AB$7690,'2way'!$R$3:$R$7690,"="&amp;B138,'2way'!$Z$3:$Z$7690,"&lt;&gt;P")</f>
        <v>154</v>
      </c>
      <c r="E138" s="80">
        <f t="shared" si="6"/>
        <v>0.38500000000000001</v>
      </c>
      <c r="F138">
        <f>SUMIFS('2way'!$Z$3:$Z$7690,'2way'!$Q$3:$Q$7690,"=" &amp;B138,'2way'!$Y$3:$Y$7690,"&lt;&gt;P") + SUMIFS('2way'!$Z$3:$Z$7690,'2way'!$R$3:$R$7690,"=" &amp;B138,'2way'!$Y$3:$Y$7690,"&lt;&gt;P")</f>
        <v>400</v>
      </c>
      <c r="G138">
        <f>SUMIFS('2way'!$AD$3:$AD$7690,'2way'!$Q$3:$Q$7690,"="&amp;B138,'2way'!$Y$3:$Y$7690,"&lt;&gt;P") + SUMIFS('2way'!$AD$3:$AD$7690,'2way'!$R$3:$R$7690,"="&amp;D138,'2way'!$Y$3:$Y$7690,"&lt;&gt;P")</f>
        <v>-300</v>
      </c>
      <c r="H138" s="80">
        <f t="shared" si="7"/>
        <v>-0.75</v>
      </c>
      <c r="I138">
        <f>SUMIFS('2way'!$Z$3:$Z$7690,'2way'!$Q$3:$Q$7690,"=" &amp;B138,'2way'!$Y$3:$Y$7690,"&lt;&gt;P") + SUMIFS('2way'!$Z$3:$Z$7690,'2way'!$R$3:$R$7690,"=" &amp;B138,'2way'!$Y$3:$Y$7690,"&lt;&gt;P")</f>
        <v>400</v>
      </c>
      <c r="J138">
        <f>SUMIFS('2way'!$AF$3:$AF$7690,'2way'!$Q$3:$Q$7690,"="&amp;B138,'2way'!$Y$3:$Y$7690,"&lt;&gt;P") + SUMIFS('2way'!$AF$3:$AF$7690,'2way'!$R$3:$R$7690,"="&amp;B138,'2way'!$Y$3:$Y$7690,"&lt;&gt;P")</f>
        <v>-86</v>
      </c>
      <c r="K138" s="80">
        <f t="shared" si="8"/>
        <v>-0.215</v>
      </c>
    </row>
    <row r="139" spans="1:1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500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80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500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80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500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80" t="e">
        <f t="shared" si="8"/>
        <v>#N/A</v>
      </c>
    </row>
    <row r="140" spans="1:1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400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80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400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80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400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80" t="e">
        <f t="shared" si="8"/>
        <v>#N/A</v>
      </c>
    </row>
    <row r="141" spans="1:1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400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80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400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80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400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80" t="e">
        <f t="shared" si="8"/>
        <v>#N/A</v>
      </c>
    </row>
    <row r="142" spans="1:1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400</v>
      </c>
      <c r="D142">
        <f>SUMIFS('2way'!$AB$3:$AB$7690,'2way'!$Q$3:$Q$7690,"="&amp;B142,'2way'!$Z$3:$Z$7690,"&lt;&gt;P") + SUMIFS('2way'!$AB$3:$AB$7690,'2way'!$R$3:$R$7690,"="&amp;B142,'2way'!$Z$3:$Z$7690,"&lt;&gt;P")</f>
        <v>311</v>
      </c>
      <c r="E142" s="80">
        <f t="shared" si="6"/>
        <v>0.77749999999999997</v>
      </c>
      <c r="F142">
        <f>SUMIFS('2way'!$Z$3:$Z$7690,'2way'!$Q$3:$Q$7690,"=" &amp;B142,'2way'!$Y$3:$Y$7690,"&lt;&gt;P") + SUMIFS('2way'!$Z$3:$Z$7690,'2way'!$R$3:$R$7690,"=" &amp;B142,'2way'!$Y$3:$Y$7690,"&lt;&gt;P")</f>
        <v>400</v>
      </c>
      <c r="G142">
        <f>SUMIFS('2way'!$AD$3:$AD$7690,'2way'!$Q$3:$Q$7690,"="&amp;B142,'2way'!$Y$3:$Y$7690,"&lt;&gt;P") + SUMIFS('2way'!$AD$3:$AD$7690,'2way'!$R$3:$R$7690,"="&amp;D142,'2way'!$Y$3:$Y$7690,"&lt;&gt;P")</f>
        <v>64</v>
      </c>
      <c r="H142" s="80">
        <f t="shared" si="7"/>
        <v>0.16</v>
      </c>
      <c r="I142">
        <f>SUMIFS('2way'!$Z$3:$Z$7690,'2way'!$Q$3:$Q$7690,"=" &amp;B142,'2way'!$Y$3:$Y$7690,"&lt;&gt;P") + SUMIFS('2way'!$Z$3:$Z$7690,'2way'!$R$3:$R$7690,"=" &amp;B142,'2way'!$Y$3:$Y$7690,"&lt;&gt;P")</f>
        <v>400</v>
      </c>
      <c r="J142">
        <f>SUMIFS('2way'!$AF$3:$AF$7690,'2way'!$Q$3:$Q$7690,"="&amp;B142,'2way'!$Y$3:$Y$7690,"&lt;&gt;P") + SUMIFS('2way'!$AF$3:$AF$7690,'2way'!$R$3:$R$7690,"="&amp;B142,'2way'!$Y$3:$Y$7690,"&lt;&gt;P")</f>
        <v>47</v>
      </c>
      <c r="K142" s="80">
        <f t="shared" si="8"/>
        <v>0.11749999999999999</v>
      </c>
    </row>
    <row r="143" spans="1:1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400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80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400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80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400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80" t="e">
        <f t="shared" si="8"/>
        <v>#N/A</v>
      </c>
    </row>
    <row r="144" spans="1:1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400</v>
      </c>
      <c r="D144">
        <f>SUMIFS('2way'!$AB$3:$AB$7690,'2way'!$Q$3:$Q$7690,"="&amp;B144,'2way'!$Z$3:$Z$7690,"&lt;&gt;P") + SUMIFS('2way'!$AB$3:$AB$7690,'2way'!$R$3:$R$7690,"="&amp;B144,'2way'!$Z$3:$Z$7690,"&lt;&gt;P")</f>
        <v>12</v>
      </c>
      <c r="E144" s="80">
        <f t="shared" si="6"/>
        <v>0.03</v>
      </c>
      <c r="F144">
        <f>SUMIFS('2way'!$Z$3:$Z$7690,'2way'!$Q$3:$Q$7690,"=" &amp;B144,'2way'!$Y$3:$Y$7690,"&lt;&gt;P") + SUMIFS('2way'!$Z$3:$Z$7690,'2way'!$R$3:$R$7690,"=" &amp;B144,'2way'!$Y$3:$Y$7690,"&lt;&gt;P")</f>
        <v>400</v>
      </c>
      <c r="G144">
        <f>SUMIFS('2way'!$AD$3:$AD$7690,'2way'!$Q$3:$Q$7690,"="&amp;B144,'2way'!$Y$3:$Y$7690,"&lt;&gt;P") + SUMIFS('2way'!$AD$3:$AD$7690,'2way'!$R$3:$R$7690,"="&amp;D144,'2way'!$Y$3:$Y$7690,"&lt;&gt;P")</f>
        <v>71</v>
      </c>
      <c r="H144" s="80">
        <f t="shared" si="7"/>
        <v>0.17749999999999999</v>
      </c>
      <c r="I144">
        <f>SUMIFS('2way'!$Z$3:$Z$7690,'2way'!$Q$3:$Q$7690,"=" &amp;B144,'2way'!$Y$3:$Y$7690,"&lt;&gt;P") + SUMIFS('2way'!$Z$3:$Z$7690,'2way'!$R$3:$R$7690,"=" &amp;B144,'2way'!$Y$3:$Y$7690,"&lt;&gt;P")</f>
        <v>400</v>
      </c>
      <c r="J144">
        <f>SUMIFS('2way'!$AF$3:$AF$7690,'2way'!$Q$3:$Q$7690,"="&amp;B144,'2way'!$Y$3:$Y$7690,"&lt;&gt;P") + SUMIFS('2way'!$AF$3:$AF$7690,'2way'!$R$3:$R$7690,"="&amp;B144,'2way'!$Y$3:$Y$7690,"&lt;&gt;P")</f>
        <v>-259</v>
      </c>
      <c r="K144" s="80">
        <f t="shared" si="8"/>
        <v>-0.64749999999999996</v>
      </c>
    </row>
    <row r="145" spans="1:1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400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80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400</v>
      </c>
      <c r="G145">
        <f>SUMIFS('2way'!$AD$3:$AD$7690,'2way'!$Q$3:$Q$7690,"="&amp;B145,'2way'!$Y$3:$Y$7690,"&lt;&gt;P") + SUMIFS('2way'!$AD$3:$AD$7690,'2way'!$R$3:$R$7690,"="&amp;D145,'2way'!$Y$3:$Y$7690,"&lt;&gt;P")</f>
        <v>-200</v>
      </c>
      <c r="H145" s="80">
        <f t="shared" si="7"/>
        <v>-0.5</v>
      </c>
      <c r="I145">
        <f>SUMIFS('2way'!$Z$3:$Z$7690,'2way'!$Q$3:$Q$7690,"=" &amp;B145,'2way'!$Y$3:$Y$7690,"&lt;&gt;P") + SUMIFS('2way'!$Z$3:$Z$7690,'2way'!$R$3:$R$7690,"=" &amp;B145,'2way'!$Y$3:$Y$7690,"&lt;&gt;P")</f>
        <v>400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80" t="e">
        <f t="shared" si="8"/>
        <v>#N/A</v>
      </c>
    </row>
    <row r="146" spans="1:1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400</v>
      </c>
      <c r="D146">
        <f>SUMIFS('2way'!$AB$3:$AB$7690,'2way'!$Q$3:$Q$7690,"="&amp;B146,'2way'!$Z$3:$Z$7690,"&lt;&gt;P") + SUMIFS('2way'!$AB$3:$AB$7690,'2way'!$R$3:$R$7690,"="&amp;B146,'2way'!$Z$3:$Z$7690,"&lt;&gt;P")</f>
        <v>-7</v>
      </c>
      <c r="E146" s="80">
        <f t="shared" si="6"/>
        <v>-1.7500000000000002E-2</v>
      </c>
      <c r="F146">
        <f>SUMIFS('2way'!$Z$3:$Z$7690,'2way'!$Q$3:$Q$7690,"=" &amp;B146,'2way'!$Y$3:$Y$7690,"&lt;&gt;P") + SUMIFS('2way'!$Z$3:$Z$7690,'2way'!$R$3:$R$7690,"=" &amp;B146,'2way'!$Y$3:$Y$7690,"&lt;&gt;P")</f>
        <v>400</v>
      </c>
      <c r="G146">
        <f>SUMIFS('2way'!$AD$3:$AD$7690,'2way'!$Q$3:$Q$7690,"="&amp;B146,'2way'!$Y$3:$Y$7690,"&lt;&gt;P") + SUMIFS('2way'!$AD$3:$AD$7690,'2way'!$R$3:$R$7690,"="&amp;D146,'2way'!$Y$3:$Y$7690,"&lt;&gt;P")</f>
        <v>40</v>
      </c>
      <c r="H146" s="80">
        <f t="shared" si="7"/>
        <v>0.1</v>
      </c>
      <c r="I146">
        <f>SUMIFS('2way'!$Z$3:$Z$7690,'2way'!$Q$3:$Q$7690,"=" &amp;B146,'2way'!$Y$3:$Y$7690,"&lt;&gt;P") + SUMIFS('2way'!$Z$3:$Z$7690,'2way'!$R$3:$R$7690,"=" &amp;B146,'2way'!$Y$3:$Y$7690,"&lt;&gt;P")</f>
        <v>400</v>
      </c>
      <c r="J146">
        <f>SUMIFS('2way'!$AF$3:$AF$7690,'2way'!$Q$3:$Q$7690,"="&amp;B146,'2way'!$Y$3:$Y$7690,"&lt;&gt;P") + SUMIFS('2way'!$AF$3:$AF$7690,'2way'!$R$3:$R$7690,"="&amp;B146,'2way'!$Y$3:$Y$7690,"&lt;&gt;P")</f>
        <v>-98</v>
      </c>
      <c r="K146" s="80">
        <f t="shared" si="8"/>
        <v>-0.245</v>
      </c>
    </row>
    <row r="147" spans="1:1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400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80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400</v>
      </c>
      <c r="G147">
        <f>SUMIFS('2way'!$AD$3:$AD$7690,'2way'!$Q$3:$Q$7690,"="&amp;B147,'2way'!$Y$3:$Y$7690,"&lt;&gt;P") + SUMIFS('2way'!$AD$3:$AD$7690,'2way'!$R$3:$R$7690,"="&amp;D147,'2way'!$Y$3:$Y$7690,"&lt;&gt;P")</f>
        <v>-200</v>
      </c>
      <c r="H147" s="80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400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80" t="e">
        <f t="shared" si="8"/>
        <v>#N/A</v>
      </c>
    </row>
    <row r="148" spans="1:1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500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80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500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80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500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80" t="e">
        <f t="shared" si="8"/>
        <v>#N/A</v>
      </c>
    </row>
    <row r="149" spans="1:1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400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80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400</v>
      </c>
      <c r="G149">
        <f>SUMIFS('2way'!$AD$3:$AD$7690,'2way'!$Q$3:$Q$7690,"="&amp;B149,'2way'!$Y$3:$Y$7690,"&lt;&gt;P") + SUMIFS('2way'!$AD$3:$AD$7690,'2way'!$R$3:$R$7690,"="&amp;D149,'2way'!$Y$3:$Y$7690,"&lt;&gt;P")</f>
        <v>-100</v>
      </c>
      <c r="H149" s="80">
        <f t="shared" si="7"/>
        <v>-0.25</v>
      </c>
      <c r="I149">
        <f>SUMIFS('2way'!$Z$3:$Z$7690,'2way'!$Q$3:$Q$7690,"=" &amp;B149,'2way'!$Y$3:$Y$7690,"&lt;&gt;P") + SUMIFS('2way'!$Z$3:$Z$7690,'2way'!$R$3:$R$7690,"=" &amp;B149,'2way'!$Y$3:$Y$7690,"&lt;&gt;P")</f>
        <v>400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80" t="e">
        <f t="shared" si="8"/>
        <v>#N/A</v>
      </c>
    </row>
    <row r="150" spans="1:1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400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80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400</v>
      </c>
      <c r="G150">
        <f>SUMIFS('2way'!$AD$3:$AD$7690,'2way'!$Q$3:$Q$7690,"="&amp;B150,'2way'!$Y$3:$Y$7690,"&lt;&gt;P") + SUMIFS('2way'!$AD$3:$AD$7690,'2way'!$R$3:$R$7690,"="&amp;D150,'2way'!$Y$3:$Y$7690,"&lt;&gt;P")</f>
        <v>-200</v>
      </c>
      <c r="H150" s="80">
        <f t="shared" si="7"/>
        <v>-0.5</v>
      </c>
      <c r="I150">
        <f>SUMIFS('2way'!$Z$3:$Z$7690,'2way'!$Q$3:$Q$7690,"=" &amp;B150,'2way'!$Y$3:$Y$7690,"&lt;&gt;P") + SUMIFS('2way'!$Z$3:$Z$7690,'2way'!$R$3:$R$7690,"=" &amp;B150,'2way'!$Y$3:$Y$7690,"&lt;&gt;P")</f>
        <v>400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80" t="e">
        <f t="shared" si="8"/>
        <v>#N/A</v>
      </c>
    </row>
    <row r="151" spans="1:1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400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80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400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80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400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80" t="e">
        <f t="shared" si="8"/>
        <v>#N/A</v>
      </c>
    </row>
    <row r="152" spans="1:1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400</v>
      </c>
      <c r="D152">
        <f>SUMIFS('2way'!$AB$3:$AB$7690,'2way'!$Q$3:$Q$7690,"="&amp;B152,'2way'!$Z$3:$Z$7690,"&lt;&gt;P") + SUMIFS('2way'!$AB$3:$AB$7690,'2way'!$R$3:$R$7690,"="&amp;B152,'2way'!$Z$3:$Z$7690,"&lt;&gt;P")</f>
        <v>26</v>
      </c>
      <c r="E152" s="80">
        <f t="shared" si="6"/>
        <v>6.5000000000000002E-2</v>
      </c>
      <c r="F152">
        <f>SUMIFS('2way'!$Z$3:$Z$7690,'2way'!$Q$3:$Q$7690,"=" &amp;B152,'2way'!$Y$3:$Y$7690,"&lt;&gt;P") + SUMIFS('2way'!$Z$3:$Z$7690,'2way'!$R$3:$R$7690,"=" &amp;B152,'2way'!$Y$3:$Y$7690,"&lt;&gt;P")</f>
        <v>400</v>
      </c>
      <c r="G152">
        <f>SUMIFS('2way'!$AD$3:$AD$7690,'2way'!$Q$3:$Q$7690,"="&amp;B152,'2way'!$Y$3:$Y$7690,"&lt;&gt;P") + SUMIFS('2way'!$AD$3:$AD$7690,'2way'!$R$3:$R$7690,"="&amp;D152,'2way'!$Y$3:$Y$7690,"&lt;&gt;P")</f>
        <v>-200</v>
      </c>
      <c r="H152" s="80">
        <f t="shared" si="7"/>
        <v>-0.5</v>
      </c>
      <c r="I152">
        <f>SUMIFS('2way'!$Z$3:$Z$7690,'2way'!$Q$3:$Q$7690,"=" &amp;B152,'2way'!$Y$3:$Y$7690,"&lt;&gt;P") + SUMIFS('2way'!$Z$3:$Z$7690,'2way'!$R$3:$R$7690,"=" &amp;B152,'2way'!$Y$3:$Y$7690,"&lt;&gt;P")</f>
        <v>400</v>
      </c>
      <c r="J152">
        <f>SUMIFS('2way'!$AF$3:$AF$7690,'2way'!$Q$3:$Q$7690,"="&amp;B152,'2way'!$Y$3:$Y$7690,"&lt;&gt;P") + SUMIFS('2way'!$AF$3:$AF$7690,'2way'!$R$3:$R$7690,"="&amp;B152,'2way'!$Y$3:$Y$7690,"&lt;&gt;P")</f>
        <v>26</v>
      </c>
      <c r="K152" s="80">
        <f t="shared" si="8"/>
        <v>6.5000000000000002E-2</v>
      </c>
    </row>
    <row r="153" spans="1:1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400</v>
      </c>
      <c r="D153">
        <f>SUMIFS('2way'!$AB$3:$AB$7690,'2way'!$Q$3:$Q$7690,"="&amp;B153,'2way'!$Z$3:$Z$7690,"&lt;&gt;P") + SUMIFS('2way'!$AB$3:$AB$7690,'2way'!$R$3:$R$7690,"="&amp;B153,'2way'!$Z$3:$Z$7690,"&lt;&gt;P")</f>
        <v>177</v>
      </c>
      <c r="E153" s="80">
        <f t="shared" si="6"/>
        <v>0.4425</v>
      </c>
      <c r="F153">
        <f>SUMIFS('2way'!$Z$3:$Z$7690,'2way'!$Q$3:$Q$7690,"=" &amp;B153,'2way'!$Y$3:$Y$7690,"&lt;&gt;P") + SUMIFS('2way'!$Z$3:$Z$7690,'2way'!$R$3:$R$7690,"=" &amp;B153,'2way'!$Y$3:$Y$7690,"&lt;&gt;P")</f>
        <v>400</v>
      </c>
      <c r="G153">
        <f>SUMIFS('2way'!$AD$3:$AD$7690,'2way'!$Q$3:$Q$7690,"="&amp;B153,'2way'!$Y$3:$Y$7690,"&lt;&gt;P") + SUMIFS('2way'!$AD$3:$AD$7690,'2way'!$R$3:$R$7690,"="&amp;D153,'2way'!$Y$3:$Y$7690,"&lt;&gt;P")</f>
        <v>-200</v>
      </c>
      <c r="H153" s="80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400</v>
      </c>
      <c r="J153">
        <f>SUMIFS('2way'!$AF$3:$AF$7690,'2way'!$Q$3:$Q$7690,"="&amp;B153,'2way'!$Y$3:$Y$7690,"&lt;&gt;P") + SUMIFS('2way'!$AF$3:$AF$7690,'2way'!$R$3:$R$7690,"="&amp;B153,'2way'!$Y$3:$Y$7690,"&lt;&gt;P")</f>
        <v>-118</v>
      </c>
      <c r="K153" s="80">
        <f t="shared" si="8"/>
        <v>-0.29499999999999998</v>
      </c>
    </row>
    <row r="154" spans="1:1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400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80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400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80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400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80" t="e">
        <f t="shared" si="8"/>
        <v>#N/A</v>
      </c>
    </row>
    <row r="155" spans="1:1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400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80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400</v>
      </c>
      <c r="G155">
        <f>SUMIFS('2way'!$AD$3:$AD$7690,'2way'!$Q$3:$Q$7690,"="&amp;B155,'2way'!$Y$3:$Y$7690,"&lt;&gt;P") + SUMIFS('2way'!$AD$3:$AD$7690,'2way'!$R$3:$R$7690,"="&amp;D155,'2way'!$Y$3:$Y$7690,"&lt;&gt;P")</f>
        <v>-200</v>
      </c>
      <c r="H155" s="80">
        <f t="shared" si="7"/>
        <v>-0.5</v>
      </c>
      <c r="I155">
        <f>SUMIFS('2way'!$Z$3:$Z$7690,'2way'!$Q$3:$Q$7690,"=" &amp;B155,'2way'!$Y$3:$Y$7690,"&lt;&gt;P") + SUMIFS('2way'!$Z$3:$Z$7690,'2way'!$R$3:$R$7690,"=" &amp;B155,'2way'!$Y$3:$Y$7690,"&lt;&gt;P")</f>
        <v>400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80" t="e">
        <f t="shared" si="8"/>
        <v>#N/A</v>
      </c>
    </row>
    <row r="156" spans="1:1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400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80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400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80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400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80" t="e">
        <f t="shared" si="8"/>
        <v>#N/A</v>
      </c>
    </row>
    <row r="157" spans="1:1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400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80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400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80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400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80" t="e">
        <f t="shared" si="8"/>
        <v>#N/A</v>
      </c>
    </row>
    <row r="158" spans="1:1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400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80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400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80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400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80" t="e">
        <f t="shared" si="8"/>
        <v>#N/A</v>
      </c>
    </row>
    <row r="159" spans="1:1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400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80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400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80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400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80" t="e">
        <f t="shared" si="8"/>
        <v>#N/A</v>
      </c>
    </row>
    <row r="160" spans="1:1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300</v>
      </c>
      <c r="D160">
        <f>SUMIFS('2way'!$AB$3:$AB$7690,'2way'!$Q$3:$Q$7690,"="&amp;B160,'2way'!$Z$3:$Z$7690,"&lt;&gt;P") + SUMIFS('2way'!$AB$3:$AB$7690,'2way'!$R$3:$R$7690,"="&amp;B160,'2way'!$Z$3:$Z$7690,"&lt;&gt;P")</f>
        <v>349</v>
      </c>
      <c r="E160" s="80">
        <f t="shared" si="6"/>
        <v>1.1633333333333333</v>
      </c>
      <c r="F160">
        <f>SUMIFS('2way'!$Z$3:$Z$7690,'2way'!$Q$3:$Q$7690,"=" &amp;B160,'2way'!$Y$3:$Y$7690,"&lt;&gt;P") + SUMIFS('2way'!$Z$3:$Z$7690,'2way'!$R$3:$R$7690,"=" &amp;B160,'2way'!$Y$3:$Y$7690,"&lt;&gt;P")</f>
        <v>300</v>
      </c>
      <c r="G160">
        <f>SUMIFS('2way'!$AD$3:$AD$7690,'2way'!$Q$3:$Q$7690,"="&amp;B160,'2way'!$Y$3:$Y$7690,"&lt;&gt;P") + SUMIFS('2way'!$AD$3:$AD$7690,'2way'!$R$3:$R$7690,"="&amp;D160,'2way'!$Y$3:$Y$7690,"&lt;&gt;P")</f>
        <v>-100</v>
      </c>
      <c r="H160" s="80">
        <f t="shared" si="7"/>
        <v>-0.33333333333333331</v>
      </c>
      <c r="I160">
        <f>SUMIFS('2way'!$Z$3:$Z$7690,'2way'!$Q$3:$Q$7690,"=" &amp;B160,'2way'!$Y$3:$Y$7690,"&lt;&gt;P") + SUMIFS('2way'!$Z$3:$Z$7690,'2way'!$R$3:$R$7690,"=" &amp;B160,'2way'!$Y$3:$Y$7690,"&lt;&gt;P")</f>
        <v>300</v>
      </c>
      <c r="J160">
        <f>SUMIFS('2way'!$AF$3:$AF$7690,'2way'!$Q$3:$Q$7690,"="&amp;B160,'2way'!$Y$3:$Y$7690,"&lt;&gt;P") + SUMIFS('2way'!$AF$3:$AF$7690,'2way'!$R$3:$R$7690,"="&amp;B160,'2way'!$Y$3:$Y$7690,"&lt;&gt;P")</f>
        <v>-300</v>
      </c>
      <c r="K160" s="80">
        <f t="shared" si="8"/>
        <v>-1</v>
      </c>
    </row>
    <row r="161" spans="1:1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300</v>
      </c>
      <c r="D161">
        <f>SUMIFS('2way'!$AB$3:$AB$7690,'2way'!$Q$3:$Q$7690,"="&amp;B161,'2way'!$Z$3:$Z$7690,"&lt;&gt;P") + SUMIFS('2way'!$AB$3:$AB$7690,'2way'!$R$3:$R$7690,"="&amp;B161,'2way'!$Z$3:$Z$7690,"&lt;&gt;P")</f>
        <v>-47.000000000000028</v>
      </c>
      <c r="E161" s="80">
        <f t="shared" si="6"/>
        <v>-0.15666666666666676</v>
      </c>
      <c r="F161">
        <f>SUMIFS('2way'!$Z$3:$Z$7690,'2way'!$Q$3:$Q$7690,"=" &amp;B161,'2way'!$Y$3:$Y$7690,"&lt;&gt;P") + SUMIFS('2way'!$Z$3:$Z$7690,'2way'!$R$3:$R$7690,"=" &amp;B161,'2way'!$Y$3:$Y$7690,"&lt;&gt;P")</f>
        <v>300</v>
      </c>
      <c r="G161">
        <f>SUMIFS('2way'!$AD$3:$AD$7690,'2way'!$Q$3:$Q$7690,"="&amp;B161,'2way'!$Y$3:$Y$7690,"&lt;&gt;P") + SUMIFS('2way'!$AD$3:$AD$7690,'2way'!$R$3:$R$7690,"="&amp;D161,'2way'!$Y$3:$Y$7690,"&lt;&gt;P")</f>
        <v>-200</v>
      </c>
      <c r="H161" s="80">
        <f t="shared" si="7"/>
        <v>-0.66666666666666663</v>
      </c>
      <c r="I161">
        <f>SUMIFS('2way'!$Z$3:$Z$7690,'2way'!$Q$3:$Q$7690,"=" &amp;B161,'2way'!$Y$3:$Y$7690,"&lt;&gt;P") + SUMIFS('2way'!$Z$3:$Z$7690,'2way'!$R$3:$R$7690,"=" &amp;B161,'2way'!$Y$3:$Y$7690,"&lt;&gt;P")</f>
        <v>300</v>
      </c>
      <c r="J161">
        <f>SUMIFS('2way'!$AF$3:$AF$7690,'2way'!$Q$3:$Q$7690,"="&amp;B161,'2way'!$Y$3:$Y$7690,"&lt;&gt;P") + SUMIFS('2way'!$AF$3:$AF$7690,'2way'!$R$3:$R$7690,"="&amp;B161,'2way'!$Y$3:$Y$7690,"&lt;&gt;P")</f>
        <v>-47.000000000000028</v>
      </c>
      <c r="K161" s="80">
        <f t="shared" si="8"/>
        <v>-0.15666666666666676</v>
      </c>
    </row>
    <row r="162" spans="1:1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300</v>
      </c>
      <c r="D162">
        <f>SUMIFS('2way'!$AB$3:$AB$7690,'2way'!$Q$3:$Q$7690,"="&amp;B162,'2way'!$Z$3:$Z$7690,"&lt;&gt;P") + SUMIFS('2way'!$AB$3:$AB$7690,'2way'!$R$3:$R$7690,"="&amp;B162,'2way'!$Z$3:$Z$7690,"&lt;&gt;P")</f>
        <v>91.999999999999972</v>
      </c>
      <c r="E162" s="80">
        <f t="shared" si="6"/>
        <v>0.30666666666666659</v>
      </c>
      <c r="F162">
        <f>SUMIFS('2way'!$Z$3:$Z$7690,'2way'!$Q$3:$Q$7690,"=" &amp;B162,'2way'!$Y$3:$Y$7690,"&lt;&gt;P") + SUMIFS('2way'!$Z$3:$Z$7690,'2way'!$R$3:$R$7690,"=" &amp;B162,'2way'!$Y$3:$Y$7690,"&lt;&gt;P")</f>
        <v>300</v>
      </c>
      <c r="G162">
        <f>SUMIFS('2way'!$AD$3:$AD$7690,'2way'!$Q$3:$Q$7690,"="&amp;B162,'2way'!$Y$3:$Y$7690,"&lt;&gt;P") + SUMIFS('2way'!$AD$3:$AD$7690,'2way'!$R$3:$R$7690,"="&amp;D162,'2way'!$Y$3:$Y$7690,"&lt;&gt;P")</f>
        <v>-200</v>
      </c>
      <c r="H162" s="80">
        <f t="shared" si="7"/>
        <v>-0.66666666666666663</v>
      </c>
      <c r="I162">
        <f>SUMIFS('2way'!$Z$3:$Z$7690,'2way'!$Q$3:$Q$7690,"=" &amp;B162,'2way'!$Y$3:$Y$7690,"&lt;&gt;P") + SUMIFS('2way'!$Z$3:$Z$7690,'2way'!$R$3:$R$7690,"=" &amp;B162,'2way'!$Y$3:$Y$7690,"&lt;&gt;P")</f>
        <v>300</v>
      </c>
      <c r="J162">
        <f>SUMIFS('2way'!$AF$3:$AF$7690,'2way'!$Q$3:$Q$7690,"="&amp;B162,'2way'!$Y$3:$Y$7690,"&lt;&gt;P") + SUMIFS('2way'!$AF$3:$AF$7690,'2way'!$R$3:$R$7690,"="&amp;B162,'2way'!$Y$3:$Y$7690,"&lt;&gt;P")</f>
        <v>91.999999999999972</v>
      </c>
      <c r="K162" s="80">
        <f t="shared" si="8"/>
        <v>0.30666666666666659</v>
      </c>
    </row>
    <row r="163" spans="1:1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300</v>
      </c>
      <c r="D163">
        <f>SUMIFS('2way'!$AB$3:$AB$7690,'2way'!$Q$3:$Q$7690,"="&amp;B163,'2way'!$Z$3:$Z$7690,"&lt;&gt;P") + SUMIFS('2way'!$AB$3:$AB$7690,'2way'!$R$3:$R$7690,"="&amp;B163,'2way'!$Z$3:$Z$7690,"&lt;&gt;P")</f>
        <v>-135</v>
      </c>
      <c r="E163" s="80">
        <f t="shared" si="6"/>
        <v>-0.45</v>
      </c>
      <c r="F163">
        <f>SUMIFS('2way'!$Z$3:$Z$7690,'2way'!$Q$3:$Q$7690,"=" &amp;B163,'2way'!$Y$3:$Y$7690,"&lt;&gt;P") + SUMIFS('2way'!$Z$3:$Z$7690,'2way'!$R$3:$R$7690,"=" &amp;B163,'2way'!$Y$3:$Y$7690,"&lt;&gt;P")</f>
        <v>300</v>
      </c>
      <c r="G163">
        <f>SUMIFS('2way'!$AD$3:$AD$7690,'2way'!$Q$3:$Q$7690,"="&amp;B163,'2way'!$Y$3:$Y$7690,"&lt;&gt;P") + SUMIFS('2way'!$AD$3:$AD$7690,'2way'!$R$3:$R$7690,"="&amp;D163,'2way'!$Y$3:$Y$7690,"&lt;&gt;P")</f>
        <v>-35</v>
      </c>
      <c r="H163" s="80">
        <f t="shared" si="7"/>
        <v>-0.11666666666666667</v>
      </c>
      <c r="I163">
        <f>SUMIFS('2way'!$Z$3:$Z$7690,'2way'!$Q$3:$Q$7690,"=" &amp;B163,'2way'!$Y$3:$Y$7690,"&lt;&gt;P") + SUMIFS('2way'!$Z$3:$Z$7690,'2way'!$R$3:$R$7690,"=" &amp;B163,'2way'!$Y$3:$Y$7690,"&lt;&gt;P")</f>
        <v>300</v>
      </c>
      <c r="J163">
        <f>SUMIFS('2way'!$AF$3:$AF$7690,'2way'!$Q$3:$Q$7690,"="&amp;B163,'2way'!$Y$3:$Y$7690,"&lt;&gt;P") + SUMIFS('2way'!$AF$3:$AF$7690,'2way'!$R$3:$R$7690,"="&amp;B163,'2way'!$Y$3:$Y$7690,"&lt;&gt;P")</f>
        <v>-300</v>
      </c>
      <c r="K163" s="80">
        <f t="shared" si="8"/>
        <v>-1</v>
      </c>
    </row>
    <row r="164" spans="1:1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300</v>
      </c>
      <c r="D164">
        <f>SUMIFS('2way'!$AB$3:$AB$7690,'2way'!$Q$3:$Q$7690,"="&amp;B164,'2way'!$Z$3:$Z$7690,"&lt;&gt;P") + SUMIFS('2way'!$AB$3:$AB$7690,'2way'!$R$3:$R$7690,"="&amp;B164,'2way'!$Z$3:$Z$7690,"&lt;&gt;P")</f>
        <v>87</v>
      </c>
      <c r="E164" s="80">
        <f t="shared" si="6"/>
        <v>0.28999999999999998</v>
      </c>
      <c r="F164">
        <f>SUMIFS('2way'!$Z$3:$Z$7690,'2way'!$Q$3:$Q$7690,"=" &amp;B164,'2way'!$Y$3:$Y$7690,"&lt;&gt;P") + SUMIFS('2way'!$Z$3:$Z$7690,'2way'!$R$3:$R$7690,"=" &amp;B164,'2way'!$Y$3:$Y$7690,"&lt;&gt;P")</f>
        <v>300</v>
      </c>
      <c r="G164">
        <f>SUMIFS('2way'!$AD$3:$AD$7690,'2way'!$Q$3:$Q$7690,"="&amp;B164,'2way'!$Y$3:$Y$7690,"&lt;&gt;P") + SUMIFS('2way'!$AD$3:$AD$7690,'2way'!$R$3:$R$7690,"="&amp;D164,'2way'!$Y$3:$Y$7690,"&lt;&gt;P")</f>
        <v>-13</v>
      </c>
      <c r="H164" s="80">
        <f t="shared" si="7"/>
        <v>-4.3333333333333335E-2</v>
      </c>
      <c r="I164">
        <f>SUMIFS('2way'!$Z$3:$Z$7690,'2way'!$Q$3:$Q$7690,"=" &amp;B164,'2way'!$Y$3:$Y$7690,"&lt;&gt;P") + SUMIFS('2way'!$Z$3:$Z$7690,'2way'!$R$3:$R$7690,"=" &amp;B164,'2way'!$Y$3:$Y$7690,"&lt;&gt;P")</f>
        <v>300</v>
      </c>
      <c r="J164">
        <f>SUMIFS('2way'!$AF$3:$AF$7690,'2way'!$Q$3:$Q$7690,"="&amp;B164,'2way'!$Y$3:$Y$7690,"&lt;&gt;P") + SUMIFS('2way'!$AF$3:$AF$7690,'2way'!$R$3:$R$7690,"="&amp;B164,'2way'!$Y$3:$Y$7690,"&lt;&gt;P")</f>
        <v>-100</v>
      </c>
      <c r="K164" s="80">
        <f t="shared" si="8"/>
        <v>-0.33333333333333331</v>
      </c>
    </row>
    <row r="165" spans="1:1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300</v>
      </c>
      <c r="D165">
        <f>SUMIFS('2way'!$AB$3:$AB$7690,'2way'!$Q$3:$Q$7690,"="&amp;B165,'2way'!$Z$3:$Z$7690,"&lt;&gt;P") + SUMIFS('2way'!$AB$3:$AB$7690,'2way'!$R$3:$R$7690,"="&amp;B165,'2way'!$Z$3:$Z$7690,"&lt;&gt;P")</f>
        <v>342</v>
      </c>
      <c r="E165" s="80">
        <f t="shared" si="6"/>
        <v>1.1399999999999999</v>
      </c>
      <c r="F165">
        <f>SUMIFS('2way'!$Z$3:$Z$7690,'2way'!$Q$3:$Q$7690,"=" &amp;B165,'2way'!$Y$3:$Y$7690,"&lt;&gt;P") + SUMIFS('2way'!$Z$3:$Z$7690,'2way'!$R$3:$R$7690,"=" &amp;B165,'2way'!$Y$3:$Y$7690,"&lt;&gt;P")</f>
        <v>300</v>
      </c>
      <c r="G165">
        <f>SUMIFS('2way'!$AD$3:$AD$7690,'2way'!$Q$3:$Q$7690,"="&amp;B165,'2way'!$Y$3:$Y$7690,"&lt;&gt;P") + SUMIFS('2way'!$AD$3:$AD$7690,'2way'!$R$3:$R$7690,"="&amp;D165,'2way'!$Y$3:$Y$7690,"&lt;&gt;P")</f>
        <v>-200</v>
      </c>
      <c r="H165" s="80">
        <f t="shared" si="7"/>
        <v>-0.66666666666666663</v>
      </c>
      <c r="I165">
        <f>SUMIFS('2way'!$Z$3:$Z$7690,'2way'!$Q$3:$Q$7690,"=" &amp;B165,'2way'!$Y$3:$Y$7690,"&lt;&gt;P") + SUMIFS('2way'!$Z$3:$Z$7690,'2way'!$R$3:$R$7690,"=" &amp;B165,'2way'!$Y$3:$Y$7690,"&lt;&gt;P")</f>
        <v>300</v>
      </c>
      <c r="J165">
        <f>SUMIFS('2way'!$AF$3:$AF$7690,'2way'!$Q$3:$Q$7690,"="&amp;B165,'2way'!$Y$3:$Y$7690,"&lt;&gt;P") + SUMIFS('2way'!$AF$3:$AF$7690,'2way'!$R$3:$R$7690,"="&amp;B165,'2way'!$Y$3:$Y$7690,"&lt;&gt;P")</f>
        <v>153.00000000000003</v>
      </c>
      <c r="K165" s="80">
        <f t="shared" si="8"/>
        <v>0.51000000000000012</v>
      </c>
    </row>
    <row r="166" spans="1:1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300</v>
      </c>
      <c r="D166">
        <f>SUMIFS('2way'!$AB$3:$AB$7690,'2way'!$Q$3:$Q$7690,"="&amp;B166,'2way'!$Z$3:$Z$7690,"&lt;&gt;P") + SUMIFS('2way'!$AB$3:$AB$7690,'2way'!$R$3:$R$7690,"="&amp;B166,'2way'!$Z$3:$Z$7690,"&lt;&gt;P")</f>
        <v>-150</v>
      </c>
      <c r="E166" s="80">
        <f t="shared" si="6"/>
        <v>-0.5</v>
      </c>
      <c r="F166">
        <f>SUMIFS('2way'!$Z$3:$Z$7690,'2way'!$Q$3:$Q$7690,"=" &amp;B166,'2way'!$Y$3:$Y$7690,"&lt;&gt;P") + SUMIFS('2way'!$Z$3:$Z$7690,'2way'!$R$3:$R$7690,"=" &amp;B166,'2way'!$Y$3:$Y$7690,"&lt;&gt;P")</f>
        <v>300</v>
      </c>
      <c r="G166">
        <f>SUMIFS('2way'!$AD$3:$AD$7690,'2way'!$Q$3:$Q$7690,"="&amp;B166,'2way'!$Y$3:$Y$7690,"&lt;&gt;P") + SUMIFS('2way'!$AD$3:$AD$7690,'2way'!$R$3:$R$7690,"="&amp;D166,'2way'!$Y$3:$Y$7690,"&lt;&gt;P")</f>
        <v>70</v>
      </c>
      <c r="H166" s="80">
        <f t="shared" si="7"/>
        <v>0.23333333333333334</v>
      </c>
      <c r="I166">
        <f>SUMIFS('2way'!$Z$3:$Z$7690,'2way'!$Q$3:$Q$7690,"=" &amp;B166,'2way'!$Y$3:$Y$7690,"&lt;&gt;P") + SUMIFS('2way'!$Z$3:$Z$7690,'2way'!$R$3:$R$7690,"=" &amp;B166,'2way'!$Y$3:$Y$7690,"&lt;&gt;P")</f>
        <v>300</v>
      </c>
      <c r="J166">
        <f>SUMIFS('2way'!$AF$3:$AF$7690,'2way'!$Q$3:$Q$7690,"="&amp;B166,'2way'!$Y$3:$Y$7690,"&lt;&gt;P") + SUMIFS('2way'!$AF$3:$AF$7690,'2way'!$R$3:$R$7690,"="&amp;B166,'2way'!$Y$3:$Y$7690,"&lt;&gt;P")</f>
        <v>-300</v>
      </c>
      <c r="K166" s="80">
        <f t="shared" si="8"/>
        <v>-1</v>
      </c>
    </row>
    <row r="167" spans="1:1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300</v>
      </c>
      <c r="D167">
        <f>SUMIFS('2way'!$AB$3:$AB$7690,'2way'!$Q$3:$Q$7690,"="&amp;B167,'2way'!$Z$3:$Z$7690,"&lt;&gt;P") + SUMIFS('2way'!$AB$3:$AB$7690,'2way'!$R$3:$R$7690,"="&amp;B167,'2way'!$Z$3:$Z$7690,"&lt;&gt;P")</f>
        <v>-44</v>
      </c>
      <c r="E167" s="80">
        <f t="shared" si="6"/>
        <v>-0.14666666666666667</v>
      </c>
      <c r="F167">
        <f>SUMIFS('2way'!$Z$3:$Z$7690,'2way'!$Q$3:$Q$7690,"=" &amp;B167,'2way'!$Y$3:$Y$7690,"&lt;&gt;P") + SUMIFS('2way'!$Z$3:$Z$7690,'2way'!$R$3:$R$7690,"=" &amp;B167,'2way'!$Y$3:$Y$7690,"&lt;&gt;P")</f>
        <v>300</v>
      </c>
      <c r="G167">
        <f>SUMIFS('2way'!$AD$3:$AD$7690,'2way'!$Q$3:$Q$7690,"="&amp;B167,'2way'!$Y$3:$Y$7690,"&lt;&gt;P") + SUMIFS('2way'!$AD$3:$AD$7690,'2way'!$R$3:$R$7690,"="&amp;D167,'2way'!$Y$3:$Y$7690,"&lt;&gt;P")</f>
        <v>-200</v>
      </c>
      <c r="H167" s="80">
        <f t="shared" si="7"/>
        <v>-0.66666666666666663</v>
      </c>
      <c r="I167">
        <f>SUMIFS('2way'!$Z$3:$Z$7690,'2way'!$Q$3:$Q$7690,"=" &amp;B167,'2way'!$Y$3:$Y$7690,"&lt;&gt;P") + SUMIFS('2way'!$Z$3:$Z$7690,'2way'!$R$3:$R$7690,"=" &amp;B167,'2way'!$Y$3:$Y$7690,"&lt;&gt;P")</f>
        <v>300</v>
      </c>
      <c r="J167">
        <f>SUMIFS('2way'!$AF$3:$AF$7690,'2way'!$Q$3:$Q$7690,"="&amp;B167,'2way'!$Y$3:$Y$7690,"&lt;&gt;P") + SUMIFS('2way'!$AF$3:$AF$7690,'2way'!$R$3:$R$7690,"="&amp;B167,'2way'!$Y$3:$Y$7690,"&lt;&gt;P")</f>
        <v>-44</v>
      </c>
      <c r="K167" s="80">
        <f t="shared" si="8"/>
        <v>-0.14666666666666667</v>
      </c>
    </row>
    <row r="168" spans="1:1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300</v>
      </c>
      <c r="D168">
        <f>SUMIFS('2way'!$AB$3:$AB$7690,'2way'!$Q$3:$Q$7690,"="&amp;B168,'2way'!$Z$3:$Z$7690,"&lt;&gt;P") + SUMIFS('2way'!$AB$3:$AB$7690,'2way'!$R$3:$R$7690,"="&amp;B168,'2way'!$Z$3:$Z$7690,"&lt;&gt;P")</f>
        <v>-169</v>
      </c>
      <c r="E168" s="80">
        <f t="shared" si="6"/>
        <v>-0.56333333333333335</v>
      </c>
      <c r="F168">
        <f>SUMIFS('2way'!$Z$3:$Z$7690,'2way'!$Q$3:$Q$7690,"=" &amp;B168,'2way'!$Y$3:$Y$7690,"&lt;&gt;P") + SUMIFS('2way'!$Z$3:$Z$7690,'2way'!$R$3:$R$7690,"=" &amp;B168,'2way'!$Y$3:$Y$7690,"&lt;&gt;P")</f>
        <v>300</v>
      </c>
      <c r="G168">
        <f>SUMIFS('2way'!$AD$3:$AD$7690,'2way'!$Q$3:$Q$7690,"="&amp;B168,'2way'!$Y$3:$Y$7690,"&lt;&gt;P") + SUMIFS('2way'!$AD$3:$AD$7690,'2way'!$R$3:$R$7690,"="&amp;D168,'2way'!$Y$3:$Y$7690,"&lt;&gt;P")</f>
        <v>-24</v>
      </c>
      <c r="H168" s="80">
        <f t="shared" si="7"/>
        <v>-0.08</v>
      </c>
      <c r="I168">
        <f>SUMIFS('2way'!$Z$3:$Z$7690,'2way'!$Q$3:$Q$7690,"=" &amp;B168,'2way'!$Y$3:$Y$7690,"&lt;&gt;P") + SUMIFS('2way'!$Z$3:$Z$7690,'2way'!$R$3:$R$7690,"=" &amp;B168,'2way'!$Y$3:$Y$7690,"&lt;&gt;P")</f>
        <v>300</v>
      </c>
      <c r="J168">
        <f>SUMIFS('2way'!$AF$3:$AF$7690,'2way'!$Q$3:$Q$7690,"="&amp;B168,'2way'!$Y$3:$Y$7690,"&lt;&gt;P") + SUMIFS('2way'!$AF$3:$AF$7690,'2way'!$R$3:$R$7690,"="&amp;B168,'2way'!$Y$3:$Y$7690,"&lt;&gt;P")</f>
        <v>-300</v>
      </c>
      <c r="K168" s="80">
        <f t="shared" si="8"/>
        <v>-1</v>
      </c>
    </row>
    <row r="169" spans="1:1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300</v>
      </c>
      <c r="D169">
        <f>SUMIFS('2way'!$AB$3:$AB$7690,'2way'!$Q$3:$Q$7690,"="&amp;B169,'2way'!$Z$3:$Z$7690,"&lt;&gt;P") + SUMIFS('2way'!$AB$3:$AB$7690,'2way'!$R$3:$R$7690,"="&amp;B169,'2way'!$Z$3:$Z$7690,"&lt;&gt;P")</f>
        <v>166</v>
      </c>
      <c r="E169" s="80">
        <f t="shared" si="6"/>
        <v>0.55333333333333334</v>
      </c>
      <c r="F169">
        <f>SUMIFS('2way'!$Z$3:$Z$7690,'2way'!$Q$3:$Q$7690,"=" &amp;B169,'2way'!$Y$3:$Y$7690,"&lt;&gt;P") + SUMIFS('2way'!$Z$3:$Z$7690,'2way'!$R$3:$R$7690,"=" &amp;B169,'2way'!$Y$3:$Y$7690,"&lt;&gt;P")</f>
        <v>300</v>
      </c>
      <c r="G169">
        <f>SUMIFS('2way'!$AD$3:$AD$7690,'2way'!$Q$3:$Q$7690,"="&amp;B169,'2way'!$Y$3:$Y$7690,"&lt;&gt;P") + SUMIFS('2way'!$AD$3:$AD$7690,'2way'!$R$3:$R$7690,"="&amp;D169,'2way'!$Y$3:$Y$7690,"&lt;&gt;P")</f>
        <v>-100</v>
      </c>
      <c r="H169" s="80">
        <f t="shared" si="7"/>
        <v>-0.33333333333333331</v>
      </c>
      <c r="I169">
        <f>SUMIFS('2way'!$Z$3:$Z$7690,'2way'!$Q$3:$Q$7690,"=" &amp;B169,'2way'!$Y$3:$Y$7690,"&lt;&gt;P") + SUMIFS('2way'!$Z$3:$Z$7690,'2way'!$R$3:$R$7690,"=" &amp;B169,'2way'!$Y$3:$Y$7690,"&lt;&gt;P")</f>
        <v>300</v>
      </c>
      <c r="J169">
        <f>SUMIFS('2way'!$AF$3:$AF$7690,'2way'!$Q$3:$Q$7690,"="&amp;B169,'2way'!$Y$3:$Y$7690,"&lt;&gt;P") + SUMIFS('2way'!$AF$3:$AF$7690,'2way'!$R$3:$R$7690,"="&amp;B169,'2way'!$Y$3:$Y$7690,"&lt;&gt;P")</f>
        <v>166</v>
      </c>
      <c r="K169" s="80">
        <f t="shared" si="8"/>
        <v>0.55333333333333334</v>
      </c>
    </row>
    <row r="170" spans="1:1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300</v>
      </c>
      <c r="D170">
        <f>SUMIFS('2way'!$AB$3:$AB$7690,'2way'!$Q$3:$Q$7690,"="&amp;B170,'2way'!$Z$3:$Z$7690,"&lt;&gt;P") + SUMIFS('2way'!$AB$3:$AB$7690,'2way'!$R$3:$R$7690,"="&amp;B170,'2way'!$Z$3:$Z$7690,"&lt;&gt;P")</f>
        <v>-56.999999999999972</v>
      </c>
      <c r="E170" s="80">
        <f t="shared" si="6"/>
        <v>-0.18999999999999992</v>
      </c>
      <c r="F170">
        <f>SUMIFS('2way'!$Z$3:$Z$7690,'2way'!$Q$3:$Q$7690,"=" &amp;B170,'2way'!$Y$3:$Y$7690,"&lt;&gt;P") + SUMIFS('2way'!$Z$3:$Z$7690,'2way'!$R$3:$R$7690,"=" &amp;B170,'2way'!$Y$3:$Y$7690,"&lt;&gt;P")</f>
        <v>300</v>
      </c>
      <c r="G170">
        <f>SUMIFS('2way'!$AD$3:$AD$7690,'2way'!$Q$3:$Q$7690,"="&amp;B170,'2way'!$Y$3:$Y$7690,"&lt;&gt;P") + SUMIFS('2way'!$AD$3:$AD$7690,'2way'!$R$3:$R$7690,"="&amp;D170,'2way'!$Y$3:$Y$7690,"&lt;&gt;P")</f>
        <v>-100</v>
      </c>
      <c r="H170" s="80">
        <f t="shared" si="7"/>
        <v>-0.33333333333333331</v>
      </c>
      <c r="I170">
        <f>SUMIFS('2way'!$Z$3:$Z$7690,'2way'!$Q$3:$Q$7690,"=" &amp;B170,'2way'!$Y$3:$Y$7690,"&lt;&gt;P") + SUMIFS('2way'!$Z$3:$Z$7690,'2way'!$R$3:$R$7690,"=" &amp;B170,'2way'!$Y$3:$Y$7690,"&lt;&gt;P")</f>
        <v>300</v>
      </c>
      <c r="J170">
        <f>SUMIFS('2way'!$AF$3:$AF$7690,'2way'!$Q$3:$Q$7690,"="&amp;B170,'2way'!$Y$3:$Y$7690,"&lt;&gt;P") + SUMIFS('2way'!$AF$3:$AF$7690,'2way'!$R$3:$R$7690,"="&amp;B170,'2way'!$Y$3:$Y$7690,"&lt;&gt;P")</f>
        <v>-56.999999999999972</v>
      </c>
      <c r="K170" s="80">
        <f t="shared" si="8"/>
        <v>-0.18999999999999992</v>
      </c>
    </row>
    <row r="171" spans="1:1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300</v>
      </c>
      <c r="D171">
        <f>SUMIFS('2way'!$AB$3:$AB$7690,'2way'!$Q$3:$Q$7690,"="&amp;B171,'2way'!$Z$3:$Z$7690,"&lt;&gt;P") + SUMIFS('2way'!$AB$3:$AB$7690,'2way'!$R$3:$R$7690,"="&amp;B171,'2way'!$Z$3:$Z$7690,"&lt;&gt;P")</f>
        <v>159.99999999999994</v>
      </c>
      <c r="E171" s="80">
        <f t="shared" si="6"/>
        <v>0.5333333333333331</v>
      </c>
      <c r="F171">
        <f>SUMIFS('2way'!$Z$3:$Z$7690,'2way'!$Q$3:$Q$7690,"=" &amp;B171,'2way'!$Y$3:$Y$7690,"&lt;&gt;P") + SUMIFS('2way'!$Z$3:$Z$7690,'2way'!$R$3:$R$7690,"=" &amp;B171,'2way'!$Y$3:$Y$7690,"&lt;&gt;P")</f>
        <v>300</v>
      </c>
      <c r="G171">
        <f>SUMIFS('2way'!$AD$3:$AD$7690,'2way'!$Q$3:$Q$7690,"="&amp;B171,'2way'!$Y$3:$Y$7690,"&lt;&gt;P") + SUMIFS('2way'!$AD$3:$AD$7690,'2way'!$R$3:$R$7690,"="&amp;D171,'2way'!$Y$3:$Y$7690,"&lt;&gt;P")</f>
        <v>-100</v>
      </c>
      <c r="H171" s="80">
        <f t="shared" si="7"/>
        <v>-0.33333333333333331</v>
      </c>
      <c r="I171">
        <f>SUMIFS('2way'!$Z$3:$Z$7690,'2way'!$Q$3:$Q$7690,"=" &amp;B171,'2way'!$Y$3:$Y$7690,"&lt;&gt;P") + SUMIFS('2way'!$Z$3:$Z$7690,'2way'!$R$3:$R$7690,"=" &amp;B171,'2way'!$Y$3:$Y$7690,"&lt;&gt;P")</f>
        <v>300</v>
      </c>
      <c r="J171">
        <f>SUMIFS('2way'!$AF$3:$AF$7690,'2way'!$Q$3:$Q$7690,"="&amp;B171,'2way'!$Y$3:$Y$7690,"&lt;&gt;P") + SUMIFS('2way'!$AF$3:$AF$7690,'2way'!$R$3:$R$7690,"="&amp;B171,'2way'!$Y$3:$Y$7690,"&lt;&gt;P")</f>
        <v>159.99999999999994</v>
      </c>
      <c r="K171" s="80">
        <f t="shared" si="8"/>
        <v>0.5333333333333331</v>
      </c>
    </row>
    <row r="172" spans="1:1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300</v>
      </c>
      <c r="D172">
        <f>SUMIFS('2way'!$AB$3:$AB$7690,'2way'!$Q$3:$Q$7690,"="&amp;B172,'2way'!$Z$3:$Z$7690,"&lt;&gt;P") + SUMIFS('2way'!$AB$3:$AB$7690,'2way'!$R$3:$R$7690,"="&amp;B172,'2way'!$Z$3:$Z$7690,"&lt;&gt;P")</f>
        <v>35</v>
      </c>
      <c r="E172" s="80">
        <f t="shared" si="6"/>
        <v>0.11666666666666667</v>
      </c>
      <c r="F172">
        <f>SUMIFS('2way'!$Z$3:$Z$7690,'2way'!$Q$3:$Q$7690,"=" &amp;B172,'2way'!$Y$3:$Y$7690,"&lt;&gt;P") + SUMIFS('2way'!$Z$3:$Z$7690,'2way'!$R$3:$R$7690,"=" &amp;B172,'2way'!$Y$3:$Y$7690,"&lt;&gt;P")</f>
        <v>300</v>
      </c>
      <c r="G172">
        <f>SUMIFS('2way'!$AD$3:$AD$7690,'2way'!$Q$3:$Q$7690,"="&amp;B172,'2way'!$Y$3:$Y$7690,"&lt;&gt;P") + SUMIFS('2way'!$AD$3:$AD$7690,'2way'!$R$3:$R$7690,"="&amp;D172,'2way'!$Y$3:$Y$7690,"&lt;&gt;P")</f>
        <v>50</v>
      </c>
      <c r="H172" s="80">
        <f t="shared" si="7"/>
        <v>0.16666666666666666</v>
      </c>
      <c r="I172">
        <f>SUMIFS('2way'!$Z$3:$Z$7690,'2way'!$Q$3:$Q$7690,"=" &amp;B172,'2way'!$Y$3:$Y$7690,"&lt;&gt;P") + SUMIFS('2way'!$Z$3:$Z$7690,'2way'!$R$3:$R$7690,"=" &amp;B172,'2way'!$Y$3:$Y$7690,"&lt;&gt;P")</f>
        <v>300</v>
      </c>
      <c r="J172">
        <f>SUMIFS('2way'!$AF$3:$AF$7690,'2way'!$Q$3:$Q$7690,"="&amp;B172,'2way'!$Y$3:$Y$7690,"&lt;&gt;P") + SUMIFS('2way'!$AF$3:$AF$7690,'2way'!$R$3:$R$7690,"="&amp;B172,'2way'!$Y$3:$Y$7690,"&lt;&gt;P")</f>
        <v>-115</v>
      </c>
      <c r="K172" s="80">
        <f t="shared" si="8"/>
        <v>-0.38333333333333336</v>
      </c>
    </row>
    <row r="173" spans="1:1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300</v>
      </c>
      <c r="D173">
        <f>SUMIFS('2way'!$AB$3:$AB$7690,'2way'!$Q$3:$Q$7690,"="&amp;B173,'2way'!$Z$3:$Z$7690,"&lt;&gt;P") + SUMIFS('2way'!$AB$3:$AB$7690,'2way'!$R$3:$R$7690,"="&amp;B173,'2way'!$Z$3:$Z$7690,"&lt;&gt;P")</f>
        <v>-135</v>
      </c>
      <c r="E173" s="80">
        <f t="shared" si="6"/>
        <v>-0.45</v>
      </c>
      <c r="F173">
        <f>SUMIFS('2way'!$Z$3:$Z$7690,'2way'!$Q$3:$Q$7690,"=" &amp;B173,'2way'!$Y$3:$Y$7690,"&lt;&gt;P") + SUMIFS('2way'!$Z$3:$Z$7690,'2way'!$R$3:$R$7690,"=" &amp;B173,'2way'!$Y$3:$Y$7690,"&lt;&gt;P")</f>
        <v>300</v>
      </c>
      <c r="G173">
        <f>SUMIFS('2way'!$AD$3:$AD$7690,'2way'!$Q$3:$Q$7690,"="&amp;B173,'2way'!$Y$3:$Y$7690,"&lt;&gt;P") + SUMIFS('2way'!$AD$3:$AD$7690,'2way'!$R$3:$R$7690,"="&amp;D173,'2way'!$Y$3:$Y$7690,"&lt;&gt;P")</f>
        <v>-100</v>
      </c>
      <c r="H173" s="80">
        <f t="shared" si="7"/>
        <v>-0.33333333333333331</v>
      </c>
      <c r="I173">
        <f>SUMIFS('2way'!$Z$3:$Z$7690,'2way'!$Q$3:$Q$7690,"=" &amp;B173,'2way'!$Y$3:$Y$7690,"&lt;&gt;P") + SUMIFS('2way'!$Z$3:$Z$7690,'2way'!$R$3:$R$7690,"=" &amp;B173,'2way'!$Y$3:$Y$7690,"&lt;&gt;P")</f>
        <v>300</v>
      </c>
      <c r="J173">
        <f>SUMIFS('2way'!$AF$3:$AF$7690,'2way'!$Q$3:$Q$7690,"="&amp;B173,'2way'!$Y$3:$Y$7690,"&lt;&gt;P") + SUMIFS('2way'!$AF$3:$AF$7690,'2way'!$R$3:$R$7690,"="&amp;B173,'2way'!$Y$3:$Y$7690,"&lt;&gt;P")</f>
        <v>-300</v>
      </c>
      <c r="K173" s="80">
        <f t="shared" si="8"/>
        <v>-1</v>
      </c>
    </row>
    <row r="174" spans="1:1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300</v>
      </c>
      <c r="D174">
        <f>SUMIFS('2way'!$AB$3:$AB$7690,'2way'!$Q$3:$Q$7690,"="&amp;B174,'2way'!$Z$3:$Z$7690,"&lt;&gt;P") + SUMIFS('2way'!$AB$3:$AB$7690,'2way'!$R$3:$R$7690,"="&amp;B174,'2way'!$Z$3:$Z$7690,"&lt;&gt;P")</f>
        <v>-111</v>
      </c>
      <c r="E174" s="80">
        <f t="shared" si="6"/>
        <v>-0.37</v>
      </c>
      <c r="F174">
        <f>SUMIFS('2way'!$Z$3:$Z$7690,'2way'!$Q$3:$Q$7690,"=" &amp;B174,'2way'!$Y$3:$Y$7690,"&lt;&gt;P") + SUMIFS('2way'!$Z$3:$Z$7690,'2way'!$R$3:$R$7690,"=" &amp;B174,'2way'!$Y$3:$Y$7690,"&lt;&gt;P")</f>
        <v>300</v>
      </c>
      <c r="G174">
        <f>SUMIFS('2way'!$AD$3:$AD$7690,'2way'!$Q$3:$Q$7690,"="&amp;B174,'2way'!$Y$3:$Y$7690,"&lt;&gt;P") + SUMIFS('2way'!$AD$3:$AD$7690,'2way'!$R$3:$R$7690,"="&amp;D174,'2way'!$Y$3:$Y$7690,"&lt;&gt;P")</f>
        <v>89</v>
      </c>
      <c r="H174" s="80">
        <f t="shared" si="7"/>
        <v>0.29666666666666669</v>
      </c>
      <c r="I174">
        <f>SUMIFS('2way'!$Z$3:$Z$7690,'2way'!$Q$3:$Q$7690,"=" &amp;B174,'2way'!$Y$3:$Y$7690,"&lt;&gt;P") + SUMIFS('2way'!$Z$3:$Z$7690,'2way'!$R$3:$R$7690,"=" &amp;B174,'2way'!$Y$3:$Y$7690,"&lt;&gt;P")</f>
        <v>300</v>
      </c>
      <c r="J174">
        <f>SUMIFS('2way'!$AF$3:$AF$7690,'2way'!$Q$3:$Q$7690,"="&amp;B174,'2way'!$Y$3:$Y$7690,"&lt;&gt;P") + SUMIFS('2way'!$AF$3:$AF$7690,'2way'!$R$3:$R$7690,"="&amp;B174,'2way'!$Y$3:$Y$7690,"&lt;&gt;P")</f>
        <v>-300</v>
      </c>
      <c r="K174" s="80">
        <f t="shared" si="8"/>
        <v>-1</v>
      </c>
    </row>
    <row r="175" spans="1:1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300</v>
      </c>
      <c r="D175">
        <f>SUMIFS('2way'!$AB$3:$AB$7690,'2way'!$Q$3:$Q$7690,"="&amp;B175,'2way'!$Z$3:$Z$7690,"&lt;&gt;P") + SUMIFS('2way'!$AB$3:$AB$7690,'2way'!$R$3:$R$7690,"="&amp;B175,'2way'!$Z$3:$Z$7690,"&lt;&gt;P")</f>
        <v>61</v>
      </c>
      <c r="E175" s="80">
        <f t="shared" si="6"/>
        <v>0.20333333333333334</v>
      </c>
      <c r="F175">
        <f>SUMIFS('2way'!$Z$3:$Z$7690,'2way'!$Q$3:$Q$7690,"=" &amp;B175,'2way'!$Y$3:$Y$7690,"&lt;&gt;P") + SUMIFS('2way'!$Z$3:$Z$7690,'2way'!$R$3:$R$7690,"=" &amp;B175,'2way'!$Y$3:$Y$7690,"&lt;&gt;P")</f>
        <v>300</v>
      </c>
      <c r="G175">
        <f>SUMIFS('2way'!$AD$3:$AD$7690,'2way'!$Q$3:$Q$7690,"="&amp;B175,'2way'!$Y$3:$Y$7690,"&lt;&gt;P") + SUMIFS('2way'!$AD$3:$AD$7690,'2way'!$R$3:$R$7690,"="&amp;D175,'2way'!$Y$3:$Y$7690,"&lt;&gt;P")</f>
        <v>61</v>
      </c>
      <c r="H175" s="80">
        <f t="shared" si="7"/>
        <v>0.20333333333333334</v>
      </c>
      <c r="I175">
        <f>SUMIFS('2way'!$Z$3:$Z$7690,'2way'!$Q$3:$Q$7690,"=" &amp;B175,'2way'!$Y$3:$Y$7690,"&lt;&gt;P") + SUMIFS('2way'!$Z$3:$Z$7690,'2way'!$R$3:$R$7690,"=" &amp;B175,'2way'!$Y$3:$Y$7690,"&lt;&gt;P")</f>
        <v>300</v>
      </c>
      <c r="J175">
        <f>SUMIFS('2way'!$AF$3:$AF$7690,'2way'!$Q$3:$Q$7690,"="&amp;B175,'2way'!$Y$3:$Y$7690,"&lt;&gt;P") + SUMIFS('2way'!$AF$3:$AF$7690,'2way'!$R$3:$R$7690,"="&amp;B175,'2way'!$Y$3:$Y$7690,"&lt;&gt;P")</f>
        <v>-100</v>
      </c>
      <c r="K175" s="80">
        <f t="shared" si="8"/>
        <v>-0.33333333333333331</v>
      </c>
    </row>
    <row r="176" spans="1:1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300</v>
      </c>
      <c r="D176">
        <f>SUMIFS('2way'!$AB$3:$AB$7690,'2way'!$Q$3:$Q$7690,"="&amp;B176,'2way'!$Z$3:$Z$7690,"&lt;&gt;P") + SUMIFS('2way'!$AB$3:$AB$7690,'2way'!$R$3:$R$7690,"="&amp;B176,'2way'!$Z$3:$Z$7690,"&lt;&gt;P")</f>
        <v>-300</v>
      </c>
      <c r="E176" s="80">
        <f t="shared" si="6"/>
        <v>-1</v>
      </c>
      <c r="F176">
        <f>SUMIFS('2way'!$Z$3:$Z$7690,'2way'!$Q$3:$Q$7690,"=" &amp;B176,'2way'!$Y$3:$Y$7690,"&lt;&gt;P") + SUMIFS('2way'!$Z$3:$Z$7690,'2way'!$R$3:$R$7690,"=" &amp;B176,'2way'!$Y$3:$Y$7690,"&lt;&gt;P")</f>
        <v>300</v>
      </c>
      <c r="G176">
        <f>SUMIFS('2way'!$AD$3:$AD$7690,'2way'!$Q$3:$Q$7690,"="&amp;B176,'2way'!$Y$3:$Y$7690,"&lt;&gt;P") + SUMIFS('2way'!$AD$3:$AD$7690,'2way'!$R$3:$R$7690,"="&amp;D176,'2way'!$Y$3:$Y$7690,"&lt;&gt;P")</f>
        <v>-100</v>
      </c>
      <c r="H176" s="80">
        <f t="shared" si="7"/>
        <v>-0.33333333333333331</v>
      </c>
      <c r="I176">
        <f>SUMIFS('2way'!$Z$3:$Z$7690,'2way'!$Q$3:$Q$7690,"=" &amp;B176,'2way'!$Y$3:$Y$7690,"&lt;&gt;P") + SUMIFS('2way'!$Z$3:$Z$7690,'2way'!$R$3:$R$7690,"=" &amp;B176,'2way'!$Y$3:$Y$7690,"&lt;&gt;P")</f>
        <v>300</v>
      </c>
      <c r="J176">
        <f>SUMIFS('2way'!$AF$3:$AF$7690,'2way'!$Q$3:$Q$7690,"="&amp;B176,'2way'!$Y$3:$Y$7690,"&lt;&gt;P") + SUMIFS('2way'!$AF$3:$AF$7690,'2way'!$R$3:$R$7690,"="&amp;B176,'2way'!$Y$3:$Y$7690,"&lt;&gt;P")</f>
        <v>-300</v>
      </c>
      <c r="K176" s="80">
        <f t="shared" si="8"/>
        <v>-1</v>
      </c>
    </row>
    <row r="177" spans="1:1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300</v>
      </c>
      <c r="D177">
        <f>SUMIFS('2way'!$AB$3:$AB$7690,'2way'!$Q$3:$Q$7690,"="&amp;B177,'2way'!$Z$3:$Z$7690,"&lt;&gt;P") + SUMIFS('2way'!$AB$3:$AB$7690,'2way'!$R$3:$R$7690,"="&amp;B177,'2way'!$Z$3:$Z$7690,"&lt;&gt;P")</f>
        <v>132</v>
      </c>
      <c r="E177" s="80">
        <f t="shared" si="6"/>
        <v>0.44</v>
      </c>
      <c r="F177">
        <f>SUMIFS('2way'!$Z$3:$Z$7690,'2way'!$Q$3:$Q$7690,"=" &amp;B177,'2way'!$Y$3:$Y$7690,"&lt;&gt;P") + SUMIFS('2way'!$Z$3:$Z$7690,'2way'!$R$3:$R$7690,"=" &amp;B177,'2way'!$Y$3:$Y$7690,"&lt;&gt;P")</f>
        <v>300</v>
      </c>
      <c r="G177">
        <f>SUMIFS('2way'!$AD$3:$AD$7690,'2way'!$Q$3:$Q$7690,"="&amp;B177,'2way'!$Y$3:$Y$7690,"&lt;&gt;P") + SUMIFS('2way'!$AD$3:$AD$7690,'2way'!$R$3:$R$7690,"="&amp;D177,'2way'!$Y$3:$Y$7690,"&lt;&gt;P")</f>
        <v>57</v>
      </c>
      <c r="H177" s="80">
        <f t="shared" si="7"/>
        <v>0.19</v>
      </c>
      <c r="I177">
        <f>SUMIFS('2way'!$Z$3:$Z$7690,'2way'!$Q$3:$Q$7690,"=" &amp;B177,'2way'!$Y$3:$Y$7690,"&lt;&gt;P") + SUMIFS('2way'!$Z$3:$Z$7690,'2way'!$R$3:$R$7690,"=" &amp;B177,'2way'!$Y$3:$Y$7690,"&lt;&gt;P")</f>
        <v>300</v>
      </c>
      <c r="J177">
        <f>SUMIFS('2way'!$AF$3:$AF$7690,'2way'!$Q$3:$Q$7690,"="&amp;B177,'2way'!$Y$3:$Y$7690,"&lt;&gt;P") + SUMIFS('2way'!$AF$3:$AF$7690,'2way'!$R$3:$R$7690,"="&amp;B177,'2way'!$Y$3:$Y$7690,"&lt;&gt;P")</f>
        <v>-300</v>
      </c>
      <c r="K177" s="80">
        <f t="shared" si="8"/>
        <v>-1</v>
      </c>
    </row>
    <row r="178" spans="1:1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500</v>
      </c>
      <c r="D178">
        <f>SUMIFS('2way'!$AB$3:$AB$7690,'2way'!$Q$3:$Q$7690,"="&amp;B178,'2way'!$Z$3:$Z$7690,"&lt;&gt;P") + SUMIFS('2way'!$AB$3:$AB$7690,'2way'!$R$3:$R$7690,"="&amp;B178,'2way'!$Z$3:$Z$7690,"&lt;&gt;P")</f>
        <v>246</v>
      </c>
      <c r="E178" s="80">
        <f t="shared" si="6"/>
        <v>0.49199999999999999</v>
      </c>
      <c r="F178">
        <f>SUMIFS('2way'!$Z$3:$Z$7690,'2way'!$Q$3:$Q$7690,"=" &amp;B178,'2way'!$Y$3:$Y$7690,"&lt;&gt;P") + SUMIFS('2way'!$Z$3:$Z$7690,'2way'!$R$3:$R$7690,"=" &amp;B178,'2way'!$Y$3:$Y$7690,"&lt;&gt;P")</f>
        <v>500</v>
      </c>
      <c r="G178">
        <f>SUMIFS('2way'!$AD$3:$AD$7690,'2way'!$Q$3:$Q$7690,"="&amp;B178,'2way'!$Y$3:$Y$7690,"&lt;&gt;P") + SUMIFS('2way'!$AD$3:$AD$7690,'2way'!$R$3:$R$7690,"="&amp;D178,'2way'!$Y$3:$Y$7690,"&lt;&gt;P")</f>
        <v>-134</v>
      </c>
      <c r="H178" s="80">
        <f t="shared" si="7"/>
        <v>-0.26800000000000002</v>
      </c>
      <c r="I178">
        <f>SUMIFS('2way'!$Z$3:$Z$7690,'2way'!$Q$3:$Q$7690,"=" &amp;B178,'2way'!$Y$3:$Y$7690,"&lt;&gt;P") + SUMIFS('2way'!$Z$3:$Z$7690,'2way'!$R$3:$R$7690,"=" &amp;B178,'2way'!$Y$3:$Y$7690,"&lt;&gt;P")</f>
        <v>500</v>
      </c>
      <c r="J178">
        <f>SUMIFS('2way'!$AF$3:$AF$7690,'2way'!$Q$3:$Q$7690,"="&amp;B178,'2way'!$Y$3:$Y$7690,"&lt;&gt;P") + SUMIFS('2way'!$AF$3:$AF$7690,'2way'!$R$3:$R$7690,"="&amp;B178,'2way'!$Y$3:$Y$7690,"&lt;&gt;P")</f>
        <v>-286</v>
      </c>
      <c r="K178" s="80">
        <f t="shared" si="8"/>
        <v>-0.57199999999999995</v>
      </c>
    </row>
    <row r="179" spans="1:1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500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80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500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80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500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80" t="e">
        <f t="shared" si="8"/>
        <v>#N/A</v>
      </c>
    </row>
    <row r="180" spans="1:1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500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80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500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80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500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80" t="e">
        <f t="shared" si="8"/>
        <v>#N/A</v>
      </c>
    </row>
    <row r="181" spans="1:1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500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80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500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80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500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80" t="e">
        <f t="shared" si="8"/>
        <v>#N/A</v>
      </c>
    </row>
    <row r="182" spans="1:1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500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80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500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80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500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80" t="e">
        <f t="shared" si="8"/>
        <v>#N/A</v>
      </c>
    </row>
    <row r="183" spans="1:1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500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80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500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80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500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80" t="e">
        <f t="shared" si="8"/>
        <v>#N/A</v>
      </c>
    </row>
    <row r="184" spans="1:1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500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80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500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80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500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80" t="e">
        <f t="shared" si="8"/>
        <v>#N/A</v>
      </c>
    </row>
    <row r="185" spans="1:1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500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80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500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80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500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80" t="e">
        <f t="shared" si="8"/>
        <v>#N/A</v>
      </c>
    </row>
    <row r="186" spans="1:1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500</v>
      </c>
      <c r="D186">
        <f>SUMIFS('2way'!$AB$3:$AB$7690,'2way'!$Q$3:$Q$7690,"="&amp;B186,'2way'!$Z$3:$Z$7690,"&lt;&gt;P") + SUMIFS('2way'!$AB$3:$AB$7690,'2way'!$R$3:$R$7690,"="&amp;B186,'2way'!$Z$3:$Z$7690,"&lt;&gt;P")</f>
        <v>69</v>
      </c>
      <c r="E186" s="80">
        <f t="shared" si="6"/>
        <v>0.13800000000000001</v>
      </c>
      <c r="F186">
        <f>SUMIFS('2way'!$Z$3:$Z$7690,'2way'!$Q$3:$Q$7690,"=" &amp;B186,'2way'!$Y$3:$Y$7690,"&lt;&gt;P") + SUMIFS('2way'!$Z$3:$Z$7690,'2way'!$R$3:$R$7690,"=" &amp;B186,'2way'!$Y$3:$Y$7690,"&lt;&gt;P")</f>
        <v>500</v>
      </c>
      <c r="G186">
        <f>SUMIFS('2way'!$AD$3:$AD$7690,'2way'!$Q$3:$Q$7690,"="&amp;B186,'2way'!$Y$3:$Y$7690,"&lt;&gt;P") + SUMIFS('2way'!$AD$3:$AD$7690,'2way'!$R$3:$R$7690,"="&amp;D186,'2way'!$Y$3:$Y$7690,"&lt;&gt;P")</f>
        <v>-134</v>
      </c>
      <c r="H186" s="80">
        <f t="shared" si="7"/>
        <v>-0.26800000000000002</v>
      </c>
      <c r="I186">
        <f>SUMIFS('2way'!$Z$3:$Z$7690,'2way'!$Q$3:$Q$7690,"=" &amp;B186,'2way'!$Y$3:$Y$7690,"&lt;&gt;P") + SUMIFS('2way'!$Z$3:$Z$7690,'2way'!$R$3:$R$7690,"=" &amp;B186,'2way'!$Y$3:$Y$7690,"&lt;&gt;P")</f>
        <v>500</v>
      </c>
      <c r="J186">
        <f>SUMIFS('2way'!$AF$3:$AF$7690,'2way'!$Q$3:$Q$7690,"="&amp;B186,'2way'!$Y$3:$Y$7690,"&lt;&gt;P") + SUMIFS('2way'!$AF$3:$AF$7690,'2way'!$R$3:$R$7690,"="&amp;B186,'2way'!$Y$3:$Y$7690,"&lt;&gt;P")</f>
        <v>-267</v>
      </c>
      <c r="K186" s="80">
        <f t="shared" si="8"/>
        <v>-0.53400000000000003</v>
      </c>
    </row>
    <row r="187" spans="1:1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200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80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200</v>
      </c>
      <c r="G187">
        <f>SUMIFS('2way'!$AD$3:$AD$7690,'2way'!$Q$3:$Q$7690,"="&amp;B187,'2way'!$Y$3:$Y$7690,"&lt;&gt;P") + SUMIFS('2way'!$AD$3:$AD$7690,'2way'!$R$3:$R$7690,"="&amp;D187,'2way'!$Y$3:$Y$7690,"&lt;&gt;P")</f>
        <v>81</v>
      </c>
      <c r="H187" s="80">
        <f t="shared" si="7"/>
        <v>0.40500000000000003</v>
      </c>
      <c r="I187">
        <f>SUMIFS('2way'!$Z$3:$Z$7690,'2way'!$Q$3:$Q$7690,"=" &amp;B187,'2way'!$Y$3:$Y$7690,"&lt;&gt;P") + SUMIFS('2way'!$Z$3:$Z$7690,'2way'!$R$3:$R$7690,"=" &amp;B187,'2way'!$Y$3:$Y$7690,"&lt;&gt;P")</f>
        <v>200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80" t="e">
        <f t="shared" si="8"/>
        <v>#N/A</v>
      </c>
    </row>
    <row r="188" spans="1:1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500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80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500</v>
      </c>
      <c r="G188">
        <f>SUMIFS('2way'!$AD$3:$AD$7690,'2way'!$Q$3:$Q$7690,"="&amp;B188,'2way'!$Y$3:$Y$7690,"&lt;&gt;P") + SUMIFS('2way'!$AD$3:$AD$7690,'2way'!$R$3:$R$7690,"="&amp;D188,'2way'!$Y$3:$Y$7690,"&lt;&gt;P")</f>
        <v>163</v>
      </c>
      <c r="H188" s="80">
        <f t="shared" si="7"/>
        <v>0.32600000000000001</v>
      </c>
      <c r="I188">
        <f>SUMIFS('2way'!$Z$3:$Z$7690,'2way'!$Q$3:$Q$7690,"=" &amp;B188,'2way'!$Y$3:$Y$7690,"&lt;&gt;P") + SUMIFS('2way'!$Z$3:$Z$7690,'2way'!$R$3:$R$7690,"=" &amp;B188,'2way'!$Y$3:$Y$7690,"&lt;&gt;P")</f>
        <v>500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80" t="e">
        <f t="shared" si="8"/>
        <v>#N/A</v>
      </c>
    </row>
    <row r="189" spans="1:1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500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80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500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80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500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80" t="e">
        <f t="shared" si="8"/>
        <v>#N/A</v>
      </c>
    </row>
    <row r="190" spans="1:1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500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80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500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80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500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80" t="e">
        <f t="shared" si="8"/>
        <v>#N/A</v>
      </c>
    </row>
    <row r="191" spans="1:1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500</v>
      </c>
      <c r="D191">
        <f>SUMIFS('2way'!$AB$3:$AB$7690,'2way'!$Q$3:$Q$7690,"="&amp;B191,'2way'!$Z$3:$Z$7690,"&lt;&gt;P") + SUMIFS('2way'!$AB$3:$AB$7690,'2way'!$R$3:$R$7690,"="&amp;B191,'2way'!$Z$3:$Z$7690,"&lt;&gt;P")</f>
        <v>126</v>
      </c>
      <c r="E191" s="80">
        <f t="shared" si="6"/>
        <v>0.252</v>
      </c>
      <c r="F191">
        <f>SUMIFS('2way'!$Z$3:$Z$7690,'2way'!$Q$3:$Q$7690,"=" &amp;B191,'2way'!$Y$3:$Y$7690,"&lt;&gt;P") + SUMIFS('2way'!$Z$3:$Z$7690,'2way'!$R$3:$R$7690,"=" &amp;B191,'2way'!$Y$3:$Y$7690,"&lt;&gt;P")</f>
        <v>500</v>
      </c>
      <c r="G191">
        <f>SUMIFS('2way'!$AD$3:$AD$7690,'2way'!$Q$3:$Q$7690,"="&amp;B191,'2way'!$Y$3:$Y$7690,"&lt;&gt;P") + SUMIFS('2way'!$AD$3:$AD$7690,'2way'!$R$3:$R$7690,"="&amp;D191,'2way'!$Y$3:$Y$7690,"&lt;&gt;P")</f>
        <v>-19</v>
      </c>
      <c r="H191" s="80">
        <f t="shared" si="7"/>
        <v>-3.7999999999999999E-2</v>
      </c>
      <c r="I191">
        <f>SUMIFS('2way'!$Z$3:$Z$7690,'2way'!$Q$3:$Q$7690,"=" &amp;B191,'2way'!$Y$3:$Y$7690,"&lt;&gt;P") + SUMIFS('2way'!$Z$3:$Z$7690,'2way'!$R$3:$R$7690,"=" &amp;B191,'2way'!$Y$3:$Y$7690,"&lt;&gt;P")</f>
        <v>500</v>
      </c>
      <c r="J191">
        <f>SUMIFS('2way'!$AF$3:$AF$7690,'2way'!$Q$3:$Q$7690,"="&amp;B191,'2way'!$Y$3:$Y$7690,"&lt;&gt;P") + SUMIFS('2way'!$AF$3:$AF$7690,'2way'!$R$3:$R$7690,"="&amp;B191,'2way'!$Y$3:$Y$7690,"&lt;&gt;P")</f>
        <v>-55</v>
      </c>
      <c r="K191" s="80">
        <f t="shared" si="8"/>
        <v>-0.11</v>
      </c>
    </row>
    <row r="192" spans="1:1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500</v>
      </c>
      <c r="D192">
        <f>SUMIFS('2way'!$AB$3:$AB$7690,'2way'!$Q$3:$Q$7690,"="&amp;B192,'2way'!$Z$3:$Z$7690,"&lt;&gt;P") + SUMIFS('2way'!$AB$3:$AB$7690,'2way'!$R$3:$R$7690,"="&amp;B192,'2way'!$Z$3:$Z$7690,"&lt;&gt;P")</f>
        <v>-110</v>
      </c>
      <c r="E192" s="80">
        <f t="shared" si="6"/>
        <v>-0.22</v>
      </c>
      <c r="F192">
        <f>SUMIFS('2way'!$Z$3:$Z$7690,'2way'!$Q$3:$Q$7690,"=" &amp;B192,'2way'!$Y$3:$Y$7690,"&lt;&gt;P") + SUMIFS('2way'!$Z$3:$Z$7690,'2way'!$R$3:$R$7690,"=" &amp;B192,'2way'!$Y$3:$Y$7690,"&lt;&gt;P")</f>
        <v>500</v>
      </c>
      <c r="G192">
        <f>SUMIFS('2way'!$AD$3:$AD$7690,'2way'!$Q$3:$Q$7690,"="&amp;B192,'2way'!$Y$3:$Y$7690,"&lt;&gt;P") + SUMIFS('2way'!$AD$3:$AD$7690,'2way'!$R$3:$R$7690,"="&amp;D192,'2way'!$Y$3:$Y$7690,"&lt;&gt;P")</f>
        <v>-12</v>
      </c>
      <c r="H192" s="80">
        <f t="shared" si="7"/>
        <v>-2.4E-2</v>
      </c>
      <c r="I192">
        <f>SUMIFS('2way'!$Z$3:$Z$7690,'2way'!$Q$3:$Q$7690,"=" &amp;B192,'2way'!$Y$3:$Y$7690,"&lt;&gt;P") + SUMIFS('2way'!$Z$3:$Z$7690,'2way'!$R$3:$R$7690,"=" &amp;B192,'2way'!$Y$3:$Y$7690,"&lt;&gt;P")</f>
        <v>500</v>
      </c>
      <c r="J192">
        <f>SUMIFS('2way'!$AF$3:$AF$7690,'2way'!$Q$3:$Q$7690,"="&amp;B192,'2way'!$Y$3:$Y$7690,"&lt;&gt;P") + SUMIFS('2way'!$AF$3:$AF$7690,'2way'!$R$3:$R$7690,"="&amp;B192,'2way'!$Y$3:$Y$7690,"&lt;&gt;P")</f>
        <v>-298</v>
      </c>
      <c r="K192" s="80">
        <f t="shared" si="8"/>
        <v>-0.59599999999999997</v>
      </c>
    </row>
    <row r="193" spans="1:1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500</v>
      </c>
      <c r="D193">
        <f>SUMIFS('2way'!$AB$3:$AB$7690,'2way'!$Q$3:$Q$7690,"="&amp;B193,'2way'!$Z$3:$Z$7690,"&lt;&gt;P") + SUMIFS('2way'!$AB$3:$AB$7690,'2way'!$R$3:$R$7690,"="&amp;B193,'2way'!$Z$3:$Z$7690,"&lt;&gt;P")</f>
        <v>139.99999999999997</v>
      </c>
      <c r="E193" s="80">
        <f t="shared" si="6"/>
        <v>0.27999999999999992</v>
      </c>
      <c r="F193">
        <f>SUMIFS('2way'!$Z$3:$Z$7690,'2way'!$Q$3:$Q$7690,"=" &amp;B193,'2way'!$Y$3:$Y$7690,"&lt;&gt;P") + SUMIFS('2way'!$Z$3:$Z$7690,'2way'!$R$3:$R$7690,"=" &amp;B193,'2way'!$Y$3:$Y$7690,"&lt;&gt;P")</f>
        <v>500</v>
      </c>
      <c r="G193">
        <f>SUMIFS('2way'!$AD$3:$AD$7690,'2way'!$Q$3:$Q$7690,"="&amp;B193,'2way'!$Y$3:$Y$7690,"&lt;&gt;P") + SUMIFS('2way'!$AD$3:$AD$7690,'2way'!$R$3:$R$7690,"="&amp;D193,'2way'!$Y$3:$Y$7690,"&lt;&gt;P")</f>
        <v>6.9999999999999716</v>
      </c>
      <c r="H193" s="80">
        <f t="shared" si="7"/>
        <v>1.3999999999999943E-2</v>
      </c>
      <c r="I193">
        <f>SUMIFS('2way'!$Z$3:$Z$7690,'2way'!$Q$3:$Q$7690,"=" &amp;B193,'2way'!$Y$3:$Y$7690,"&lt;&gt;P") + SUMIFS('2way'!$Z$3:$Z$7690,'2way'!$R$3:$R$7690,"=" &amp;B193,'2way'!$Y$3:$Y$7690,"&lt;&gt;P")</f>
        <v>500</v>
      </c>
      <c r="J193">
        <f>SUMIFS('2way'!$AF$3:$AF$7690,'2way'!$Q$3:$Q$7690,"="&amp;B193,'2way'!$Y$3:$Y$7690,"&lt;&gt;P") + SUMIFS('2way'!$AF$3:$AF$7690,'2way'!$R$3:$R$7690,"="&amp;B193,'2way'!$Y$3:$Y$7690,"&lt;&gt;P")</f>
        <v>-67</v>
      </c>
      <c r="K193" s="80">
        <f t="shared" si="8"/>
        <v>-0.13400000000000001</v>
      </c>
    </row>
    <row r="194" spans="1:1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500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80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500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80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500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80" t="e">
        <f t="shared" si="8"/>
        <v>#N/A</v>
      </c>
    </row>
    <row r="195" spans="1:1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500</v>
      </c>
      <c r="D195">
        <f>SUMIFS('2way'!$AB$3:$AB$7690,'2way'!$Q$3:$Q$7690,"="&amp;B195,'2way'!$Z$3:$Z$7690,"&lt;&gt;P") + SUMIFS('2way'!$AB$3:$AB$7690,'2way'!$R$3:$R$7690,"="&amp;B195,'2way'!$Z$3:$Z$7690,"&lt;&gt;P")</f>
        <v>-315</v>
      </c>
      <c r="E195" s="80">
        <f t="shared" si="6"/>
        <v>-0.63</v>
      </c>
      <c r="F195">
        <f>SUMIFS('2way'!$Z$3:$Z$7690,'2way'!$Q$3:$Q$7690,"=" &amp;B195,'2way'!$Y$3:$Y$7690,"&lt;&gt;P") + SUMIFS('2way'!$Z$3:$Z$7690,'2way'!$R$3:$R$7690,"=" &amp;B195,'2way'!$Y$3:$Y$7690,"&lt;&gt;P")</f>
        <v>500</v>
      </c>
      <c r="G195">
        <f>SUMIFS('2way'!$AD$3:$AD$7690,'2way'!$Q$3:$Q$7690,"="&amp;B195,'2way'!$Y$3:$Y$7690,"&lt;&gt;P") + SUMIFS('2way'!$AD$3:$AD$7690,'2way'!$R$3:$R$7690,"="&amp;D195,'2way'!$Y$3:$Y$7690,"&lt;&gt;P")</f>
        <v>-115</v>
      </c>
      <c r="H195" s="80">
        <f t="shared" si="7"/>
        <v>-0.23</v>
      </c>
      <c r="I195">
        <f>SUMIFS('2way'!$Z$3:$Z$7690,'2way'!$Q$3:$Q$7690,"=" &amp;B195,'2way'!$Y$3:$Y$7690,"&lt;&gt;P") + SUMIFS('2way'!$Z$3:$Z$7690,'2way'!$R$3:$R$7690,"=" &amp;B195,'2way'!$Y$3:$Y$7690,"&lt;&gt;P")</f>
        <v>500</v>
      </c>
      <c r="J195">
        <f>SUMIFS('2way'!$AF$3:$AF$7690,'2way'!$Q$3:$Q$7690,"="&amp;B195,'2way'!$Y$3:$Y$7690,"&lt;&gt;P") + SUMIFS('2way'!$AF$3:$AF$7690,'2way'!$R$3:$R$7690,"="&amp;B195,'2way'!$Y$3:$Y$7690,"&lt;&gt;P")</f>
        <v>-500</v>
      </c>
      <c r="K195" s="80">
        <f t="shared" si="8"/>
        <v>-1</v>
      </c>
    </row>
    <row r="196" spans="1:1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400</v>
      </c>
      <c r="D196">
        <f>SUMIFS('2way'!$AB$3:$AB$7690,'2way'!$Q$3:$Q$7690,"="&amp;B196,'2way'!$Z$3:$Z$7690,"&lt;&gt;P") + SUMIFS('2way'!$AB$3:$AB$7690,'2way'!$R$3:$R$7690,"="&amp;B196,'2way'!$Z$3:$Z$7690,"&lt;&gt;P")</f>
        <v>-206</v>
      </c>
      <c r="E196" s="80">
        <f t="shared" ref="E196:E259" si="9">D196/C196</f>
        <v>-0.51500000000000001</v>
      </c>
      <c r="F196">
        <f>SUMIFS('2way'!$Z$3:$Z$7690,'2way'!$Q$3:$Q$7690,"=" &amp;B196,'2way'!$Y$3:$Y$7690,"&lt;&gt;P") + SUMIFS('2way'!$Z$3:$Z$7690,'2way'!$R$3:$R$7690,"=" &amp;B196,'2way'!$Y$3:$Y$7690,"&lt;&gt;P")</f>
        <v>400</v>
      </c>
      <c r="G196">
        <f>SUMIFS('2way'!$AD$3:$AD$7690,'2way'!$Q$3:$Q$7690,"="&amp;B196,'2way'!$Y$3:$Y$7690,"&lt;&gt;P") + SUMIFS('2way'!$AD$3:$AD$7690,'2way'!$R$3:$R$7690,"="&amp;D196,'2way'!$Y$3:$Y$7690,"&lt;&gt;P")</f>
        <v>-200</v>
      </c>
      <c r="H196" s="80">
        <f t="shared" ref="H196:H259" si="10">G196/F196</f>
        <v>-0.5</v>
      </c>
      <c r="I196">
        <f>SUMIFS('2way'!$Z$3:$Z$7690,'2way'!$Q$3:$Q$7690,"=" &amp;B196,'2way'!$Y$3:$Y$7690,"&lt;&gt;P") + SUMIFS('2way'!$Z$3:$Z$7690,'2way'!$R$3:$R$7690,"=" &amp;B196,'2way'!$Y$3:$Y$7690,"&lt;&gt;P")</f>
        <v>400</v>
      </c>
      <c r="J196">
        <f>SUMIFS('2way'!$AF$3:$AF$7690,'2way'!$Q$3:$Q$7690,"="&amp;B196,'2way'!$Y$3:$Y$7690,"&lt;&gt;P") + SUMIFS('2way'!$AF$3:$AF$7690,'2way'!$R$3:$R$7690,"="&amp;B196,'2way'!$Y$3:$Y$7690,"&lt;&gt;P")</f>
        <v>-400</v>
      </c>
      <c r="K196" s="80">
        <f t="shared" ref="K196:K259" si="11">J196/I196</f>
        <v>-1</v>
      </c>
    </row>
    <row r="197" spans="1:1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400</v>
      </c>
      <c r="D197">
        <f>SUMIFS('2way'!$AB$3:$AB$7690,'2way'!$Q$3:$Q$7690,"="&amp;B197,'2way'!$Z$3:$Z$7690,"&lt;&gt;P") + SUMIFS('2way'!$AB$3:$AB$7690,'2way'!$R$3:$R$7690,"="&amp;B197,'2way'!$Z$3:$Z$7690,"&lt;&gt;P")</f>
        <v>107</v>
      </c>
      <c r="E197" s="80">
        <f t="shared" si="9"/>
        <v>0.26750000000000002</v>
      </c>
      <c r="F197">
        <f>SUMIFS('2way'!$Z$3:$Z$7690,'2way'!$Q$3:$Q$7690,"=" &amp;B197,'2way'!$Y$3:$Y$7690,"&lt;&gt;P") + SUMIFS('2way'!$Z$3:$Z$7690,'2way'!$R$3:$R$7690,"=" &amp;B197,'2way'!$Y$3:$Y$7690,"&lt;&gt;P")</f>
        <v>400</v>
      </c>
      <c r="G197">
        <f>SUMIFS('2way'!$AD$3:$AD$7690,'2way'!$Q$3:$Q$7690,"="&amp;B197,'2way'!$Y$3:$Y$7690,"&lt;&gt;P") + SUMIFS('2way'!$AD$3:$AD$7690,'2way'!$R$3:$R$7690,"="&amp;D197,'2way'!$Y$3:$Y$7690,"&lt;&gt;P")</f>
        <v>-33</v>
      </c>
      <c r="H197" s="80">
        <f t="shared" si="10"/>
        <v>-8.2500000000000004E-2</v>
      </c>
      <c r="I197">
        <f>SUMIFS('2way'!$Z$3:$Z$7690,'2way'!$Q$3:$Q$7690,"=" &amp;B197,'2way'!$Y$3:$Y$7690,"&lt;&gt;P") + SUMIFS('2way'!$Z$3:$Z$7690,'2way'!$R$3:$R$7690,"=" &amp;B197,'2way'!$Y$3:$Y$7690,"&lt;&gt;P")</f>
        <v>400</v>
      </c>
      <c r="J197">
        <f>SUMIFS('2way'!$AF$3:$AF$7690,'2way'!$Q$3:$Q$7690,"="&amp;B197,'2way'!$Y$3:$Y$7690,"&lt;&gt;P") + SUMIFS('2way'!$AF$3:$AF$7690,'2way'!$R$3:$R$7690,"="&amp;B197,'2way'!$Y$3:$Y$7690,"&lt;&gt;P")</f>
        <v>-400</v>
      </c>
      <c r="K197" s="80">
        <f t="shared" si="11"/>
        <v>-1</v>
      </c>
    </row>
    <row r="198" spans="1:1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400</v>
      </c>
      <c r="D198">
        <f>SUMIFS('2way'!$AB$3:$AB$7690,'2way'!$Q$3:$Q$7690,"="&amp;B198,'2way'!$Z$3:$Z$7690,"&lt;&gt;P") + SUMIFS('2way'!$AB$3:$AB$7690,'2way'!$R$3:$R$7690,"="&amp;B198,'2way'!$Z$3:$Z$7690,"&lt;&gt;P")</f>
        <v>-206</v>
      </c>
      <c r="E198" s="80">
        <f t="shared" si="9"/>
        <v>-0.51500000000000001</v>
      </c>
      <c r="F198">
        <f>SUMIFS('2way'!$Z$3:$Z$7690,'2way'!$Q$3:$Q$7690,"=" &amp;B198,'2way'!$Y$3:$Y$7690,"&lt;&gt;P") + SUMIFS('2way'!$Z$3:$Z$7690,'2way'!$R$3:$R$7690,"=" &amp;B198,'2way'!$Y$3:$Y$7690,"&lt;&gt;P")</f>
        <v>400</v>
      </c>
      <c r="G198">
        <f>SUMIFS('2way'!$AD$3:$AD$7690,'2way'!$Q$3:$Q$7690,"="&amp;B198,'2way'!$Y$3:$Y$7690,"&lt;&gt;P") + SUMIFS('2way'!$AD$3:$AD$7690,'2way'!$R$3:$R$7690,"="&amp;D198,'2way'!$Y$3:$Y$7690,"&lt;&gt;P")</f>
        <v>-6</v>
      </c>
      <c r="H198" s="80">
        <f t="shared" si="10"/>
        <v>-1.4999999999999999E-2</v>
      </c>
      <c r="I198">
        <f>SUMIFS('2way'!$Z$3:$Z$7690,'2way'!$Q$3:$Q$7690,"=" &amp;B198,'2way'!$Y$3:$Y$7690,"&lt;&gt;P") + SUMIFS('2way'!$Z$3:$Z$7690,'2way'!$R$3:$R$7690,"=" &amp;B198,'2way'!$Y$3:$Y$7690,"&lt;&gt;P")</f>
        <v>400</v>
      </c>
      <c r="J198">
        <f>SUMIFS('2way'!$AF$3:$AF$7690,'2way'!$Q$3:$Q$7690,"="&amp;B198,'2way'!$Y$3:$Y$7690,"&lt;&gt;P") + SUMIFS('2way'!$AF$3:$AF$7690,'2way'!$R$3:$R$7690,"="&amp;B198,'2way'!$Y$3:$Y$7690,"&lt;&gt;P")</f>
        <v>-223</v>
      </c>
      <c r="K198" s="80">
        <f t="shared" si="11"/>
        <v>-0.5575</v>
      </c>
    </row>
    <row r="199" spans="1:1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400</v>
      </c>
      <c r="D199">
        <f>SUMIFS('2way'!$AB$3:$AB$7690,'2way'!$Q$3:$Q$7690,"="&amp;B199,'2way'!$Z$3:$Z$7690,"&lt;&gt;P") + SUMIFS('2way'!$AB$3:$AB$7690,'2way'!$R$3:$R$7690,"="&amp;B199,'2way'!$Z$3:$Z$7690,"&lt;&gt;P")</f>
        <v>146</v>
      </c>
      <c r="E199" s="80">
        <f t="shared" si="9"/>
        <v>0.36499999999999999</v>
      </c>
      <c r="F199">
        <f>SUMIFS('2way'!$Z$3:$Z$7690,'2way'!$Q$3:$Q$7690,"=" &amp;B199,'2way'!$Y$3:$Y$7690,"&lt;&gt;P") + SUMIFS('2way'!$Z$3:$Z$7690,'2way'!$R$3:$R$7690,"=" &amp;B199,'2way'!$Y$3:$Y$7690,"&lt;&gt;P")</f>
        <v>400</v>
      </c>
      <c r="G199">
        <f>SUMIFS('2way'!$AD$3:$AD$7690,'2way'!$Q$3:$Q$7690,"="&amp;B199,'2way'!$Y$3:$Y$7690,"&lt;&gt;P") + SUMIFS('2way'!$AD$3:$AD$7690,'2way'!$R$3:$R$7690,"="&amp;D199,'2way'!$Y$3:$Y$7690,"&lt;&gt;P")</f>
        <v>-200</v>
      </c>
      <c r="H199" s="80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400</v>
      </c>
      <c r="J199">
        <f>SUMIFS('2way'!$AF$3:$AF$7690,'2way'!$Q$3:$Q$7690,"="&amp;B199,'2way'!$Y$3:$Y$7690,"&lt;&gt;P") + SUMIFS('2way'!$AF$3:$AF$7690,'2way'!$R$3:$R$7690,"="&amp;B199,'2way'!$Y$3:$Y$7690,"&lt;&gt;P")</f>
        <v>146</v>
      </c>
      <c r="K199" s="80">
        <f t="shared" si="11"/>
        <v>0.36499999999999999</v>
      </c>
    </row>
    <row r="200" spans="1:1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400</v>
      </c>
      <c r="D200">
        <f>SUMIFS('2way'!$AB$3:$AB$7690,'2way'!$Q$3:$Q$7690,"="&amp;B200,'2way'!$Z$3:$Z$7690,"&lt;&gt;P") + SUMIFS('2way'!$AB$3:$AB$7690,'2way'!$R$3:$R$7690,"="&amp;B200,'2way'!$Z$3:$Z$7690,"&lt;&gt;P")</f>
        <v>332</v>
      </c>
      <c r="E200" s="80">
        <f t="shared" si="9"/>
        <v>0.83</v>
      </c>
      <c r="F200">
        <f>SUMIFS('2way'!$Z$3:$Z$7690,'2way'!$Q$3:$Q$7690,"=" &amp;B200,'2way'!$Y$3:$Y$7690,"&lt;&gt;P") + SUMIFS('2way'!$Z$3:$Z$7690,'2way'!$R$3:$R$7690,"=" &amp;B200,'2way'!$Y$3:$Y$7690,"&lt;&gt;P")</f>
        <v>400</v>
      </c>
      <c r="G200">
        <f>SUMIFS('2way'!$AD$3:$AD$7690,'2way'!$Q$3:$Q$7690,"="&amp;B200,'2way'!$Y$3:$Y$7690,"&lt;&gt;P") + SUMIFS('2way'!$AD$3:$AD$7690,'2way'!$R$3:$R$7690,"="&amp;D200,'2way'!$Y$3:$Y$7690,"&lt;&gt;P")</f>
        <v>-200</v>
      </c>
      <c r="H200" s="80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400</v>
      </c>
      <c r="J200">
        <f>SUMIFS('2way'!$AF$3:$AF$7690,'2way'!$Q$3:$Q$7690,"="&amp;B200,'2way'!$Y$3:$Y$7690,"&lt;&gt;P") + SUMIFS('2way'!$AF$3:$AF$7690,'2way'!$R$3:$R$7690,"="&amp;B200,'2way'!$Y$3:$Y$7690,"&lt;&gt;P")</f>
        <v>-50</v>
      </c>
      <c r="K200" s="80">
        <f t="shared" si="11"/>
        <v>-0.125</v>
      </c>
    </row>
    <row r="201" spans="1:1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400</v>
      </c>
      <c r="D201">
        <f>SUMIFS('2way'!$AB$3:$AB$7690,'2way'!$Q$3:$Q$7690,"="&amp;B201,'2way'!$Z$3:$Z$7690,"&lt;&gt;P") + SUMIFS('2way'!$AB$3:$AB$7690,'2way'!$R$3:$R$7690,"="&amp;B201,'2way'!$Z$3:$Z$7690,"&lt;&gt;P")</f>
        <v>-206</v>
      </c>
      <c r="E201" s="80">
        <f t="shared" si="9"/>
        <v>-0.51500000000000001</v>
      </c>
      <c r="F201">
        <f>SUMIFS('2way'!$Z$3:$Z$7690,'2way'!$Q$3:$Q$7690,"=" &amp;B201,'2way'!$Y$3:$Y$7690,"&lt;&gt;P") + SUMIFS('2way'!$Z$3:$Z$7690,'2way'!$R$3:$R$7690,"=" &amp;B201,'2way'!$Y$3:$Y$7690,"&lt;&gt;P")</f>
        <v>400</v>
      </c>
      <c r="G201">
        <f>SUMIFS('2way'!$AD$3:$AD$7690,'2way'!$Q$3:$Q$7690,"="&amp;B201,'2way'!$Y$3:$Y$7690,"&lt;&gt;P") + SUMIFS('2way'!$AD$3:$AD$7690,'2way'!$R$3:$R$7690,"="&amp;D201,'2way'!$Y$3:$Y$7690,"&lt;&gt;P")</f>
        <v>-106</v>
      </c>
      <c r="H201" s="80">
        <f t="shared" si="10"/>
        <v>-0.26500000000000001</v>
      </c>
      <c r="I201">
        <f>SUMIFS('2way'!$Z$3:$Z$7690,'2way'!$Q$3:$Q$7690,"=" &amp;B201,'2way'!$Y$3:$Y$7690,"&lt;&gt;P") + SUMIFS('2way'!$Z$3:$Z$7690,'2way'!$R$3:$R$7690,"=" &amp;B201,'2way'!$Y$3:$Y$7690,"&lt;&gt;P")</f>
        <v>400</v>
      </c>
      <c r="J201">
        <f>SUMIFS('2way'!$AF$3:$AF$7690,'2way'!$Q$3:$Q$7690,"="&amp;B201,'2way'!$Y$3:$Y$7690,"&lt;&gt;P") + SUMIFS('2way'!$AF$3:$AF$7690,'2way'!$R$3:$R$7690,"="&amp;B201,'2way'!$Y$3:$Y$7690,"&lt;&gt;P")</f>
        <v>-400</v>
      </c>
      <c r="K201" s="80">
        <f t="shared" si="11"/>
        <v>-1</v>
      </c>
    </row>
    <row r="202" spans="1:1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400</v>
      </c>
      <c r="D202">
        <f>SUMIFS('2way'!$AB$3:$AB$7690,'2way'!$Q$3:$Q$7690,"="&amp;B202,'2way'!$Z$3:$Z$7690,"&lt;&gt;P") + SUMIFS('2way'!$AB$3:$AB$7690,'2way'!$R$3:$R$7690,"="&amp;B202,'2way'!$Z$3:$Z$7690,"&lt;&gt;P")</f>
        <v>-204</v>
      </c>
      <c r="E202" s="80">
        <f t="shared" si="9"/>
        <v>-0.51</v>
      </c>
      <c r="F202">
        <f>SUMIFS('2way'!$Z$3:$Z$7690,'2way'!$Q$3:$Q$7690,"=" &amp;B202,'2way'!$Y$3:$Y$7690,"&lt;&gt;P") + SUMIFS('2way'!$Z$3:$Z$7690,'2way'!$R$3:$R$7690,"=" &amp;B202,'2way'!$Y$3:$Y$7690,"&lt;&gt;P")</f>
        <v>400</v>
      </c>
      <c r="G202">
        <f>SUMIFS('2way'!$AD$3:$AD$7690,'2way'!$Q$3:$Q$7690,"="&amp;B202,'2way'!$Y$3:$Y$7690,"&lt;&gt;P") + SUMIFS('2way'!$AD$3:$AD$7690,'2way'!$R$3:$R$7690,"="&amp;D202,'2way'!$Y$3:$Y$7690,"&lt;&gt;P")</f>
        <v>-200</v>
      </c>
      <c r="H202" s="80">
        <f t="shared" si="10"/>
        <v>-0.5</v>
      </c>
      <c r="I202">
        <f>SUMIFS('2way'!$Z$3:$Z$7690,'2way'!$Q$3:$Q$7690,"=" &amp;B202,'2way'!$Y$3:$Y$7690,"&lt;&gt;P") + SUMIFS('2way'!$Z$3:$Z$7690,'2way'!$R$3:$R$7690,"=" &amp;B202,'2way'!$Y$3:$Y$7690,"&lt;&gt;P")</f>
        <v>400</v>
      </c>
      <c r="J202">
        <f>SUMIFS('2way'!$AF$3:$AF$7690,'2way'!$Q$3:$Q$7690,"="&amp;B202,'2way'!$Y$3:$Y$7690,"&lt;&gt;P") + SUMIFS('2way'!$AF$3:$AF$7690,'2way'!$R$3:$R$7690,"="&amp;B202,'2way'!$Y$3:$Y$7690,"&lt;&gt;P")</f>
        <v>-33</v>
      </c>
      <c r="K202" s="80">
        <f t="shared" si="11"/>
        <v>-8.2500000000000004E-2</v>
      </c>
    </row>
    <row r="203" spans="1:1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400</v>
      </c>
      <c r="D203">
        <f>SUMIFS('2way'!$AB$3:$AB$7690,'2way'!$Q$3:$Q$7690,"="&amp;B203,'2way'!$Z$3:$Z$7690,"&lt;&gt;P") + SUMIFS('2way'!$AB$3:$AB$7690,'2way'!$R$3:$R$7690,"="&amp;B203,'2way'!$Z$3:$Z$7690,"&lt;&gt;P")</f>
        <v>-400</v>
      </c>
      <c r="E203" s="80">
        <f t="shared" si="9"/>
        <v>-1</v>
      </c>
      <c r="F203">
        <f>SUMIFS('2way'!$Z$3:$Z$7690,'2way'!$Q$3:$Q$7690,"=" &amp;B203,'2way'!$Y$3:$Y$7690,"&lt;&gt;P") + SUMIFS('2way'!$Z$3:$Z$7690,'2way'!$R$3:$R$7690,"=" &amp;B203,'2way'!$Y$3:$Y$7690,"&lt;&gt;P")</f>
        <v>400</v>
      </c>
      <c r="G203">
        <f>SUMIFS('2way'!$AD$3:$AD$7690,'2way'!$Q$3:$Q$7690,"="&amp;B203,'2way'!$Y$3:$Y$7690,"&lt;&gt;P") + SUMIFS('2way'!$AD$3:$AD$7690,'2way'!$R$3:$R$7690,"="&amp;D203,'2way'!$Y$3:$Y$7690,"&lt;&gt;P")</f>
        <v>-300</v>
      </c>
      <c r="H203" s="80">
        <f t="shared" si="10"/>
        <v>-0.75</v>
      </c>
      <c r="I203">
        <f>SUMIFS('2way'!$Z$3:$Z$7690,'2way'!$Q$3:$Q$7690,"=" &amp;B203,'2way'!$Y$3:$Y$7690,"&lt;&gt;P") + SUMIFS('2way'!$Z$3:$Z$7690,'2way'!$R$3:$R$7690,"=" &amp;B203,'2way'!$Y$3:$Y$7690,"&lt;&gt;P")</f>
        <v>400</v>
      </c>
      <c r="J203">
        <f>SUMIFS('2way'!$AF$3:$AF$7690,'2way'!$Q$3:$Q$7690,"="&amp;B203,'2way'!$Y$3:$Y$7690,"&lt;&gt;P") + SUMIFS('2way'!$AF$3:$AF$7690,'2way'!$R$3:$R$7690,"="&amp;B203,'2way'!$Y$3:$Y$7690,"&lt;&gt;P")</f>
        <v>-228</v>
      </c>
      <c r="K203" s="80">
        <f t="shared" si="11"/>
        <v>-0.56999999999999995</v>
      </c>
    </row>
    <row r="204" spans="1:1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400</v>
      </c>
      <c r="D204">
        <f>SUMIFS('2way'!$AB$3:$AB$7690,'2way'!$Q$3:$Q$7690,"="&amp;B204,'2way'!$Z$3:$Z$7690,"&lt;&gt;P") + SUMIFS('2way'!$AB$3:$AB$7690,'2way'!$R$3:$R$7690,"="&amp;B204,'2way'!$Z$3:$Z$7690,"&lt;&gt;P")</f>
        <v>-159</v>
      </c>
      <c r="E204" s="80">
        <f t="shared" si="9"/>
        <v>-0.39750000000000002</v>
      </c>
      <c r="F204">
        <f>SUMIFS('2way'!$Z$3:$Z$7690,'2way'!$Q$3:$Q$7690,"=" &amp;B204,'2way'!$Y$3:$Y$7690,"&lt;&gt;P") + SUMIFS('2way'!$Z$3:$Z$7690,'2way'!$R$3:$R$7690,"=" &amp;B204,'2way'!$Y$3:$Y$7690,"&lt;&gt;P")</f>
        <v>400</v>
      </c>
      <c r="G204">
        <f>SUMIFS('2way'!$AD$3:$AD$7690,'2way'!$Q$3:$Q$7690,"="&amp;B204,'2way'!$Y$3:$Y$7690,"&lt;&gt;P") + SUMIFS('2way'!$AD$3:$AD$7690,'2way'!$R$3:$R$7690,"="&amp;D204,'2way'!$Y$3:$Y$7690,"&lt;&gt;P")</f>
        <v>-200</v>
      </c>
      <c r="H204" s="80">
        <f t="shared" si="10"/>
        <v>-0.5</v>
      </c>
      <c r="I204">
        <f>SUMIFS('2way'!$Z$3:$Z$7690,'2way'!$Q$3:$Q$7690,"=" &amp;B204,'2way'!$Y$3:$Y$7690,"&lt;&gt;P") + SUMIFS('2way'!$Z$3:$Z$7690,'2way'!$R$3:$R$7690,"=" &amp;B204,'2way'!$Y$3:$Y$7690,"&lt;&gt;P")</f>
        <v>400</v>
      </c>
      <c r="J204">
        <f>SUMIFS('2way'!$AF$3:$AF$7690,'2way'!$Q$3:$Q$7690,"="&amp;B204,'2way'!$Y$3:$Y$7690,"&lt;&gt;P") + SUMIFS('2way'!$AF$3:$AF$7690,'2way'!$R$3:$R$7690,"="&amp;B204,'2way'!$Y$3:$Y$7690,"&lt;&gt;P")</f>
        <v>-73</v>
      </c>
      <c r="K204" s="80">
        <f t="shared" si="11"/>
        <v>-0.1825</v>
      </c>
    </row>
    <row r="205" spans="1:1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400</v>
      </c>
      <c r="D205">
        <f>SUMIFS('2way'!$AB$3:$AB$7690,'2way'!$Q$3:$Q$7690,"="&amp;B205,'2way'!$Z$3:$Z$7690,"&lt;&gt;P") + SUMIFS('2way'!$AB$3:$AB$7690,'2way'!$R$3:$R$7690,"="&amp;B205,'2way'!$Z$3:$Z$7690,"&lt;&gt;P")</f>
        <v>-21</v>
      </c>
      <c r="E205" s="80">
        <f t="shared" si="9"/>
        <v>-5.2499999999999998E-2</v>
      </c>
      <c r="F205">
        <f>SUMIFS('2way'!$Z$3:$Z$7690,'2way'!$Q$3:$Q$7690,"=" &amp;B205,'2way'!$Y$3:$Y$7690,"&lt;&gt;P") + SUMIFS('2way'!$Z$3:$Z$7690,'2way'!$R$3:$R$7690,"=" &amp;B205,'2way'!$Y$3:$Y$7690,"&lt;&gt;P")</f>
        <v>400</v>
      </c>
      <c r="G205">
        <f>SUMIFS('2way'!$AD$3:$AD$7690,'2way'!$Q$3:$Q$7690,"="&amp;B205,'2way'!$Y$3:$Y$7690,"&lt;&gt;P") + SUMIFS('2way'!$AD$3:$AD$7690,'2way'!$R$3:$R$7690,"="&amp;D205,'2way'!$Y$3:$Y$7690,"&lt;&gt;P")</f>
        <v>179</v>
      </c>
      <c r="H205" s="80">
        <f t="shared" si="10"/>
        <v>0.44750000000000001</v>
      </c>
      <c r="I205">
        <f>SUMIFS('2way'!$Z$3:$Z$7690,'2way'!$Q$3:$Q$7690,"=" &amp;B205,'2way'!$Y$3:$Y$7690,"&lt;&gt;P") + SUMIFS('2way'!$Z$3:$Z$7690,'2way'!$R$3:$R$7690,"=" &amp;B205,'2way'!$Y$3:$Y$7690,"&lt;&gt;P")</f>
        <v>400</v>
      </c>
      <c r="J205">
        <f>SUMIFS('2way'!$AF$3:$AF$7690,'2way'!$Q$3:$Q$7690,"="&amp;B205,'2way'!$Y$3:$Y$7690,"&lt;&gt;P") + SUMIFS('2way'!$AF$3:$AF$7690,'2way'!$R$3:$R$7690,"="&amp;B205,'2way'!$Y$3:$Y$7690,"&lt;&gt;P")</f>
        <v>-400</v>
      </c>
      <c r="K205" s="80">
        <f t="shared" si="11"/>
        <v>-1</v>
      </c>
    </row>
    <row r="206" spans="1:1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400</v>
      </c>
      <c r="D206">
        <f>SUMIFS('2way'!$AB$3:$AB$7690,'2way'!$Q$3:$Q$7690,"="&amp;B206,'2way'!$Z$3:$Z$7690,"&lt;&gt;P") + SUMIFS('2way'!$AB$3:$AB$7690,'2way'!$R$3:$R$7690,"="&amp;B206,'2way'!$Z$3:$Z$7690,"&lt;&gt;P")</f>
        <v>174</v>
      </c>
      <c r="E206" s="80">
        <f t="shared" si="9"/>
        <v>0.435</v>
      </c>
      <c r="F206">
        <f>SUMIFS('2way'!$Z$3:$Z$7690,'2way'!$Q$3:$Q$7690,"=" &amp;B206,'2way'!$Y$3:$Y$7690,"&lt;&gt;P") + SUMIFS('2way'!$Z$3:$Z$7690,'2way'!$R$3:$R$7690,"=" &amp;B206,'2way'!$Y$3:$Y$7690,"&lt;&gt;P")</f>
        <v>400</v>
      </c>
      <c r="G206">
        <f>SUMIFS('2way'!$AD$3:$AD$7690,'2way'!$Q$3:$Q$7690,"="&amp;B206,'2way'!$Y$3:$Y$7690,"&lt;&gt;P") + SUMIFS('2way'!$AD$3:$AD$7690,'2way'!$R$3:$R$7690,"="&amp;D206,'2way'!$Y$3:$Y$7690,"&lt;&gt;P")</f>
        <v>-100</v>
      </c>
      <c r="H206" s="80">
        <f t="shared" si="10"/>
        <v>-0.25</v>
      </c>
      <c r="I206">
        <f>SUMIFS('2way'!$Z$3:$Z$7690,'2way'!$Q$3:$Q$7690,"=" &amp;B206,'2way'!$Y$3:$Y$7690,"&lt;&gt;P") + SUMIFS('2way'!$Z$3:$Z$7690,'2way'!$R$3:$R$7690,"=" &amp;B206,'2way'!$Y$3:$Y$7690,"&lt;&gt;P")</f>
        <v>400</v>
      </c>
      <c r="J206">
        <f>SUMIFS('2way'!$AF$3:$AF$7690,'2way'!$Q$3:$Q$7690,"="&amp;B206,'2way'!$Y$3:$Y$7690,"&lt;&gt;P") + SUMIFS('2way'!$AF$3:$AF$7690,'2way'!$R$3:$R$7690,"="&amp;B206,'2way'!$Y$3:$Y$7690,"&lt;&gt;P")</f>
        <v>-204</v>
      </c>
      <c r="K206" s="80">
        <f t="shared" si="11"/>
        <v>-0.51</v>
      </c>
    </row>
    <row r="207" spans="1:1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400</v>
      </c>
      <c r="D207">
        <f>SUMIFS('2way'!$AB$3:$AB$7690,'2way'!$Q$3:$Q$7690,"="&amp;B207,'2way'!$Z$3:$Z$7690,"&lt;&gt;P") + SUMIFS('2way'!$AB$3:$AB$7690,'2way'!$R$3:$R$7690,"="&amp;B207,'2way'!$Z$3:$Z$7690,"&lt;&gt;P")</f>
        <v>-159</v>
      </c>
      <c r="E207" s="80">
        <f t="shared" si="9"/>
        <v>-0.39750000000000002</v>
      </c>
      <c r="F207">
        <f>SUMIFS('2way'!$Z$3:$Z$7690,'2way'!$Q$3:$Q$7690,"=" &amp;B207,'2way'!$Y$3:$Y$7690,"&lt;&gt;P") + SUMIFS('2way'!$Z$3:$Z$7690,'2way'!$R$3:$R$7690,"=" &amp;B207,'2way'!$Y$3:$Y$7690,"&lt;&gt;P")</f>
        <v>400</v>
      </c>
      <c r="G207">
        <f>SUMIFS('2way'!$AD$3:$AD$7690,'2way'!$Q$3:$Q$7690,"="&amp;B207,'2way'!$Y$3:$Y$7690,"&lt;&gt;P") + SUMIFS('2way'!$AD$3:$AD$7690,'2way'!$R$3:$R$7690,"="&amp;D207,'2way'!$Y$3:$Y$7690,"&lt;&gt;P")</f>
        <v>-200</v>
      </c>
      <c r="H207" s="80">
        <f t="shared" si="10"/>
        <v>-0.5</v>
      </c>
      <c r="I207">
        <f>SUMIFS('2way'!$Z$3:$Z$7690,'2way'!$Q$3:$Q$7690,"=" &amp;B207,'2way'!$Y$3:$Y$7690,"&lt;&gt;P") + SUMIFS('2way'!$Z$3:$Z$7690,'2way'!$R$3:$R$7690,"=" &amp;B207,'2way'!$Y$3:$Y$7690,"&lt;&gt;P")</f>
        <v>400</v>
      </c>
      <c r="J207">
        <f>SUMIFS('2way'!$AF$3:$AF$7690,'2way'!$Q$3:$Q$7690,"="&amp;B207,'2way'!$Y$3:$Y$7690,"&lt;&gt;P") + SUMIFS('2way'!$AF$3:$AF$7690,'2way'!$R$3:$R$7690,"="&amp;B207,'2way'!$Y$3:$Y$7690,"&lt;&gt;P")</f>
        <v>-229</v>
      </c>
      <c r="K207" s="80">
        <f t="shared" si="11"/>
        <v>-0.57250000000000001</v>
      </c>
    </row>
    <row r="208" spans="1:1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400</v>
      </c>
      <c r="D208">
        <f>SUMIFS('2way'!$AB$3:$AB$7690,'2way'!$Q$3:$Q$7690,"="&amp;B208,'2way'!$Z$3:$Z$7690,"&lt;&gt;P") + SUMIFS('2way'!$AB$3:$AB$7690,'2way'!$R$3:$R$7690,"="&amp;B208,'2way'!$Z$3:$Z$7690,"&lt;&gt;P")</f>
        <v>61</v>
      </c>
      <c r="E208" s="80">
        <f t="shared" si="9"/>
        <v>0.1525</v>
      </c>
      <c r="F208">
        <f>SUMIFS('2way'!$Z$3:$Z$7690,'2way'!$Q$3:$Q$7690,"=" &amp;B208,'2way'!$Y$3:$Y$7690,"&lt;&gt;P") + SUMIFS('2way'!$Z$3:$Z$7690,'2way'!$R$3:$R$7690,"=" &amp;B208,'2way'!$Y$3:$Y$7690,"&lt;&gt;P")</f>
        <v>400</v>
      </c>
      <c r="G208">
        <f>SUMIFS('2way'!$AD$3:$AD$7690,'2way'!$Q$3:$Q$7690,"="&amp;B208,'2way'!$Y$3:$Y$7690,"&lt;&gt;P") + SUMIFS('2way'!$AD$3:$AD$7690,'2way'!$R$3:$R$7690,"="&amp;D208,'2way'!$Y$3:$Y$7690,"&lt;&gt;P")</f>
        <v>39</v>
      </c>
      <c r="H208" s="80">
        <f t="shared" si="10"/>
        <v>9.7500000000000003E-2</v>
      </c>
      <c r="I208">
        <f>SUMIFS('2way'!$Z$3:$Z$7690,'2way'!$Q$3:$Q$7690,"=" &amp;B208,'2way'!$Y$3:$Y$7690,"&lt;&gt;P") + SUMIFS('2way'!$Z$3:$Z$7690,'2way'!$R$3:$R$7690,"=" &amp;B208,'2way'!$Y$3:$Y$7690,"&lt;&gt;P")</f>
        <v>400</v>
      </c>
      <c r="J208">
        <f>SUMIFS('2way'!$AF$3:$AF$7690,'2way'!$Q$3:$Q$7690,"="&amp;B208,'2way'!$Y$3:$Y$7690,"&lt;&gt;P") + SUMIFS('2way'!$AF$3:$AF$7690,'2way'!$R$3:$R$7690,"="&amp;B208,'2way'!$Y$3:$Y$7690,"&lt;&gt;P")</f>
        <v>-84</v>
      </c>
      <c r="K208" s="80">
        <f t="shared" si="11"/>
        <v>-0.21</v>
      </c>
    </row>
    <row r="209" spans="1:1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400</v>
      </c>
      <c r="D209">
        <f>SUMIFS('2way'!$AB$3:$AB$7690,'2way'!$Q$3:$Q$7690,"="&amp;B209,'2way'!$Z$3:$Z$7690,"&lt;&gt;P") + SUMIFS('2way'!$AB$3:$AB$7690,'2way'!$R$3:$R$7690,"="&amp;B209,'2way'!$Z$3:$Z$7690,"&lt;&gt;P")</f>
        <v>126</v>
      </c>
      <c r="E209" s="80">
        <f t="shared" si="9"/>
        <v>0.315</v>
      </c>
      <c r="F209">
        <f>SUMIFS('2way'!$Z$3:$Z$7690,'2way'!$Q$3:$Q$7690,"=" &amp;B209,'2way'!$Y$3:$Y$7690,"&lt;&gt;P") + SUMIFS('2way'!$Z$3:$Z$7690,'2way'!$R$3:$R$7690,"=" &amp;B209,'2way'!$Y$3:$Y$7690,"&lt;&gt;P")</f>
        <v>400</v>
      </c>
      <c r="G209">
        <f>SUMIFS('2way'!$AD$3:$AD$7690,'2way'!$Q$3:$Q$7690,"="&amp;B209,'2way'!$Y$3:$Y$7690,"&lt;&gt;P") + SUMIFS('2way'!$AD$3:$AD$7690,'2way'!$R$3:$R$7690,"="&amp;D209,'2way'!$Y$3:$Y$7690,"&lt;&gt;P")</f>
        <v>-19</v>
      </c>
      <c r="H209" s="80">
        <f t="shared" si="10"/>
        <v>-4.7500000000000001E-2</v>
      </c>
      <c r="I209">
        <f>SUMIFS('2way'!$Z$3:$Z$7690,'2way'!$Q$3:$Q$7690,"=" &amp;B209,'2way'!$Y$3:$Y$7690,"&lt;&gt;P") + SUMIFS('2way'!$Z$3:$Z$7690,'2way'!$R$3:$R$7690,"=" &amp;B209,'2way'!$Y$3:$Y$7690,"&lt;&gt;P")</f>
        <v>400</v>
      </c>
      <c r="J209">
        <f>SUMIFS('2way'!$AF$3:$AF$7690,'2way'!$Q$3:$Q$7690,"="&amp;B209,'2way'!$Y$3:$Y$7690,"&lt;&gt;P") + SUMIFS('2way'!$AF$3:$AF$7690,'2way'!$R$3:$R$7690,"="&amp;B209,'2way'!$Y$3:$Y$7690,"&lt;&gt;P")</f>
        <v>117</v>
      </c>
      <c r="K209" s="80">
        <f t="shared" si="11"/>
        <v>0.29249999999999998</v>
      </c>
    </row>
    <row r="210" spans="1:1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400</v>
      </c>
      <c r="D210">
        <f>SUMIFS('2way'!$AB$3:$AB$7690,'2way'!$Q$3:$Q$7690,"="&amp;B210,'2way'!$Z$3:$Z$7690,"&lt;&gt;P") + SUMIFS('2way'!$AB$3:$AB$7690,'2way'!$R$3:$R$7690,"="&amp;B210,'2way'!$Z$3:$Z$7690,"&lt;&gt;P")</f>
        <v>71</v>
      </c>
      <c r="E210" s="80">
        <f t="shared" si="9"/>
        <v>0.17749999999999999</v>
      </c>
      <c r="F210">
        <f>SUMIFS('2way'!$Z$3:$Z$7690,'2way'!$Q$3:$Q$7690,"=" &amp;B210,'2way'!$Y$3:$Y$7690,"&lt;&gt;P") + SUMIFS('2way'!$Z$3:$Z$7690,'2way'!$R$3:$R$7690,"=" &amp;B210,'2way'!$Y$3:$Y$7690,"&lt;&gt;P")</f>
        <v>400</v>
      </c>
      <c r="G210">
        <f>SUMIFS('2way'!$AD$3:$AD$7690,'2way'!$Q$3:$Q$7690,"="&amp;B210,'2way'!$Y$3:$Y$7690,"&lt;&gt;P") + SUMIFS('2way'!$AD$3:$AD$7690,'2way'!$R$3:$R$7690,"="&amp;D210,'2way'!$Y$3:$Y$7690,"&lt;&gt;P")</f>
        <v>-55</v>
      </c>
      <c r="H210" s="80">
        <f t="shared" si="10"/>
        <v>-0.13750000000000001</v>
      </c>
      <c r="I210">
        <f>SUMIFS('2way'!$Z$3:$Z$7690,'2way'!$Q$3:$Q$7690,"=" &amp;B210,'2way'!$Y$3:$Y$7690,"&lt;&gt;P") + SUMIFS('2way'!$Z$3:$Z$7690,'2way'!$R$3:$R$7690,"=" &amp;B210,'2way'!$Y$3:$Y$7690,"&lt;&gt;P")</f>
        <v>400</v>
      </c>
      <c r="J210">
        <f>SUMIFS('2way'!$AF$3:$AF$7690,'2way'!$Q$3:$Q$7690,"="&amp;B210,'2way'!$Y$3:$Y$7690,"&lt;&gt;P") + SUMIFS('2way'!$AF$3:$AF$7690,'2way'!$R$3:$R$7690,"="&amp;B210,'2way'!$Y$3:$Y$7690,"&lt;&gt;P")</f>
        <v>-400</v>
      </c>
      <c r="K210" s="80">
        <f t="shared" si="11"/>
        <v>-1</v>
      </c>
    </row>
    <row r="211" spans="1:1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400</v>
      </c>
      <c r="D211">
        <f>SUMIFS('2way'!$AB$3:$AB$7690,'2way'!$Q$3:$Q$7690,"="&amp;B211,'2way'!$Z$3:$Z$7690,"&lt;&gt;P") + SUMIFS('2way'!$AB$3:$AB$7690,'2way'!$R$3:$R$7690,"="&amp;B211,'2way'!$Z$3:$Z$7690,"&lt;&gt;P")</f>
        <v>-224</v>
      </c>
      <c r="E211" s="80">
        <f t="shared" si="9"/>
        <v>-0.56000000000000005</v>
      </c>
      <c r="F211">
        <f>SUMIFS('2way'!$Z$3:$Z$7690,'2way'!$Q$3:$Q$7690,"=" &amp;B211,'2way'!$Y$3:$Y$7690,"&lt;&gt;P") + SUMIFS('2way'!$Z$3:$Z$7690,'2way'!$R$3:$R$7690,"=" &amp;B211,'2way'!$Y$3:$Y$7690,"&lt;&gt;P")</f>
        <v>400</v>
      </c>
      <c r="G211">
        <f>SUMIFS('2way'!$AD$3:$AD$7690,'2way'!$Q$3:$Q$7690,"="&amp;B211,'2way'!$Y$3:$Y$7690,"&lt;&gt;P") + SUMIFS('2way'!$AD$3:$AD$7690,'2way'!$R$3:$R$7690,"="&amp;D211,'2way'!$Y$3:$Y$7690,"&lt;&gt;P")</f>
        <v>-200</v>
      </c>
      <c r="H211" s="80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400</v>
      </c>
      <c r="J211">
        <f>SUMIFS('2way'!$AF$3:$AF$7690,'2way'!$Q$3:$Q$7690,"="&amp;B211,'2way'!$Y$3:$Y$7690,"&lt;&gt;P") + SUMIFS('2way'!$AF$3:$AF$7690,'2way'!$R$3:$R$7690,"="&amp;B211,'2way'!$Y$3:$Y$7690,"&lt;&gt;P")</f>
        <v>-47</v>
      </c>
      <c r="K211" s="80">
        <f t="shared" si="11"/>
        <v>-0.11749999999999999</v>
      </c>
    </row>
    <row r="212" spans="1:1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400</v>
      </c>
      <c r="D212">
        <f>SUMIFS('2way'!$AB$3:$AB$7690,'2way'!$Q$3:$Q$7690,"="&amp;B212,'2way'!$Z$3:$Z$7690,"&lt;&gt;P") + SUMIFS('2way'!$AB$3:$AB$7690,'2way'!$R$3:$R$7690,"="&amp;B212,'2way'!$Z$3:$Z$7690,"&lt;&gt;P")</f>
        <v>-215</v>
      </c>
      <c r="E212" s="80">
        <f t="shared" si="9"/>
        <v>-0.53749999999999998</v>
      </c>
      <c r="F212">
        <f>SUMIFS('2way'!$Z$3:$Z$7690,'2way'!$Q$3:$Q$7690,"=" &amp;B212,'2way'!$Y$3:$Y$7690,"&lt;&gt;P") + SUMIFS('2way'!$Z$3:$Z$7690,'2way'!$R$3:$R$7690,"=" &amp;B212,'2way'!$Y$3:$Y$7690,"&lt;&gt;P")</f>
        <v>400</v>
      </c>
      <c r="G212">
        <f>SUMIFS('2way'!$AD$3:$AD$7690,'2way'!$Q$3:$Q$7690,"="&amp;B212,'2way'!$Y$3:$Y$7690,"&lt;&gt;P") + SUMIFS('2way'!$AD$3:$AD$7690,'2way'!$R$3:$R$7690,"="&amp;D212,'2way'!$Y$3:$Y$7690,"&lt;&gt;P")</f>
        <v>-200</v>
      </c>
      <c r="H212" s="80">
        <f t="shared" si="10"/>
        <v>-0.5</v>
      </c>
      <c r="I212">
        <f>SUMIFS('2way'!$Z$3:$Z$7690,'2way'!$Q$3:$Q$7690,"=" &amp;B212,'2way'!$Y$3:$Y$7690,"&lt;&gt;P") + SUMIFS('2way'!$Z$3:$Z$7690,'2way'!$R$3:$R$7690,"=" &amp;B212,'2way'!$Y$3:$Y$7690,"&lt;&gt;P")</f>
        <v>400</v>
      </c>
      <c r="J212">
        <f>SUMIFS('2way'!$AF$3:$AF$7690,'2way'!$Q$3:$Q$7690,"="&amp;B212,'2way'!$Y$3:$Y$7690,"&lt;&gt;P") + SUMIFS('2way'!$AF$3:$AF$7690,'2way'!$R$3:$R$7690,"="&amp;B212,'2way'!$Y$3:$Y$7690,"&lt;&gt;P")</f>
        <v>-50</v>
      </c>
      <c r="K212" s="80">
        <f t="shared" si="11"/>
        <v>-0.125</v>
      </c>
    </row>
    <row r="213" spans="1:1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400</v>
      </c>
      <c r="D213">
        <f>SUMIFS('2way'!$AB$3:$AB$7690,'2way'!$Q$3:$Q$7690,"="&amp;B213,'2way'!$Z$3:$Z$7690,"&lt;&gt;P") + SUMIFS('2way'!$AB$3:$AB$7690,'2way'!$R$3:$R$7690,"="&amp;B213,'2way'!$Z$3:$Z$7690,"&lt;&gt;P")</f>
        <v>-84</v>
      </c>
      <c r="E213" s="80">
        <f t="shared" si="9"/>
        <v>-0.21</v>
      </c>
      <c r="F213">
        <f>SUMIFS('2way'!$Z$3:$Z$7690,'2way'!$Q$3:$Q$7690,"=" &amp;B213,'2way'!$Y$3:$Y$7690,"&lt;&gt;P") + SUMIFS('2way'!$Z$3:$Z$7690,'2way'!$R$3:$R$7690,"=" &amp;B213,'2way'!$Y$3:$Y$7690,"&lt;&gt;P")</f>
        <v>400</v>
      </c>
      <c r="G213">
        <f>SUMIFS('2way'!$AD$3:$AD$7690,'2way'!$Q$3:$Q$7690,"="&amp;B213,'2way'!$Y$3:$Y$7690,"&lt;&gt;P") + SUMIFS('2way'!$AD$3:$AD$7690,'2way'!$R$3:$R$7690,"="&amp;D213,'2way'!$Y$3:$Y$7690,"&lt;&gt;P")</f>
        <v>-200</v>
      </c>
      <c r="H213" s="80">
        <f t="shared" si="10"/>
        <v>-0.5</v>
      </c>
      <c r="I213">
        <f>SUMIFS('2way'!$Z$3:$Z$7690,'2way'!$Q$3:$Q$7690,"=" &amp;B213,'2way'!$Y$3:$Y$7690,"&lt;&gt;P") + SUMIFS('2way'!$Z$3:$Z$7690,'2way'!$R$3:$R$7690,"=" &amp;B213,'2way'!$Y$3:$Y$7690,"&lt;&gt;P")</f>
        <v>400</v>
      </c>
      <c r="J213">
        <f>SUMIFS('2way'!$AF$3:$AF$7690,'2way'!$Q$3:$Q$7690,"="&amp;B213,'2way'!$Y$3:$Y$7690,"&lt;&gt;P") + SUMIFS('2way'!$AF$3:$AF$7690,'2way'!$R$3:$R$7690,"="&amp;B213,'2way'!$Y$3:$Y$7690,"&lt;&gt;P")</f>
        <v>78</v>
      </c>
      <c r="K213" s="80">
        <f t="shared" si="11"/>
        <v>0.19500000000000001</v>
      </c>
    </row>
    <row r="214" spans="1:1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400</v>
      </c>
      <c r="D214">
        <f>SUMIFS('2way'!$AB$3:$AB$7690,'2way'!$Q$3:$Q$7690,"="&amp;B214,'2way'!$Z$3:$Z$7690,"&lt;&gt;P") + SUMIFS('2way'!$AB$3:$AB$7690,'2way'!$R$3:$R$7690,"="&amp;B214,'2way'!$Z$3:$Z$7690,"&lt;&gt;P")</f>
        <v>-17</v>
      </c>
      <c r="E214" s="80">
        <f t="shared" si="9"/>
        <v>-4.2500000000000003E-2</v>
      </c>
      <c r="F214">
        <f>SUMIFS('2way'!$Z$3:$Z$7690,'2way'!$Q$3:$Q$7690,"=" &amp;B214,'2way'!$Y$3:$Y$7690,"&lt;&gt;P") + SUMIFS('2way'!$Z$3:$Z$7690,'2way'!$R$3:$R$7690,"=" &amp;B214,'2way'!$Y$3:$Y$7690,"&lt;&gt;P")</f>
        <v>400</v>
      </c>
      <c r="G214">
        <f>SUMIFS('2way'!$AD$3:$AD$7690,'2way'!$Q$3:$Q$7690,"="&amp;B214,'2way'!$Y$3:$Y$7690,"&lt;&gt;P") + SUMIFS('2way'!$AD$3:$AD$7690,'2way'!$R$3:$R$7690,"="&amp;D214,'2way'!$Y$3:$Y$7690,"&lt;&gt;P")</f>
        <v>-7</v>
      </c>
      <c r="H214" s="80">
        <f t="shared" si="10"/>
        <v>-1.7500000000000002E-2</v>
      </c>
      <c r="I214">
        <f>SUMIFS('2way'!$Z$3:$Z$7690,'2way'!$Q$3:$Q$7690,"=" &amp;B214,'2way'!$Y$3:$Y$7690,"&lt;&gt;P") + SUMIFS('2way'!$Z$3:$Z$7690,'2way'!$R$3:$R$7690,"=" &amp;B214,'2way'!$Y$3:$Y$7690,"&lt;&gt;P")</f>
        <v>400</v>
      </c>
      <c r="J214">
        <f>SUMIFS('2way'!$AF$3:$AF$7690,'2way'!$Q$3:$Q$7690,"="&amp;B214,'2way'!$Y$3:$Y$7690,"&lt;&gt;P") + SUMIFS('2way'!$AF$3:$AF$7690,'2way'!$R$3:$R$7690,"="&amp;B214,'2way'!$Y$3:$Y$7690,"&lt;&gt;P")</f>
        <v>-210</v>
      </c>
      <c r="K214" s="80">
        <f t="shared" si="11"/>
        <v>-0.52500000000000002</v>
      </c>
    </row>
    <row r="215" spans="1:1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400</v>
      </c>
      <c r="D215">
        <f>SUMIFS('2way'!$AB$3:$AB$7690,'2way'!$Q$3:$Q$7690,"="&amp;B215,'2way'!$Z$3:$Z$7690,"&lt;&gt;P") + SUMIFS('2way'!$AB$3:$AB$7690,'2way'!$R$3:$R$7690,"="&amp;B215,'2way'!$Z$3:$Z$7690,"&lt;&gt;P")</f>
        <v>-18</v>
      </c>
      <c r="E215" s="80">
        <f t="shared" si="9"/>
        <v>-4.4999999999999998E-2</v>
      </c>
      <c r="F215">
        <f>SUMIFS('2way'!$Z$3:$Z$7690,'2way'!$Q$3:$Q$7690,"=" &amp;B215,'2way'!$Y$3:$Y$7690,"&lt;&gt;P") + SUMIFS('2way'!$Z$3:$Z$7690,'2way'!$R$3:$R$7690,"=" &amp;B215,'2way'!$Y$3:$Y$7690,"&lt;&gt;P")</f>
        <v>400</v>
      </c>
      <c r="G215">
        <f>SUMIFS('2way'!$AD$3:$AD$7690,'2way'!$Q$3:$Q$7690,"="&amp;B215,'2way'!$Y$3:$Y$7690,"&lt;&gt;P") + SUMIFS('2way'!$AD$3:$AD$7690,'2way'!$R$3:$R$7690,"="&amp;D215,'2way'!$Y$3:$Y$7690,"&lt;&gt;P")</f>
        <v>-12</v>
      </c>
      <c r="H215" s="80">
        <f t="shared" si="10"/>
        <v>-0.03</v>
      </c>
      <c r="I215">
        <f>SUMIFS('2way'!$Z$3:$Z$7690,'2way'!$Q$3:$Q$7690,"=" &amp;B215,'2way'!$Y$3:$Y$7690,"&lt;&gt;P") + SUMIFS('2way'!$Z$3:$Z$7690,'2way'!$R$3:$R$7690,"=" &amp;B215,'2way'!$Y$3:$Y$7690,"&lt;&gt;P")</f>
        <v>400</v>
      </c>
      <c r="J215">
        <f>SUMIFS('2way'!$AF$3:$AF$7690,'2way'!$Q$3:$Q$7690,"="&amp;B215,'2way'!$Y$3:$Y$7690,"&lt;&gt;P") + SUMIFS('2way'!$AF$3:$AF$7690,'2way'!$R$3:$R$7690,"="&amp;B215,'2way'!$Y$3:$Y$7690,"&lt;&gt;P")</f>
        <v>-400</v>
      </c>
      <c r="K215" s="80">
        <f t="shared" si="11"/>
        <v>-1</v>
      </c>
    </row>
    <row r="216" spans="1:1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600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80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600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80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600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80" t="e">
        <f t="shared" si="11"/>
        <v>#N/A</v>
      </c>
    </row>
    <row r="217" spans="1:1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600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80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600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80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600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80" t="e">
        <f t="shared" si="11"/>
        <v>#N/A</v>
      </c>
    </row>
    <row r="218" spans="1:1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600</v>
      </c>
      <c r="D218">
        <f>SUMIFS('2way'!$AB$3:$AB$7690,'2way'!$Q$3:$Q$7690,"="&amp;B218,'2way'!$Z$3:$Z$7690,"&lt;&gt;P") + SUMIFS('2way'!$AB$3:$AB$7690,'2way'!$R$3:$R$7690,"="&amp;B218,'2way'!$Z$3:$Z$7690,"&lt;&gt;P")</f>
        <v>-257</v>
      </c>
      <c r="E218" s="80">
        <f t="shared" si="9"/>
        <v>-0.42833333333333334</v>
      </c>
      <c r="F218">
        <f>SUMIFS('2way'!$Z$3:$Z$7690,'2way'!$Q$3:$Q$7690,"=" &amp;B218,'2way'!$Y$3:$Y$7690,"&lt;&gt;P") + SUMIFS('2way'!$Z$3:$Z$7690,'2way'!$R$3:$R$7690,"=" &amp;B218,'2way'!$Y$3:$Y$7690,"&lt;&gt;P")</f>
        <v>600</v>
      </c>
      <c r="G218">
        <f>SUMIFS('2way'!$AD$3:$AD$7690,'2way'!$Q$3:$Q$7690,"="&amp;B218,'2way'!$Y$3:$Y$7690,"&lt;&gt;P") + SUMIFS('2way'!$AD$3:$AD$7690,'2way'!$R$3:$R$7690,"="&amp;D218,'2way'!$Y$3:$Y$7690,"&lt;&gt;P")</f>
        <v>-300</v>
      </c>
      <c r="H218" s="80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600</v>
      </c>
      <c r="J218">
        <f>SUMIFS('2way'!$AF$3:$AF$7690,'2way'!$Q$3:$Q$7690,"="&amp;B218,'2way'!$Y$3:$Y$7690,"&lt;&gt;P") + SUMIFS('2way'!$AF$3:$AF$7690,'2way'!$R$3:$R$7690,"="&amp;B218,'2way'!$Y$3:$Y$7690,"&lt;&gt;P")</f>
        <v>-92</v>
      </c>
      <c r="K218" s="80">
        <f t="shared" si="11"/>
        <v>-0.15333333333333332</v>
      </c>
    </row>
    <row r="219" spans="1:1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600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80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600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80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600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80" t="e">
        <f t="shared" si="11"/>
        <v>#N/A</v>
      </c>
    </row>
    <row r="220" spans="1:1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600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80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600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80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600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80" t="e">
        <f t="shared" si="11"/>
        <v>#N/A</v>
      </c>
    </row>
    <row r="221" spans="1:1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600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80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600</v>
      </c>
      <c r="G221">
        <f>SUMIFS('2way'!$AD$3:$AD$7690,'2way'!$Q$3:$Q$7690,"="&amp;B221,'2way'!$Y$3:$Y$7690,"&lt;&gt;P") + SUMIFS('2way'!$AD$3:$AD$7690,'2way'!$R$3:$R$7690,"="&amp;D221,'2way'!$Y$3:$Y$7690,"&lt;&gt;P")</f>
        <v>-300</v>
      </c>
      <c r="H221" s="80">
        <f t="shared" si="10"/>
        <v>-0.5</v>
      </c>
      <c r="I221">
        <f>SUMIFS('2way'!$Z$3:$Z$7690,'2way'!$Q$3:$Q$7690,"=" &amp;B221,'2way'!$Y$3:$Y$7690,"&lt;&gt;P") + SUMIFS('2way'!$Z$3:$Z$7690,'2way'!$R$3:$R$7690,"=" &amp;B221,'2way'!$Y$3:$Y$7690,"&lt;&gt;P")</f>
        <v>600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80" t="e">
        <f t="shared" si="11"/>
        <v>#N/A</v>
      </c>
    </row>
    <row r="222" spans="1:1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600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80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600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80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600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80" t="e">
        <f t="shared" si="11"/>
        <v>#N/A</v>
      </c>
    </row>
    <row r="223" spans="1:1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600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80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600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80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600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80" t="e">
        <f t="shared" si="11"/>
        <v>#N/A</v>
      </c>
    </row>
    <row r="224" spans="1:1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600</v>
      </c>
      <c r="D224">
        <f>SUMIFS('2way'!$AB$3:$AB$7690,'2way'!$Q$3:$Q$7690,"="&amp;B224,'2way'!$Z$3:$Z$7690,"&lt;&gt;P") + SUMIFS('2way'!$AB$3:$AB$7690,'2way'!$R$3:$R$7690,"="&amp;B224,'2way'!$Z$3:$Z$7690,"&lt;&gt;P")</f>
        <v>-600</v>
      </c>
      <c r="E224" s="80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600</v>
      </c>
      <c r="G224">
        <f>SUMIFS('2way'!$AD$3:$AD$7690,'2way'!$Q$3:$Q$7690,"="&amp;B224,'2way'!$Y$3:$Y$7690,"&lt;&gt;P") + SUMIFS('2way'!$AD$3:$AD$7690,'2way'!$R$3:$R$7690,"="&amp;D224,'2way'!$Y$3:$Y$7690,"&lt;&gt;P")</f>
        <v>-300</v>
      </c>
      <c r="H224" s="80">
        <f t="shared" si="10"/>
        <v>-0.5</v>
      </c>
      <c r="I224">
        <f>SUMIFS('2way'!$Z$3:$Z$7690,'2way'!$Q$3:$Q$7690,"=" &amp;B224,'2way'!$Y$3:$Y$7690,"&lt;&gt;P") + SUMIFS('2way'!$Z$3:$Z$7690,'2way'!$R$3:$R$7690,"=" &amp;B224,'2way'!$Y$3:$Y$7690,"&lt;&gt;P")</f>
        <v>600</v>
      </c>
      <c r="J224">
        <f>SUMIFS('2way'!$AF$3:$AF$7690,'2way'!$Q$3:$Q$7690,"="&amp;B224,'2way'!$Y$3:$Y$7690,"&lt;&gt;P") + SUMIFS('2way'!$AF$3:$AF$7690,'2way'!$R$3:$R$7690,"="&amp;B224,'2way'!$Y$3:$Y$7690,"&lt;&gt;P")</f>
        <v>-436</v>
      </c>
      <c r="K224" s="80">
        <f t="shared" si="11"/>
        <v>-0.72666666666666668</v>
      </c>
    </row>
    <row r="225" spans="1:1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600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80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600</v>
      </c>
      <c r="G225">
        <f>SUMIFS('2way'!$AD$3:$AD$7690,'2way'!$Q$3:$Q$7690,"="&amp;B225,'2way'!$Y$3:$Y$7690,"&lt;&gt;P") + SUMIFS('2way'!$AD$3:$AD$7690,'2way'!$R$3:$R$7690,"="&amp;D225,'2way'!$Y$3:$Y$7690,"&lt;&gt;P")</f>
        <v>-300</v>
      </c>
      <c r="H225" s="80">
        <f t="shared" si="10"/>
        <v>-0.5</v>
      </c>
      <c r="I225">
        <f>SUMIFS('2way'!$Z$3:$Z$7690,'2way'!$Q$3:$Q$7690,"=" &amp;B225,'2way'!$Y$3:$Y$7690,"&lt;&gt;P") + SUMIFS('2way'!$Z$3:$Z$7690,'2way'!$R$3:$R$7690,"=" &amp;B225,'2way'!$Y$3:$Y$7690,"&lt;&gt;P")</f>
        <v>600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80" t="e">
        <f t="shared" si="11"/>
        <v>#N/A</v>
      </c>
    </row>
    <row r="226" spans="1:1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600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80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600</v>
      </c>
      <c r="G226">
        <f>SUMIFS('2way'!$AD$3:$AD$7690,'2way'!$Q$3:$Q$7690,"="&amp;B226,'2way'!$Y$3:$Y$7690,"&lt;&gt;P") + SUMIFS('2way'!$AD$3:$AD$7690,'2way'!$R$3:$R$7690,"="&amp;D226,'2way'!$Y$3:$Y$7690,"&lt;&gt;P")</f>
        <v>-95.000000000000028</v>
      </c>
      <c r="H226" s="80">
        <f t="shared" si="10"/>
        <v>-0.15833333333333338</v>
      </c>
      <c r="I226">
        <f>SUMIFS('2way'!$Z$3:$Z$7690,'2way'!$Q$3:$Q$7690,"=" &amp;B226,'2way'!$Y$3:$Y$7690,"&lt;&gt;P") + SUMIFS('2way'!$Z$3:$Z$7690,'2way'!$R$3:$R$7690,"=" &amp;B226,'2way'!$Y$3:$Y$7690,"&lt;&gt;P")</f>
        <v>600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80" t="e">
        <f t="shared" si="11"/>
        <v>#N/A</v>
      </c>
    </row>
    <row r="227" spans="1:1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500</v>
      </c>
      <c r="D227">
        <f>SUMIFS('2way'!$AB$3:$AB$7690,'2way'!$Q$3:$Q$7690,"="&amp;B227,'2way'!$Z$3:$Z$7690,"&lt;&gt;P") + SUMIFS('2way'!$AB$3:$AB$7690,'2way'!$R$3:$R$7690,"="&amp;B227,'2way'!$Z$3:$Z$7690,"&lt;&gt;P")</f>
        <v>-116</v>
      </c>
      <c r="E227" s="80">
        <f t="shared" si="9"/>
        <v>-0.23200000000000001</v>
      </c>
      <c r="F227">
        <f>SUMIFS('2way'!$Z$3:$Z$7690,'2way'!$Q$3:$Q$7690,"=" &amp;B227,'2way'!$Y$3:$Y$7690,"&lt;&gt;P") + SUMIFS('2way'!$Z$3:$Z$7690,'2way'!$R$3:$R$7690,"=" &amp;B227,'2way'!$Y$3:$Y$7690,"&lt;&gt;P")</f>
        <v>500</v>
      </c>
      <c r="G227">
        <f>SUMIFS('2way'!$AD$3:$AD$7690,'2way'!$Q$3:$Q$7690,"="&amp;B227,'2way'!$Y$3:$Y$7690,"&lt;&gt;P") + SUMIFS('2way'!$AD$3:$AD$7690,'2way'!$R$3:$R$7690,"="&amp;D227,'2way'!$Y$3:$Y$7690,"&lt;&gt;P")</f>
        <v>-200</v>
      </c>
      <c r="H227" s="80">
        <f t="shared" si="10"/>
        <v>-0.4</v>
      </c>
      <c r="I227">
        <f>SUMIFS('2way'!$Z$3:$Z$7690,'2way'!$Q$3:$Q$7690,"=" &amp;B227,'2way'!$Y$3:$Y$7690,"&lt;&gt;P") + SUMIFS('2way'!$Z$3:$Z$7690,'2way'!$R$3:$R$7690,"=" &amp;B227,'2way'!$Y$3:$Y$7690,"&lt;&gt;P")</f>
        <v>500</v>
      </c>
      <c r="J227">
        <f>SUMIFS('2way'!$AF$3:$AF$7690,'2way'!$Q$3:$Q$7690,"="&amp;B227,'2way'!$Y$3:$Y$7690,"&lt;&gt;P") + SUMIFS('2way'!$AF$3:$AF$7690,'2way'!$R$3:$R$7690,"="&amp;B227,'2way'!$Y$3:$Y$7690,"&lt;&gt;P")</f>
        <v>-160</v>
      </c>
      <c r="K227" s="80">
        <f t="shared" si="11"/>
        <v>-0.32</v>
      </c>
    </row>
    <row r="228" spans="1:1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600</v>
      </c>
      <c r="D228">
        <f>SUMIFS('2way'!$AB$3:$AB$7690,'2way'!$Q$3:$Q$7690,"="&amp;B228,'2way'!$Z$3:$Z$7690,"&lt;&gt;P") + SUMIFS('2way'!$AB$3:$AB$7690,'2way'!$R$3:$R$7690,"="&amp;B228,'2way'!$Z$3:$Z$7690,"&lt;&gt;P")</f>
        <v>263</v>
      </c>
      <c r="E228" s="80">
        <f t="shared" si="9"/>
        <v>0.43833333333333335</v>
      </c>
      <c r="F228">
        <f>SUMIFS('2way'!$Z$3:$Z$7690,'2way'!$Q$3:$Q$7690,"=" &amp;B228,'2way'!$Y$3:$Y$7690,"&lt;&gt;P") + SUMIFS('2way'!$Z$3:$Z$7690,'2way'!$R$3:$R$7690,"=" &amp;B228,'2way'!$Y$3:$Y$7690,"&lt;&gt;P")</f>
        <v>600</v>
      </c>
      <c r="G228">
        <f>SUMIFS('2way'!$AD$3:$AD$7690,'2way'!$Q$3:$Q$7690,"="&amp;B228,'2way'!$Y$3:$Y$7690,"&lt;&gt;P") + SUMIFS('2way'!$AD$3:$AD$7690,'2way'!$R$3:$R$7690,"="&amp;D228,'2way'!$Y$3:$Y$7690,"&lt;&gt;P")</f>
        <v>-300</v>
      </c>
      <c r="H228" s="80">
        <f t="shared" si="10"/>
        <v>-0.5</v>
      </c>
      <c r="I228">
        <f>SUMIFS('2way'!$Z$3:$Z$7690,'2way'!$Q$3:$Q$7690,"=" &amp;B228,'2way'!$Y$3:$Y$7690,"&lt;&gt;P") + SUMIFS('2way'!$Z$3:$Z$7690,'2way'!$R$3:$R$7690,"=" &amp;B228,'2way'!$Y$3:$Y$7690,"&lt;&gt;P")</f>
        <v>600</v>
      </c>
      <c r="J228">
        <f>SUMIFS('2way'!$AF$3:$AF$7690,'2way'!$Q$3:$Q$7690,"="&amp;B228,'2way'!$Y$3:$Y$7690,"&lt;&gt;P") + SUMIFS('2way'!$AF$3:$AF$7690,'2way'!$R$3:$R$7690,"="&amp;B228,'2way'!$Y$3:$Y$7690,"&lt;&gt;P")</f>
        <v>54</v>
      </c>
      <c r="K228" s="80">
        <f t="shared" si="11"/>
        <v>0.09</v>
      </c>
    </row>
    <row r="229" spans="1:1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600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80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600</v>
      </c>
      <c r="G229">
        <f>SUMIFS('2way'!$AD$3:$AD$7690,'2way'!$Q$3:$Q$7690,"="&amp;B229,'2way'!$Y$3:$Y$7690,"&lt;&gt;P") + SUMIFS('2way'!$AD$3:$AD$7690,'2way'!$R$3:$R$7690,"="&amp;D229,'2way'!$Y$3:$Y$7690,"&lt;&gt;P")</f>
        <v>92</v>
      </c>
      <c r="H229" s="80">
        <f t="shared" si="10"/>
        <v>0.15333333333333332</v>
      </c>
      <c r="I229">
        <f>SUMIFS('2way'!$Z$3:$Z$7690,'2way'!$Q$3:$Q$7690,"=" &amp;B229,'2way'!$Y$3:$Y$7690,"&lt;&gt;P") + SUMIFS('2way'!$Z$3:$Z$7690,'2way'!$R$3:$R$7690,"=" &amp;B229,'2way'!$Y$3:$Y$7690,"&lt;&gt;P")</f>
        <v>600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80" t="e">
        <f t="shared" si="11"/>
        <v>#N/A</v>
      </c>
    </row>
    <row r="230" spans="1:1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600</v>
      </c>
      <c r="D230">
        <f>SUMIFS('2way'!$AB$3:$AB$7690,'2way'!$Q$3:$Q$7690,"="&amp;B230,'2way'!$Z$3:$Z$7690,"&lt;&gt;P") + SUMIFS('2way'!$AB$3:$AB$7690,'2way'!$R$3:$R$7690,"="&amp;B230,'2way'!$Z$3:$Z$7690,"&lt;&gt;P")</f>
        <v>-101</v>
      </c>
      <c r="E230" s="80">
        <f t="shared" si="9"/>
        <v>-0.16833333333333333</v>
      </c>
      <c r="F230">
        <f>SUMIFS('2way'!$Z$3:$Z$7690,'2way'!$Q$3:$Q$7690,"=" &amp;B230,'2way'!$Y$3:$Y$7690,"&lt;&gt;P") + SUMIFS('2way'!$Z$3:$Z$7690,'2way'!$R$3:$R$7690,"=" &amp;B230,'2way'!$Y$3:$Y$7690,"&lt;&gt;P")</f>
        <v>600</v>
      </c>
      <c r="G230">
        <f>SUMIFS('2way'!$AD$3:$AD$7690,'2way'!$Q$3:$Q$7690,"="&amp;B230,'2way'!$Y$3:$Y$7690,"&lt;&gt;P") + SUMIFS('2way'!$AD$3:$AD$7690,'2way'!$R$3:$R$7690,"="&amp;D230,'2way'!$Y$3:$Y$7690,"&lt;&gt;P")</f>
        <v>-300</v>
      </c>
      <c r="H230" s="80">
        <f t="shared" si="10"/>
        <v>-0.5</v>
      </c>
      <c r="I230">
        <f>SUMIFS('2way'!$Z$3:$Z$7690,'2way'!$Q$3:$Q$7690,"=" &amp;B230,'2way'!$Y$3:$Y$7690,"&lt;&gt;P") + SUMIFS('2way'!$Z$3:$Z$7690,'2way'!$R$3:$R$7690,"=" &amp;B230,'2way'!$Y$3:$Y$7690,"&lt;&gt;P")</f>
        <v>600</v>
      </c>
      <c r="J230">
        <f>SUMIFS('2way'!$AF$3:$AF$7690,'2way'!$Q$3:$Q$7690,"="&amp;B230,'2way'!$Y$3:$Y$7690,"&lt;&gt;P") + SUMIFS('2way'!$AF$3:$AF$7690,'2way'!$R$3:$R$7690,"="&amp;B230,'2way'!$Y$3:$Y$7690,"&lt;&gt;P")</f>
        <v>63</v>
      </c>
      <c r="K230" s="80">
        <f t="shared" si="11"/>
        <v>0.105</v>
      </c>
    </row>
    <row r="231" spans="1:1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500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80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500</v>
      </c>
      <c r="G231">
        <f>SUMIFS('2way'!$AD$3:$AD$7690,'2way'!$Q$3:$Q$7690,"="&amp;B231,'2way'!$Y$3:$Y$7690,"&lt;&gt;P") + SUMIFS('2way'!$AD$3:$AD$7690,'2way'!$R$3:$R$7690,"="&amp;D231,'2way'!$Y$3:$Y$7690,"&lt;&gt;P")</f>
        <v>-200</v>
      </c>
      <c r="H231" s="80">
        <f t="shared" si="10"/>
        <v>-0.4</v>
      </c>
      <c r="I231">
        <f>SUMIFS('2way'!$Z$3:$Z$7690,'2way'!$Q$3:$Q$7690,"=" &amp;B231,'2way'!$Y$3:$Y$7690,"&lt;&gt;P") + SUMIFS('2way'!$Z$3:$Z$7690,'2way'!$R$3:$R$7690,"=" &amp;B231,'2way'!$Y$3:$Y$7690,"&lt;&gt;P")</f>
        <v>500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80" t="e">
        <f t="shared" si="11"/>
        <v>#N/A</v>
      </c>
    </row>
    <row r="232" spans="1:1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600</v>
      </c>
      <c r="D232">
        <f>SUMIFS('2way'!$AB$3:$AB$7690,'2way'!$Q$3:$Q$7690,"="&amp;B232,'2way'!$Z$3:$Z$7690,"&lt;&gt;P") + SUMIFS('2way'!$AB$3:$AB$7690,'2way'!$R$3:$R$7690,"="&amp;B232,'2way'!$Z$3:$Z$7690,"&lt;&gt;P")</f>
        <v>-600</v>
      </c>
      <c r="E232" s="80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600</v>
      </c>
      <c r="G232">
        <f>SUMIFS('2way'!$AD$3:$AD$7690,'2way'!$Q$3:$Q$7690,"="&amp;B232,'2way'!$Y$3:$Y$7690,"&lt;&gt;P") + SUMIFS('2way'!$AD$3:$AD$7690,'2way'!$R$3:$R$7690,"="&amp;D232,'2way'!$Y$3:$Y$7690,"&lt;&gt;P")</f>
        <v>-300</v>
      </c>
      <c r="H232" s="80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600</v>
      </c>
      <c r="J232">
        <f>SUMIFS('2way'!$AF$3:$AF$7690,'2way'!$Q$3:$Q$7690,"="&amp;B232,'2way'!$Y$3:$Y$7690,"&lt;&gt;P") + SUMIFS('2way'!$AF$3:$AF$7690,'2way'!$R$3:$R$7690,"="&amp;B232,'2way'!$Y$3:$Y$7690,"&lt;&gt;P")</f>
        <v>-436</v>
      </c>
      <c r="K232" s="80">
        <f t="shared" si="11"/>
        <v>-0.72666666666666668</v>
      </c>
    </row>
    <row r="233" spans="1:1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600</v>
      </c>
      <c r="D233">
        <f>SUMIFS('2way'!$AB$3:$AB$7690,'2way'!$Q$3:$Q$7690,"="&amp;B233,'2way'!$Z$3:$Z$7690,"&lt;&gt;P") + SUMIFS('2way'!$AB$3:$AB$7690,'2way'!$R$3:$R$7690,"="&amp;B233,'2way'!$Z$3:$Z$7690,"&lt;&gt;P")</f>
        <v>67</v>
      </c>
      <c r="E233" s="80">
        <f t="shared" si="9"/>
        <v>0.11166666666666666</v>
      </c>
      <c r="F233">
        <f>SUMIFS('2way'!$Z$3:$Z$7690,'2way'!$Q$3:$Q$7690,"=" &amp;B233,'2way'!$Y$3:$Y$7690,"&lt;&gt;P") + SUMIFS('2way'!$Z$3:$Z$7690,'2way'!$R$3:$R$7690,"=" &amp;B233,'2way'!$Y$3:$Y$7690,"&lt;&gt;P")</f>
        <v>600</v>
      </c>
      <c r="G233">
        <f>SUMIFS('2way'!$AD$3:$AD$7690,'2way'!$Q$3:$Q$7690,"="&amp;B233,'2way'!$Y$3:$Y$7690,"&lt;&gt;P") + SUMIFS('2way'!$AD$3:$AD$7690,'2way'!$R$3:$R$7690,"="&amp;D233,'2way'!$Y$3:$Y$7690,"&lt;&gt;P")</f>
        <v>-300</v>
      </c>
      <c r="H233" s="80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600</v>
      </c>
      <c r="J233">
        <f>SUMIFS('2way'!$AF$3:$AF$7690,'2way'!$Q$3:$Q$7690,"="&amp;B233,'2way'!$Y$3:$Y$7690,"&lt;&gt;P") + SUMIFS('2way'!$AF$3:$AF$7690,'2way'!$R$3:$R$7690,"="&amp;B233,'2way'!$Y$3:$Y$7690,"&lt;&gt;P")</f>
        <v>227</v>
      </c>
      <c r="K233" s="80">
        <f t="shared" si="11"/>
        <v>0.37833333333333335</v>
      </c>
    </row>
    <row r="234" spans="1:1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600</v>
      </c>
      <c r="D234">
        <f>SUMIFS('2way'!$AB$3:$AB$7690,'2way'!$Q$3:$Q$7690,"="&amp;B234,'2way'!$Z$3:$Z$7690,"&lt;&gt;P") + SUMIFS('2way'!$AB$3:$AB$7690,'2way'!$R$3:$R$7690,"="&amp;B234,'2way'!$Z$3:$Z$7690,"&lt;&gt;P")</f>
        <v>-197</v>
      </c>
      <c r="E234" s="80">
        <f t="shared" si="9"/>
        <v>-0.32833333333333331</v>
      </c>
      <c r="F234">
        <f>SUMIFS('2way'!$Z$3:$Z$7690,'2way'!$Q$3:$Q$7690,"=" &amp;B234,'2way'!$Y$3:$Y$7690,"&lt;&gt;P") + SUMIFS('2way'!$Z$3:$Z$7690,'2way'!$R$3:$R$7690,"=" &amp;B234,'2way'!$Y$3:$Y$7690,"&lt;&gt;P")</f>
        <v>600</v>
      </c>
      <c r="G234">
        <f>SUMIFS('2way'!$AD$3:$AD$7690,'2way'!$Q$3:$Q$7690,"="&amp;B234,'2way'!$Y$3:$Y$7690,"&lt;&gt;P") + SUMIFS('2way'!$AD$3:$AD$7690,'2way'!$R$3:$R$7690,"="&amp;D234,'2way'!$Y$3:$Y$7690,"&lt;&gt;P")</f>
        <v>-300</v>
      </c>
      <c r="H234" s="80">
        <f t="shared" si="10"/>
        <v>-0.5</v>
      </c>
      <c r="I234">
        <f>SUMIFS('2way'!$Z$3:$Z$7690,'2way'!$Q$3:$Q$7690,"=" &amp;B234,'2way'!$Y$3:$Y$7690,"&lt;&gt;P") + SUMIFS('2way'!$Z$3:$Z$7690,'2way'!$R$3:$R$7690,"=" &amp;B234,'2way'!$Y$3:$Y$7690,"&lt;&gt;P")</f>
        <v>600</v>
      </c>
      <c r="J234">
        <f>SUMIFS('2way'!$AF$3:$AF$7690,'2way'!$Q$3:$Q$7690,"="&amp;B234,'2way'!$Y$3:$Y$7690,"&lt;&gt;P") + SUMIFS('2way'!$AF$3:$AF$7690,'2way'!$R$3:$R$7690,"="&amp;B234,'2way'!$Y$3:$Y$7690,"&lt;&gt;P")</f>
        <v>-417</v>
      </c>
      <c r="K234" s="80">
        <f t="shared" si="11"/>
        <v>-0.69499999999999995</v>
      </c>
    </row>
    <row r="235" spans="1:1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600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80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600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80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600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80" t="e">
        <f t="shared" si="11"/>
        <v>#N/A</v>
      </c>
    </row>
    <row r="236" spans="1:1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200</v>
      </c>
      <c r="D236">
        <f>SUMIFS('2way'!$AB$3:$AB$7690,'2way'!$Q$3:$Q$7690,"="&amp;B236,'2way'!$Z$3:$Z$7690,"&lt;&gt;P") + SUMIFS('2way'!$AB$3:$AB$7690,'2way'!$R$3:$R$7690,"="&amp;B236,'2way'!$Z$3:$Z$7690,"&lt;&gt;P")</f>
        <v>-33</v>
      </c>
      <c r="E236" s="80">
        <f t="shared" si="9"/>
        <v>-0.16500000000000001</v>
      </c>
      <c r="F236">
        <f>SUMIFS('2way'!$Z$3:$Z$7690,'2way'!$Q$3:$Q$7690,"=" &amp;B236,'2way'!$Y$3:$Y$7690,"&lt;&gt;P") + SUMIFS('2way'!$Z$3:$Z$7690,'2way'!$R$3:$R$7690,"=" &amp;B236,'2way'!$Y$3:$Y$7690,"&lt;&gt;P")</f>
        <v>200</v>
      </c>
      <c r="G236">
        <f>SUMIFS('2way'!$AD$3:$AD$7690,'2way'!$Q$3:$Q$7690,"="&amp;B236,'2way'!$Y$3:$Y$7690,"&lt;&gt;P") + SUMIFS('2way'!$AD$3:$AD$7690,'2way'!$R$3:$R$7690,"="&amp;D236,'2way'!$Y$3:$Y$7690,"&lt;&gt;P")</f>
        <v>67</v>
      </c>
      <c r="H236" s="80">
        <f t="shared" si="10"/>
        <v>0.33500000000000002</v>
      </c>
      <c r="I236">
        <f>SUMIFS('2way'!$Z$3:$Z$7690,'2way'!$Q$3:$Q$7690,"=" &amp;B236,'2way'!$Y$3:$Y$7690,"&lt;&gt;P") + SUMIFS('2way'!$Z$3:$Z$7690,'2way'!$R$3:$R$7690,"=" &amp;B236,'2way'!$Y$3:$Y$7690,"&lt;&gt;P")</f>
        <v>200</v>
      </c>
      <c r="J236">
        <f>SUMIFS('2way'!$AF$3:$AF$7690,'2way'!$Q$3:$Q$7690,"="&amp;B236,'2way'!$Y$3:$Y$7690,"&lt;&gt;P") + SUMIFS('2way'!$AF$3:$AF$7690,'2way'!$R$3:$R$7690,"="&amp;B236,'2way'!$Y$3:$Y$7690,"&lt;&gt;P")</f>
        <v>-200</v>
      </c>
      <c r="K236" s="80">
        <f t="shared" si="11"/>
        <v>-1</v>
      </c>
    </row>
    <row r="237" spans="1:1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200</v>
      </c>
      <c r="D237">
        <f>SUMIFS('2way'!$AB$3:$AB$7690,'2way'!$Q$3:$Q$7690,"="&amp;B237,'2way'!$Z$3:$Z$7690,"&lt;&gt;P") + SUMIFS('2way'!$AB$3:$AB$7690,'2way'!$R$3:$R$7690,"="&amp;B237,'2way'!$Z$3:$Z$7690,"&lt;&gt;P")</f>
        <v>-200</v>
      </c>
      <c r="E237" s="80">
        <f t="shared" si="9"/>
        <v>-1</v>
      </c>
      <c r="F237">
        <f>SUMIFS('2way'!$Z$3:$Z$7690,'2way'!$Q$3:$Q$7690,"=" &amp;B237,'2way'!$Y$3:$Y$7690,"&lt;&gt;P") + SUMIFS('2way'!$Z$3:$Z$7690,'2way'!$R$3:$R$7690,"=" &amp;B237,'2way'!$Y$3:$Y$7690,"&lt;&gt;P")</f>
        <v>200</v>
      </c>
      <c r="G237">
        <f>SUMIFS('2way'!$AD$3:$AD$7690,'2way'!$Q$3:$Q$7690,"="&amp;B237,'2way'!$Y$3:$Y$7690,"&lt;&gt;P") + SUMIFS('2way'!$AD$3:$AD$7690,'2way'!$R$3:$R$7690,"="&amp;D237,'2way'!$Y$3:$Y$7690,"&lt;&gt;P")</f>
        <v>-200</v>
      </c>
      <c r="H237" s="80">
        <f t="shared" si="10"/>
        <v>-1</v>
      </c>
      <c r="I237">
        <f>SUMIFS('2way'!$Z$3:$Z$7690,'2way'!$Q$3:$Q$7690,"=" &amp;B237,'2way'!$Y$3:$Y$7690,"&lt;&gt;P") + SUMIFS('2way'!$Z$3:$Z$7690,'2way'!$R$3:$R$7690,"=" &amp;B237,'2way'!$Y$3:$Y$7690,"&lt;&gt;P")</f>
        <v>200</v>
      </c>
      <c r="J237">
        <f>SUMIFS('2way'!$AF$3:$AF$7690,'2way'!$Q$3:$Q$7690,"="&amp;B237,'2way'!$Y$3:$Y$7690,"&lt;&gt;P") + SUMIFS('2way'!$AF$3:$AF$7690,'2way'!$R$3:$R$7690,"="&amp;B237,'2way'!$Y$3:$Y$7690,"&lt;&gt;P")</f>
        <v>-200</v>
      </c>
      <c r="K237" s="80">
        <f t="shared" si="11"/>
        <v>-1</v>
      </c>
    </row>
    <row r="238" spans="1:1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200</v>
      </c>
      <c r="D238">
        <f>SUMIFS('2way'!$AB$3:$AB$7690,'2way'!$Q$3:$Q$7690,"="&amp;B238,'2way'!$Z$3:$Z$7690,"&lt;&gt;P") + SUMIFS('2way'!$AB$3:$AB$7690,'2way'!$R$3:$R$7690,"="&amp;B238,'2way'!$Z$3:$Z$7690,"&lt;&gt;P")</f>
        <v>247</v>
      </c>
      <c r="E238" s="80">
        <f t="shared" si="9"/>
        <v>1.2350000000000001</v>
      </c>
      <c r="F238">
        <f>SUMIFS('2way'!$Z$3:$Z$7690,'2way'!$Q$3:$Q$7690,"=" &amp;B238,'2way'!$Y$3:$Y$7690,"&lt;&gt;P") + SUMIFS('2way'!$Z$3:$Z$7690,'2way'!$R$3:$R$7690,"=" &amp;B238,'2way'!$Y$3:$Y$7690,"&lt;&gt;P")</f>
        <v>200</v>
      </c>
      <c r="G238">
        <f>SUMIFS('2way'!$AD$3:$AD$7690,'2way'!$Q$3:$Q$7690,"="&amp;B238,'2way'!$Y$3:$Y$7690,"&lt;&gt;P") + SUMIFS('2way'!$AD$3:$AD$7690,'2way'!$R$3:$R$7690,"="&amp;D238,'2way'!$Y$3:$Y$7690,"&lt;&gt;P")</f>
        <v>75</v>
      </c>
      <c r="H238" s="80">
        <f t="shared" si="10"/>
        <v>0.375</v>
      </c>
      <c r="I238">
        <f>SUMIFS('2way'!$Z$3:$Z$7690,'2way'!$Q$3:$Q$7690,"=" &amp;B238,'2way'!$Y$3:$Y$7690,"&lt;&gt;P") + SUMIFS('2way'!$Z$3:$Z$7690,'2way'!$R$3:$R$7690,"=" &amp;B238,'2way'!$Y$3:$Y$7690,"&lt;&gt;P")</f>
        <v>200</v>
      </c>
      <c r="J238">
        <f>SUMIFS('2way'!$AF$3:$AF$7690,'2way'!$Q$3:$Q$7690,"="&amp;B238,'2way'!$Y$3:$Y$7690,"&lt;&gt;P") + SUMIFS('2way'!$AF$3:$AF$7690,'2way'!$R$3:$R$7690,"="&amp;B238,'2way'!$Y$3:$Y$7690,"&lt;&gt;P")</f>
        <v>-200</v>
      </c>
      <c r="K238" s="80">
        <f t="shared" si="11"/>
        <v>-1</v>
      </c>
    </row>
    <row r="239" spans="1:1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200</v>
      </c>
      <c r="D239">
        <f>SUMIFS('2way'!$AB$3:$AB$7690,'2way'!$Q$3:$Q$7690,"="&amp;B239,'2way'!$Z$3:$Z$7690,"&lt;&gt;P") + SUMIFS('2way'!$AB$3:$AB$7690,'2way'!$R$3:$R$7690,"="&amp;B239,'2way'!$Z$3:$Z$7690,"&lt;&gt;P")</f>
        <v>-39</v>
      </c>
      <c r="E239" s="80">
        <f t="shared" si="9"/>
        <v>-0.19500000000000001</v>
      </c>
      <c r="F239">
        <f>SUMIFS('2way'!$Z$3:$Z$7690,'2way'!$Q$3:$Q$7690,"=" &amp;B239,'2way'!$Y$3:$Y$7690,"&lt;&gt;P") + SUMIFS('2way'!$Z$3:$Z$7690,'2way'!$R$3:$R$7690,"=" &amp;B239,'2way'!$Y$3:$Y$7690,"&lt;&gt;P")</f>
        <v>200</v>
      </c>
      <c r="G239">
        <f>SUMIFS('2way'!$AD$3:$AD$7690,'2way'!$Q$3:$Q$7690,"="&amp;B239,'2way'!$Y$3:$Y$7690,"&lt;&gt;P") + SUMIFS('2way'!$AD$3:$AD$7690,'2way'!$R$3:$R$7690,"="&amp;D239,'2way'!$Y$3:$Y$7690,"&lt;&gt;P")</f>
        <v>61</v>
      </c>
      <c r="H239" s="80">
        <f t="shared" si="10"/>
        <v>0.30499999999999999</v>
      </c>
      <c r="I239">
        <f>SUMIFS('2way'!$Z$3:$Z$7690,'2way'!$Q$3:$Q$7690,"=" &amp;B239,'2way'!$Y$3:$Y$7690,"&lt;&gt;P") + SUMIFS('2way'!$Z$3:$Z$7690,'2way'!$R$3:$R$7690,"=" &amp;B239,'2way'!$Y$3:$Y$7690,"&lt;&gt;P")</f>
        <v>200</v>
      </c>
      <c r="J239">
        <f>SUMIFS('2way'!$AF$3:$AF$7690,'2way'!$Q$3:$Q$7690,"="&amp;B239,'2way'!$Y$3:$Y$7690,"&lt;&gt;P") + SUMIFS('2way'!$AF$3:$AF$7690,'2way'!$R$3:$R$7690,"="&amp;B239,'2way'!$Y$3:$Y$7690,"&lt;&gt;P")</f>
        <v>-200</v>
      </c>
      <c r="K239" s="80">
        <f t="shared" si="11"/>
        <v>-1</v>
      </c>
    </row>
    <row r="240" spans="1:1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200</v>
      </c>
      <c r="D240">
        <f>SUMIFS('2way'!$AB$3:$AB$7690,'2way'!$Q$3:$Q$7690,"="&amp;B240,'2way'!$Z$3:$Z$7690,"&lt;&gt;P") + SUMIFS('2way'!$AB$3:$AB$7690,'2way'!$R$3:$R$7690,"="&amp;B240,'2way'!$Z$3:$Z$7690,"&lt;&gt;P")</f>
        <v>290</v>
      </c>
      <c r="E240" s="80">
        <f t="shared" si="9"/>
        <v>1.45</v>
      </c>
      <c r="F240">
        <f>SUMIFS('2way'!$Z$3:$Z$7690,'2way'!$Q$3:$Q$7690,"=" &amp;B240,'2way'!$Y$3:$Y$7690,"&lt;&gt;P") + SUMIFS('2way'!$Z$3:$Z$7690,'2way'!$R$3:$R$7690,"=" &amp;B240,'2way'!$Y$3:$Y$7690,"&lt;&gt;P")</f>
        <v>200</v>
      </c>
      <c r="G240">
        <f>SUMIFS('2way'!$AD$3:$AD$7690,'2way'!$Q$3:$Q$7690,"="&amp;B240,'2way'!$Y$3:$Y$7690,"&lt;&gt;P") + SUMIFS('2way'!$AD$3:$AD$7690,'2way'!$R$3:$R$7690,"="&amp;D240,'2way'!$Y$3:$Y$7690,"&lt;&gt;P")</f>
        <v>80</v>
      </c>
      <c r="H240" s="80">
        <f t="shared" si="10"/>
        <v>0.4</v>
      </c>
      <c r="I240">
        <f>SUMIFS('2way'!$Z$3:$Z$7690,'2way'!$Q$3:$Q$7690,"=" &amp;B240,'2way'!$Y$3:$Y$7690,"&lt;&gt;P") + SUMIFS('2way'!$Z$3:$Z$7690,'2way'!$R$3:$R$7690,"=" &amp;B240,'2way'!$Y$3:$Y$7690,"&lt;&gt;P")</f>
        <v>200</v>
      </c>
      <c r="J240">
        <f>SUMIFS('2way'!$AF$3:$AF$7690,'2way'!$Q$3:$Q$7690,"="&amp;B240,'2way'!$Y$3:$Y$7690,"&lt;&gt;P") + SUMIFS('2way'!$AF$3:$AF$7690,'2way'!$R$3:$R$7690,"="&amp;B240,'2way'!$Y$3:$Y$7690,"&lt;&gt;P")</f>
        <v>-200</v>
      </c>
      <c r="K240" s="80">
        <f t="shared" si="11"/>
        <v>-1</v>
      </c>
    </row>
    <row r="241" spans="1:1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200</v>
      </c>
      <c r="D241">
        <f>SUMIFS('2way'!$AB$3:$AB$7690,'2way'!$Q$3:$Q$7690,"="&amp;B241,'2way'!$Z$3:$Z$7690,"&lt;&gt;P") + SUMIFS('2way'!$AB$3:$AB$7690,'2way'!$R$3:$R$7690,"="&amp;B241,'2way'!$Z$3:$Z$7690,"&lt;&gt;P")</f>
        <v>-200</v>
      </c>
      <c r="E241" s="80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200</v>
      </c>
      <c r="G241">
        <f>SUMIFS('2way'!$AD$3:$AD$7690,'2way'!$Q$3:$Q$7690,"="&amp;B241,'2way'!$Y$3:$Y$7690,"&lt;&gt;P") + SUMIFS('2way'!$AD$3:$AD$7690,'2way'!$R$3:$R$7690,"="&amp;D241,'2way'!$Y$3:$Y$7690,"&lt;&gt;P")</f>
        <v>-200</v>
      </c>
      <c r="H241" s="80">
        <f t="shared" si="10"/>
        <v>-1</v>
      </c>
      <c r="I241">
        <f>SUMIFS('2way'!$Z$3:$Z$7690,'2way'!$Q$3:$Q$7690,"=" &amp;B241,'2way'!$Y$3:$Y$7690,"&lt;&gt;P") + SUMIFS('2way'!$Z$3:$Z$7690,'2way'!$R$3:$R$7690,"=" &amp;B241,'2way'!$Y$3:$Y$7690,"&lt;&gt;P")</f>
        <v>200</v>
      </c>
      <c r="J241">
        <f>SUMIFS('2way'!$AF$3:$AF$7690,'2way'!$Q$3:$Q$7690,"="&amp;B241,'2way'!$Y$3:$Y$7690,"&lt;&gt;P") + SUMIFS('2way'!$AF$3:$AF$7690,'2way'!$R$3:$R$7690,"="&amp;B241,'2way'!$Y$3:$Y$7690,"&lt;&gt;P")</f>
        <v>-200</v>
      </c>
      <c r="K241" s="80">
        <f t="shared" si="11"/>
        <v>-1</v>
      </c>
    </row>
    <row r="242" spans="1:1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200</v>
      </c>
      <c r="D242">
        <f>SUMIFS('2way'!$AB$3:$AB$7690,'2way'!$Q$3:$Q$7690,"="&amp;B242,'2way'!$Z$3:$Z$7690,"&lt;&gt;P") + SUMIFS('2way'!$AB$3:$AB$7690,'2way'!$R$3:$R$7690,"="&amp;B242,'2way'!$Z$3:$Z$7690,"&lt;&gt;P")</f>
        <v>91</v>
      </c>
      <c r="E242" s="80">
        <f t="shared" si="9"/>
        <v>0.45500000000000002</v>
      </c>
      <c r="F242">
        <f>SUMIFS('2way'!$Z$3:$Z$7690,'2way'!$Q$3:$Q$7690,"=" &amp;B242,'2way'!$Y$3:$Y$7690,"&lt;&gt;P") + SUMIFS('2way'!$Z$3:$Z$7690,'2way'!$R$3:$R$7690,"=" &amp;B242,'2way'!$Y$3:$Y$7690,"&lt;&gt;P")</f>
        <v>200</v>
      </c>
      <c r="G242">
        <f>SUMIFS('2way'!$AD$3:$AD$7690,'2way'!$Q$3:$Q$7690,"="&amp;B242,'2way'!$Y$3:$Y$7690,"&lt;&gt;P") + SUMIFS('2way'!$AD$3:$AD$7690,'2way'!$R$3:$R$7690,"="&amp;D242,'2way'!$Y$3:$Y$7690,"&lt;&gt;P")</f>
        <v>-100</v>
      </c>
      <c r="H242" s="80">
        <f t="shared" si="10"/>
        <v>-0.5</v>
      </c>
      <c r="I242">
        <f>SUMIFS('2way'!$Z$3:$Z$7690,'2way'!$Q$3:$Q$7690,"=" &amp;B242,'2way'!$Y$3:$Y$7690,"&lt;&gt;P") + SUMIFS('2way'!$Z$3:$Z$7690,'2way'!$R$3:$R$7690,"=" &amp;B242,'2way'!$Y$3:$Y$7690,"&lt;&gt;P")</f>
        <v>200</v>
      </c>
      <c r="J242">
        <f>SUMIFS('2way'!$AF$3:$AF$7690,'2way'!$Q$3:$Q$7690,"="&amp;B242,'2way'!$Y$3:$Y$7690,"&lt;&gt;P") + SUMIFS('2way'!$AF$3:$AF$7690,'2way'!$R$3:$R$7690,"="&amp;B242,'2way'!$Y$3:$Y$7690,"&lt;&gt;P")</f>
        <v>-200</v>
      </c>
      <c r="K242" s="80">
        <f t="shared" si="11"/>
        <v>-1</v>
      </c>
    </row>
    <row r="243" spans="1:1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200</v>
      </c>
      <c r="D243">
        <f>SUMIFS('2way'!$AB$3:$AB$7690,'2way'!$Q$3:$Q$7690,"="&amp;B243,'2way'!$Z$3:$Z$7690,"&lt;&gt;P") + SUMIFS('2way'!$AB$3:$AB$7690,'2way'!$R$3:$R$7690,"="&amp;B243,'2way'!$Z$3:$Z$7690,"&lt;&gt;P")</f>
        <v>-28</v>
      </c>
      <c r="E243" s="80">
        <f t="shared" si="9"/>
        <v>-0.14000000000000001</v>
      </c>
      <c r="F243">
        <f>SUMIFS('2way'!$Z$3:$Z$7690,'2way'!$Q$3:$Q$7690,"=" &amp;B243,'2way'!$Y$3:$Y$7690,"&lt;&gt;P") + SUMIFS('2way'!$Z$3:$Z$7690,'2way'!$R$3:$R$7690,"=" &amp;B243,'2way'!$Y$3:$Y$7690,"&lt;&gt;P")</f>
        <v>200</v>
      </c>
      <c r="G243">
        <f>SUMIFS('2way'!$AD$3:$AD$7690,'2way'!$Q$3:$Q$7690,"="&amp;B243,'2way'!$Y$3:$Y$7690,"&lt;&gt;P") + SUMIFS('2way'!$AD$3:$AD$7690,'2way'!$R$3:$R$7690,"="&amp;D243,'2way'!$Y$3:$Y$7690,"&lt;&gt;P")</f>
        <v>72</v>
      </c>
      <c r="H243" s="80">
        <f t="shared" si="10"/>
        <v>0.36</v>
      </c>
      <c r="I243">
        <f>SUMIFS('2way'!$Z$3:$Z$7690,'2way'!$Q$3:$Q$7690,"=" &amp;B243,'2way'!$Y$3:$Y$7690,"&lt;&gt;P") + SUMIFS('2way'!$Z$3:$Z$7690,'2way'!$R$3:$R$7690,"=" &amp;B243,'2way'!$Y$3:$Y$7690,"&lt;&gt;P")</f>
        <v>200</v>
      </c>
      <c r="J243">
        <f>SUMIFS('2way'!$AF$3:$AF$7690,'2way'!$Q$3:$Q$7690,"="&amp;B243,'2way'!$Y$3:$Y$7690,"&lt;&gt;P") + SUMIFS('2way'!$AF$3:$AF$7690,'2way'!$R$3:$R$7690,"="&amp;B243,'2way'!$Y$3:$Y$7690,"&lt;&gt;P")</f>
        <v>-200</v>
      </c>
      <c r="K243" s="80">
        <f t="shared" si="11"/>
        <v>-1</v>
      </c>
    </row>
    <row r="244" spans="1:1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200</v>
      </c>
      <c r="D244">
        <f>SUMIFS('2way'!$AB$3:$AB$7690,'2way'!$Q$3:$Q$7690,"="&amp;B244,'2way'!$Z$3:$Z$7690,"&lt;&gt;P") + SUMIFS('2way'!$AB$3:$AB$7690,'2way'!$R$3:$R$7690,"="&amp;B244,'2way'!$Z$3:$Z$7690,"&lt;&gt;P")</f>
        <v>-12</v>
      </c>
      <c r="E244" s="80">
        <f t="shared" si="9"/>
        <v>-0.06</v>
      </c>
      <c r="F244">
        <f>SUMIFS('2way'!$Z$3:$Z$7690,'2way'!$Q$3:$Q$7690,"=" &amp;B244,'2way'!$Y$3:$Y$7690,"&lt;&gt;P") + SUMIFS('2way'!$Z$3:$Z$7690,'2way'!$R$3:$R$7690,"=" &amp;B244,'2way'!$Y$3:$Y$7690,"&lt;&gt;P")</f>
        <v>200</v>
      </c>
      <c r="G244">
        <f>SUMIFS('2way'!$AD$3:$AD$7690,'2way'!$Q$3:$Q$7690,"="&amp;B244,'2way'!$Y$3:$Y$7690,"&lt;&gt;P") + SUMIFS('2way'!$AD$3:$AD$7690,'2way'!$R$3:$R$7690,"="&amp;D244,'2way'!$Y$3:$Y$7690,"&lt;&gt;P")</f>
        <v>88</v>
      </c>
      <c r="H244" s="80">
        <f t="shared" si="10"/>
        <v>0.44</v>
      </c>
      <c r="I244">
        <f>SUMIFS('2way'!$Z$3:$Z$7690,'2way'!$Q$3:$Q$7690,"=" &amp;B244,'2way'!$Y$3:$Y$7690,"&lt;&gt;P") + SUMIFS('2way'!$Z$3:$Z$7690,'2way'!$R$3:$R$7690,"=" &amp;B244,'2way'!$Y$3:$Y$7690,"&lt;&gt;P")</f>
        <v>200</v>
      </c>
      <c r="J244">
        <f>SUMIFS('2way'!$AF$3:$AF$7690,'2way'!$Q$3:$Q$7690,"="&amp;B244,'2way'!$Y$3:$Y$7690,"&lt;&gt;P") + SUMIFS('2way'!$AF$3:$AF$7690,'2way'!$R$3:$R$7690,"="&amp;B244,'2way'!$Y$3:$Y$7690,"&lt;&gt;P")</f>
        <v>-200</v>
      </c>
      <c r="K244" s="80">
        <f t="shared" si="11"/>
        <v>-1</v>
      </c>
    </row>
    <row r="245" spans="1:1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200</v>
      </c>
      <c r="D245">
        <f>SUMIFS('2way'!$AB$3:$AB$7690,'2way'!$Q$3:$Q$7690,"="&amp;B245,'2way'!$Z$3:$Z$7690,"&lt;&gt;P") + SUMIFS('2way'!$AB$3:$AB$7690,'2way'!$R$3:$R$7690,"="&amp;B245,'2way'!$Z$3:$Z$7690,"&lt;&gt;P")</f>
        <v>38</v>
      </c>
      <c r="E245" s="80">
        <f t="shared" si="9"/>
        <v>0.19</v>
      </c>
      <c r="F245">
        <f>SUMIFS('2way'!$Z$3:$Z$7690,'2way'!$Q$3:$Q$7690,"=" &amp;B245,'2way'!$Y$3:$Y$7690,"&lt;&gt;P") + SUMIFS('2way'!$Z$3:$Z$7690,'2way'!$R$3:$R$7690,"=" &amp;B245,'2way'!$Y$3:$Y$7690,"&lt;&gt;P")</f>
        <v>200</v>
      </c>
      <c r="G245">
        <f>SUMIFS('2way'!$AD$3:$AD$7690,'2way'!$Q$3:$Q$7690,"="&amp;B245,'2way'!$Y$3:$Y$7690,"&lt;&gt;P") + SUMIFS('2way'!$AD$3:$AD$7690,'2way'!$R$3:$R$7690,"="&amp;D245,'2way'!$Y$3:$Y$7690,"&lt;&gt;P")</f>
        <v>-100</v>
      </c>
      <c r="H245" s="80">
        <f t="shared" si="10"/>
        <v>-0.5</v>
      </c>
      <c r="I245">
        <f>SUMIFS('2way'!$Z$3:$Z$7690,'2way'!$Q$3:$Q$7690,"=" &amp;B245,'2way'!$Y$3:$Y$7690,"&lt;&gt;P") + SUMIFS('2way'!$Z$3:$Z$7690,'2way'!$R$3:$R$7690,"=" &amp;B245,'2way'!$Y$3:$Y$7690,"&lt;&gt;P")</f>
        <v>200</v>
      </c>
      <c r="J245">
        <f>SUMIFS('2way'!$AF$3:$AF$7690,'2way'!$Q$3:$Q$7690,"="&amp;B245,'2way'!$Y$3:$Y$7690,"&lt;&gt;P") + SUMIFS('2way'!$AF$3:$AF$7690,'2way'!$R$3:$R$7690,"="&amp;B245,'2way'!$Y$3:$Y$7690,"&lt;&gt;P")</f>
        <v>38</v>
      </c>
      <c r="K245" s="80">
        <f t="shared" si="11"/>
        <v>0.19</v>
      </c>
    </row>
    <row r="246" spans="1:1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200</v>
      </c>
      <c r="D246">
        <f>SUMIFS('2way'!$AB$3:$AB$7690,'2way'!$Q$3:$Q$7690,"="&amp;B246,'2way'!$Z$3:$Z$7690,"&lt;&gt;P") + SUMIFS('2way'!$AB$3:$AB$7690,'2way'!$R$3:$R$7690,"="&amp;B246,'2way'!$Z$3:$Z$7690,"&lt;&gt;P")</f>
        <v>271</v>
      </c>
      <c r="E246" s="80">
        <f t="shared" si="9"/>
        <v>1.355</v>
      </c>
      <c r="F246">
        <f>SUMIFS('2way'!$Z$3:$Z$7690,'2way'!$Q$3:$Q$7690,"=" &amp;B246,'2way'!$Y$3:$Y$7690,"&lt;&gt;P") + SUMIFS('2way'!$Z$3:$Z$7690,'2way'!$R$3:$R$7690,"=" &amp;B246,'2way'!$Y$3:$Y$7690,"&lt;&gt;P")</f>
        <v>200</v>
      </c>
      <c r="G246">
        <f>SUMIFS('2way'!$AD$3:$AD$7690,'2way'!$Q$3:$Q$7690,"="&amp;B246,'2way'!$Y$3:$Y$7690,"&lt;&gt;P") + SUMIFS('2way'!$AD$3:$AD$7690,'2way'!$R$3:$R$7690,"="&amp;D246,'2way'!$Y$3:$Y$7690,"&lt;&gt;P")</f>
        <v>-100</v>
      </c>
      <c r="H246" s="80">
        <f t="shared" si="10"/>
        <v>-0.5</v>
      </c>
      <c r="I246">
        <f>SUMIFS('2way'!$Z$3:$Z$7690,'2way'!$Q$3:$Q$7690,"=" &amp;B246,'2way'!$Y$3:$Y$7690,"&lt;&gt;P") + SUMIFS('2way'!$Z$3:$Z$7690,'2way'!$R$3:$R$7690,"=" &amp;B246,'2way'!$Y$3:$Y$7690,"&lt;&gt;P")</f>
        <v>200</v>
      </c>
      <c r="J246">
        <f>SUMIFS('2way'!$AF$3:$AF$7690,'2way'!$Q$3:$Q$7690,"="&amp;B246,'2way'!$Y$3:$Y$7690,"&lt;&gt;P") + SUMIFS('2way'!$AF$3:$AF$7690,'2way'!$R$3:$R$7690,"="&amp;B246,'2way'!$Y$3:$Y$7690,"&lt;&gt;P")</f>
        <v>-200</v>
      </c>
      <c r="K246" s="80">
        <f t="shared" si="11"/>
        <v>-1</v>
      </c>
    </row>
    <row r="247" spans="1:1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200</v>
      </c>
      <c r="D247">
        <f>SUMIFS('2way'!$AB$3:$AB$7690,'2way'!$Q$3:$Q$7690,"="&amp;B247,'2way'!$Z$3:$Z$7690,"&lt;&gt;P") + SUMIFS('2way'!$AB$3:$AB$7690,'2way'!$R$3:$R$7690,"="&amp;B247,'2way'!$Z$3:$Z$7690,"&lt;&gt;P")</f>
        <v>129</v>
      </c>
      <c r="E247" s="80">
        <f t="shared" si="9"/>
        <v>0.64500000000000002</v>
      </c>
      <c r="F247">
        <f>SUMIFS('2way'!$Z$3:$Z$7690,'2way'!$Q$3:$Q$7690,"=" &amp;B247,'2way'!$Y$3:$Y$7690,"&lt;&gt;P") + SUMIFS('2way'!$Z$3:$Z$7690,'2way'!$R$3:$R$7690,"=" &amp;B247,'2way'!$Y$3:$Y$7690,"&lt;&gt;P")</f>
        <v>200</v>
      </c>
      <c r="G247">
        <f>SUMIFS('2way'!$AD$3:$AD$7690,'2way'!$Q$3:$Q$7690,"="&amp;B247,'2way'!$Y$3:$Y$7690,"&lt;&gt;P") + SUMIFS('2way'!$AD$3:$AD$7690,'2way'!$R$3:$R$7690,"="&amp;D247,'2way'!$Y$3:$Y$7690,"&lt;&gt;P")</f>
        <v>54</v>
      </c>
      <c r="H247" s="80">
        <f t="shared" si="10"/>
        <v>0.27</v>
      </c>
      <c r="I247">
        <f>SUMIFS('2way'!$Z$3:$Z$7690,'2way'!$Q$3:$Q$7690,"=" &amp;B247,'2way'!$Y$3:$Y$7690,"&lt;&gt;P") + SUMIFS('2way'!$Z$3:$Z$7690,'2way'!$R$3:$R$7690,"=" &amp;B247,'2way'!$Y$3:$Y$7690,"&lt;&gt;P")</f>
        <v>200</v>
      </c>
      <c r="J247">
        <f>SUMIFS('2way'!$AF$3:$AF$7690,'2way'!$Q$3:$Q$7690,"="&amp;B247,'2way'!$Y$3:$Y$7690,"&lt;&gt;P") + SUMIFS('2way'!$AF$3:$AF$7690,'2way'!$R$3:$R$7690,"="&amp;B247,'2way'!$Y$3:$Y$7690,"&lt;&gt;P")</f>
        <v>-200</v>
      </c>
      <c r="K247" s="80">
        <f t="shared" si="11"/>
        <v>-1</v>
      </c>
    </row>
    <row r="248" spans="1:1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200</v>
      </c>
      <c r="D248">
        <f>SUMIFS('2way'!$AB$3:$AB$7690,'2way'!$Q$3:$Q$7690,"="&amp;B248,'2way'!$Z$3:$Z$7690,"&lt;&gt;P") + SUMIFS('2way'!$AB$3:$AB$7690,'2way'!$R$3:$R$7690,"="&amp;B248,'2way'!$Z$3:$Z$7690,"&lt;&gt;P")</f>
        <v>-28</v>
      </c>
      <c r="E248" s="80">
        <f t="shared" si="9"/>
        <v>-0.14000000000000001</v>
      </c>
      <c r="F248">
        <f>SUMIFS('2way'!$Z$3:$Z$7690,'2way'!$Q$3:$Q$7690,"=" &amp;B248,'2way'!$Y$3:$Y$7690,"&lt;&gt;P") + SUMIFS('2way'!$Z$3:$Z$7690,'2way'!$R$3:$R$7690,"=" &amp;B248,'2way'!$Y$3:$Y$7690,"&lt;&gt;P")</f>
        <v>200</v>
      </c>
      <c r="G248">
        <f>SUMIFS('2way'!$AD$3:$AD$7690,'2way'!$Q$3:$Q$7690,"="&amp;B248,'2way'!$Y$3:$Y$7690,"&lt;&gt;P") + SUMIFS('2way'!$AD$3:$AD$7690,'2way'!$R$3:$R$7690,"="&amp;D248,'2way'!$Y$3:$Y$7690,"&lt;&gt;P")</f>
        <v>-100</v>
      </c>
      <c r="H248" s="80">
        <f t="shared" si="10"/>
        <v>-0.5</v>
      </c>
      <c r="I248">
        <f>SUMIFS('2way'!$Z$3:$Z$7690,'2way'!$Q$3:$Q$7690,"=" &amp;B248,'2way'!$Y$3:$Y$7690,"&lt;&gt;P") + SUMIFS('2way'!$Z$3:$Z$7690,'2way'!$R$3:$R$7690,"=" &amp;B248,'2way'!$Y$3:$Y$7690,"&lt;&gt;P")</f>
        <v>200</v>
      </c>
      <c r="J248">
        <f>SUMIFS('2way'!$AF$3:$AF$7690,'2way'!$Q$3:$Q$7690,"="&amp;B248,'2way'!$Y$3:$Y$7690,"&lt;&gt;P") + SUMIFS('2way'!$AF$3:$AF$7690,'2way'!$R$3:$R$7690,"="&amp;B248,'2way'!$Y$3:$Y$7690,"&lt;&gt;P")</f>
        <v>-200</v>
      </c>
      <c r="K248" s="80">
        <f t="shared" si="11"/>
        <v>-1</v>
      </c>
    </row>
    <row r="249" spans="1:1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200</v>
      </c>
      <c r="D249">
        <f>SUMIFS('2way'!$AB$3:$AB$7690,'2way'!$Q$3:$Q$7690,"="&amp;B249,'2way'!$Z$3:$Z$7690,"&lt;&gt;P") + SUMIFS('2way'!$AB$3:$AB$7690,'2way'!$R$3:$R$7690,"="&amp;B249,'2way'!$Z$3:$Z$7690,"&lt;&gt;P")</f>
        <v>72</v>
      </c>
      <c r="E249" s="80">
        <f t="shared" si="9"/>
        <v>0.36</v>
      </c>
      <c r="F249">
        <f>SUMIFS('2way'!$Z$3:$Z$7690,'2way'!$Q$3:$Q$7690,"=" &amp;B249,'2way'!$Y$3:$Y$7690,"&lt;&gt;P") + SUMIFS('2way'!$Z$3:$Z$7690,'2way'!$R$3:$R$7690,"=" &amp;B249,'2way'!$Y$3:$Y$7690,"&lt;&gt;P")</f>
        <v>200</v>
      </c>
      <c r="G249">
        <f>SUMIFS('2way'!$AD$3:$AD$7690,'2way'!$Q$3:$Q$7690,"="&amp;B249,'2way'!$Y$3:$Y$7690,"&lt;&gt;P") + SUMIFS('2way'!$AD$3:$AD$7690,'2way'!$R$3:$R$7690,"="&amp;D249,'2way'!$Y$3:$Y$7690,"&lt;&gt;P")</f>
        <v>-100</v>
      </c>
      <c r="H249" s="80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200</v>
      </c>
      <c r="J249">
        <f>SUMIFS('2way'!$AF$3:$AF$7690,'2way'!$Q$3:$Q$7690,"="&amp;B249,'2way'!$Y$3:$Y$7690,"&lt;&gt;P") + SUMIFS('2way'!$AF$3:$AF$7690,'2way'!$R$3:$R$7690,"="&amp;B249,'2way'!$Y$3:$Y$7690,"&lt;&gt;P")</f>
        <v>-200</v>
      </c>
      <c r="K249" s="80">
        <f t="shared" si="11"/>
        <v>-1</v>
      </c>
    </row>
    <row r="250" spans="1:1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200</v>
      </c>
      <c r="D250">
        <f>SUMIFS('2way'!$AB$3:$AB$7690,'2way'!$Q$3:$Q$7690,"="&amp;B250,'2way'!$Z$3:$Z$7690,"&lt;&gt;P") + SUMIFS('2way'!$AB$3:$AB$7690,'2way'!$R$3:$R$7690,"="&amp;B250,'2way'!$Z$3:$Z$7690,"&lt;&gt;P")</f>
        <v>-33</v>
      </c>
      <c r="E250" s="80">
        <f t="shared" si="9"/>
        <v>-0.16500000000000001</v>
      </c>
      <c r="F250">
        <f>SUMIFS('2way'!$Z$3:$Z$7690,'2way'!$Q$3:$Q$7690,"=" &amp;B250,'2way'!$Y$3:$Y$7690,"&lt;&gt;P") + SUMIFS('2way'!$Z$3:$Z$7690,'2way'!$R$3:$R$7690,"=" &amp;B250,'2way'!$Y$3:$Y$7690,"&lt;&gt;P")</f>
        <v>200</v>
      </c>
      <c r="G250">
        <f>SUMIFS('2way'!$AD$3:$AD$7690,'2way'!$Q$3:$Q$7690,"="&amp;B250,'2way'!$Y$3:$Y$7690,"&lt;&gt;P") + SUMIFS('2way'!$AD$3:$AD$7690,'2way'!$R$3:$R$7690,"="&amp;D250,'2way'!$Y$3:$Y$7690,"&lt;&gt;P")</f>
        <v>55</v>
      </c>
      <c r="H250" s="80">
        <f t="shared" si="10"/>
        <v>0.27500000000000002</v>
      </c>
      <c r="I250">
        <f>SUMIFS('2way'!$Z$3:$Z$7690,'2way'!$Q$3:$Q$7690,"=" &amp;B250,'2way'!$Y$3:$Y$7690,"&lt;&gt;P") + SUMIFS('2way'!$Z$3:$Z$7690,'2way'!$R$3:$R$7690,"=" &amp;B250,'2way'!$Y$3:$Y$7690,"&lt;&gt;P")</f>
        <v>200</v>
      </c>
      <c r="J250">
        <f>SUMIFS('2way'!$AF$3:$AF$7690,'2way'!$Q$3:$Q$7690,"="&amp;B250,'2way'!$Y$3:$Y$7690,"&lt;&gt;P") + SUMIFS('2way'!$AF$3:$AF$7690,'2way'!$R$3:$R$7690,"="&amp;B250,'2way'!$Y$3:$Y$7690,"&lt;&gt;P")</f>
        <v>-200</v>
      </c>
      <c r="K250" s="80">
        <f t="shared" si="11"/>
        <v>-1</v>
      </c>
    </row>
    <row r="251" spans="1:1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200</v>
      </c>
      <c r="D251">
        <f>SUMIFS('2way'!$AB$3:$AB$7690,'2way'!$Q$3:$Q$7690,"="&amp;B251,'2way'!$Z$3:$Z$7690,"&lt;&gt;P") + SUMIFS('2way'!$AB$3:$AB$7690,'2way'!$R$3:$R$7690,"="&amp;B251,'2way'!$Z$3:$Z$7690,"&lt;&gt;P")</f>
        <v>38</v>
      </c>
      <c r="E251" s="80">
        <f t="shared" si="9"/>
        <v>0.19</v>
      </c>
      <c r="F251">
        <f>SUMIFS('2way'!$Z$3:$Z$7690,'2way'!$Q$3:$Q$7690,"=" &amp;B251,'2way'!$Y$3:$Y$7690,"&lt;&gt;P") + SUMIFS('2way'!$Z$3:$Z$7690,'2way'!$R$3:$R$7690,"=" &amp;B251,'2way'!$Y$3:$Y$7690,"&lt;&gt;P")</f>
        <v>200</v>
      </c>
      <c r="G251">
        <f>SUMIFS('2way'!$AD$3:$AD$7690,'2way'!$Q$3:$Q$7690,"="&amp;B251,'2way'!$Y$3:$Y$7690,"&lt;&gt;P") + SUMIFS('2way'!$AD$3:$AD$7690,'2way'!$R$3:$R$7690,"="&amp;D251,'2way'!$Y$3:$Y$7690,"&lt;&gt;P")</f>
        <v>-100</v>
      </c>
      <c r="H251" s="80">
        <f t="shared" si="10"/>
        <v>-0.5</v>
      </c>
      <c r="I251">
        <f>SUMIFS('2way'!$Z$3:$Z$7690,'2way'!$Q$3:$Q$7690,"=" &amp;B251,'2way'!$Y$3:$Y$7690,"&lt;&gt;P") + SUMIFS('2way'!$Z$3:$Z$7690,'2way'!$R$3:$R$7690,"=" &amp;B251,'2way'!$Y$3:$Y$7690,"&lt;&gt;P")</f>
        <v>200</v>
      </c>
      <c r="J251">
        <f>SUMIFS('2way'!$AF$3:$AF$7690,'2way'!$Q$3:$Q$7690,"="&amp;B251,'2way'!$Y$3:$Y$7690,"&lt;&gt;P") + SUMIFS('2way'!$AF$3:$AF$7690,'2way'!$R$3:$R$7690,"="&amp;B251,'2way'!$Y$3:$Y$7690,"&lt;&gt;P")</f>
        <v>38</v>
      </c>
      <c r="K251" s="80">
        <f t="shared" si="11"/>
        <v>0.19</v>
      </c>
    </row>
    <row r="252" spans="1:1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200</v>
      </c>
      <c r="D252">
        <f>SUMIFS('2way'!$AB$3:$AB$7690,'2way'!$Q$3:$Q$7690,"="&amp;B252,'2way'!$Z$3:$Z$7690,"&lt;&gt;P") + SUMIFS('2way'!$AB$3:$AB$7690,'2way'!$R$3:$R$7690,"="&amp;B252,'2way'!$Z$3:$Z$7690,"&lt;&gt;P")</f>
        <v>-200</v>
      </c>
      <c r="E252" s="80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200</v>
      </c>
      <c r="G252">
        <f>SUMIFS('2way'!$AD$3:$AD$7690,'2way'!$Q$3:$Q$7690,"="&amp;B252,'2way'!$Y$3:$Y$7690,"&lt;&gt;P") + SUMIFS('2way'!$AD$3:$AD$7690,'2way'!$R$3:$R$7690,"="&amp;D252,'2way'!$Y$3:$Y$7690,"&lt;&gt;P")</f>
        <v>-100</v>
      </c>
      <c r="H252" s="80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200</v>
      </c>
      <c r="J252">
        <f>SUMIFS('2way'!$AF$3:$AF$7690,'2way'!$Q$3:$Q$7690,"="&amp;B252,'2way'!$Y$3:$Y$7690,"&lt;&gt;P") + SUMIFS('2way'!$AF$3:$AF$7690,'2way'!$R$3:$R$7690,"="&amp;B252,'2way'!$Y$3:$Y$7690,"&lt;&gt;P")</f>
        <v>-200</v>
      </c>
      <c r="K252" s="80">
        <f t="shared" si="11"/>
        <v>-1</v>
      </c>
    </row>
    <row r="253" spans="1:1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200</v>
      </c>
      <c r="D253">
        <f>SUMIFS('2way'!$AB$3:$AB$7690,'2way'!$Q$3:$Q$7690,"="&amp;B253,'2way'!$Z$3:$Z$7690,"&lt;&gt;P") + SUMIFS('2way'!$AB$3:$AB$7690,'2way'!$R$3:$R$7690,"="&amp;B253,'2way'!$Z$3:$Z$7690,"&lt;&gt;P")</f>
        <v>-20</v>
      </c>
      <c r="E253" s="80">
        <f t="shared" si="9"/>
        <v>-0.1</v>
      </c>
      <c r="F253">
        <f>SUMIFS('2way'!$Z$3:$Z$7690,'2way'!$Q$3:$Q$7690,"=" &amp;B253,'2way'!$Y$3:$Y$7690,"&lt;&gt;P") + SUMIFS('2way'!$Z$3:$Z$7690,'2way'!$R$3:$R$7690,"=" &amp;B253,'2way'!$Y$3:$Y$7690,"&lt;&gt;P")</f>
        <v>200</v>
      </c>
      <c r="G253">
        <f>SUMIFS('2way'!$AD$3:$AD$7690,'2way'!$Q$3:$Q$7690,"="&amp;B253,'2way'!$Y$3:$Y$7690,"&lt;&gt;P") + SUMIFS('2way'!$AD$3:$AD$7690,'2way'!$R$3:$R$7690,"="&amp;D253,'2way'!$Y$3:$Y$7690,"&lt;&gt;P")</f>
        <v>65</v>
      </c>
      <c r="H253" s="80">
        <f t="shared" si="10"/>
        <v>0.32500000000000001</v>
      </c>
      <c r="I253">
        <f>SUMIFS('2way'!$Z$3:$Z$7690,'2way'!$Q$3:$Q$7690,"=" &amp;B253,'2way'!$Y$3:$Y$7690,"&lt;&gt;P") + SUMIFS('2way'!$Z$3:$Z$7690,'2way'!$R$3:$R$7690,"=" &amp;B253,'2way'!$Y$3:$Y$7690,"&lt;&gt;P")</f>
        <v>200</v>
      </c>
      <c r="J253">
        <f>SUMIFS('2way'!$AF$3:$AF$7690,'2way'!$Q$3:$Q$7690,"="&amp;B253,'2way'!$Y$3:$Y$7690,"&lt;&gt;P") + SUMIFS('2way'!$AF$3:$AF$7690,'2way'!$R$3:$R$7690,"="&amp;B253,'2way'!$Y$3:$Y$7690,"&lt;&gt;P")</f>
        <v>-200</v>
      </c>
      <c r="K253" s="80">
        <f t="shared" si="11"/>
        <v>-1</v>
      </c>
    </row>
    <row r="254" spans="1:1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200</v>
      </c>
      <c r="D254">
        <f>SUMIFS('2way'!$AB$3:$AB$7690,'2way'!$Q$3:$Q$7690,"="&amp;B254,'2way'!$Z$3:$Z$7690,"&lt;&gt;P") + SUMIFS('2way'!$AB$3:$AB$7690,'2way'!$R$3:$R$7690,"="&amp;B254,'2way'!$Z$3:$Z$7690,"&lt;&gt;P")</f>
        <v>142</v>
      </c>
      <c r="E254" s="80">
        <f t="shared" si="9"/>
        <v>0.71</v>
      </c>
      <c r="F254">
        <f>SUMIFS('2way'!$Z$3:$Z$7690,'2way'!$Q$3:$Q$7690,"=" &amp;B254,'2way'!$Y$3:$Y$7690,"&lt;&gt;P") + SUMIFS('2way'!$Z$3:$Z$7690,'2way'!$R$3:$R$7690,"=" &amp;B254,'2way'!$Y$3:$Y$7690,"&lt;&gt;P")</f>
        <v>200</v>
      </c>
      <c r="G254">
        <f>SUMIFS('2way'!$AD$3:$AD$7690,'2way'!$Q$3:$Q$7690,"="&amp;B254,'2way'!$Y$3:$Y$7690,"&lt;&gt;P") + SUMIFS('2way'!$AD$3:$AD$7690,'2way'!$R$3:$R$7690,"="&amp;D254,'2way'!$Y$3:$Y$7690,"&lt;&gt;P")</f>
        <v>0</v>
      </c>
      <c r="H254" s="80">
        <f t="shared" si="10"/>
        <v>0</v>
      </c>
      <c r="I254">
        <f>SUMIFS('2way'!$Z$3:$Z$7690,'2way'!$Q$3:$Q$7690,"=" &amp;B254,'2way'!$Y$3:$Y$7690,"&lt;&gt;P") + SUMIFS('2way'!$Z$3:$Z$7690,'2way'!$R$3:$R$7690,"=" &amp;B254,'2way'!$Y$3:$Y$7690,"&lt;&gt;P")</f>
        <v>200</v>
      </c>
      <c r="J254">
        <f>SUMIFS('2way'!$AF$3:$AF$7690,'2way'!$Q$3:$Q$7690,"="&amp;B254,'2way'!$Y$3:$Y$7690,"&lt;&gt;P") + SUMIFS('2way'!$AF$3:$AF$7690,'2way'!$R$3:$R$7690,"="&amp;B254,'2way'!$Y$3:$Y$7690,"&lt;&gt;P")</f>
        <v>-200</v>
      </c>
      <c r="K254" s="80">
        <f t="shared" si="11"/>
        <v>-1</v>
      </c>
    </row>
    <row r="255" spans="1:1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200</v>
      </c>
      <c r="D255">
        <f>SUMIFS('2way'!$AB$3:$AB$7690,'2way'!$Q$3:$Q$7690,"="&amp;B255,'2way'!$Z$3:$Z$7690,"&lt;&gt;P") + SUMIFS('2way'!$AB$3:$AB$7690,'2way'!$R$3:$R$7690,"="&amp;B255,'2way'!$Z$3:$Z$7690,"&lt;&gt;P")</f>
        <v>-31</v>
      </c>
      <c r="E255" s="80">
        <f t="shared" si="9"/>
        <v>-0.155</v>
      </c>
      <c r="F255">
        <f>SUMIFS('2way'!$Z$3:$Z$7690,'2way'!$Q$3:$Q$7690,"=" &amp;B255,'2way'!$Y$3:$Y$7690,"&lt;&gt;P") + SUMIFS('2way'!$Z$3:$Z$7690,'2way'!$R$3:$R$7690,"=" &amp;B255,'2way'!$Y$3:$Y$7690,"&lt;&gt;P")</f>
        <v>200</v>
      </c>
      <c r="G255">
        <f>SUMIFS('2way'!$AD$3:$AD$7690,'2way'!$Q$3:$Q$7690,"="&amp;B255,'2way'!$Y$3:$Y$7690,"&lt;&gt;P") + SUMIFS('2way'!$AD$3:$AD$7690,'2way'!$R$3:$R$7690,"="&amp;D255,'2way'!$Y$3:$Y$7690,"&lt;&gt;P")</f>
        <v>-100</v>
      </c>
      <c r="H255" s="80">
        <f t="shared" si="10"/>
        <v>-0.5</v>
      </c>
      <c r="I255">
        <f>SUMIFS('2way'!$Z$3:$Z$7690,'2way'!$Q$3:$Q$7690,"=" &amp;B255,'2way'!$Y$3:$Y$7690,"&lt;&gt;P") + SUMIFS('2way'!$Z$3:$Z$7690,'2way'!$R$3:$R$7690,"=" &amp;B255,'2way'!$Y$3:$Y$7690,"&lt;&gt;P")</f>
        <v>200</v>
      </c>
      <c r="J255">
        <f>SUMIFS('2way'!$AF$3:$AF$7690,'2way'!$Q$3:$Q$7690,"="&amp;B255,'2way'!$Y$3:$Y$7690,"&lt;&gt;P") + SUMIFS('2way'!$AF$3:$AF$7690,'2way'!$R$3:$R$7690,"="&amp;B255,'2way'!$Y$3:$Y$7690,"&lt;&gt;P")</f>
        <v>-31</v>
      </c>
      <c r="K255" s="80">
        <f t="shared" si="11"/>
        <v>-0.155</v>
      </c>
    </row>
    <row r="256" spans="1:1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200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80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200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80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200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80" t="e">
        <f t="shared" si="11"/>
        <v>#N/A</v>
      </c>
    </row>
    <row r="257" spans="1:1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200</v>
      </c>
      <c r="D257">
        <f>SUMIFS('2way'!$AB$3:$AB$7690,'2way'!$Q$3:$Q$7690,"="&amp;B257,'2way'!$Z$3:$Z$7690,"&lt;&gt;P") + SUMIFS('2way'!$AB$3:$AB$7690,'2way'!$R$3:$R$7690,"="&amp;B257,'2way'!$Z$3:$Z$7690,"&lt;&gt;P")</f>
        <v>176</v>
      </c>
      <c r="E257" s="80">
        <f t="shared" si="9"/>
        <v>0.88</v>
      </c>
      <c r="F257">
        <f>SUMIFS('2way'!$Z$3:$Z$7690,'2way'!$Q$3:$Q$7690,"=" &amp;B257,'2way'!$Y$3:$Y$7690,"&lt;&gt;P") + SUMIFS('2way'!$Z$3:$Z$7690,'2way'!$R$3:$R$7690,"=" &amp;B257,'2way'!$Y$3:$Y$7690,"&lt;&gt;P")</f>
        <v>200</v>
      </c>
      <c r="G257">
        <f>SUMIFS('2way'!$AD$3:$AD$7690,'2way'!$Q$3:$Q$7690,"="&amp;B257,'2way'!$Y$3:$Y$7690,"&lt;&gt;P") + SUMIFS('2way'!$AD$3:$AD$7690,'2way'!$R$3:$R$7690,"="&amp;D257,'2way'!$Y$3:$Y$7690,"&lt;&gt;P")</f>
        <v>2</v>
      </c>
      <c r="H257" s="80">
        <f t="shared" si="10"/>
        <v>0.01</v>
      </c>
      <c r="I257">
        <f>SUMIFS('2way'!$Z$3:$Z$7690,'2way'!$Q$3:$Q$7690,"=" &amp;B257,'2way'!$Y$3:$Y$7690,"&lt;&gt;P") + SUMIFS('2way'!$Z$3:$Z$7690,'2way'!$R$3:$R$7690,"=" &amp;B257,'2way'!$Y$3:$Y$7690,"&lt;&gt;P")</f>
        <v>200</v>
      </c>
      <c r="J257">
        <f>SUMIFS('2way'!$AF$3:$AF$7690,'2way'!$Q$3:$Q$7690,"="&amp;B257,'2way'!$Y$3:$Y$7690,"&lt;&gt;P") + SUMIFS('2way'!$AF$3:$AF$7690,'2way'!$R$3:$R$7690,"="&amp;B257,'2way'!$Y$3:$Y$7690,"&lt;&gt;P")</f>
        <v>-26</v>
      </c>
      <c r="K257" s="80">
        <f t="shared" si="11"/>
        <v>-0.13</v>
      </c>
    </row>
    <row r="258" spans="1:1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200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80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200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80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200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80" t="e">
        <f t="shared" si="11"/>
        <v>#N/A</v>
      </c>
    </row>
    <row r="259" spans="1:1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200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80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200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80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200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80" t="e">
        <f t="shared" si="11"/>
        <v>#N/A</v>
      </c>
    </row>
    <row r="260" spans="1:1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200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80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200</v>
      </c>
      <c r="G260">
        <f>SUMIFS('2way'!$AD$3:$AD$7690,'2way'!$Q$3:$Q$7690,"="&amp;B260,'2way'!$Y$3:$Y$7690,"&lt;&gt;P") + SUMIFS('2way'!$AD$3:$AD$7690,'2way'!$R$3:$R$7690,"="&amp;D260,'2way'!$Y$3:$Y$7690,"&lt;&gt;P")</f>
        <v>-100</v>
      </c>
      <c r="H260" s="80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200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80" t="e">
        <f t="shared" ref="K260:K323" si="14">J260/I260</f>
        <v>#N/A</v>
      </c>
    </row>
    <row r="261" spans="1:1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200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80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200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80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200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80" t="e">
        <f t="shared" si="14"/>
        <v>#N/A</v>
      </c>
    </row>
    <row r="262" spans="1:1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200</v>
      </c>
      <c r="D262">
        <f>SUMIFS('2way'!$AB$3:$AB$7690,'2way'!$Q$3:$Q$7690,"="&amp;B262,'2way'!$Z$3:$Z$7690,"&lt;&gt;P") + SUMIFS('2way'!$AB$3:$AB$7690,'2way'!$R$3:$R$7690,"="&amp;B262,'2way'!$Z$3:$Z$7690,"&lt;&gt;P")</f>
        <v>182</v>
      </c>
      <c r="E262" s="80">
        <f t="shared" si="12"/>
        <v>0.91</v>
      </c>
      <c r="F262">
        <f>SUMIFS('2way'!$Z$3:$Z$7690,'2way'!$Q$3:$Q$7690,"=" &amp;B262,'2way'!$Y$3:$Y$7690,"&lt;&gt;P") + SUMIFS('2way'!$Z$3:$Z$7690,'2way'!$R$3:$R$7690,"=" &amp;B262,'2way'!$Y$3:$Y$7690,"&lt;&gt;P")</f>
        <v>200</v>
      </c>
      <c r="G262">
        <f>SUMIFS('2way'!$AD$3:$AD$7690,'2way'!$Q$3:$Q$7690,"="&amp;B262,'2way'!$Y$3:$Y$7690,"&lt;&gt;P") + SUMIFS('2way'!$AD$3:$AD$7690,'2way'!$R$3:$R$7690,"="&amp;D262,'2way'!$Y$3:$Y$7690,"&lt;&gt;P")</f>
        <v>98</v>
      </c>
      <c r="H262" s="80">
        <f t="shared" si="13"/>
        <v>0.49</v>
      </c>
      <c r="I262">
        <f>SUMIFS('2way'!$Z$3:$Z$7690,'2way'!$Q$3:$Q$7690,"=" &amp;B262,'2way'!$Y$3:$Y$7690,"&lt;&gt;P") + SUMIFS('2way'!$Z$3:$Z$7690,'2way'!$R$3:$R$7690,"=" &amp;B262,'2way'!$Y$3:$Y$7690,"&lt;&gt;P")</f>
        <v>200</v>
      </c>
      <c r="J262">
        <f>SUMIFS('2way'!$AF$3:$AF$7690,'2way'!$Q$3:$Q$7690,"="&amp;B262,'2way'!$Y$3:$Y$7690,"&lt;&gt;P") + SUMIFS('2way'!$AF$3:$AF$7690,'2way'!$R$3:$R$7690,"="&amp;B262,'2way'!$Y$3:$Y$7690,"&lt;&gt;P")</f>
        <v>-16</v>
      </c>
      <c r="K262" s="80">
        <f t="shared" si="14"/>
        <v>-0.08</v>
      </c>
    </row>
    <row r="263" spans="1:1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200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80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200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80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200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80" t="e">
        <f t="shared" si="14"/>
        <v>#N/A</v>
      </c>
    </row>
    <row r="264" spans="1:1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200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80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200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80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200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80" t="e">
        <f t="shared" si="14"/>
        <v>#N/A</v>
      </c>
    </row>
    <row r="265" spans="1:1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200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80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200</v>
      </c>
      <c r="G265">
        <f>SUMIFS('2way'!$AD$3:$AD$7690,'2way'!$Q$3:$Q$7690,"="&amp;B265,'2way'!$Y$3:$Y$7690,"&lt;&gt;P") + SUMIFS('2way'!$AD$3:$AD$7690,'2way'!$R$3:$R$7690,"="&amp;D265,'2way'!$Y$3:$Y$7690,"&lt;&gt;P")</f>
        <v>79</v>
      </c>
      <c r="H265" s="80">
        <f t="shared" si="13"/>
        <v>0.39500000000000002</v>
      </c>
      <c r="I265">
        <f>SUMIFS('2way'!$Z$3:$Z$7690,'2way'!$Q$3:$Q$7690,"=" &amp;B265,'2way'!$Y$3:$Y$7690,"&lt;&gt;P") + SUMIFS('2way'!$Z$3:$Z$7690,'2way'!$R$3:$R$7690,"=" &amp;B265,'2way'!$Y$3:$Y$7690,"&lt;&gt;P")</f>
        <v>200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80" t="e">
        <f t="shared" si="14"/>
        <v>#N/A</v>
      </c>
    </row>
    <row r="266" spans="1:1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200</v>
      </c>
      <c r="D266">
        <f>SUMIFS('2way'!$AB$3:$AB$7690,'2way'!$Q$3:$Q$7690,"="&amp;B266,'2way'!$Z$3:$Z$7690,"&lt;&gt;P") + SUMIFS('2way'!$AB$3:$AB$7690,'2way'!$R$3:$R$7690,"="&amp;B266,'2way'!$Z$3:$Z$7690,"&lt;&gt;P")</f>
        <v>143</v>
      </c>
      <c r="E266" s="80">
        <f t="shared" si="12"/>
        <v>0.71499999999999997</v>
      </c>
      <c r="F266">
        <f>SUMIFS('2way'!$Z$3:$Z$7690,'2way'!$Q$3:$Q$7690,"=" &amp;B266,'2way'!$Y$3:$Y$7690,"&lt;&gt;P") + SUMIFS('2way'!$Z$3:$Z$7690,'2way'!$R$3:$R$7690,"=" &amp;B266,'2way'!$Y$3:$Y$7690,"&lt;&gt;P")</f>
        <v>200</v>
      </c>
      <c r="G266">
        <f>SUMIFS('2way'!$AD$3:$AD$7690,'2way'!$Q$3:$Q$7690,"="&amp;B266,'2way'!$Y$3:$Y$7690,"&lt;&gt;P") + SUMIFS('2way'!$AD$3:$AD$7690,'2way'!$R$3:$R$7690,"="&amp;D266,'2way'!$Y$3:$Y$7690,"&lt;&gt;P")</f>
        <v>-100</v>
      </c>
      <c r="H266" s="80">
        <f t="shared" si="13"/>
        <v>-0.5</v>
      </c>
      <c r="I266">
        <f>SUMIFS('2way'!$Z$3:$Z$7690,'2way'!$Q$3:$Q$7690,"=" &amp;B266,'2way'!$Y$3:$Y$7690,"&lt;&gt;P") + SUMIFS('2way'!$Z$3:$Z$7690,'2way'!$R$3:$R$7690,"=" &amp;B266,'2way'!$Y$3:$Y$7690,"&lt;&gt;P")</f>
        <v>200</v>
      </c>
      <c r="J266">
        <f>SUMIFS('2way'!$AF$3:$AF$7690,'2way'!$Q$3:$Q$7690,"="&amp;B266,'2way'!$Y$3:$Y$7690,"&lt;&gt;P") + SUMIFS('2way'!$AF$3:$AF$7690,'2way'!$R$3:$R$7690,"="&amp;B266,'2way'!$Y$3:$Y$7690,"&lt;&gt;P")</f>
        <v>143</v>
      </c>
      <c r="K266" s="80">
        <f t="shared" si="14"/>
        <v>0.71499999999999997</v>
      </c>
    </row>
    <row r="267" spans="1:1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200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80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200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80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200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80" t="e">
        <f t="shared" si="14"/>
        <v>#N/A</v>
      </c>
    </row>
    <row r="268" spans="1:1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200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80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200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80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200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80" t="e">
        <f t="shared" si="14"/>
        <v>#N/A</v>
      </c>
    </row>
    <row r="269" spans="1:1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200</v>
      </c>
      <c r="D269">
        <f>SUMIFS('2way'!$AB$3:$AB$7690,'2way'!$Q$3:$Q$7690,"="&amp;B269,'2way'!$Z$3:$Z$7690,"&lt;&gt;P") + SUMIFS('2way'!$AB$3:$AB$7690,'2way'!$R$3:$R$7690,"="&amp;B269,'2way'!$Z$3:$Z$7690,"&lt;&gt;P")</f>
        <v>148</v>
      </c>
      <c r="E269" s="80">
        <f t="shared" si="12"/>
        <v>0.74</v>
      </c>
      <c r="F269">
        <f>SUMIFS('2way'!$Z$3:$Z$7690,'2way'!$Q$3:$Q$7690,"=" &amp;B269,'2way'!$Y$3:$Y$7690,"&lt;&gt;P") + SUMIFS('2way'!$Z$3:$Z$7690,'2way'!$R$3:$R$7690,"=" &amp;B269,'2way'!$Y$3:$Y$7690,"&lt;&gt;P")</f>
        <v>200</v>
      </c>
      <c r="G269">
        <f>SUMIFS('2way'!$AD$3:$AD$7690,'2way'!$Q$3:$Q$7690,"="&amp;B269,'2way'!$Y$3:$Y$7690,"&lt;&gt;P") + SUMIFS('2way'!$AD$3:$AD$7690,'2way'!$R$3:$R$7690,"="&amp;D269,'2way'!$Y$3:$Y$7690,"&lt;&gt;P")</f>
        <v>-100</v>
      </c>
      <c r="H269" s="80">
        <f t="shared" si="13"/>
        <v>-0.5</v>
      </c>
      <c r="I269">
        <f>SUMIFS('2way'!$Z$3:$Z$7690,'2way'!$Q$3:$Q$7690,"=" &amp;B269,'2way'!$Y$3:$Y$7690,"&lt;&gt;P") + SUMIFS('2way'!$Z$3:$Z$7690,'2way'!$R$3:$R$7690,"=" &amp;B269,'2way'!$Y$3:$Y$7690,"&lt;&gt;P")</f>
        <v>200</v>
      </c>
      <c r="J269">
        <f>SUMIFS('2way'!$AF$3:$AF$7690,'2way'!$Q$3:$Q$7690,"="&amp;B269,'2way'!$Y$3:$Y$7690,"&lt;&gt;P") + SUMIFS('2way'!$AF$3:$AF$7690,'2way'!$R$3:$R$7690,"="&amp;B269,'2way'!$Y$3:$Y$7690,"&lt;&gt;P")</f>
        <v>148</v>
      </c>
      <c r="K269" s="80">
        <f t="shared" si="14"/>
        <v>0.74</v>
      </c>
    </row>
    <row r="270" spans="1:1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200</v>
      </c>
      <c r="D270">
        <f>SUMIFS('2way'!$AB$3:$AB$7690,'2way'!$Q$3:$Q$7690,"="&amp;B270,'2way'!$Z$3:$Z$7690,"&lt;&gt;P") + SUMIFS('2way'!$AB$3:$AB$7690,'2way'!$R$3:$R$7690,"="&amp;B270,'2way'!$Z$3:$Z$7690,"&lt;&gt;P")</f>
        <v>-21</v>
      </c>
      <c r="E270" s="80">
        <f t="shared" si="12"/>
        <v>-0.105</v>
      </c>
      <c r="F270">
        <f>SUMIFS('2way'!$Z$3:$Z$7690,'2way'!$Q$3:$Q$7690,"=" &amp;B270,'2way'!$Y$3:$Y$7690,"&lt;&gt;P") + SUMIFS('2way'!$Z$3:$Z$7690,'2way'!$R$3:$R$7690,"=" &amp;B270,'2way'!$Y$3:$Y$7690,"&lt;&gt;P")</f>
        <v>200</v>
      </c>
      <c r="G270">
        <f>SUMIFS('2way'!$AD$3:$AD$7690,'2way'!$Q$3:$Q$7690,"="&amp;B270,'2way'!$Y$3:$Y$7690,"&lt;&gt;P") + SUMIFS('2way'!$AD$3:$AD$7690,'2way'!$R$3:$R$7690,"="&amp;D270,'2way'!$Y$3:$Y$7690,"&lt;&gt;P")</f>
        <v>-100</v>
      </c>
      <c r="H270" s="80">
        <f t="shared" si="13"/>
        <v>-0.5</v>
      </c>
      <c r="I270">
        <f>SUMIFS('2way'!$Z$3:$Z$7690,'2way'!$Q$3:$Q$7690,"=" &amp;B270,'2way'!$Y$3:$Y$7690,"&lt;&gt;P") + SUMIFS('2way'!$Z$3:$Z$7690,'2way'!$R$3:$R$7690,"=" &amp;B270,'2way'!$Y$3:$Y$7690,"&lt;&gt;P")</f>
        <v>200</v>
      </c>
      <c r="J270">
        <f>SUMIFS('2way'!$AF$3:$AF$7690,'2way'!$Q$3:$Q$7690,"="&amp;B270,'2way'!$Y$3:$Y$7690,"&lt;&gt;P") + SUMIFS('2way'!$AF$3:$AF$7690,'2way'!$R$3:$R$7690,"="&amp;B270,'2way'!$Y$3:$Y$7690,"&lt;&gt;P")</f>
        <v>-21</v>
      </c>
      <c r="K270" s="80">
        <f t="shared" si="14"/>
        <v>-0.105</v>
      </c>
    </row>
    <row r="271" spans="1:1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200</v>
      </c>
      <c r="D271">
        <f>SUMIFS('2way'!$AB$3:$AB$7690,'2way'!$Q$3:$Q$7690,"="&amp;B271,'2way'!$Z$3:$Z$7690,"&lt;&gt;P") + SUMIFS('2way'!$AB$3:$AB$7690,'2way'!$R$3:$R$7690,"="&amp;B271,'2way'!$Z$3:$Z$7690,"&lt;&gt;P")</f>
        <v>-14</v>
      </c>
      <c r="E271" s="80">
        <f t="shared" si="12"/>
        <v>-7.0000000000000007E-2</v>
      </c>
      <c r="F271">
        <f>SUMIFS('2way'!$Z$3:$Z$7690,'2way'!$Q$3:$Q$7690,"=" &amp;B271,'2way'!$Y$3:$Y$7690,"&lt;&gt;P") + SUMIFS('2way'!$Z$3:$Z$7690,'2way'!$R$3:$R$7690,"=" &amp;B271,'2way'!$Y$3:$Y$7690,"&lt;&gt;P")</f>
        <v>200</v>
      </c>
      <c r="G271">
        <f>SUMIFS('2way'!$AD$3:$AD$7690,'2way'!$Q$3:$Q$7690,"="&amp;B271,'2way'!$Y$3:$Y$7690,"&lt;&gt;P") + SUMIFS('2way'!$AD$3:$AD$7690,'2way'!$R$3:$R$7690,"="&amp;D271,'2way'!$Y$3:$Y$7690,"&lt;&gt;P")</f>
        <v>-100</v>
      </c>
      <c r="H271" s="80">
        <f t="shared" si="13"/>
        <v>-0.5</v>
      </c>
      <c r="I271">
        <f>SUMIFS('2way'!$Z$3:$Z$7690,'2way'!$Q$3:$Q$7690,"=" &amp;B271,'2way'!$Y$3:$Y$7690,"&lt;&gt;P") + SUMIFS('2way'!$Z$3:$Z$7690,'2way'!$R$3:$R$7690,"=" &amp;B271,'2way'!$Y$3:$Y$7690,"&lt;&gt;P")</f>
        <v>200</v>
      </c>
      <c r="J271">
        <f>SUMIFS('2way'!$AF$3:$AF$7690,'2way'!$Q$3:$Q$7690,"="&amp;B271,'2way'!$Y$3:$Y$7690,"&lt;&gt;P") + SUMIFS('2way'!$AF$3:$AF$7690,'2way'!$R$3:$R$7690,"="&amp;B271,'2way'!$Y$3:$Y$7690,"&lt;&gt;P")</f>
        <v>-14</v>
      </c>
      <c r="K271" s="80">
        <f t="shared" si="14"/>
        <v>-7.0000000000000007E-2</v>
      </c>
    </row>
    <row r="272" spans="1:1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200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80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200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80">
        <f t="shared" si="13"/>
        <v>0</v>
      </c>
      <c r="I272">
        <f>SUMIFS('2way'!$Z$3:$Z$7690,'2way'!$Q$3:$Q$7690,"=" &amp;B272,'2way'!$Y$3:$Y$7690,"&lt;&gt;P") + SUMIFS('2way'!$Z$3:$Z$7690,'2way'!$R$3:$R$7690,"=" &amp;B272,'2way'!$Y$3:$Y$7690,"&lt;&gt;P")</f>
        <v>200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80" t="e">
        <f t="shared" si="14"/>
        <v>#N/A</v>
      </c>
    </row>
    <row r="273" spans="1:1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200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80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200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80">
        <f t="shared" si="13"/>
        <v>0</v>
      </c>
      <c r="I273">
        <f>SUMIFS('2way'!$Z$3:$Z$7690,'2way'!$Q$3:$Q$7690,"=" &amp;B273,'2way'!$Y$3:$Y$7690,"&lt;&gt;P") + SUMIFS('2way'!$Z$3:$Z$7690,'2way'!$R$3:$R$7690,"=" &amp;B273,'2way'!$Y$3:$Y$7690,"&lt;&gt;P")</f>
        <v>200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80" t="e">
        <f t="shared" si="14"/>
        <v>#N/A</v>
      </c>
    </row>
    <row r="274" spans="1:1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200</v>
      </c>
      <c r="D274">
        <f>SUMIFS('2way'!$AB$3:$AB$7690,'2way'!$Q$3:$Q$7690,"="&amp;B274,'2way'!$Z$3:$Z$7690,"&lt;&gt;P") + SUMIFS('2way'!$AB$3:$AB$7690,'2way'!$R$3:$R$7690,"="&amp;B274,'2way'!$Z$3:$Z$7690,"&lt;&gt;P")</f>
        <v>181</v>
      </c>
      <c r="E274" s="80">
        <f t="shared" si="12"/>
        <v>0.90500000000000003</v>
      </c>
      <c r="F274">
        <f>SUMIFS('2way'!$Z$3:$Z$7690,'2way'!$Q$3:$Q$7690,"=" &amp;B274,'2way'!$Y$3:$Y$7690,"&lt;&gt;P") + SUMIFS('2way'!$Z$3:$Z$7690,'2way'!$R$3:$R$7690,"=" &amp;B274,'2way'!$Y$3:$Y$7690,"&lt;&gt;P")</f>
        <v>200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80">
        <f t="shared" si="13"/>
        <v>0</v>
      </c>
      <c r="I274">
        <f>SUMIFS('2way'!$Z$3:$Z$7690,'2way'!$Q$3:$Q$7690,"=" &amp;B274,'2way'!$Y$3:$Y$7690,"&lt;&gt;P") + SUMIFS('2way'!$Z$3:$Z$7690,'2way'!$R$3:$R$7690,"=" &amp;B274,'2way'!$Y$3:$Y$7690,"&lt;&gt;P")</f>
        <v>200</v>
      </c>
      <c r="J274">
        <f>SUMIFS('2way'!$AF$3:$AF$7690,'2way'!$Q$3:$Q$7690,"="&amp;B274,'2way'!$Y$3:$Y$7690,"&lt;&gt;P") + SUMIFS('2way'!$AF$3:$AF$7690,'2way'!$R$3:$R$7690,"="&amp;B274,'2way'!$Y$3:$Y$7690,"&lt;&gt;P")</f>
        <v>2</v>
      </c>
      <c r="K274" s="80">
        <f t="shared" si="14"/>
        <v>0.01</v>
      </c>
    </row>
    <row r="275" spans="1:1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400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80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400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80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400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80" t="e">
        <f t="shared" si="14"/>
        <v>#N/A</v>
      </c>
    </row>
    <row r="276" spans="1:1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400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80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400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80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400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80" t="e">
        <f t="shared" si="14"/>
        <v>#N/A</v>
      </c>
    </row>
    <row r="277" spans="1:1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400</v>
      </c>
      <c r="D277">
        <f>SUMIFS('2way'!$AB$3:$AB$7690,'2way'!$Q$3:$Q$7690,"="&amp;B277,'2way'!$Z$3:$Z$7690,"&lt;&gt;P") + SUMIFS('2way'!$AB$3:$AB$7690,'2way'!$R$3:$R$7690,"="&amp;B277,'2way'!$Z$3:$Z$7690,"&lt;&gt;P")</f>
        <v>133</v>
      </c>
      <c r="E277" s="80">
        <f t="shared" si="12"/>
        <v>0.33250000000000002</v>
      </c>
      <c r="F277">
        <f>SUMIFS('2way'!$Z$3:$Z$7690,'2way'!$Q$3:$Q$7690,"=" &amp;B277,'2way'!$Y$3:$Y$7690,"&lt;&gt;P") + SUMIFS('2way'!$Z$3:$Z$7690,'2way'!$R$3:$R$7690,"=" &amp;B277,'2way'!$Y$3:$Y$7690,"&lt;&gt;P")</f>
        <v>400</v>
      </c>
      <c r="G277">
        <f>SUMIFS('2way'!$AD$3:$AD$7690,'2way'!$Q$3:$Q$7690,"="&amp;B277,'2way'!$Y$3:$Y$7690,"&lt;&gt;P") + SUMIFS('2way'!$AD$3:$AD$7690,'2way'!$R$3:$R$7690,"="&amp;D277,'2way'!$Y$3:$Y$7690,"&lt;&gt;P")</f>
        <v>170</v>
      </c>
      <c r="H277" s="80">
        <f t="shared" si="13"/>
        <v>0.42499999999999999</v>
      </c>
      <c r="I277">
        <f>SUMIFS('2way'!$Z$3:$Z$7690,'2way'!$Q$3:$Q$7690,"=" &amp;B277,'2way'!$Y$3:$Y$7690,"&lt;&gt;P") + SUMIFS('2way'!$Z$3:$Z$7690,'2way'!$R$3:$R$7690,"=" &amp;B277,'2way'!$Y$3:$Y$7690,"&lt;&gt;P")</f>
        <v>400</v>
      </c>
      <c r="J277">
        <f>SUMIFS('2way'!$AF$3:$AF$7690,'2way'!$Q$3:$Q$7690,"="&amp;B277,'2way'!$Y$3:$Y$7690,"&lt;&gt;P") + SUMIFS('2way'!$AF$3:$AF$7690,'2way'!$R$3:$R$7690,"="&amp;B277,'2way'!$Y$3:$Y$7690,"&lt;&gt;P")</f>
        <v>-237</v>
      </c>
      <c r="K277" s="80">
        <f t="shared" si="14"/>
        <v>-0.59250000000000003</v>
      </c>
    </row>
    <row r="278" spans="1:1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400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80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400</v>
      </c>
      <c r="G278">
        <f>SUMIFS('2way'!$AD$3:$AD$7690,'2way'!$Q$3:$Q$7690,"="&amp;B278,'2way'!$Y$3:$Y$7690,"&lt;&gt;P") + SUMIFS('2way'!$AD$3:$AD$7690,'2way'!$R$3:$R$7690,"="&amp;D278,'2way'!$Y$3:$Y$7690,"&lt;&gt;P")</f>
        <v>-200</v>
      </c>
      <c r="H278" s="80">
        <f t="shared" si="13"/>
        <v>-0.5</v>
      </c>
      <c r="I278">
        <f>SUMIFS('2way'!$Z$3:$Z$7690,'2way'!$Q$3:$Q$7690,"=" &amp;B278,'2way'!$Y$3:$Y$7690,"&lt;&gt;P") + SUMIFS('2way'!$Z$3:$Z$7690,'2way'!$R$3:$R$7690,"=" &amp;B278,'2way'!$Y$3:$Y$7690,"&lt;&gt;P")</f>
        <v>400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80" t="e">
        <f t="shared" si="14"/>
        <v>#N/A</v>
      </c>
    </row>
    <row r="279" spans="1:1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400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80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400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80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400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80" t="e">
        <f t="shared" si="14"/>
        <v>#N/A</v>
      </c>
    </row>
    <row r="280" spans="1:1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400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80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400</v>
      </c>
      <c r="G280">
        <f>SUMIFS('2way'!$AD$3:$AD$7690,'2way'!$Q$3:$Q$7690,"="&amp;B280,'2way'!$Y$3:$Y$7690,"&lt;&gt;P") + SUMIFS('2way'!$AD$3:$AD$7690,'2way'!$R$3:$R$7690,"="&amp;D280,'2way'!$Y$3:$Y$7690,"&lt;&gt;P")</f>
        <v>-200</v>
      </c>
      <c r="H280" s="80">
        <f t="shared" si="13"/>
        <v>-0.5</v>
      </c>
      <c r="I280">
        <f>SUMIFS('2way'!$Z$3:$Z$7690,'2way'!$Q$3:$Q$7690,"=" &amp;B280,'2way'!$Y$3:$Y$7690,"&lt;&gt;P") + SUMIFS('2way'!$Z$3:$Z$7690,'2way'!$R$3:$R$7690,"=" &amp;B280,'2way'!$Y$3:$Y$7690,"&lt;&gt;P")</f>
        <v>400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80" t="e">
        <f t="shared" si="14"/>
        <v>#N/A</v>
      </c>
    </row>
    <row r="281" spans="1:1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400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80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400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80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400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80" t="e">
        <f t="shared" si="14"/>
        <v>#N/A</v>
      </c>
    </row>
    <row r="282" spans="1:1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400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80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400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80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400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80" t="e">
        <f t="shared" si="14"/>
        <v>#N/A</v>
      </c>
    </row>
    <row r="283" spans="1:1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400</v>
      </c>
      <c r="D283">
        <f>SUMIFS('2way'!$AB$3:$AB$7690,'2way'!$Q$3:$Q$7690,"="&amp;B283,'2way'!$Z$3:$Z$7690,"&lt;&gt;P") + SUMIFS('2way'!$AB$3:$AB$7690,'2way'!$R$3:$R$7690,"="&amp;B283,'2way'!$Z$3:$Z$7690,"&lt;&gt;P")</f>
        <v>45.000000000000028</v>
      </c>
      <c r="E283" s="80">
        <f t="shared" si="12"/>
        <v>0.11250000000000007</v>
      </c>
      <c r="F283">
        <f>SUMIFS('2way'!$Z$3:$Z$7690,'2way'!$Q$3:$Q$7690,"=" &amp;B283,'2way'!$Y$3:$Y$7690,"&lt;&gt;P") + SUMIFS('2way'!$Z$3:$Z$7690,'2way'!$R$3:$R$7690,"=" &amp;B283,'2way'!$Y$3:$Y$7690,"&lt;&gt;P")</f>
        <v>400</v>
      </c>
      <c r="G283">
        <f>SUMIFS('2way'!$AD$3:$AD$7690,'2way'!$Q$3:$Q$7690,"="&amp;B283,'2way'!$Y$3:$Y$7690,"&lt;&gt;P") + SUMIFS('2way'!$AD$3:$AD$7690,'2way'!$R$3:$R$7690,"="&amp;D283,'2way'!$Y$3:$Y$7690,"&lt;&gt;P")</f>
        <v>-200</v>
      </c>
      <c r="H283" s="80">
        <f t="shared" si="13"/>
        <v>-0.5</v>
      </c>
      <c r="I283">
        <f>SUMIFS('2way'!$Z$3:$Z$7690,'2way'!$Q$3:$Q$7690,"=" &amp;B283,'2way'!$Y$3:$Y$7690,"&lt;&gt;P") + SUMIFS('2way'!$Z$3:$Z$7690,'2way'!$R$3:$R$7690,"=" &amp;B283,'2way'!$Y$3:$Y$7690,"&lt;&gt;P")</f>
        <v>400</v>
      </c>
      <c r="J283">
        <f>SUMIFS('2way'!$AF$3:$AF$7690,'2way'!$Q$3:$Q$7690,"="&amp;B283,'2way'!$Y$3:$Y$7690,"&lt;&gt;P") + SUMIFS('2way'!$AF$3:$AF$7690,'2way'!$R$3:$R$7690,"="&amp;B283,'2way'!$Y$3:$Y$7690,"&lt;&gt;P")</f>
        <v>-87</v>
      </c>
      <c r="K283" s="80">
        <f t="shared" si="14"/>
        <v>-0.2175</v>
      </c>
    </row>
    <row r="284" spans="1:1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400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80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400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80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400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80" t="e">
        <f t="shared" si="14"/>
        <v>#N/A</v>
      </c>
    </row>
    <row r="285" spans="1:1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400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80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400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80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400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80" t="e">
        <f t="shared" si="14"/>
        <v>#N/A</v>
      </c>
    </row>
    <row r="286" spans="1:1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400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80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400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80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400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80" t="e">
        <f t="shared" si="14"/>
        <v>#N/A</v>
      </c>
    </row>
    <row r="287" spans="1:1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400</v>
      </c>
      <c r="D287">
        <f>SUMIFS('2way'!$AB$3:$AB$7690,'2way'!$Q$3:$Q$7690,"="&amp;B287,'2way'!$Z$3:$Z$7690,"&lt;&gt;P") + SUMIFS('2way'!$AB$3:$AB$7690,'2way'!$R$3:$R$7690,"="&amp;B287,'2way'!$Z$3:$Z$7690,"&lt;&gt;P")</f>
        <v>205</v>
      </c>
      <c r="E287" s="80">
        <f t="shared" si="12"/>
        <v>0.51249999999999996</v>
      </c>
      <c r="F287">
        <f>SUMIFS('2way'!$Z$3:$Z$7690,'2way'!$Q$3:$Q$7690,"=" &amp;B287,'2way'!$Y$3:$Y$7690,"&lt;&gt;P") + SUMIFS('2way'!$Z$3:$Z$7690,'2way'!$R$3:$R$7690,"=" &amp;B287,'2way'!$Y$3:$Y$7690,"&lt;&gt;P")</f>
        <v>400</v>
      </c>
      <c r="G287">
        <f>SUMIFS('2way'!$AD$3:$AD$7690,'2way'!$Q$3:$Q$7690,"="&amp;B287,'2way'!$Y$3:$Y$7690,"&lt;&gt;P") + SUMIFS('2way'!$AD$3:$AD$7690,'2way'!$R$3:$R$7690,"="&amp;D287,'2way'!$Y$3:$Y$7690,"&lt;&gt;P")</f>
        <v>-200</v>
      </c>
      <c r="H287" s="80">
        <f t="shared" si="13"/>
        <v>-0.5</v>
      </c>
      <c r="I287">
        <f>SUMIFS('2way'!$Z$3:$Z$7690,'2way'!$Q$3:$Q$7690,"=" &amp;B287,'2way'!$Y$3:$Y$7690,"&lt;&gt;P") + SUMIFS('2way'!$Z$3:$Z$7690,'2way'!$R$3:$R$7690,"=" &amp;B287,'2way'!$Y$3:$Y$7690,"&lt;&gt;P")</f>
        <v>400</v>
      </c>
      <c r="J287">
        <f>SUMIFS('2way'!$AF$3:$AF$7690,'2way'!$Q$3:$Q$7690,"="&amp;B287,'2way'!$Y$3:$Y$7690,"&lt;&gt;P") + SUMIFS('2way'!$AF$3:$AF$7690,'2way'!$R$3:$R$7690,"="&amp;B287,'2way'!$Y$3:$Y$7690,"&lt;&gt;P")</f>
        <v>3</v>
      </c>
      <c r="K287" s="80">
        <f t="shared" si="14"/>
        <v>7.4999999999999997E-3</v>
      </c>
    </row>
    <row r="288" spans="1:1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400</v>
      </c>
      <c r="D288">
        <f>SUMIFS('2way'!$AB$3:$AB$7690,'2way'!$Q$3:$Q$7690,"="&amp;B288,'2way'!$Z$3:$Z$7690,"&lt;&gt;P") + SUMIFS('2way'!$AB$3:$AB$7690,'2way'!$R$3:$R$7690,"="&amp;B288,'2way'!$Z$3:$Z$7690,"&lt;&gt;P")</f>
        <v>-240</v>
      </c>
      <c r="E288" s="80">
        <f t="shared" si="12"/>
        <v>-0.6</v>
      </c>
      <c r="F288">
        <f>SUMIFS('2way'!$Z$3:$Z$7690,'2way'!$Q$3:$Q$7690,"=" &amp;B288,'2way'!$Y$3:$Y$7690,"&lt;&gt;P") + SUMIFS('2way'!$Z$3:$Z$7690,'2way'!$R$3:$R$7690,"=" &amp;B288,'2way'!$Y$3:$Y$7690,"&lt;&gt;P")</f>
        <v>400</v>
      </c>
      <c r="G288">
        <f>SUMIFS('2way'!$AD$3:$AD$7690,'2way'!$Q$3:$Q$7690,"="&amp;B288,'2way'!$Y$3:$Y$7690,"&lt;&gt;P") + SUMIFS('2way'!$AD$3:$AD$7690,'2way'!$R$3:$R$7690,"="&amp;D288,'2way'!$Y$3:$Y$7690,"&lt;&gt;P")</f>
        <v>-200</v>
      </c>
      <c r="H288" s="80">
        <f t="shared" si="13"/>
        <v>-0.5</v>
      </c>
      <c r="I288">
        <f>SUMIFS('2way'!$Z$3:$Z$7690,'2way'!$Q$3:$Q$7690,"=" &amp;B288,'2way'!$Y$3:$Y$7690,"&lt;&gt;P") + SUMIFS('2way'!$Z$3:$Z$7690,'2way'!$R$3:$R$7690,"=" &amp;B288,'2way'!$Y$3:$Y$7690,"&lt;&gt;P")</f>
        <v>400</v>
      </c>
      <c r="J288">
        <f>SUMIFS('2way'!$AF$3:$AF$7690,'2way'!$Q$3:$Q$7690,"="&amp;B288,'2way'!$Y$3:$Y$7690,"&lt;&gt;P") + SUMIFS('2way'!$AF$3:$AF$7690,'2way'!$R$3:$R$7690,"="&amp;B288,'2way'!$Y$3:$Y$7690,"&lt;&gt;P")</f>
        <v>85</v>
      </c>
      <c r="K288" s="80">
        <f t="shared" si="14"/>
        <v>0.21249999999999999</v>
      </c>
    </row>
    <row r="289" spans="1:1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400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80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400</v>
      </c>
      <c r="G289">
        <f>SUMIFS('2way'!$AD$3:$AD$7690,'2way'!$Q$3:$Q$7690,"="&amp;B289,'2way'!$Y$3:$Y$7690,"&lt;&gt;P") + SUMIFS('2way'!$AD$3:$AD$7690,'2way'!$R$3:$R$7690,"="&amp;D289,'2way'!$Y$3:$Y$7690,"&lt;&gt;P")</f>
        <v>-29</v>
      </c>
      <c r="H289" s="80">
        <f t="shared" si="13"/>
        <v>-7.2499999999999995E-2</v>
      </c>
      <c r="I289">
        <f>SUMIFS('2way'!$Z$3:$Z$7690,'2way'!$Q$3:$Q$7690,"=" &amp;B289,'2way'!$Y$3:$Y$7690,"&lt;&gt;P") + SUMIFS('2way'!$Z$3:$Z$7690,'2way'!$R$3:$R$7690,"=" &amp;B289,'2way'!$Y$3:$Y$7690,"&lt;&gt;P")</f>
        <v>400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80" t="e">
        <f t="shared" si="14"/>
        <v>#N/A</v>
      </c>
    </row>
    <row r="290" spans="1:1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400</v>
      </c>
      <c r="D290">
        <f>SUMIFS('2way'!$AB$3:$AB$7690,'2way'!$Q$3:$Q$7690,"="&amp;B290,'2way'!$Z$3:$Z$7690,"&lt;&gt;P") + SUMIFS('2way'!$AB$3:$AB$7690,'2way'!$R$3:$R$7690,"="&amp;B290,'2way'!$Z$3:$Z$7690,"&lt;&gt;P")</f>
        <v>-236</v>
      </c>
      <c r="E290" s="80">
        <f t="shared" si="12"/>
        <v>-0.59</v>
      </c>
      <c r="F290">
        <f>SUMIFS('2way'!$Z$3:$Z$7690,'2way'!$Q$3:$Q$7690,"=" &amp;B290,'2way'!$Y$3:$Y$7690,"&lt;&gt;P") + SUMIFS('2way'!$Z$3:$Z$7690,'2way'!$R$3:$R$7690,"=" &amp;B290,'2way'!$Y$3:$Y$7690,"&lt;&gt;P")</f>
        <v>400</v>
      </c>
      <c r="G290">
        <f>SUMIFS('2way'!$AD$3:$AD$7690,'2way'!$Q$3:$Q$7690,"="&amp;B290,'2way'!$Y$3:$Y$7690,"&lt;&gt;P") + SUMIFS('2way'!$AD$3:$AD$7690,'2way'!$R$3:$R$7690,"="&amp;D290,'2way'!$Y$3:$Y$7690,"&lt;&gt;P")</f>
        <v>-200</v>
      </c>
      <c r="H290" s="80">
        <f t="shared" si="13"/>
        <v>-0.5</v>
      </c>
      <c r="I290">
        <f>SUMIFS('2way'!$Z$3:$Z$7690,'2way'!$Q$3:$Q$7690,"=" &amp;B290,'2way'!$Y$3:$Y$7690,"&lt;&gt;P") + SUMIFS('2way'!$Z$3:$Z$7690,'2way'!$R$3:$R$7690,"=" &amp;B290,'2way'!$Y$3:$Y$7690,"&lt;&gt;P")</f>
        <v>400</v>
      </c>
      <c r="J290">
        <f>SUMIFS('2way'!$AF$3:$AF$7690,'2way'!$Q$3:$Q$7690,"="&amp;B290,'2way'!$Y$3:$Y$7690,"&lt;&gt;P") + SUMIFS('2way'!$AF$3:$AF$7690,'2way'!$R$3:$R$7690,"="&amp;B290,'2way'!$Y$3:$Y$7690,"&lt;&gt;P")</f>
        <v>-79</v>
      </c>
      <c r="K290" s="80">
        <f t="shared" si="14"/>
        <v>-0.19750000000000001</v>
      </c>
    </row>
    <row r="291" spans="1:1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400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80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400</v>
      </c>
      <c r="G291">
        <f>SUMIFS('2way'!$AD$3:$AD$7690,'2way'!$Q$3:$Q$7690,"="&amp;B291,'2way'!$Y$3:$Y$7690,"&lt;&gt;P") + SUMIFS('2way'!$AD$3:$AD$7690,'2way'!$R$3:$R$7690,"="&amp;D291,'2way'!$Y$3:$Y$7690,"&lt;&gt;P")</f>
        <v>-200</v>
      </c>
      <c r="H291" s="80">
        <f t="shared" si="13"/>
        <v>-0.5</v>
      </c>
      <c r="I291">
        <f>SUMIFS('2way'!$Z$3:$Z$7690,'2way'!$Q$3:$Q$7690,"=" &amp;B291,'2way'!$Y$3:$Y$7690,"&lt;&gt;P") + SUMIFS('2way'!$Z$3:$Z$7690,'2way'!$R$3:$R$7690,"=" &amp;B291,'2way'!$Y$3:$Y$7690,"&lt;&gt;P")</f>
        <v>400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80" t="e">
        <f t="shared" si="14"/>
        <v>#N/A</v>
      </c>
    </row>
    <row r="292" spans="1:1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400</v>
      </c>
      <c r="D292">
        <f>SUMIFS('2way'!$AB$3:$AB$7690,'2way'!$Q$3:$Q$7690,"="&amp;B292,'2way'!$Z$3:$Z$7690,"&lt;&gt;P") + SUMIFS('2way'!$AB$3:$AB$7690,'2way'!$R$3:$R$7690,"="&amp;B292,'2way'!$Z$3:$Z$7690,"&lt;&gt;P")</f>
        <v>230</v>
      </c>
      <c r="E292" s="80">
        <f t="shared" si="12"/>
        <v>0.57499999999999996</v>
      </c>
      <c r="F292">
        <f>SUMIFS('2way'!$Z$3:$Z$7690,'2way'!$Q$3:$Q$7690,"=" &amp;B292,'2way'!$Y$3:$Y$7690,"&lt;&gt;P") + SUMIFS('2way'!$Z$3:$Z$7690,'2way'!$R$3:$R$7690,"=" &amp;B292,'2way'!$Y$3:$Y$7690,"&lt;&gt;P")</f>
        <v>400</v>
      </c>
      <c r="G292">
        <f>SUMIFS('2way'!$AD$3:$AD$7690,'2way'!$Q$3:$Q$7690,"="&amp;B292,'2way'!$Y$3:$Y$7690,"&lt;&gt;P") + SUMIFS('2way'!$AD$3:$AD$7690,'2way'!$R$3:$R$7690,"="&amp;D292,'2way'!$Y$3:$Y$7690,"&lt;&gt;P")</f>
        <v>-200</v>
      </c>
      <c r="H292" s="80">
        <f t="shared" si="13"/>
        <v>-0.5</v>
      </c>
      <c r="I292">
        <f>SUMIFS('2way'!$Z$3:$Z$7690,'2way'!$Q$3:$Q$7690,"=" &amp;B292,'2way'!$Y$3:$Y$7690,"&lt;&gt;P") + SUMIFS('2way'!$Z$3:$Z$7690,'2way'!$R$3:$R$7690,"=" &amp;B292,'2way'!$Y$3:$Y$7690,"&lt;&gt;P")</f>
        <v>400</v>
      </c>
      <c r="J292">
        <f>SUMIFS('2way'!$AF$3:$AF$7690,'2way'!$Q$3:$Q$7690,"="&amp;B292,'2way'!$Y$3:$Y$7690,"&lt;&gt;P") + SUMIFS('2way'!$AF$3:$AF$7690,'2way'!$R$3:$R$7690,"="&amp;B292,'2way'!$Y$3:$Y$7690,"&lt;&gt;P")</f>
        <v>230</v>
      </c>
      <c r="K292" s="80">
        <f t="shared" si="14"/>
        <v>0.57499999999999996</v>
      </c>
    </row>
    <row r="293" spans="1:1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300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80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300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80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300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80" t="e">
        <f t="shared" si="14"/>
        <v>#N/A</v>
      </c>
    </row>
    <row r="294" spans="1:1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300</v>
      </c>
      <c r="D294">
        <f>SUMIFS('2way'!$AB$3:$AB$7690,'2way'!$Q$3:$Q$7690,"="&amp;B294,'2way'!$Z$3:$Z$7690,"&lt;&gt;P") + SUMIFS('2way'!$AB$3:$AB$7690,'2way'!$R$3:$R$7690,"="&amp;B294,'2way'!$Z$3:$Z$7690,"&lt;&gt;P")</f>
        <v>-300</v>
      </c>
      <c r="E294" s="80">
        <f t="shared" si="12"/>
        <v>-1</v>
      </c>
      <c r="F294">
        <f>SUMIFS('2way'!$Z$3:$Z$7690,'2way'!$Q$3:$Q$7690,"=" &amp;B294,'2way'!$Y$3:$Y$7690,"&lt;&gt;P") + SUMIFS('2way'!$Z$3:$Z$7690,'2way'!$R$3:$R$7690,"=" &amp;B294,'2way'!$Y$3:$Y$7690,"&lt;&gt;P")</f>
        <v>300</v>
      </c>
      <c r="G294">
        <f>SUMIFS('2way'!$AD$3:$AD$7690,'2way'!$Q$3:$Q$7690,"="&amp;B294,'2way'!$Y$3:$Y$7690,"&lt;&gt;P") + SUMIFS('2way'!$AD$3:$AD$7690,'2way'!$R$3:$R$7690,"="&amp;D294,'2way'!$Y$3:$Y$7690,"&lt;&gt;P")</f>
        <v>-100</v>
      </c>
      <c r="H294" s="80">
        <f t="shared" si="13"/>
        <v>-0.33333333333333331</v>
      </c>
      <c r="I294">
        <f>SUMIFS('2way'!$Z$3:$Z$7690,'2way'!$Q$3:$Q$7690,"=" &amp;B294,'2way'!$Y$3:$Y$7690,"&lt;&gt;P") + SUMIFS('2way'!$Z$3:$Z$7690,'2way'!$R$3:$R$7690,"=" &amp;B294,'2way'!$Y$3:$Y$7690,"&lt;&gt;P")</f>
        <v>300</v>
      </c>
      <c r="J294">
        <f>SUMIFS('2way'!$AF$3:$AF$7690,'2way'!$Q$3:$Q$7690,"="&amp;B294,'2way'!$Y$3:$Y$7690,"&lt;&gt;P") + SUMIFS('2way'!$AF$3:$AF$7690,'2way'!$R$3:$R$7690,"="&amp;B294,'2way'!$Y$3:$Y$7690,"&lt;&gt;P")</f>
        <v>-300</v>
      </c>
      <c r="K294" s="80">
        <f t="shared" si="14"/>
        <v>-1</v>
      </c>
    </row>
    <row r="295" spans="1:1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300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80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300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80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300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80" t="e">
        <f t="shared" si="14"/>
        <v>#N/A</v>
      </c>
    </row>
    <row r="296" spans="1:1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200</v>
      </c>
      <c r="D296">
        <f>SUMIFS('2way'!$AB$3:$AB$7690,'2way'!$Q$3:$Q$7690,"="&amp;B296,'2way'!$Z$3:$Z$7690,"&lt;&gt;P") + SUMIFS('2way'!$AB$3:$AB$7690,'2way'!$R$3:$R$7690,"="&amp;B296,'2way'!$Z$3:$Z$7690,"&lt;&gt;P")</f>
        <v>-23</v>
      </c>
      <c r="E296" s="80">
        <f t="shared" si="12"/>
        <v>-0.115</v>
      </c>
      <c r="F296">
        <f>SUMIFS('2way'!$Z$3:$Z$7690,'2way'!$Q$3:$Q$7690,"=" &amp;B296,'2way'!$Y$3:$Y$7690,"&lt;&gt;P") + SUMIFS('2way'!$Z$3:$Z$7690,'2way'!$R$3:$R$7690,"=" &amp;B296,'2way'!$Y$3:$Y$7690,"&lt;&gt;P")</f>
        <v>200</v>
      </c>
      <c r="G296">
        <f>SUMIFS('2way'!$AD$3:$AD$7690,'2way'!$Q$3:$Q$7690,"="&amp;B296,'2way'!$Y$3:$Y$7690,"&lt;&gt;P") + SUMIFS('2way'!$AD$3:$AD$7690,'2way'!$R$3:$R$7690,"="&amp;D296,'2way'!$Y$3:$Y$7690,"&lt;&gt;P")</f>
        <v>147</v>
      </c>
      <c r="H296" s="80">
        <f t="shared" si="13"/>
        <v>0.73499999999999999</v>
      </c>
      <c r="I296">
        <f>SUMIFS('2way'!$Z$3:$Z$7690,'2way'!$Q$3:$Q$7690,"=" &amp;B296,'2way'!$Y$3:$Y$7690,"&lt;&gt;P") + SUMIFS('2way'!$Z$3:$Z$7690,'2way'!$R$3:$R$7690,"=" &amp;B296,'2way'!$Y$3:$Y$7690,"&lt;&gt;P")</f>
        <v>200</v>
      </c>
      <c r="J296">
        <f>SUMIFS('2way'!$AF$3:$AF$7690,'2way'!$Q$3:$Q$7690,"="&amp;B296,'2way'!$Y$3:$Y$7690,"&lt;&gt;P") + SUMIFS('2way'!$AF$3:$AF$7690,'2way'!$R$3:$R$7690,"="&amp;B296,'2way'!$Y$3:$Y$7690,"&lt;&gt;P")</f>
        <v>-200</v>
      </c>
      <c r="K296" s="80">
        <f t="shared" si="14"/>
        <v>-1</v>
      </c>
    </row>
    <row r="297" spans="1:1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300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80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300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80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300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80" t="e">
        <f t="shared" si="14"/>
        <v>#N/A</v>
      </c>
    </row>
    <row r="298" spans="1:1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300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80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300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80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300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80" t="e">
        <f t="shared" si="14"/>
        <v>#N/A</v>
      </c>
    </row>
    <row r="299" spans="1:1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300</v>
      </c>
      <c r="D299">
        <f>SUMIFS('2way'!$AB$3:$AB$7690,'2way'!$Q$3:$Q$7690,"="&amp;B299,'2way'!$Z$3:$Z$7690,"&lt;&gt;P") + SUMIFS('2way'!$AB$3:$AB$7690,'2way'!$R$3:$R$7690,"="&amp;B299,'2way'!$Z$3:$Z$7690,"&lt;&gt;P")</f>
        <v>68</v>
      </c>
      <c r="E299" s="80">
        <f t="shared" si="12"/>
        <v>0.22666666666666666</v>
      </c>
      <c r="F299">
        <f>SUMIFS('2way'!$Z$3:$Z$7690,'2way'!$Q$3:$Q$7690,"=" &amp;B299,'2way'!$Y$3:$Y$7690,"&lt;&gt;P") + SUMIFS('2way'!$Z$3:$Z$7690,'2way'!$R$3:$R$7690,"=" &amp;B299,'2way'!$Y$3:$Y$7690,"&lt;&gt;P")</f>
        <v>300</v>
      </c>
      <c r="G299">
        <f>SUMIFS('2way'!$AD$3:$AD$7690,'2way'!$Q$3:$Q$7690,"="&amp;B299,'2way'!$Y$3:$Y$7690,"&lt;&gt;P") + SUMIFS('2way'!$AD$3:$AD$7690,'2way'!$R$3:$R$7690,"="&amp;D299,'2way'!$Y$3:$Y$7690,"&lt;&gt;P")</f>
        <v>-30</v>
      </c>
      <c r="H299" s="80">
        <f t="shared" si="13"/>
        <v>-0.1</v>
      </c>
      <c r="I299">
        <f>SUMIFS('2way'!$Z$3:$Z$7690,'2way'!$Q$3:$Q$7690,"=" &amp;B299,'2way'!$Y$3:$Y$7690,"&lt;&gt;P") + SUMIFS('2way'!$Z$3:$Z$7690,'2way'!$R$3:$R$7690,"=" &amp;B299,'2way'!$Y$3:$Y$7690,"&lt;&gt;P")</f>
        <v>300</v>
      </c>
      <c r="J299">
        <f>SUMIFS('2way'!$AF$3:$AF$7690,'2way'!$Q$3:$Q$7690,"="&amp;B299,'2way'!$Y$3:$Y$7690,"&lt;&gt;P") + SUMIFS('2way'!$AF$3:$AF$7690,'2way'!$R$3:$R$7690,"="&amp;B299,'2way'!$Y$3:$Y$7690,"&lt;&gt;P")</f>
        <v>-102</v>
      </c>
      <c r="K299" s="80">
        <f t="shared" si="14"/>
        <v>-0.34</v>
      </c>
    </row>
    <row r="300" spans="1:1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300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80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300</v>
      </c>
      <c r="G300">
        <f>SUMIFS('2way'!$AD$3:$AD$7690,'2way'!$Q$3:$Q$7690,"="&amp;B300,'2way'!$Y$3:$Y$7690,"&lt;&gt;P") + SUMIFS('2way'!$AD$3:$AD$7690,'2way'!$R$3:$R$7690,"="&amp;D300,'2way'!$Y$3:$Y$7690,"&lt;&gt;P")</f>
        <v>-100</v>
      </c>
      <c r="H300" s="80">
        <f t="shared" si="13"/>
        <v>-0.33333333333333331</v>
      </c>
      <c r="I300">
        <f>SUMIFS('2way'!$Z$3:$Z$7690,'2way'!$Q$3:$Q$7690,"=" &amp;B300,'2way'!$Y$3:$Y$7690,"&lt;&gt;P") + SUMIFS('2way'!$Z$3:$Z$7690,'2way'!$R$3:$R$7690,"=" &amp;B300,'2way'!$Y$3:$Y$7690,"&lt;&gt;P")</f>
        <v>300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80" t="e">
        <f t="shared" si="14"/>
        <v>#N/A</v>
      </c>
    </row>
    <row r="301" spans="1:1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300</v>
      </c>
      <c r="D301">
        <f>SUMIFS('2way'!$AB$3:$AB$7690,'2way'!$Q$3:$Q$7690,"="&amp;B301,'2way'!$Z$3:$Z$7690,"&lt;&gt;P") + SUMIFS('2way'!$AB$3:$AB$7690,'2way'!$R$3:$R$7690,"="&amp;B301,'2way'!$Z$3:$Z$7690,"&lt;&gt;P")</f>
        <v>23</v>
      </c>
      <c r="E301" s="80">
        <f t="shared" si="12"/>
        <v>7.6666666666666661E-2</v>
      </c>
      <c r="F301">
        <f>SUMIFS('2way'!$Z$3:$Z$7690,'2way'!$Q$3:$Q$7690,"=" &amp;B301,'2way'!$Y$3:$Y$7690,"&lt;&gt;P") + SUMIFS('2way'!$Z$3:$Z$7690,'2way'!$R$3:$R$7690,"=" &amp;B301,'2way'!$Y$3:$Y$7690,"&lt;&gt;P")</f>
        <v>300</v>
      </c>
      <c r="G301">
        <f>SUMIFS('2way'!$AD$3:$AD$7690,'2way'!$Q$3:$Q$7690,"="&amp;B301,'2way'!$Y$3:$Y$7690,"&lt;&gt;P") + SUMIFS('2way'!$AD$3:$AD$7690,'2way'!$R$3:$R$7690,"="&amp;D301,'2way'!$Y$3:$Y$7690,"&lt;&gt;P")</f>
        <v>-43</v>
      </c>
      <c r="H301" s="80">
        <f t="shared" si="13"/>
        <v>-0.14333333333333334</v>
      </c>
      <c r="I301">
        <f>SUMIFS('2way'!$Z$3:$Z$7690,'2way'!$Q$3:$Q$7690,"=" &amp;B301,'2way'!$Y$3:$Y$7690,"&lt;&gt;P") + SUMIFS('2way'!$Z$3:$Z$7690,'2way'!$R$3:$R$7690,"=" &amp;B301,'2way'!$Y$3:$Y$7690,"&lt;&gt;P")</f>
        <v>300</v>
      </c>
      <c r="J301">
        <f>SUMIFS('2way'!$AF$3:$AF$7690,'2way'!$Q$3:$Q$7690,"="&amp;B301,'2way'!$Y$3:$Y$7690,"&lt;&gt;P") + SUMIFS('2way'!$AF$3:$AF$7690,'2way'!$R$3:$R$7690,"="&amp;B301,'2way'!$Y$3:$Y$7690,"&lt;&gt;P")</f>
        <v>-300</v>
      </c>
      <c r="K301" s="80">
        <f t="shared" si="14"/>
        <v>-1</v>
      </c>
    </row>
    <row r="302" spans="1:1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300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80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300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80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300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80" t="e">
        <f t="shared" si="14"/>
        <v>#N/A</v>
      </c>
    </row>
    <row r="303" spans="1:1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300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80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300</v>
      </c>
      <c r="G303">
        <f>SUMIFS('2way'!$AD$3:$AD$7690,'2way'!$Q$3:$Q$7690,"="&amp;B303,'2way'!$Y$3:$Y$7690,"&lt;&gt;P") + SUMIFS('2way'!$AD$3:$AD$7690,'2way'!$R$3:$R$7690,"="&amp;D303,'2way'!$Y$3:$Y$7690,"&lt;&gt;P")</f>
        <v>-200</v>
      </c>
      <c r="H303" s="80">
        <f t="shared" si="13"/>
        <v>-0.66666666666666663</v>
      </c>
      <c r="I303">
        <f>SUMIFS('2way'!$Z$3:$Z$7690,'2way'!$Q$3:$Q$7690,"=" &amp;B303,'2way'!$Y$3:$Y$7690,"&lt;&gt;P") + SUMIFS('2way'!$Z$3:$Z$7690,'2way'!$R$3:$R$7690,"=" &amp;B303,'2way'!$Y$3:$Y$7690,"&lt;&gt;P")</f>
        <v>300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80" t="e">
        <f t="shared" si="14"/>
        <v>#N/A</v>
      </c>
    </row>
    <row r="304" spans="1:1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300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80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300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80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300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80" t="e">
        <f t="shared" si="14"/>
        <v>#N/A</v>
      </c>
    </row>
    <row r="305" spans="1:1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300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80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300</v>
      </c>
      <c r="G305">
        <f>SUMIFS('2way'!$AD$3:$AD$7690,'2way'!$Q$3:$Q$7690,"="&amp;B305,'2way'!$Y$3:$Y$7690,"&lt;&gt;P") + SUMIFS('2way'!$AD$3:$AD$7690,'2way'!$R$3:$R$7690,"="&amp;D305,'2way'!$Y$3:$Y$7690,"&lt;&gt;P")</f>
        <v>-100</v>
      </c>
      <c r="H305" s="80">
        <f t="shared" si="13"/>
        <v>-0.33333333333333331</v>
      </c>
      <c r="I305">
        <f>SUMIFS('2way'!$Z$3:$Z$7690,'2way'!$Q$3:$Q$7690,"=" &amp;B305,'2way'!$Y$3:$Y$7690,"&lt;&gt;P") + SUMIFS('2way'!$Z$3:$Z$7690,'2way'!$R$3:$R$7690,"=" &amp;B305,'2way'!$Y$3:$Y$7690,"&lt;&gt;P")</f>
        <v>300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80" t="e">
        <f t="shared" si="14"/>
        <v>#N/A</v>
      </c>
    </row>
    <row r="306" spans="1:1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300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80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300</v>
      </c>
      <c r="G306">
        <f>SUMIFS('2way'!$AD$3:$AD$7690,'2way'!$Q$3:$Q$7690,"="&amp;B306,'2way'!$Y$3:$Y$7690,"&lt;&gt;P") + SUMIFS('2way'!$AD$3:$AD$7690,'2way'!$R$3:$R$7690,"="&amp;D306,'2way'!$Y$3:$Y$7690,"&lt;&gt;P")</f>
        <v>-100</v>
      </c>
      <c r="H306" s="80">
        <f t="shared" si="13"/>
        <v>-0.33333333333333331</v>
      </c>
      <c r="I306">
        <f>SUMIFS('2way'!$Z$3:$Z$7690,'2way'!$Q$3:$Q$7690,"=" &amp;B306,'2way'!$Y$3:$Y$7690,"&lt;&gt;P") + SUMIFS('2way'!$Z$3:$Z$7690,'2way'!$R$3:$R$7690,"=" &amp;B306,'2way'!$Y$3:$Y$7690,"&lt;&gt;P")</f>
        <v>300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80" t="e">
        <f t="shared" si="14"/>
        <v>#N/A</v>
      </c>
    </row>
    <row r="307" spans="1:1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300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80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300</v>
      </c>
      <c r="G307">
        <f>SUMIFS('2way'!$AD$3:$AD$7690,'2way'!$Q$3:$Q$7690,"="&amp;B307,'2way'!$Y$3:$Y$7690,"&lt;&gt;P") + SUMIFS('2way'!$AD$3:$AD$7690,'2way'!$R$3:$R$7690,"="&amp;D307,'2way'!$Y$3:$Y$7690,"&lt;&gt;P")</f>
        <v>-100</v>
      </c>
      <c r="H307" s="80">
        <f t="shared" si="13"/>
        <v>-0.33333333333333331</v>
      </c>
      <c r="I307">
        <f>SUMIFS('2way'!$Z$3:$Z$7690,'2way'!$Q$3:$Q$7690,"=" &amp;B307,'2way'!$Y$3:$Y$7690,"&lt;&gt;P") + SUMIFS('2way'!$Z$3:$Z$7690,'2way'!$R$3:$R$7690,"=" &amp;B307,'2way'!$Y$3:$Y$7690,"&lt;&gt;P")</f>
        <v>300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80" t="e">
        <f t="shared" si="14"/>
        <v>#N/A</v>
      </c>
    </row>
    <row r="308" spans="1:1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300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80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300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80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300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80" t="e">
        <f t="shared" si="14"/>
        <v>#N/A</v>
      </c>
    </row>
    <row r="309" spans="1:1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300</v>
      </c>
      <c r="D309">
        <f>SUMIFS('2way'!$AB$3:$AB$7690,'2way'!$Q$3:$Q$7690,"="&amp;B309,'2way'!$Z$3:$Z$7690,"&lt;&gt;P") + SUMIFS('2way'!$AB$3:$AB$7690,'2way'!$R$3:$R$7690,"="&amp;B309,'2way'!$Z$3:$Z$7690,"&lt;&gt;P")</f>
        <v>2</v>
      </c>
      <c r="E309" s="80">
        <f t="shared" si="12"/>
        <v>6.6666666666666671E-3</v>
      </c>
      <c r="F309">
        <f>SUMIFS('2way'!$Z$3:$Z$7690,'2way'!$Q$3:$Q$7690,"=" &amp;B309,'2way'!$Y$3:$Y$7690,"&lt;&gt;P") + SUMIFS('2way'!$Z$3:$Z$7690,'2way'!$R$3:$R$7690,"=" &amp;B309,'2way'!$Y$3:$Y$7690,"&lt;&gt;P")</f>
        <v>300</v>
      </c>
      <c r="G309">
        <f>SUMIFS('2way'!$AD$3:$AD$7690,'2way'!$Q$3:$Q$7690,"="&amp;B309,'2way'!$Y$3:$Y$7690,"&lt;&gt;P") + SUMIFS('2way'!$AD$3:$AD$7690,'2way'!$R$3:$R$7690,"="&amp;D309,'2way'!$Y$3:$Y$7690,"&lt;&gt;P")</f>
        <v>66</v>
      </c>
      <c r="H309" s="80">
        <f t="shared" si="13"/>
        <v>0.22</v>
      </c>
      <c r="I309">
        <f>SUMIFS('2way'!$Z$3:$Z$7690,'2way'!$Q$3:$Q$7690,"=" &amp;B309,'2way'!$Y$3:$Y$7690,"&lt;&gt;P") + SUMIFS('2way'!$Z$3:$Z$7690,'2way'!$R$3:$R$7690,"=" &amp;B309,'2way'!$Y$3:$Y$7690,"&lt;&gt;P")</f>
        <v>300</v>
      </c>
      <c r="J309">
        <f>SUMIFS('2way'!$AF$3:$AF$7690,'2way'!$Q$3:$Q$7690,"="&amp;B309,'2way'!$Y$3:$Y$7690,"&lt;&gt;P") + SUMIFS('2way'!$AF$3:$AF$7690,'2way'!$R$3:$R$7690,"="&amp;B309,'2way'!$Y$3:$Y$7690,"&lt;&gt;P")</f>
        <v>-300</v>
      </c>
      <c r="K309" s="80">
        <f t="shared" si="14"/>
        <v>-1</v>
      </c>
    </row>
    <row r="310" spans="1:1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200</v>
      </c>
      <c r="D310">
        <f>SUMIFS('2way'!$AB$3:$AB$7690,'2way'!$Q$3:$Q$7690,"="&amp;B310,'2way'!$Z$3:$Z$7690,"&lt;&gt;P") + SUMIFS('2way'!$AB$3:$AB$7690,'2way'!$R$3:$R$7690,"="&amp;B310,'2way'!$Z$3:$Z$7690,"&lt;&gt;P")</f>
        <v>-200</v>
      </c>
      <c r="E310" s="80">
        <f t="shared" si="12"/>
        <v>-1</v>
      </c>
      <c r="F310">
        <f>SUMIFS('2way'!$Z$3:$Z$7690,'2way'!$Q$3:$Q$7690,"=" &amp;B310,'2way'!$Y$3:$Y$7690,"&lt;&gt;P") + SUMIFS('2way'!$Z$3:$Z$7690,'2way'!$R$3:$R$7690,"=" &amp;B310,'2way'!$Y$3:$Y$7690,"&lt;&gt;P")</f>
        <v>200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80">
        <f t="shared" si="13"/>
        <v>0</v>
      </c>
      <c r="I310">
        <f>SUMIFS('2way'!$Z$3:$Z$7690,'2way'!$Q$3:$Q$7690,"=" &amp;B310,'2way'!$Y$3:$Y$7690,"&lt;&gt;P") + SUMIFS('2way'!$Z$3:$Z$7690,'2way'!$R$3:$R$7690,"=" &amp;B310,'2way'!$Y$3:$Y$7690,"&lt;&gt;P")</f>
        <v>200</v>
      </c>
      <c r="J310">
        <f>SUMIFS('2way'!$AF$3:$AF$7690,'2way'!$Q$3:$Q$7690,"="&amp;B310,'2way'!$Y$3:$Y$7690,"&lt;&gt;P") + SUMIFS('2way'!$AF$3:$AF$7690,'2way'!$R$3:$R$7690,"="&amp;B310,'2way'!$Y$3:$Y$7690,"&lt;&gt;P")</f>
        <v>-200</v>
      </c>
      <c r="K310" s="80">
        <f t="shared" si="14"/>
        <v>-1</v>
      </c>
    </row>
    <row r="311" spans="1:1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600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80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600</v>
      </c>
      <c r="G311">
        <f>SUMIFS('2way'!$AD$3:$AD$7690,'2way'!$Q$3:$Q$7690,"="&amp;B311,'2way'!$Y$3:$Y$7690,"&lt;&gt;P") + SUMIFS('2way'!$AD$3:$AD$7690,'2way'!$R$3:$R$7690,"="&amp;D311,'2way'!$Y$3:$Y$7690,"&lt;&gt;P")</f>
        <v>-300</v>
      </c>
      <c r="H311" s="80">
        <f t="shared" si="13"/>
        <v>-0.5</v>
      </c>
      <c r="I311">
        <f>SUMIFS('2way'!$Z$3:$Z$7690,'2way'!$Q$3:$Q$7690,"=" &amp;B311,'2way'!$Y$3:$Y$7690,"&lt;&gt;P") + SUMIFS('2way'!$Z$3:$Z$7690,'2way'!$R$3:$R$7690,"=" &amp;B311,'2way'!$Y$3:$Y$7690,"&lt;&gt;P")</f>
        <v>600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80" t="e">
        <f t="shared" si="14"/>
        <v>#N/A</v>
      </c>
    </row>
    <row r="312" spans="1:1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600</v>
      </c>
      <c r="D312">
        <f>SUMIFS('2way'!$AB$3:$AB$7690,'2way'!$Q$3:$Q$7690,"="&amp;B312,'2way'!$Z$3:$Z$7690,"&lt;&gt;P") + SUMIFS('2way'!$AB$3:$AB$7690,'2way'!$R$3:$R$7690,"="&amp;B312,'2way'!$Z$3:$Z$7690,"&lt;&gt;P")</f>
        <v>-301</v>
      </c>
      <c r="E312" s="80">
        <f t="shared" si="12"/>
        <v>-0.50166666666666671</v>
      </c>
      <c r="F312">
        <f>SUMIFS('2way'!$Z$3:$Z$7690,'2way'!$Q$3:$Q$7690,"=" &amp;B312,'2way'!$Y$3:$Y$7690,"&lt;&gt;P") + SUMIFS('2way'!$Z$3:$Z$7690,'2way'!$R$3:$R$7690,"=" &amp;B312,'2way'!$Y$3:$Y$7690,"&lt;&gt;P")</f>
        <v>600</v>
      </c>
      <c r="G312">
        <f>SUMIFS('2way'!$AD$3:$AD$7690,'2way'!$Q$3:$Q$7690,"="&amp;B312,'2way'!$Y$3:$Y$7690,"&lt;&gt;P") + SUMIFS('2way'!$AD$3:$AD$7690,'2way'!$R$3:$R$7690,"="&amp;D312,'2way'!$Y$3:$Y$7690,"&lt;&gt;P")</f>
        <v>-300</v>
      </c>
      <c r="H312" s="80">
        <f t="shared" si="13"/>
        <v>-0.5</v>
      </c>
      <c r="I312">
        <f>SUMIFS('2way'!$Z$3:$Z$7690,'2way'!$Q$3:$Q$7690,"=" &amp;B312,'2way'!$Y$3:$Y$7690,"&lt;&gt;P") + SUMIFS('2way'!$Z$3:$Z$7690,'2way'!$R$3:$R$7690,"=" &amp;B312,'2way'!$Y$3:$Y$7690,"&lt;&gt;P")</f>
        <v>600</v>
      </c>
      <c r="J312">
        <f>SUMIFS('2way'!$AF$3:$AF$7690,'2way'!$Q$3:$Q$7690,"="&amp;B312,'2way'!$Y$3:$Y$7690,"&lt;&gt;P") + SUMIFS('2way'!$AF$3:$AF$7690,'2way'!$R$3:$R$7690,"="&amp;B312,'2way'!$Y$3:$Y$7690,"&lt;&gt;P")</f>
        <v>-600</v>
      </c>
      <c r="K312" s="80">
        <f t="shared" si="14"/>
        <v>-1</v>
      </c>
    </row>
    <row r="313" spans="1:1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600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80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600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80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600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80" t="e">
        <f t="shared" si="14"/>
        <v>#N/A</v>
      </c>
    </row>
    <row r="314" spans="1:1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600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80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600</v>
      </c>
      <c r="G314">
        <f>SUMIFS('2way'!$AD$3:$AD$7690,'2way'!$Q$3:$Q$7690,"="&amp;B314,'2way'!$Y$3:$Y$7690,"&lt;&gt;P") + SUMIFS('2way'!$AD$3:$AD$7690,'2way'!$R$3:$R$7690,"="&amp;D314,'2way'!$Y$3:$Y$7690,"&lt;&gt;P")</f>
        <v>-120</v>
      </c>
      <c r="H314" s="80">
        <f t="shared" si="13"/>
        <v>-0.2</v>
      </c>
      <c r="I314">
        <f>SUMIFS('2way'!$Z$3:$Z$7690,'2way'!$Q$3:$Q$7690,"=" &amp;B314,'2way'!$Y$3:$Y$7690,"&lt;&gt;P") + SUMIFS('2way'!$Z$3:$Z$7690,'2way'!$R$3:$R$7690,"=" &amp;B314,'2way'!$Y$3:$Y$7690,"&lt;&gt;P")</f>
        <v>600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80" t="e">
        <f t="shared" si="14"/>
        <v>#N/A</v>
      </c>
    </row>
    <row r="315" spans="1:1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600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80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600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80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600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80" t="e">
        <f t="shared" si="14"/>
        <v>#N/A</v>
      </c>
    </row>
    <row r="316" spans="1:1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600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80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600</v>
      </c>
      <c r="G316">
        <f>SUMIFS('2way'!$AD$3:$AD$7690,'2way'!$Q$3:$Q$7690,"="&amp;B316,'2way'!$Y$3:$Y$7690,"&lt;&gt;P") + SUMIFS('2way'!$AD$3:$AD$7690,'2way'!$R$3:$R$7690,"="&amp;D316,'2way'!$Y$3:$Y$7690,"&lt;&gt;P")</f>
        <v>-155</v>
      </c>
      <c r="H316" s="80">
        <f t="shared" si="13"/>
        <v>-0.25833333333333336</v>
      </c>
      <c r="I316">
        <f>SUMIFS('2way'!$Z$3:$Z$7690,'2way'!$Q$3:$Q$7690,"=" &amp;B316,'2way'!$Y$3:$Y$7690,"&lt;&gt;P") + SUMIFS('2way'!$Z$3:$Z$7690,'2way'!$R$3:$R$7690,"=" &amp;B316,'2way'!$Y$3:$Y$7690,"&lt;&gt;P")</f>
        <v>600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80" t="e">
        <f t="shared" si="14"/>
        <v>#N/A</v>
      </c>
    </row>
    <row r="317" spans="1:1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500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80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500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80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500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80" t="e">
        <f t="shared" si="14"/>
        <v>#N/A</v>
      </c>
    </row>
    <row r="318" spans="1:1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600</v>
      </c>
      <c r="D318">
        <f>SUMIFS('2way'!$AB$3:$AB$7690,'2way'!$Q$3:$Q$7690,"="&amp;B318,'2way'!$Z$3:$Z$7690,"&lt;&gt;P") + SUMIFS('2way'!$AB$3:$AB$7690,'2way'!$R$3:$R$7690,"="&amp;B318,'2way'!$Z$3:$Z$7690,"&lt;&gt;P")</f>
        <v>145</v>
      </c>
      <c r="E318" s="80">
        <f t="shared" si="12"/>
        <v>0.24166666666666667</v>
      </c>
      <c r="F318">
        <f>SUMIFS('2way'!$Z$3:$Z$7690,'2way'!$Q$3:$Q$7690,"=" &amp;B318,'2way'!$Y$3:$Y$7690,"&lt;&gt;P") + SUMIFS('2way'!$Z$3:$Z$7690,'2way'!$R$3:$R$7690,"=" &amp;B318,'2way'!$Y$3:$Y$7690,"&lt;&gt;P")</f>
        <v>600</v>
      </c>
      <c r="G318">
        <f>SUMIFS('2way'!$AD$3:$AD$7690,'2way'!$Q$3:$Q$7690,"="&amp;B318,'2way'!$Y$3:$Y$7690,"&lt;&gt;P") + SUMIFS('2way'!$AD$3:$AD$7690,'2way'!$R$3:$R$7690,"="&amp;D318,'2way'!$Y$3:$Y$7690,"&lt;&gt;P")</f>
        <v>-119</v>
      </c>
      <c r="H318" s="80">
        <f t="shared" si="13"/>
        <v>-0.19833333333333333</v>
      </c>
      <c r="I318">
        <f>SUMIFS('2way'!$Z$3:$Z$7690,'2way'!$Q$3:$Q$7690,"=" &amp;B318,'2way'!$Y$3:$Y$7690,"&lt;&gt;P") + SUMIFS('2way'!$Z$3:$Z$7690,'2way'!$R$3:$R$7690,"=" &amp;B318,'2way'!$Y$3:$Y$7690,"&lt;&gt;P")</f>
        <v>600</v>
      </c>
      <c r="J318">
        <f>SUMIFS('2way'!$AF$3:$AF$7690,'2way'!$Q$3:$Q$7690,"="&amp;B318,'2way'!$Y$3:$Y$7690,"&lt;&gt;P") + SUMIFS('2way'!$AF$3:$AF$7690,'2way'!$R$3:$R$7690,"="&amp;B318,'2way'!$Y$3:$Y$7690,"&lt;&gt;P")</f>
        <v>-215</v>
      </c>
      <c r="K318" s="80">
        <f t="shared" si="14"/>
        <v>-0.35833333333333334</v>
      </c>
    </row>
    <row r="319" spans="1:1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600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80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600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80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600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80" t="e">
        <f t="shared" si="14"/>
        <v>#N/A</v>
      </c>
    </row>
    <row r="320" spans="1:1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500</v>
      </c>
      <c r="D320">
        <f>SUMIFS('2way'!$AB$3:$AB$7690,'2way'!$Q$3:$Q$7690,"="&amp;B320,'2way'!$Z$3:$Z$7690,"&lt;&gt;P") + SUMIFS('2way'!$AB$3:$AB$7690,'2way'!$R$3:$R$7690,"="&amp;B320,'2way'!$Z$3:$Z$7690,"&lt;&gt;P")</f>
        <v>62</v>
      </c>
      <c r="E320" s="80">
        <f t="shared" si="12"/>
        <v>0.124</v>
      </c>
      <c r="F320">
        <f>SUMIFS('2way'!$Z$3:$Z$7690,'2way'!$Q$3:$Q$7690,"=" &amp;B320,'2way'!$Y$3:$Y$7690,"&lt;&gt;P") + SUMIFS('2way'!$Z$3:$Z$7690,'2way'!$R$3:$R$7690,"=" &amp;B320,'2way'!$Y$3:$Y$7690,"&lt;&gt;P")</f>
        <v>500</v>
      </c>
      <c r="G320">
        <f>SUMIFS('2way'!$AD$3:$AD$7690,'2way'!$Q$3:$Q$7690,"="&amp;B320,'2way'!$Y$3:$Y$7690,"&lt;&gt;P") + SUMIFS('2way'!$AD$3:$AD$7690,'2way'!$R$3:$R$7690,"="&amp;D320,'2way'!$Y$3:$Y$7690,"&lt;&gt;P")</f>
        <v>-152</v>
      </c>
      <c r="H320" s="80">
        <f t="shared" si="13"/>
        <v>-0.30399999999999999</v>
      </c>
      <c r="I320">
        <f>SUMIFS('2way'!$Z$3:$Z$7690,'2way'!$Q$3:$Q$7690,"=" &amp;B320,'2way'!$Y$3:$Y$7690,"&lt;&gt;P") + SUMIFS('2way'!$Z$3:$Z$7690,'2way'!$R$3:$R$7690,"=" &amp;B320,'2way'!$Y$3:$Y$7690,"&lt;&gt;P")</f>
        <v>500</v>
      </c>
      <c r="J320">
        <f>SUMIFS('2way'!$AF$3:$AF$7690,'2way'!$Q$3:$Q$7690,"="&amp;B320,'2way'!$Y$3:$Y$7690,"&lt;&gt;P") + SUMIFS('2way'!$AF$3:$AF$7690,'2way'!$R$3:$R$7690,"="&amp;B320,'2way'!$Y$3:$Y$7690,"&lt;&gt;P")</f>
        <v>-500</v>
      </c>
      <c r="K320" s="80">
        <f t="shared" si="14"/>
        <v>-1</v>
      </c>
    </row>
    <row r="321" spans="1:1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600</v>
      </c>
      <c r="D321">
        <f>SUMIFS('2way'!$AB$3:$AB$7690,'2way'!$Q$3:$Q$7690,"="&amp;B321,'2way'!$Z$3:$Z$7690,"&lt;&gt;P") + SUMIFS('2way'!$AB$3:$AB$7690,'2way'!$R$3:$R$7690,"="&amp;B321,'2way'!$Z$3:$Z$7690,"&lt;&gt;P")</f>
        <v>155.99999999999997</v>
      </c>
      <c r="E321" s="80">
        <f t="shared" si="12"/>
        <v>0.25999999999999995</v>
      </c>
      <c r="F321">
        <f>SUMIFS('2way'!$Z$3:$Z$7690,'2way'!$Q$3:$Q$7690,"=" &amp;B321,'2way'!$Y$3:$Y$7690,"&lt;&gt;P") + SUMIFS('2way'!$Z$3:$Z$7690,'2way'!$R$3:$R$7690,"=" &amp;B321,'2way'!$Y$3:$Y$7690,"&lt;&gt;P")</f>
        <v>600</v>
      </c>
      <c r="G321">
        <f>SUMIFS('2way'!$AD$3:$AD$7690,'2way'!$Q$3:$Q$7690,"="&amp;B321,'2way'!$Y$3:$Y$7690,"&lt;&gt;P") + SUMIFS('2way'!$AD$3:$AD$7690,'2way'!$R$3:$R$7690,"="&amp;D321,'2way'!$Y$3:$Y$7690,"&lt;&gt;P")</f>
        <v>-300</v>
      </c>
      <c r="H321" s="80">
        <f t="shared" si="13"/>
        <v>-0.5</v>
      </c>
      <c r="I321">
        <f>SUMIFS('2way'!$Z$3:$Z$7690,'2way'!$Q$3:$Q$7690,"=" &amp;B321,'2way'!$Y$3:$Y$7690,"&lt;&gt;P") + SUMIFS('2way'!$Z$3:$Z$7690,'2way'!$R$3:$R$7690,"=" &amp;B321,'2way'!$Y$3:$Y$7690,"&lt;&gt;P")</f>
        <v>600</v>
      </c>
      <c r="J321">
        <f>SUMIFS('2way'!$AF$3:$AF$7690,'2way'!$Q$3:$Q$7690,"="&amp;B321,'2way'!$Y$3:$Y$7690,"&lt;&gt;P") + SUMIFS('2way'!$AF$3:$AF$7690,'2way'!$R$3:$R$7690,"="&amp;B321,'2way'!$Y$3:$Y$7690,"&lt;&gt;P")</f>
        <v>-193.00000000000003</v>
      </c>
      <c r="K321" s="80">
        <f t="shared" si="14"/>
        <v>-0.32166666666666671</v>
      </c>
    </row>
    <row r="322" spans="1:1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600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80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600</v>
      </c>
      <c r="G322">
        <f>SUMIFS('2way'!$AD$3:$AD$7690,'2way'!$Q$3:$Q$7690,"="&amp;B322,'2way'!$Y$3:$Y$7690,"&lt;&gt;P") + SUMIFS('2way'!$AD$3:$AD$7690,'2way'!$R$3:$R$7690,"="&amp;D322,'2way'!$Y$3:$Y$7690,"&lt;&gt;P")</f>
        <v>-101</v>
      </c>
      <c r="H322" s="80">
        <f t="shared" si="13"/>
        <v>-0.16833333333333333</v>
      </c>
      <c r="I322">
        <f>SUMIFS('2way'!$Z$3:$Z$7690,'2way'!$Q$3:$Q$7690,"=" &amp;B322,'2way'!$Y$3:$Y$7690,"&lt;&gt;P") + SUMIFS('2way'!$Z$3:$Z$7690,'2way'!$R$3:$R$7690,"=" &amp;B322,'2way'!$Y$3:$Y$7690,"&lt;&gt;P")</f>
        <v>600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80" t="e">
        <f t="shared" si="14"/>
        <v>#N/A</v>
      </c>
    </row>
    <row r="323" spans="1:1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600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80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600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80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600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80" t="e">
        <f t="shared" si="14"/>
        <v>#N/A</v>
      </c>
    </row>
    <row r="324" spans="1:1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600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80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600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80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600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80" t="e">
        <f t="shared" ref="K324:K387" si="17">J324/I324</f>
        <v>#N/A</v>
      </c>
    </row>
    <row r="325" spans="1:1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600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80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600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80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600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80" t="e">
        <f t="shared" si="17"/>
        <v>#N/A</v>
      </c>
    </row>
    <row r="326" spans="1:1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600</v>
      </c>
      <c r="D326">
        <f>SUMIFS('2way'!$AB$3:$AB$7690,'2way'!$Q$3:$Q$7690,"="&amp;B326,'2way'!$Z$3:$Z$7690,"&lt;&gt;P") + SUMIFS('2way'!$AB$3:$AB$7690,'2way'!$R$3:$R$7690,"="&amp;B326,'2way'!$Z$3:$Z$7690,"&lt;&gt;P")</f>
        <v>71</v>
      </c>
      <c r="E326" s="80">
        <f t="shared" si="15"/>
        <v>0.11833333333333333</v>
      </c>
      <c r="F326">
        <f>SUMIFS('2way'!$Z$3:$Z$7690,'2way'!$Q$3:$Q$7690,"=" &amp;B326,'2way'!$Y$3:$Y$7690,"&lt;&gt;P") + SUMIFS('2way'!$Z$3:$Z$7690,'2way'!$R$3:$R$7690,"=" &amp;B326,'2way'!$Y$3:$Y$7690,"&lt;&gt;P")</f>
        <v>600</v>
      </c>
      <c r="G326">
        <f>SUMIFS('2way'!$AD$3:$AD$7690,'2way'!$Q$3:$Q$7690,"="&amp;B326,'2way'!$Y$3:$Y$7690,"&lt;&gt;P") + SUMIFS('2way'!$AD$3:$AD$7690,'2way'!$R$3:$R$7690,"="&amp;D326,'2way'!$Y$3:$Y$7690,"&lt;&gt;P")</f>
        <v>190</v>
      </c>
      <c r="H326" s="80">
        <f t="shared" si="16"/>
        <v>0.31666666666666665</v>
      </c>
      <c r="I326">
        <f>SUMIFS('2way'!$Z$3:$Z$7690,'2way'!$Q$3:$Q$7690,"=" &amp;B326,'2way'!$Y$3:$Y$7690,"&lt;&gt;P") + SUMIFS('2way'!$Z$3:$Z$7690,'2way'!$R$3:$R$7690,"=" &amp;B326,'2way'!$Y$3:$Y$7690,"&lt;&gt;P")</f>
        <v>600</v>
      </c>
      <c r="J326">
        <f>SUMIFS('2way'!$AF$3:$AF$7690,'2way'!$Q$3:$Q$7690,"="&amp;B326,'2way'!$Y$3:$Y$7690,"&lt;&gt;P") + SUMIFS('2way'!$AF$3:$AF$7690,'2way'!$R$3:$R$7690,"="&amp;B326,'2way'!$Y$3:$Y$7690,"&lt;&gt;P")</f>
        <v>-600</v>
      </c>
      <c r="K326" s="80">
        <f t="shared" si="17"/>
        <v>-1</v>
      </c>
    </row>
    <row r="327" spans="1:1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500</v>
      </c>
      <c r="D327">
        <f>SUMIFS('2way'!$AB$3:$AB$7690,'2way'!$Q$3:$Q$7690,"="&amp;B327,'2way'!$Z$3:$Z$7690,"&lt;&gt;P") + SUMIFS('2way'!$AB$3:$AB$7690,'2way'!$R$3:$R$7690,"="&amp;B327,'2way'!$Z$3:$Z$7690,"&lt;&gt;P")</f>
        <v>-108</v>
      </c>
      <c r="E327" s="80">
        <f t="shared" si="15"/>
        <v>-0.216</v>
      </c>
      <c r="F327">
        <f>SUMIFS('2way'!$Z$3:$Z$7690,'2way'!$Q$3:$Q$7690,"=" &amp;B327,'2way'!$Y$3:$Y$7690,"&lt;&gt;P") + SUMIFS('2way'!$Z$3:$Z$7690,'2way'!$R$3:$R$7690,"=" &amp;B327,'2way'!$Y$3:$Y$7690,"&lt;&gt;P")</f>
        <v>500</v>
      </c>
      <c r="G327">
        <f>SUMIFS('2way'!$AD$3:$AD$7690,'2way'!$Q$3:$Q$7690,"="&amp;B327,'2way'!$Y$3:$Y$7690,"&lt;&gt;P") + SUMIFS('2way'!$AD$3:$AD$7690,'2way'!$R$3:$R$7690,"="&amp;D327,'2way'!$Y$3:$Y$7690,"&lt;&gt;P")</f>
        <v>20</v>
      </c>
      <c r="H327" s="80">
        <f t="shared" si="16"/>
        <v>0.04</v>
      </c>
      <c r="I327">
        <f>SUMIFS('2way'!$Z$3:$Z$7690,'2way'!$Q$3:$Q$7690,"=" &amp;B327,'2way'!$Y$3:$Y$7690,"&lt;&gt;P") + SUMIFS('2way'!$Z$3:$Z$7690,'2way'!$R$3:$R$7690,"=" &amp;B327,'2way'!$Y$3:$Y$7690,"&lt;&gt;P")</f>
        <v>500</v>
      </c>
      <c r="J327">
        <f>SUMIFS('2way'!$AF$3:$AF$7690,'2way'!$Q$3:$Q$7690,"="&amp;B327,'2way'!$Y$3:$Y$7690,"&lt;&gt;P") + SUMIFS('2way'!$AF$3:$AF$7690,'2way'!$R$3:$R$7690,"="&amp;B327,'2way'!$Y$3:$Y$7690,"&lt;&gt;P")</f>
        <v>-500</v>
      </c>
      <c r="K327" s="80">
        <f t="shared" si="17"/>
        <v>-1</v>
      </c>
    </row>
    <row r="328" spans="1:1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500</v>
      </c>
      <c r="D328">
        <f>SUMIFS('2way'!$AB$3:$AB$7690,'2way'!$Q$3:$Q$7690,"="&amp;B328,'2way'!$Z$3:$Z$7690,"&lt;&gt;P") + SUMIFS('2way'!$AB$3:$AB$7690,'2way'!$R$3:$R$7690,"="&amp;B328,'2way'!$Z$3:$Z$7690,"&lt;&gt;P")</f>
        <v>233.99999999999997</v>
      </c>
      <c r="E328" s="80">
        <f t="shared" si="15"/>
        <v>0.46799999999999992</v>
      </c>
      <c r="F328">
        <f>SUMIFS('2way'!$Z$3:$Z$7690,'2way'!$Q$3:$Q$7690,"=" &amp;B328,'2way'!$Y$3:$Y$7690,"&lt;&gt;P") + SUMIFS('2way'!$Z$3:$Z$7690,'2way'!$R$3:$R$7690,"=" &amp;B328,'2way'!$Y$3:$Y$7690,"&lt;&gt;P")</f>
        <v>500</v>
      </c>
      <c r="G328">
        <f>SUMIFS('2way'!$AD$3:$AD$7690,'2way'!$Q$3:$Q$7690,"="&amp;B328,'2way'!$Y$3:$Y$7690,"&lt;&gt;P") + SUMIFS('2way'!$AD$3:$AD$7690,'2way'!$R$3:$R$7690,"="&amp;D328,'2way'!$Y$3:$Y$7690,"&lt;&gt;P")</f>
        <v>-49</v>
      </c>
      <c r="H328" s="80">
        <f t="shared" si="16"/>
        <v>-9.8000000000000004E-2</v>
      </c>
      <c r="I328">
        <f>SUMIFS('2way'!$Z$3:$Z$7690,'2way'!$Q$3:$Q$7690,"=" &amp;B328,'2way'!$Y$3:$Y$7690,"&lt;&gt;P") + SUMIFS('2way'!$Z$3:$Z$7690,'2way'!$R$3:$R$7690,"=" &amp;B328,'2way'!$Y$3:$Y$7690,"&lt;&gt;P")</f>
        <v>500</v>
      </c>
      <c r="J328">
        <f>SUMIFS('2way'!$AF$3:$AF$7690,'2way'!$Q$3:$Q$7690,"="&amp;B328,'2way'!$Y$3:$Y$7690,"&lt;&gt;P") + SUMIFS('2way'!$AF$3:$AF$7690,'2way'!$R$3:$R$7690,"="&amp;B328,'2way'!$Y$3:$Y$7690,"&lt;&gt;P")</f>
        <v>-295</v>
      </c>
      <c r="K328" s="80">
        <f t="shared" si="17"/>
        <v>-0.59</v>
      </c>
    </row>
    <row r="329" spans="1:1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300</v>
      </c>
      <c r="D329">
        <f>SUMIFS('2way'!$AB$3:$AB$7690,'2way'!$Q$3:$Q$7690,"="&amp;B329,'2way'!$Z$3:$Z$7690,"&lt;&gt;P") + SUMIFS('2way'!$AB$3:$AB$7690,'2way'!$R$3:$R$7690,"="&amp;B329,'2way'!$Z$3:$Z$7690,"&lt;&gt;P")</f>
        <v>24</v>
      </c>
      <c r="E329" s="80">
        <f t="shared" si="15"/>
        <v>0.08</v>
      </c>
      <c r="F329">
        <f>SUMIFS('2way'!$Z$3:$Z$7690,'2way'!$Q$3:$Q$7690,"=" &amp;B329,'2way'!$Y$3:$Y$7690,"&lt;&gt;P") + SUMIFS('2way'!$Z$3:$Z$7690,'2way'!$R$3:$R$7690,"=" &amp;B329,'2way'!$Y$3:$Y$7690,"&lt;&gt;P")</f>
        <v>300</v>
      </c>
      <c r="G329">
        <f>SUMIFS('2way'!$AD$3:$AD$7690,'2way'!$Q$3:$Q$7690,"="&amp;B329,'2way'!$Y$3:$Y$7690,"&lt;&gt;P") + SUMIFS('2way'!$AD$3:$AD$7690,'2way'!$R$3:$R$7690,"="&amp;D329,'2way'!$Y$3:$Y$7690,"&lt;&gt;P")</f>
        <v>-44</v>
      </c>
      <c r="H329" s="80">
        <f t="shared" si="16"/>
        <v>-0.14666666666666667</v>
      </c>
      <c r="I329">
        <f>SUMIFS('2way'!$Z$3:$Z$7690,'2way'!$Q$3:$Q$7690,"=" &amp;B329,'2way'!$Y$3:$Y$7690,"&lt;&gt;P") + SUMIFS('2way'!$Z$3:$Z$7690,'2way'!$R$3:$R$7690,"=" &amp;B329,'2way'!$Y$3:$Y$7690,"&lt;&gt;P")</f>
        <v>300</v>
      </c>
      <c r="J329">
        <f>SUMIFS('2way'!$AF$3:$AF$7690,'2way'!$Q$3:$Q$7690,"="&amp;B329,'2way'!$Y$3:$Y$7690,"&lt;&gt;P") + SUMIFS('2way'!$AF$3:$AF$7690,'2way'!$R$3:$R$7690,"="&amp;B329,'2way'!$Y$3:$Y$7690,"&lt;&gt;P")</f>
        <v>-300</v>
      </c>
      <c r="K329" s="80">
        <f t="shared" si="17"/>
        <v>-1</v>
      </c>
    </row>
    <row r="330" spans="1:1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300</v>
      </c>
      <c r="D330">
        <f>SUMIFS('2way'!$AB$3:$AB$7690,'2way'!$Q$3:$Q$7690,"="&amp;B330,'2way'!$Z$3:$Z$7690,"&lt;&gt;P") + SUMIFS('2way'!$AB$3:$AB$7690,'2way'!$R$3:$R$7690,"="&amp;B330,'2way'!$Z$3:$Z$7690,"&lt;&gt;P")</f>
        <v>-112</v>
      </c>
      <c r="E330" s="80">
        <f t="shared" si="15"/>
        <v>-0.37333333333333335</v>
      </c>
      <c r="F330">
        <f>SUMIFS('2way'!$Z$3:$Z$7690,'2way'!$Q$3:$Q$7690,"=" &amp;B330,'2way'!$Y$3:$Y$7690,"&lt;&gt;P") + SUMIFS('2way'!$Z$3:$Z$7690,'2way'!$R$3:$R$7690,"=" &amp;B330,'2way'!$Y$3:$Y$7690,"&lt;&gt;P")</f>
        <v>300</v>
      </c>
      <c r="G330">
        <f>SUMIFS('2way'!$AD$3:$AD$7690,'2way'!$Q$3:$Q$7690,"="&amp;B330,'2way'!$Y$3:$Y$7690,"&lt;&gt;P") + SUMIFS('2way'!$AD$3:$AD$7690,'2way'!$R$3:$R$7690,"="&amp;D330,'2way'!$Y$3:$Y$7690,"&lt;&gt;P")</f>
        <v>88</v>
      </c>
      <c r="H330" s="80">
        <f t="shared" si="16"/>
        <v>0.29333333333333333</v>
      </c>
      <c r="I330">
        <f>SUMIFS('2way'!$Z$3:$Z$7690,'2way'!$Q$3:$Q$7690,"=" &amp;B330,'2way'!$Y$3:$Y$7690,"&lt;&gt;P") + SUMIFS('2way'!$Z$3:$Z$7690,'2way'!$R$3:$R$7690,"=" &amp;B330,'2way'!$Y$3:$Y$7690,"&lt;&gt;P")</f>
        <v>300</v>
      </c>
      <c r="J330">
        <f>SUMIFS('2way'!$AF$3:$AF$7690,'2way'!$Q$3:$Q$7690,"="&amp;B330,'2way'!$Y$3:$Y$7690,"&lt;&gt;P") + SUMIFS('2way'!$AF$3:$AF$7690,'2way'!$R$3:$R$7690,"="&amp;B330,'2way'!$Y$3:$Y$7690,"&lt;&gt;P")</f>
        <v>-300</v>
      </c>
      <c r="K330" s="80">
        <f t="shared" si="17"/>
        <v>-1</v>
      </c>
    </row>
    <row r="331" spans="1:1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300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80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300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80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300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80" t="e">
        <f t="shared" si="17"/>
        <v>#N/A</v>
      </c>
    </row>
    <row r="332" spans="1:1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300</v>
      </c>
      <c r="D332">
        <f>SUMIFS('2way'!$AB$3:$AB$7690,'2way'!$Q$3:$Q$7690,"="&amp;B332,'2way'!$Z$3:$Z$7690,"&lt;&gt;P") + SUMIFS('2way'!$AB$3:$AB$7690,'2way'!$R$3:$R$7690,"="&amp;B332,'2way'!$Z$3:$Z$7690,"&lt;&gt;P")</f>
        <v>-133</v>
      </c>
      <c r="E332" s="80">
        <f t="shared" si="15"/>
        <v>-0.44333333333333336</v>
      </c>
      <c r="F332">
        <f>SUMIFS('2way'!$Z$3:$Z$7690,'2way'!$Q$3:$Q$7690,"=" &amp;B332,'2way'!$Y$3:$Y$7690,"&lt;&gt;P") + SUMIFS('2way'!$Z$3:$Z$7690,'2way'!$R$3:$R$7690,"=" &amp;B332,'2way'!$Y$3:$Y$7690,"&lt;&gt;P")</f>
        <v>300</v>
      </c>
      <c r="G332">
        <f>SUMIFS('2way'!$AD$3:$AD$7690,'2way'!$Q$3:$Q$7690,"="&amp;B332,'2way'!$Y$3:$Y$7690,"&lt;&gt;P") + SUMIFS('2way'!$AD$3:$AD$7690,'2way'!$R$3:$R$7690,"="&amp;D332,'2way'!$Y$3:$Y$7690,"&lt;&gt;P")</f>
        <v>-200</v>
      </c>
      <c r="H332" s="80">
        <f t="shared" si="16"/>
        <v>-0.66666666666666663</v>
      </c>
      <c r="I332">
        <f>SUMIFS('2way'!$Z$3:$Z$7690,'2way'!$Q$3:$Q$7690,"=" &amp;B332,'2way'!$Y$3:$Y$7690,"&lt;&gt;P") + SUMIFS('2way'!$Z$3:$Z$7690,'2way'!$R$3:$R$7690,"=" &amp;B332,'2way'!$Y$3:$Y$7690,"&lt;&gt;P")</f>
        <v>300</v>
      </c>
      <c r="J332">
        <f>SUMIFS('2way'!$AF$3:$AF$7690,'2way'!$Q$3:$Q$7690,"="&amp;B332,'2way'!$Y$3:$Y$7690,"&lt;&gt;P") + SUMIFS('2way'!$AF$3:$AF$7690,'2way'!$R$3:$R$7690,"="&amp;B332,'2way'!$Y$3:$Y$7690,"&lt;&gt;P")</f>
        <v>-300</v>
      </c>
      <c r="K332" s="80">
        <f t="shared" si="17"/>
        <v>-1</v>
      </c>
    </row>
    <row r="333" spans="1:1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300</v>
      </c>
      <c r="D333">
        <f>SUMIFS('2way'!$AB$3:$AB$7690,'2way'!$Q$3:$Q$7690,"="&amp;B333,'2way'!$Z$3:$Z$7690,"&lt;&gt;P") + SUMIFS('2way'!$AB$3:$AB$7690,'2way'!$R$3:$R$7690,"="&amp;B333,'2way'!$Z$3:$Z$7690,"&lt;&gt;P")</f>
        <v>74</v>
      </c>
      <c r="E333" s="80">
        <f t="shared" si="15"/>
        <v>0.24666666666666667</v>
      </c>
      <c r="F333">
        <f>SUMIFS('2way'!$Z$3:$Z$7690,'2way'!$Q$3:$Q$7690,"=" &amp;B333,'2way'!$Y$3:$Y$7690,"&lt;&gt;P") + SUMIFS('2way'!$Z$3:$Z$7690,'2way'!$R$3:$R$7690,"=" &amp;B333,'2way'!$Y$3:$Y$7690,"&lt;&gt;P")</f>
        <v>300</v>
      </c>
      <c r="G333">
        <f>SUMIFS('2way'!$AD$3:$AD$7690,'2way'!$Q$3:$Q$7690,"="&amp;B333,'2way'!$Y$3:$Y$7690,"&lt;&gt;P") + SUMIFS('2way'!$AD$3:$AD$7690,'2way'!$R$3:$R$7690,"="&amp;D333,'2way'!$Y$3:$Y$7690,"&lt;&gt;P")</f>
        <v>-200</v>
      </c>
      <c r="H333" s="80">
        <f t="shared" si="16"/>
        <v>-0.66666666666666663</v>
      </c>
      <c r="I333">
        <f>SUMIFS('2way'!$Z$3:$Z$7690,'2way'!$Q$3:$Q$7690,"=" &amp;B333,'2way'!$Y$3:$Y$7690,"&lt;&gt;P") + SUMIFS('2way'!$Z$3:$Z$7690,'2way'!$R$3:$R$7690,"=" &amp;B333,'2way'!$Y$3:$Y$7690,"&lt;&gt;P")</f>
        <v>300</v>
      </c>
      <c r="J333">
        <f>SUMIFS('2way'!$AF$3:$AF$7690,'2way'!$Q$3:$Q$7690,"="&amp;B333,'2way'!$Y$3:$Y$7690,"&lt;&gt;P") + SUMIFS('2way'!$AF$3:$AF$7690,'2way'!$R$3:$R$7690,"="&amp;B333,'2way'!$Y$3:$Y$7690,"&lt;&gt;P")</f>
        <v>74</v>
      </c>
      <c r="K333" s="80">
        <f t="shared" si="17"/>
        <v>0.24666666666666667</v>
      </c>
    </row>
    <row r="334" spans="1:1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300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80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300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80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300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80" t="e">
        <f t="shared" si="17"/>
        <v>#N/A</v>
      </c>
    </row>
    <row r="335" spans="1:1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300</v>
      </c>
      <c r="D335">
        <f>SUMIFS('2way'!$AB$3:$AB$7690,'2way'!$Q$3:$Q$7690,"="&amp;B335,'2way'!$Z$3:$Z$7690,"&lt;&gt;P") + SUMIFS('2way'!$AB$3:$AB$7690,'2way'!$R$3:$R$7690,"="&amp;B335,'2way'!$Z$3:$Z$7690,"&lt;&gt;P")</f>
        <v>131.99999999999997</v>
      </c>
      <c r="E335" s="80">
        <f t="shared" si="15"/>
        <v>0.43999999999999989</v>
      </c>
      <c r="F335">
        <f>SUMIFS('2way'!$Z$3:$Z$7690,'2way'!$Q$3:$Q$7690,"=" &amp;B335,'2way'!$Y$3:$Y$7690,"&lt;&gt;P") + SUMIFS('2way'!$Z$3:$Z$7690,'2way'!$R$3:$R$7690,"=" &amp;B335,'2way'!$Y$3:$Y$7690,"&lt;&gt;P")</f>
        <v>300</v>
      </c>
      <c r="G335">
        <f>SUMIFS('2way'!$AD$3:$AD$7690,'2way'!$Q$3:$Q$7690,"="&amp;B335,'2way'!$Y$3:$Y$7690,"&lt;&gt;P") + SUMIFS('2way'!$AD$3:$AD$7690,'2way'!$R$3:$R$7690,"="&amp;D335,'2way'!$Y$3:$Y$7690,"&lt;&gt;P")</f>
        <v>6</v>
      </c>
      <c r="H335" s="80">
        <f t="shared" si="16"/>
        <v>0.02</v>
      </c>
      <c r="I335">
        <f>SUMIFS('2way'!$Z$3:$Z$7690,'2way'!$Q$3:$Q$7690,"=" &amp;B335,'2way'!$Y$3:$Y$7690,"&lt;&gt;P") + SUMIFS('2way'!$Z$3:$Z$7690,'2way'!$R$3:$R$7690,"=" &amp;B335,'2way'!$Y$3:$Y$7690,"&lt;&gt;P")</f>
        <v>300</v>
      </c>
      <c r="J335">
        <f>SUMIFS('2way'!$AF$3:$AF$7690,'2way'!$Q$3:$Q$7690,"="&amp;B335,'2way'!$Y$3:$Y$7690,"&lt;&gt;P") + SUMIFS('2way'!$AF$3:$AF$7690,'2way'!$R$3:$R$7690,"="&amp;B335,'2way'!$Y$3:$Y$7690,"&lt;&gt;P")</f>
        <v>-74.000000000000028</v>
      </c>
      <c r="K335" s="80">
        <f t="shared" si="17"/>
        <v>-0.24666666666666676</v>
      </c>
    </row>
    <row r="336" spans="1:1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300</v>
      </c>
      <c r="D336">
        <f>SUMIFS('2way'!$AB$3:$AB$7690,'2way'!$Q$3:$Q$7690,"="&amp;B336,'2way'!$Z$3:$Z$7690,"&lt;&gt;P") + SUMIFS('2way'!$AB$3:$AB$7690,'2way'!$R$3:$R$7690,"="&amp;B336,'2way'!$Z$3:$Z$7690,"&lt;&gt;P")</f>
        <v>68.999999999999972</v>
      </c>
      <c r="E336" s="80">
        <f t="shared" si="15"/>
        <v>0.2299999999999999</v>
      </c>
      <c r="F336">
        <f>SUMIFS('2way'!$Z$3:$Z$7690,'2way'!$Q$3:$Q$7690,"=" &amp;B336,'2way'!$Y$3:$Y$7690,"&lt;&gt;P") + SUMIFS('2way'!$Z$3:$Z$7690,'2way'!$R$3:$R$7690,"=" &amp;B336,'2way'!$Y$3:$Y$7690,"&lt;&gt;P")</f>
        <v>300</v>
      </c>
      <c r="G336">
        <f>SUMIFS('2way'!$AD$3:$AD$7690,'2way'!$Q$3:$Q$7690,"="&amp;B336,'2way'!$Y$3:$Y$7690,"&lt;&gt;P") + SUMIFS('2way'!$AD$3:$AD$7690,'2way'!$R$3:$R$7690,"="&amp;D336,'2way'!$Y$3:$Y$7690,"&lt;&gt;P")</f>
        <v>-200</v>
      </c>
      <c r="H336" s="80">
        <f t="shared" si="16"/>
        <v>-0.66666666666666663</v>
      </c>
      <c r="I336">
        <f>SUMIFS('2way'!$Z$3:$Z$7690,'2way'!$Q$3:$Q$7690,"=" &amp;B336,'2way'!$Y$3:$Y$7690,"&lt;&gt;P") + SUMIFS('2way'!$Z$3:$Z$7690,'2way'!$R$3:$R$7690,"=" &amp;B336,'2way'!$Y$3:$Y$7690,"&lt;&gt;P")</f>
        <v>300</v>
      </c>
      <c r="J336">
        <f>SUMIFS('2way'!$AF$3:$AF$7690,'2way'!$Q$3:$Q$7690,"="&amp;B336,'2way'!$Y$3:$Y$7690,"&lt;&gt;P") + SUMIFS('2way'!$AF$3:$AF$7690,'2way'!$R$3:$R$7690,"="&amp;B336,'2way'!$Y$3:$Y$7690,"&lt;&gt;P")</f>
        <v>-134</v>
      </c>
      <c r="K336" s="80">
        <f t="shared" si="17"/>
        <v>-0.44666666666666666</v>
      </c>
    </row>
    <row r="337" spans="1:1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300</v>
      </c>
      <c r="D337">
        <f>SUMIFS('2way'!$AB$3:$AB$7690,'2way'!$Q$3:$Q$7690,"="&amp;B337,'2way'!$Z$3:$Z$7690,"&lt;&gt;P") + SUMIFS('2way'!$AB$3:$AB$7690,'2way'!$R$3:$R$7690,"="&amp;B337,'2way'!$Z$3:$Z$7690,"&lt;&gt;P")</f>
        <v>-99.000000000000028</v>
      </c>
      <c r="E337" s="80">
        <f t="shared" si="15"/>
        <v>-0.33000000000000007</v>
      </c>
      <c r="F337">
        <f>SUMIFS('2way'!$Z$3:$Z$7690,'2way'!$Q$3:$Q$7690,"=" &amp;B337,'2way'!$Y$3:$Y$7690,"&lt;&gt;P") + SUMIFS('2way'!$Z$3:$Z$7690,'2way'!$R$3:$R$7690,"=" &amp;B337,'2way'!$Y$3:$Y$7690,"&lt;&gt;P")</f>
        <v>300</v>
      </c>
      <c r="G337">
        <f>SUMIFS('2way'!$AD$3:$AD$7690,'2way'!$Q$3:$Q$7690,"="&amp;B337,'2way'!$Y$3:$Y$7690,"&lt;&gt;P") + SUMIFS('2way'!$AD$3:$AD$7690,'2way'!$R$3:$R$7690,"="&amp;D337,'2way'!$Y$3:$Y$7690,"&lt;&gt;P")</f>
        <v>-200</v>
      </c>
      <c r="H337" s="80">
        <f t="shared" si="16"/>
        <v>-0.66666666666666663</v>
      </c>
      <c r="I337">
        <f>SUMIFS('2way'!$Z$3:$Z$7690,'2way'!$Q$3:$Q$7690,"=" &amp;B337,'2way'!$Y$3:$Y$7690,"&lt;&gt;P") + SUMIFS('2way'!$Z$3:$Z$7690,'2way'!$R$3:$R$7690,"=" &amp;B337,'2way'!$Y$3:$Y$7690,"&lt;&gt;P")</f>
        <v>300</v>
      </c>
      <c r="J337">
        <f>SUMIFS('2way'!$AF$3:$AF$7690,'2way'!$Q$3:$Q$7690,"="&amp;B337,'2way'!$Y$3:$Y$7690,"&lt;&gt;P") + SUMIFS('2way'!$AF$3:$AF$7690,'2way'!$R$3:$R$7690,"="&amp;B337,'2way'!$Y$3:$Y$7690,"&lt;&gt;P")</f>
        <v>-99.000000000000028</v>
      </c>
      <c r="K337" s="80">
        <f t="shared" si="17"/>
        <v>-0.33000000000000007</v>
      </c>
    </row>
    <row r="338" spans="1:1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300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80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300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80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300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80" t="e">
        <f t="shared" si="17"/>
        <v>#N/A</v>
      </c>
    </row>
    <row r="339" spans="1:1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300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80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300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80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300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80" t="e">
        <f t="shared" si="17"/>
        <v>#N/A</v>
      </c>
    </row>
    <row r="340" spans="1:1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300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80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300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80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300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80" t="e">
        <f t="shared" si="17"/>
        <v>#N/A</v>
      </c>
    </row>
    <row r="341" spans="1:1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300</v>
      </c>
      <c r="D341">
        <f>SUMIFS('2way'!$AB$3:$AB$7690,'2way'!$Q$3:$Q$7690,"="&amp;B341,'2way'!$Z$3:$Z$7690,"&lt;&gt;P") + SUMIFS('2way'!$AB$3:$AB$7690,'2way'!$R$3:$R$7690,"="&amp;B341,'2way'!$Z$3:$Z$7690,"&lt;&gt;P")</f>
        <v>62</v>
      </c>
      <c r="E341" s="80">
        <f t="shared" si="15"/>
        <v>0.20666666666666667</v>
      </c>
      <c r="F341">
        <f>SUMIFS('2way'!$Z$3:$Z$7690,'2way'!$Q$3:$Q$7690,"=" &amp;B341,'2way'!$Y$3:$Y$7690,"&lt;&gt;P") + SUMIFS('2way'!$Z$3:$Z$7690,'2way'!$R$3:$R$7690,"=" &amp;B341,'2way'!$Y$3:$Y$7690,"&lt;&gt;P")</f>
        <v>300</v>
      </c>
      <c r="G341">
        <f>SUMIFS('2way'!$AD$3:$AD$7690,'2way'!$Q$3:$Q$7690,"="&amp;B341,'2way'!$Y$3:$Y$7690,"&lt;&gt;P") + SUMIFS('2way'!$AD$3:$AD$7690,'2way'!$R$3:$R$7690,"="&amp;D341,'2way'!$Y$3:$Y$7690,"&lt;&gt;P")</f>
        <v>80</v>
      </c>
      <c r="H341" s="80">
        <f t="shared" si="16"/>
        <v>0.26666666666666666</v>
      </c>
      <c r="I341">
        <f>SUMIFS('2way'!$Z$3:$Z$7690,'2way'!$Q$3:$Q$7690,"=" &amp;B341,'2way'!$Y$3:$Y$7690,"&lt;&gt;P") + SUMIFS('2way'!$Z$3:$Z$7690,'2way'!$R$3:$R$7690,"=" &amp;B341,'2way'!$Y$3:$Y$7690,"&lt;&gt;P")</f>
        <v>300</v>
      </c>
      <c r="J341">
        <f>SUMIFS('2way'!$AF$3:$AF$7690,'2way'!$Q$3:$Q$7690,"="&amp;B341,'2way'!$Y$3:$Y$7690,"&lt;&gt;P") + SUMIFS('2way'!$AF$3:$AF$7690,'2way'!$R$3:$R$7690,"="&amp;B341,'2way'!$Y$3:$Y$7690,"&lt;&gt;P")</f>
        <v>-300</v>
      </c>
      <c r="K341" s="80">
        <f t="shared" si="17"/>
        <v>-1</v>
      </c>
    </row>
    <row r="342" spans="1:1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300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80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300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80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300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80" t="e">
        <f t="shared" si="17"/>
        <v>#N/A</v>
      </c>
    </row>
    <row r="343" spans="1:1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300</v>
      </c>
      <c r="D343">
        <f>SUMIFS('2way'!$AB$3:$AB$7690,'2way'!$Q$3:$Q$7690,"="&amp;B343,'2way'!$Z$3:$Z$7690,"&lt;&gt;P") + SUMIFS('2way'!$AB$3:$AB$7690,'2way'!$R$3:$R$7690,"="&amp;B343,'2way'!$Z$3:$Z$7690,"&lt;&gt;P")</f>
        <v>257</v>
      </c>
      <c r="E343" s="80">
        <f t="shared" si="15"/>
        <v>0.85666666666666669</v>
      </c>
      <c r="F343">
        <f>SUMIFS('2way'!$Z$3:$Z$7690,'2way'!$Q$3:$Q$7690,"=" &amp;B343,'2way'!$Y$3:$Y$7690,"&lt;&gt;P") + SUMIFS('2way'!$Z$3:$Z$7690,'2way'!$R$3:$R$7690,"=" &amp;B343,'2way'!$Y$3:$Y$7690,"&lt;&gt;P")</f>
        <v>300</v>
      </c>
      <c r="G343">
        <f>SUMIFS('2way'!$AD$3:$AD$7690,'2way'!$Q$3:$Q$7690,"="&amp;B343,'2way'!$Y$3:$Y$7690,"&lt;&gt;P") + SUMIFS('2way'!$AD$3:$AD$7690,'2way'!$R$3:$R$7690,"="&amp;D343,'2way'!$Y$3:$Y$7690,"&lt;&gt;P")</f>
        <v>68</v>
      </c>
      <c r="H343" s="80">
        <f t="shared" si="16"/>
        <v>0.22666666666666666</v>
      </c>
      <c r="I343">
        <f>SUMIFS('2way'!$Z$3:$Z$7690,'2way'!$Q$3:$Q$7690,"=" &amp;B343,'2way'!$Y$3:$Y$7690,"&lt;&gt;P") + SUMIFS('2way'!$Z$3:$Z$7690,'2way'!$R$3:$R$7690,"=" &amp;B343,'2way'!$Y$3:$Y$7690,"&lt;&gt;P")</f>
        <v>300</v>
      </c>
      <c r="J343">
        <f>SUMIFS('2way'!$AF$3:$AF$7690,'2way'!$Q$3:$Q$7690,"="&amp;B343,'2way'!$Y$3:$Y$7690,"&lt;&gt;P") + SUMIFS('2way'!$AF$3:$AF$7690,'2way'!$R$3:$R$7690,"="&amp;B343,'2way'!$Y$3:$Y$7690,"&lt;&gt;P")</f>
        <v>-99.000000000000028</v>
      </c>
      <c r="K343" s="80">
        <f t="shared" si="17"/>
        <v>-0.33000000000000007</v>
      </c>
    </row>
    <row r="344" spans="1:1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300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80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300</v>
      </c>
      <c r="G344">
        <f>SUMIFS('2way'!$AD$3:$AD$7690,'2way'!$Q$3:$Q$7690,"="&amp;B344,'2way'!$Y$3:$Y$7690,"&lt;&gt;P") + SUMIFS('2way'!$AD$3:$AD$7690,'2way'!$R$3:$R$7690,"="&amp;D344,'2way'!$Y$3:$Y$7690,"&lt;&gt;P")</f>
        <v>-100</v>
      </c>
      <c r="H344" s="80">
        <f t="shared" si="16"/>
        <v>-0.33333333333333331</v>
      </c>
      <c r="I344">
        <f>SUMIFS('2way'!$Z$3:$Z$7690,'2way'!$Q$3:$Q$7690,"=" &amp;B344,'2way'!$Y$3:$Y$7690,"&lt;&gt;P") + SUMIFS('2way'!$Z$3:$Z$7690,'2way'!$R$3:$R$7690,"=" &amp;B344,'2way'!$Y$3:$Y$7690,"&lt;&gt;P")</f>
        <v>300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80" t="e">
        <f t="shared" si="17"/>
        <v>#N/A</v>
      </c>
    </row>
    <row r="345" spans="1:1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300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80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300</v>
      </c>
      <c r="G345">
        <f>SUMIFS('2way'!$AD$3:$AD$7690,'2way'!$Q$3:$Q$7690,"="&amp;B345,'2way'!$Y$3:$Y$7690,"&lt;&gt;P") + SUMIFS('2way'!$AD$3:$AD$7690,'2way'!$R$3:$R$7690,"="&amp;D345,'2way'!$Y$3:$Y$7690,"&lt;&gt;P")</f>
        <v>-100</v>
      </c>
      <c r="H345" s="80">
        <f t="shared" si="16"/>
        <v>-0.33333333333333331</v>
      </c>
      <c r="I345">
        <f>SUMIFS('2way'!$Z$3:$Z$7690,'2way'!$Q$3:$Q$7690,"=" &amp;B345,'2way'!$Y$3:$Y$7690,"&lt;&gt;P") + SUMIFS('2way'!$Z$3:$Z$7690,'2way'!$R$3:$R$7690,"=" &amp;B345,'2way'!$Y$3:$Y$7690,"&lt;&gt;P")</f>
        <v>300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80" t="e">
        <f t="shared" si="17"/>
        <v>#N/A</v>
      </c>
    </row>
    <row r="346" spans="1:1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300</v>
      </c>
      <c r="D346">
        <f>SUMIFS('2way'!$AB$3:$AB$7690,'2way'!$Q$3:$Q$7690,"="&amp;B346,'2way'!$Z$3:$Z$7690,"&lt;&gt;P") + SUMIFS('2way'!$AB$3:$AB$7690,'2way'!$R$3:$R$7690,"="&amp;B346,'2way'!$Z$3:$Z$7690,"&lt;&gt;P")</f>
        <v>-300</v>
      </c>
      <c r="E346" s="80">
        <f t="shared" si="15"/>
        <v>-1</v>
      </c>
      <c r="F346">
        <f>SUMIFS('2way'!$Z$3:$Z$7690,'2way'!$Q$3:$Q$7690,"=" &amp;B346,'2way'!$Y$3:$Y$7690,"&lt;&gt;P") + SUMIFS('2way'!$Z$3:$Z$7690,'2way'!$R$3:$R$7690,"=" &amp;B346,'2way'!$Y$3:$Y$7690,"&lt;&gt;P")</f>
        <v>300</v>
      </c>
      <c r="G346">
        <f>SUMIFS('2way'!$AD$3:$AD$7690,'2way'!$Q$3:$Q$7690,"="&amp;B346,'2way'!$Y$3:$Y$7690,"&lt;&gt;P") + SUMIFS('2way'!$AD$3:$AD$7690,'2way'!$R$3:$R$7690,"="&amp;D346,'2way'!$Y$3:$Y$7690,"&lt;&gt;P")</f>
        <v>-100</v>
      </c>
      <c r="H346" s="80">
        <f t="shared" si="16"/>
        <v>-0.33333333333333331</v>
      </c>
      <c r="I346">
        <f>SUMIFS('2way'!$Z$3:$Z$7690,'2way'!$Q$3:$Q$7690,"=" &amp;B346,'2way'!$Y$3:$Y$7690,"&lt;&gt;P") + SUMIFS('2way'!$Z$3:$Z$7690,'2way'!$R$3:$R$7690,"=" &amp;B346,'2way'!$Y$3:$Y$7690,"&lt;&gt;P")</f>
        <v>300</v>
      </c>
      <c r="J346">
        <f>SUMIFS('2way'!$AF$3:$AF$7690,'2way'!$Q$3:$Q$7690,"="&amp;B346,'2way'!$Y$3:$Y$7690,"&lt;&gt;P") + SUMIFS('2way'!$AF$3:$AF$7690,'2way'!$R$3:$R$7690,"="&amp;B346,'2way'!$Y$3:$Y$7690,"&lt;&gt;P")</f>
        <v>-300</v>
      </c>
      <c r="K346" s="80">
        <f t="shared" si="17"/>
        <v>-1</v>
      </c>
    </row>
    <row r="347" spans="1:1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300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80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300</v>
      </c>
      <c r="G347">
        <f>SUMIFS('2way'!$AD$3:$AD$7690,'2way'!$Q$3:$Q$7690,"="&amp;B347,'2way'!$Y$3:$Y$7690,"&lt;&gt;P") + SUMIFS('2way'!$AD$3:$AD$7690,'2way'!$R$3:$R$7690,"="&amp;D347,'2way'!$Y$3:$Y$7690,"&lt;&gt;P")</f>
        <v>102.99999999999997</v>
      </c>
      <c r="H347" s="80">
        <f t="shared" si="16"/>
        <v>0.34333333333333321</v>
      </c>
      <c r="I347">
        <f>SUMIFS('2way'!$Z$3:$Z$7690,'2way'!$Q$3:$Q$7690,"=" &amp;B347,'2way'!$Y$3:$Y$7690,"&lt;&gt;P") + SUMIFS('2way'!$Z$3:$Z$7690,'2way'!$R$3:$R$7690,"=" &amp;B347,'2way'!$Y$3:$Y$7690,"&lt;&gt;P")</f>
        <v>300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80" t="e">
        <f t="shared" si="17"/>
        <v>#N/A</v>
      </c>
    </row>
    <row r="348" spans="1:1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300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80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300</v>
      </c>
      <c r="G348">
        <f>SUMIFS('2way'!$AD$3:$AD$7690,'2way'!$Q$3:$Q$7690,"="&amp;B348,'2way'!$Y$3:$Y$7690,"&lt;&gt;P") + SUMIFS('2way'!$AD$3:$AD$7690,'2way'!$R$3:$R$7690,"="&amp;D348,'2way'!$Y$3:$Y$7690,"&lt;&gt;P")</f>
        <v>67</v>
      </c>
      <c r="H348" s="80">
        <f t="shared" si="16"/>
        <v>0.22333333333333333</v>
      </c>
      <c r="I348">
        <f>SUMIFS('2way'!$Z$3:$Z$7690,'2way'!$Q$3:$Q$7690,"=" &amp;B348,'2way'!$Y$3:$Y$7690,"&lt;&gt;P") + SUMIFS('2way'!$Z$3:$Z$7690,'2way'!$R$3:$R$7690,"=" &amp;B348,'2way'!$Y$3:$Y$7690,"&lt;&gt;P")</f>
        <v>300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80" t="e">
        <f t="shared" si="17"/>
        <v>#N/A</v>
      </c>
    </row>
    <row r="349" spans="1:1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80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80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80" t="e">
        <f t="shared" si="17"/>
        <v>#DIV/0!</v>
      </c>
    </row>
    <row r="350" spans="1:1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80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80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80" t="e">
        <f t="shared" si="17"/>
        <v>#DIV/0!</v>
      </c>
    </row>
    <row r="351" spans="1:1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80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80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80" t="e">
        <f t="shared" si="17"/>
        <v>#DIV/0!</v>
      </c>
    </row>
    <row r="352" spans="1:1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80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80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80" t="e">
        <f t="shared" si="17"/>
        <v>#DIV/0!</v>
      </c>
    </row>
    <row r="353" spans="1:1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80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80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80" t="e">
        <f t="shared" si="17"/>
        <v>#DIV/0!</v>
      </c>
    </row>
    <row r="354" spans="1:1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80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80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80" t="e">
        <f t="shared" si="17"/>
        <v>#DIV/0!</v>
      </c>
    </row>
    <row r="355" spans="1:1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80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80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80" t="e">
        <f t="shared" si="17"/>
        <v>#DIV/0!</v>
      </c>
    </row>
    <row r="356" spans="1:1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400</v>
      </c>
      <c r="D356">
        <f>SUMIFS('2way'!$AB$3:$AB$7690,'2way'!$Q$3:$Q$7690,"="&amp;B356,'2way'!$Z$3:$Z$7690,"&lt;&gt;P") + SUMIFS('2way'!$AB$3:$AB$7690,'2way'!$R$3:$R$7690,"="&amp;B356,'2way'!$Z$3:$Z$7690,"&lt;&gt;P")</f>
        <v>351</v>
      </c>
      <c r="E356" s="80">
        <f t="shared" si="15"/>
        <v>0.87749999999999995</v>
      </c>
      <c r="F356">
        <f>SUMIFS('2way'!$Z$3:$Z$7690,'2way'!$Q$3:$Q$7690,"=" &amp;B356,'2way'!$Y$3:$Y$7690,"&lt;&gt;P") + SUMIFS('2way'!$Z$3:$Z$7690,'2way'!$R$3:$R$7690,"=" &amp;B356,'2way'!$Y$3:$Y$7690,"&lt;&gt;P")</f>
        <v>400</v>
      </c>
      <c r="G356">
        <f>SUMIFS('2way'!$AD$3:$AD$7690,'2way'!$Q$3:$Q$7690,"="&amp;B356,'2way'!$Y$3:$Y$7690,"&lt;&gt;P") + SUMIFS('2way'!$AD$3:$AD$7690,'2way'!$R$3:$R$7690,"="&amp;D356,'2way'!$Y$3:$Y$7690,"&lt;&gt;P")</f>
        <v>-34</v>
      </c>
      <c r="H356" s="80">
        <f t="shared" si="16"/>
        <v>-8.5000000000000006E-2</v>
      </c>
      <c r="I356">
        <f>SUMIFS('2way'!$Z$3:$Z$7690,'2way'!$Q$3:$Q$7690,"=" &amp;B356,'2way'!$Y$3:$Y$7690,"&lt;&gt;P") + SUMIFS('2way'!$Z$3:$Z$7690,'2way'!$R$3:$R$7690,"=" &amp;B356,'2way'!$Y$3:$Y$7690,"&lt;&gt;P")</f>
        <v>400</v>
      </c>
      <c r="J356">
        <f>SUMIFS('2way'!$AF$3:$AF$7690,'2way'!$Q$3:$Q$7690,"="&amp;B356,'2way'!$Y$3:$Y$7690,"&lt;&gt;P") + SUMIFS('2way'!$AF$3:$AF$7690,'2way'!$R$3:$R$7690,"="&amp;B356,'2way'!$Y$3:$Y$7690,"&lt;&gt;P")</f>
        <v>17</v>
      </c>
      <c r="K356" s="80">
        <f t="shared" si="17"/>
        <v>4.2500000000000003E-2</v>
      </c>
    </row>
    <row r="357" spans="1:1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400</v>
      </c>
      <c r="D357">
        <f>SUMIFS('2way'!$AB$3:$AB$7690,'2way'!$Q$3:$Q$7690,"="&amp;B357,'2way'!$Z$3:$Z$7690,"&lt;&gt;P") + SUMIFS('2way'!$AB$3:$AB$7690,'2way'!$R$3:$R$7690,"="&amp;B357,'2way'!$Z$3:$Z$7690,"&lt;&gt;P")</f>
        <v>-177.99999999999997</v>
      </c>
      <c r="E357" s="80">
        <f t="shared" si="15"/>
        <v>-0.44499999999999995</v>
      </c>
      <c r="F357">
        <f>SUMIFS('2way'!$Z$3:$Z$7690,'2way'!$Q$3:$Q$7690,"=" &amp;B357,'2way'!$Y$3:$Y$7690,"&lt;&gt;P") + SUMIFS('2way'!$Z$3:$Z$7690,'2way'!$R$3:$R$7690,"=" &amp;B357,'2way'!$Y$3:$Y$7690,"&lt;&gt;P")</f>
        <v>400</v>
      </c>
      <c r="G357">
        <f>SUMIFS('2way'!$AD$3:$AD$7690,'2way'!$Q$3:$Q$7690,"="&amp;B357,'2way'!$Y$3:$Y$7690,"&lt;&gt;P") + SUMIFS('2way'!$AD$3:$AD$7690,'2way'!$R$3:$R$7690,"="&amp;D357,'2way'!$Y$3:$Y$7690,"&lt;&gt;P")</f>
        <v>-200</v>
      </c>
      <c r="H357" s="80">
        <f t="shared" si="16"/>
        <v>-0.5</v>
      </c>
      <c r="I357">
        <f>SUMIFS('2way'!$Z$3:$Z$7690,'2way'!$Q$3:$Q$7690,"=" &amp;B357,'2way'!$Y$3:$Y$7690,"&lt;&gt;P") + SUMIFS('2way'!$Z$3:$Z$7690,'2way'!$R$3:$R$7690,"=" &amp;B357,'2way'!$Y$3:$Y$7690,"&lt;&gt;P")</f>
        <v>400</v>
      </c>
      <c r="J357">
        <f>SUMIFS('2way'!$AF$3:$AF$7690,'2way'!$Q$3:$Q$7690,"="&amp;B357,'2way'!$Y$3:$Y$7690,"&lt;&gt;P") + SUMIFS('2way'!$AF$3:$AF$7690,'2way'!$R$3:$R$7690,"="&amp;B357,'2way'!$Y$3:$Y$7690,"&lt;&gt;P")</f>
        <v>-400</v>
      </c>
      <c r="K357" s="80">
        <f t="shared" si="17"/>
        <v>-1</v>
      </c>
    </row>
    <row r="358" spans="1:1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400</v>
      </c>
      <c r="D358">
        <f>SUMIFS('2way'!$AB$3:$AB$7690,'2way'!$Q$3:$Q$7690,"="&amp;B358,'2way'!$Z$3:$Z$7690,"&lt;&gt;P") + SUMIFS('2way'!$AB$3:$AB$7690,'2way'!$R$3:$R$7690,"="&amp;B358,'2way'!$Z$3:$Z$7690,"&lt;&gt;P")</f>
        <v>167.99999999999997</v>
      </c>
      <c r="E358" s="80">
        <f t="shared" si="15"/>
        <v>0.41999999999999993</v>
      </c>
      <c r="F358">
        <f>SUMIFS('2way'!$Z$3:$Z$7690,'2way'!$Q$3:$Q$7690,"=" &amp;B358,'2way'!$Y$3:$Y$7690,"&lt;&gt;P") + SUMIFS('2way'!$Z$3:$Z$7690,'2way'!$R$3:$R$7690,"=" &amp;B358,'2way'!$Y$3:$Y$7690,"&lt;&gt;P")</f>
        <v>400</v>
      </c>
      <c r="G358">
        <f>SUMIFS('2way'!$AD$3:$AD$7690,'2way'!$Q$3:$Q$7690,"="&amp;B358,'2way'!$Y$3:$Y$7690,"&lt;&gt;P") + SUMIFS('2way'!$AD$3:$AD$7690,'2way'!$R$3:$R$7690,"="&amp;D358,'2way'!$Y$3:$Y$7690,"&lt;&gt;P")</f>
        <v>197.99999999999997</v>
      </c>
      <c r="H358" s="80">
        <f t="shared" si="16"/>
        <v>0.49499999999999994</v>
      </c>
      <c r="I358">
        <f>SUMIFS('2way'!$Z$3:$Z$7690,'2way'!$Q$3:$Q$7690,"=" &amp;B358,'2way'!$Y$3:$Y$7690,"&lt;&gt;P") + SUMIFS('2way'!$Z$3:$Z$7690,'2way'!$R$3:$R$7690,"=" &amp;B358,'2way'!$Y$3:$Y$7690,"&lt;&gt;P")</f>
        <v>400</v>
      </c>
      <c r="J358">
        <f>SUMIFS('2way'!$AF$3:$AF$7690,'2way'!$Q$3:$Q$7690,"="&amp;B358,'2way'!$Y$3:$Y$7690,"&lt;&gt;P") + SUMIFS('2way'!$AF$3:$AF$7690,'2way'!$R$3:$R$7690,"="&amp;B358,'2way'!$Y$3:$Y$7690,"&lt;&gt;P")</f>
        <v>-230</v>
      </c>
      <c r="K358" s="80">
        <f t="shared" si="17"/>
        <v>-0.57499999999999996</v>
      </c>
    </row>
    <row r="359" spans="1:1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400</v>
      </c>
      <c r="D359">
        <f>SUMIFS('2way'!$AB$3:$AB$7690,'2way'!$Q$3:$Q$7690,"="&amp;B359,'2way'!$Z$3:$Z$7690,"&lt;&gt;P") + SUMIFS('2way'!$AB$3:$AB$7690,'2way'!$R$3:$R$7690,"="&amp;B359,'2way'!$Z$3:$Z$7690,"&lt;&gt;P")</f>
        <v>-37</v>
      </c>
      <c r="E359" s="80">
        <f t="shared" si="15"/>
        <v>-9.2499999999999999E-2</v>
      </c>
      <c r="F359">
        <f>SUMIFS('2way'!$Z$3:$Z$7690,'2way'!$Q$3:$Q$7690,"=" &amp;B359,'2way'!$Y$3:$Y$7690,"&lt;&gt;P") + SUMIFS('2way'!$Z$3:$Z$7690,'2way'!$R$3:$R$7690,"=" &amp;B359,'2way'!$Y$3:$Y$7690,"&lt;&gt;P")</f>
        <v>400</v>
      </c>
      <c r="G359">
        <f>SUMIFS('2way'!$AD$3:$AD$7690,'2way'!$Q$3:$Q$7690,"="&amp;B359,'2way'!$Y$3:$Y$7690,"&lt;&gt;P") + SUMIFS('2way'!$AD$3:$AD$7690,'2way'!$R$3:$R$7690,"="&amp;D359,'2way'!$Y$3:$Y$7690,"&lt;&gt;P")</f>
        <v>-12</v>
      </c>
      <c r="H359" s="80">
        <f t="shared" si="16"/>
        <v>-0.03</v>
      </c>
      <c r="I359">
        <f>SUMIFS('2way'!$Z$3:$Z$7690,'2way'!$Q$3:$Q$7690,"=" &amp;B359,'2way'!$Y$3:$Y$7690,"&lt;&gt;P") + SUMIFS('2way'!$Z$3:$Z$7690,'2way'!$R$3:$R$7690,"=" &amp;B359,'2way'!$Y$3:$Y$7690,"&lt;&gt;P")</f>
        <v>400</v>
      </c>
      <c r="J359">
        <f>SUMIFS('2way'!$AF$3:$AF$7690,'2way'!$Q$3:$Q$7690,"="&amp;B359,'2way'!$Y$3:$Y$7690,"&lt;&gt;P") + SUMIFS('2way'!$AF$3:$AF$7690,'2way'!$R$3:$R$7690,"="&amp;B359,'2way'!$Y$3:$Y$7690,"&lt;&gt;P")</f>
        <v>-225</v>
      </c>
      <c r="K359" s="80">
        <f t="shared" si="17"/>
        <v>-0.5625</v>
      </c>
    </row>
    <row r="360" spans="1:1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400</v>
      </c>
      <c r="D360">
        <f>SUMIFS('2way'!$AB$3:$AB$7690,'2way'!$Q$3:$Q$7690,"="&amp;B360,'2way'!$Z$3:$Z$7690,"&lt;&gt;P") + SUMIFS('2way'!$AB$3:$AB$7690,'2way'!$R$3:$R$7690,"="&amp;B360,'2way'!$Z$3:$Z$7690,"&lt;&gt;P")</f>
        <v>-67</v>
      </c>
      <c r="E360" s="80">
        <f t="shared" si="15"/>
        <v>-0.16750000000000001</v>
      </c>
      <c r="F360">
        <f>SUMIFS('2way'!$Z$3:$Z$7690,'2way'!$Q$3:$Q$7690,"=" &amp;B360,'2way'!$Y$3:$Y$7690,"&lt;&gt;P") + SUMIFS('2way'!$Z$3:$Z$7690,'2way'!$R$3:$R$7690,"=" &amp;B360,'2way'!$Y$3:$Y$7690,"&lt;&gt;P")</f>
        <v>400</v>
      </c>
      <c r="G360">
        <f>SUMIFS('2way'!$AD$3:$AD$7690,'2way'!$Q$3:$Q$7690,"="&amp;B360,'2way'!$Y$3:$Y$7690,"&lt;&gt;P") + SUMIFS('2way'!$AD$3:$AD$7690,'2way'!$R$3:$R$7690,"="&amp;D360,'2way'!$Y$3:$Y$7690,"&lt;&gt;P")</f>
        <v>-200</v>
      </c>
      <c r="H360" s="80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400</v>
      </c>
      <c r="J360">
        <f>SUMIFS('2way'!$AF$3:$AF$7690,'2way'!$Q$3:$Q$7690,"="&amp;B360,'2way'!$Y$3:$Y$7690,"&lt;&gt;P") + SUMIFS('2way'!$AF$3:$AF$7690,'2way'!$R$3:$R$7690,"="&amp;B360,'2way'!$Y$3:$Y$7690,"&lt;&gt;P")</f>
        <v>-67</v>
      </c>
      <c r="K360" s="80">
        <f t="shared" si="17"/>
        <v>-0.16750000000000001</v>
      </c>
    </row>
    <row r="361" spans="1:1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400</v>
      </c>
      <c r="D361">
        <f>SUMIFS('2way'!$AB$3:$AB$7690,'2way'!$Q$3:$Q$7690,"="&amp;B361,'2way'!$Z$3:$Z$7690,"&lt;&gt;P") + SUMIFS('2way'!$AB$3:$AB$7690,'2way'!$R$3:$R$7690,"="&amp;B361,'2way'!$Z$3:$Z$7690,"&lt;&gt;P")</f>
        <v>-20</v>
      </c>
      <c r="E361" s="80">
        <f t="shared" si="15"/>
        <v>-0.05</v>
      </c>
      <c r="F361">
        <f>SUMIFS('2way'!$Z$3:$Z$7690,'2way'!$Q$3:$Q$7690,"=" &amp;B361,'2way'!$Y$3:$Y$7690,"&lt;&gt;P") + SUMIFS('2way'!$Z$3:$Z$7690,'2way'!$R$3:$R$7690,"=" &amp;B361,'2way'!$Y$3:$Y$7690,"&lt;&gt;P")</f>
        <v>400</v>
      </c>
      <c r="G361">
        <f>SUMIFS('2way'!$AD$3:$AD$7690,'2way'!$Q$3:$Q$7690,"="&amp;B361,'2way'!$Y$3:$Y$7690,"&lt;&gt;P") + SUMIFS('2way'!$AD$3:$AD$7690,'2way'!$R$3:$R$7690,"="&amp;D361,'2way'!$Y$3:$Y$7690,"&lt;&gt;P")</f>
        <v>-200</v>
      </c>
      <c r="H361" s="80">
        <f t="shared" si="16"/>
        <v>-0.5</v>
      </c>
      <c r="I361">
        <f>SUMIFS('2way'!$Z$3:$Z$7690,'2way'!$Q$3:$Q$7690,"=" &amp;B361,'2way'!$Y$3:$Y$7690,"&lt;&gt;P") + SUMIFS('2way'!$Z$3:$Z$7690,'2way'!$R$3:$R$7690,"=" &amp;B361,'2way'!$Y$3:$Y$7690,"&lt;&gt;P")</f>
        <v>400</v>
      </c>
      <c r="J361">
        <f>SUMIFS('2way'!$AF$3:$AF$7690,'2way'!$Q$3:$Q$7690,"="&amp;B361,'2way'!$Y$3:$Y$7690,"&lt;&gt;P") + SUMIFS('2way'!$AF$3:$AF$7690,'2way'!$R$3:$R$7690,"="&amp;B361,'2way'!$Y$3:$Y$7690,"&lt;&gt;P")</f>
        <v>-233</v>
      </c>
      <c r="K361" s="80">
        <f t="shared" si="17"/>
        <v>-0.58250000000000002</v>
      </c>
    </row>
    <row r="362" spans="1:1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400</v>
      </c>
      <c r="D362">
        <f>SUMIFS('2way'!$AB$3:$AB$7690,'2way'!$Q$3:$Q$7690,"="&amp;B362,'2way'!$Z$3:$Z$7690,"&lt;&gt;P") + SUMIFS('2way'!$AB$3:$AB$7690,'2way'!$R$3:$R$7690,"="&amp;B362,'2way'!$Z$3:$Z$7690,"&lt;&gt;P")</f>
        <v>320</v>
      </c>
      <c r="E362" s="80">
        <f t="shared" si="15"/>
        <v>0.8</v>
      </c>
      <c r="F362">
        <f>SUMIFS('2way'!$Z$3:$Z$7690,'2way'!$Q$3:$Q$7690,"=" &amp;B362,'2way'!$Y$3:$Y$7690,"&lt;&gt;P") + SUMIFS('2way'!$Z$3:$Z$7690,'2way'!$R$3:$R$7690,"=" &amp;B362,'2way'!$Y$3:$Y$7690,"&lt;&gt;P")</f>
        <v>400</v>
      </c>
      <c r="G362">
        <f>SUMIFS('2way'!$AD$3:$AD$7690,'2way'!$Q$3:$Q$7690,"="&amp;B362,'2way'!$Y$3:$Y$7690,"&lt;&gt;P") + SUMIFS('2way'!$AD$3:$AD$7690,'2way'!$R$3:$R$7690,"="&amp;D362,'2way'!$Y$3:$Y$7690,"&lt;&gt;P")</f>
        <v>-200</v>
      </c>
      <c r="H362" s="80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400</v>
      </c>
      <c r="J362">
        <f>SUMIFS('2way'!$AF$3:$AF$7690,'2way'!$Q$3:$Q$7690,"="&amp;B362,'2way'!$Y$3:$Y$7690,"&lt;&gt;P") + SUMIFS('2way'!$AF$3:$AF$7690,'2way'!$R$3:$R$7690,"="&amp;B362,'2way'!$Y$3:$Y$7690,"&lt;&gt;P")</f>
        <v>320</v>
      </c>
      <c r="K362" s="80">
        <f t="shared" si="17"/>
        <v>0.8</v>
      </c>
    </row>
    <row r="363" spans="1:1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400</v>
      </c>
      <c r="D363">
        <f>SUMIFS('2way'!$AB$3:$AB$7690,'2way'!$Q$3:$Q$7690,"="&amp;B363,'2way'!$Z$3:$Z$7690,"&lt;&gt;P") + SUMIFS('2way'!$AB$3:$AB$7690,'2way'!$R$3:$R$7690,"="&amp;B363,'2way'!$Z$3:$Z$7690,"&lt;&gt;P")</f>
        <v>-177.99999999999997</v>
      </c>
      <c r="E363" s="80">
        <f t="shared" si="15"/>
        <v>-0.44499999999999995</v>
      </c>
      <c r="F363">
        <f>SUMIFS('2way'!$Z$3:$Z$7690,'2way'!$Q$3:$Q$7690,"=" &amp;B363,'2way'!$Y$3:$Y$7690,"&lt;&gt;P") + SUMIFS('2way'!$Z$3:$Z$7690,'2way'!$R$3:$R$7690,"=" &amp;B363,'2way'!$Y$3:$Y$7690,"&lt;&gt;P")</f>
        <v>400</v>
      </c>
      <c r="G363">
        <f>SUMIFS('2way'!$AD$3:$AD$7690,'2way'!$Q$3:$Q$7690,"="&amp;B363,'2way'!$Y$3:$Y$7690,"&lt;&gt;P") + SUMIFS('2way'!$AD$3:$AD$7690,'2way'!$R$3:$R$7690,"="&amp;D363,'2way'!$Y$3:$Y$7690,"&lt;&gt;P")</f>
        <v>-200</v>
      </c>
      <c r="H363" s="80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400</v>
      </c>
      <c r="J363">
        <f>SUMIFS('2way'!$AF$3:$AF$7690,'2way'!$Q$3:$Q$7690,"="&amp;B363,'2way'!$Y$3:$Y$7690,"&lt;&gt;P") + SUMIFS('2way'!$AF$3:$AF$7690,'2way'!$R$3:$R$7690,"="&amp;B363,'2way'!$Y$3:$Y$7690,"&lt;&gt;P")</f>
        <v>-243</v>
      </c>
      <c r="K363" s="80">
        <f t="shared" si="17"/>
        <v>-0.60750000000000004</v>
      </c>
    </row>
    <row r="364" spans="1:1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400</v>
      </c>
      <c r="D364">
        <f>SUMIFS('2way'!$AB$3:$AB$7690,'2way'!$Q$3:$Q$7690,"="&amp;B364,'2way'!$Z$3:$Z$7690,"&lt;&gt;P") + SUMIFS('2way'!$AB$3:$AB$7690,'2way'!$R$3:$R$7690,"="&amp;B364,'2way'!$Z$3:$Z$7690,"&lt;&gt;P")</f>
        <v>-18</v>
      </c>
      <c r="E364" s="80">
        <f t="shared" si="15"/>
        <v>-4.4999999999999998E-2</v>
      </c>
      <c r="F364">
        <f>SUMIFS('2way'!$Z$3:$Z$7690,'2way'!$Q$3:$Q$7690,"=" &amp;B364,'2way'!$Y$3:$Y$7690,"&lt;&gt;P") + SUMIFS('2way'!$Z$3:$Z$7690,'2way'!$R$3:$R$7690,"=" &amp;B364,'2way'!$Y$3:$Y$7690,"&lt;&gt;P")</f>
        <v>400</v>
      </c>
      <c r="G364">
        <f>SUMIFS('2way'!$AD$3:$AD$7690,'2way'!$Q$3:$Q$7690,"="&amp;B364,'2way'!$Y$3:$Y$7690,"&lt;&gt;P") + SUMIFS('2way'!$AD$3:$AD$7690,'2way'!$R$3:$R$7690,"="&amp;D364,'2way'!$Y$3:$Y$7690,"&lt;&gt;P")</f>
        <v>-44</v>
      </c>
      <c r="H364" s="80">
        <f t="shared" si="16"/>
        <v>-0.11</v>
      </c>
      <c r="I364">
        <f>SUMIFS('2way'!$Z$3:$Z$7690,'2way'!$Q$3:$Q$7690,"=" &amp;B364,'2way'!$Y$3:$Y$7690,"&lt;&gt;P") + SUMIFS('2way'!$Z$3:$Z$7690,'2way'!$R$3:$R$7690,"=" &amp;B364,'2way'!$Y$3:$Y$7690,"&lt;&gt;P")</f>
        <v>400</v>
      </c>
      <c r="J364">
        <f>SUMIFS('2way'!$AF$3:$AF$7690,'2way'!$Q$3:$Q$7690,"="&amp;B364,'2way'!$Y$3:$Y$7690,"&lt;&gt;P") + SUMIFS('2way'!$AF$3:$AF$7690,'2way'!$R$3:$R$7690,"="&amp;B364,'2way'!$Y$3:$Y$7690,"&lt;&gt;P")</f>
        <v>-206</v>
      </c>
      <c r="K364" s="80">
        <f t="shared" si="17"/>
        <v>-0.51500000000000001</v>
      </c>
    </row>
    <row r="365" spans="1:1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400</v>
      </c>
      <c r="D365">
        <f>SUMIFS('2way'!$AB$3:$AB$7690,'2way'!$Q$3:$Q$7690,"="&amp;B365,'2way'!$Z$3:$Z$7690,"&lt;&gt;P") + SUMIFS('2way'!$AB$3:$AB$7690,'2way'!$R$3:$R$7690,"="&amp;B365,'2way'!$Z$3:$Z$7690,"&lt;&gt;P")</f>
        <v>-7</v>
      </c>
      <c r="E365" s="80">
        <f t="shared" si="15"/>
        <v>-1.7500000000000002E-2</v>
      </c>
      <c r="F365">
        <f>SUMIFS('2way'!$Z$3:$Z$7690,'2way'!$Q$3:$Q$7690,"=" &amp;B365,'2way'!$Y$3:$Y$7690,"&lt;&gt;P") + SUMIFS('2way'!$Z$3:$Z$7690,'2way'!$R$3:$R$7690,"=" &amp;B365,'2way'!$Y$3:$Y$7690,"&lt;&gt;P")</f>
        <v>400</v>
      </c>
      <c r="G365">
        <f>SUMIFS('2way'!$AD$3:$AD$7690,'2way'!$Q$3:$Q$7690,"="&amp;B365,'2way'!$Y$3:$Y$7690,"&lt;&gt;P") + SUMIFS('2way'!$AD$3:$AD$7690,'2way'!$R$3:$R$7690,"="&amp;D365,'2way'!$Y$3:$Y$7690,"&lt;&gt;P")</f>
        <v>-200</v>
      </c>
      <c r="H365" s="80">
        <f t="shared" si="16"/>
        <v>-0.5</v>
      </c>
      <c r="I365">
        <f>SUMIFS('2way'!$Z$3:$Z$7690,'2way'!$Q$3:$Q$7690,"=" &amp;B365,'2way'!$Y$3:$Y$7690,"&lt;&gt;P") + SUMIFS('2way'!$Z$3:$Z$7690,'2way'!$R$3:$R$7690,"=" &amp;B365,'2way'!$Y$3:$Y$7690,"&lt;&gt;P")</f>
        <v>400</v>
      </c>
      <c r="J365">
        <f>SUMIFS('2way'!$AF$3:$AF$7690,'2way'!$Q$3:$Q$7690,"="&amp;B365,'2way'!$Y$3:$Y$7690,"&lt;&gt;P") + SUMIFS('2way'!$AF$3:$AF$7690,'2way'!$R$3:$R$7690,"="&amp;B365,'2way'!$Y$3:$Y$7690,"&lt;&gt;P")</f>
        <v>-220</v>
      </c>
      <c r="K365" s="80">
        <f t="shared" si="17"/>
        <v>-0.55000000000000004</v>
      </c>
    </row>
    <row r="366" spans="1:1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400</v>
      </c>
      <c r="D366">
        <f>SUMIFS('2way'!$AB$3:$AB$7690,'2way'!$Q$3:$Q$7690,"="&amp;B366,'2way'!$Z$3:$Z$7690,"&lt;&gt;P") + SUMIFS('2way'!$AB$3:$AB$7690,'2way'!$R$3:$R$7690,"="&amp;B366,'2way'!$Z$3:$Z$7690,"&lt;&gt;P")</f>
        <v>-54</v>
      </c>
      <c r="E366" s="80">
        <f t="shared" si="15"/>
        <v>-0.13500000000000001</v>
      </c>
      <c r="F366">
        <f>SUMIFS('2way'!$Z$3:$Z$7690,'2way'!$Q$3:$Q$7690,"=" &amp;B366,'2way'!$Y$3:$Y$7690,"&lt;&gt;P") + SUMIFS('2way'!$Z$3:$Z$7690,'2way'!$R$3:$R$7690,"=" &amp;B366,'2way'!$Y$3:$Y$7690,"&lt;&gt;P")</f>
        <v>400</v>
      </c>
      <c r="G366">
        <f>SUMIFS('2way'!$AD$3:$AD$7690,'2way'!$Q$3:$Q$7690,"="&amp;B366,'2way'!$Y$3:$Y$7690,"&lt;&gt;P") + SUMIFS('2way'!$AD$3:$AD$7690,'2way'!$R$3:$R$7690,"="&amp;D366,'2way'!$Y$3:$Y$7690,"&lt;&gt;P")</f>
        <v>-200</v>
      </c>
      <c r="H366" s="80">
        <f t="shared" si="16"/>
        <v>-0.5</v>
      </c>
      <c r="I366">
        <f>SUMIFS('2way'!$Z$3:$Z$7690,'2way'!$Q$3:$Q$7690,"=" &amp;B366,'2way'!$Y$3:$Y$7690,"&lt;&gt;P") + SUMIFS('2way'!$Z$3:$Z$7690,'2way'!$R$3:$R$7690,"=" &amp;B366,'2way'!$Y$3:$Y$7690,"&lt;&gt;P")</f>
        <v>400</v>
      </c>
      <c r="J366">
        <f>SUMIFS('2way'!$AF$3:$AF$7690,'2way'!$Q$3:$Q$7690,"="&amp;B366,'2way'!$Y$3:$Y$7690,"&lt;&gt;P") + SUMIFS('2way'!$AF$3:$AF$7690,'2way'!$R$3:$R$7690,"="&amp;B366,'2way'!$Y$3:$Y$7690,"&lt;&gt;P")</f>
        <v>-220</v>
      </c>
      <c r="K366" s="80">
        <f t="shared" si="17"/>
        <v>-0.55000000000000004</v>
      </c>
    </row>
    <row r="367" spans="1:1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400</v>
      </c>
      <c r="D367">
        <f>SUMIFS('2way'!$AB$3:$AB$7690,'2way'!$Q$3:$Q$7690,"="&amp;B367,'2way'!$Z$3:$Z$7690,"&lt;&gt;P") + SUMIFS('2way'!$AB$3:$AB$7690,'2way'!$R$3:$R$7690,"="&amp;B367,'2way'!$Z$3:$Z$7690,"&lt;&gt;P")</f>
        <v>155.99999999999997</v>
      </c>
      <c r="E367" s="80">
        <f t="shared" si="15"/>
        <v>0.3899999999999999</v>
      </c>
      <c r="F367">
        <f>SUMIFS('2way'!$Z$3:$Z$7690,'2way'!$Q$3:$Q$7690,"=" &amp;B367,'2way'!$Y$3:$Y$7690,"&lt;&gt;P") + SUMIFS('2way'!$Z$3:$Z$7690,'2way'!$R$3:$R$7690,"=" &amp;B367,'2way'!$Y$3:$Y$7690,"&lt;&gt;P")</f>
        <v>400</v>
      </c>
      <c r="G367">
        <f>SUMIFS('2way'!$AD$3:$AD$7690,'2way'!$Q$3:$Q$7690,"="&amp;B367,'2way'!$Y$3:$Y$7690,"&lt;&gt;P") + SUMIFS('2way'!$AD$3:$AD$7690,'2way'!$R$3:$R$7690,"="&amp;D367,'2way'!$Y$3:$Y$7690,"&lt;&gt;P")</f>
        <v>-200</v>
      </c>
      <c r="H367" s="80">
        <f t="shared" si="16"/>
        <v>-0.5</v>
      </c>
      <c r="I367">
        <f>SUMIFS('2way'!$Z$3:$Z$7690,'2way'!$Q$3:$Q$7690,"=" &amp;B367,'2way'!$Y$3:$Y$7690,"&lt;&gt;P") + SUMIFS('2way'!$Z$3:$Z$7690,'2way'!$R$3:$R$7690,"=" &amp;B367,'2way'!$Y$3:$Y$7690,"&lt;&gt;P")</f>
        <v>400</v>
      </c>
      <c r="J367">
        <f>SUMIFS('2way'!$AF$3:$AF$7690,'2way'!$Q$3:$Q$7690,"="&amp;B367,'2way'!$Y$3:$Y$7690,"&lt;&gt;P") + SUMIFS('2way'!$AF$3:$AF$7690,'2way'!$R$3:$R$7690,"="&amp;B367,'2way'!$Y$3:$Y$7690,"&lt;&gt;P")</f>
        <v>83</v>
      </c>
      <c r="K367" s="80">
        <f t="shared" si="17"/>
        <v>0.20749999999999999</v>
      </c>
    </row>
    <row r="368" spans="1:1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400</v>
      </c>
      <c r="D368">
        <f>SUMIFS('2way'!$AB$3:$AB$7690,'2way'!$Q$3:$Q$7690,"="&amp;B368,'2way'!$Z$3:$Z$7690,"&lt;&gt;P") + SUMIFS('2way'!$AB$3:$AB$7690,'2way'!$R$3:$R$7690,"="&amp;B368,'2way'!$Z$3:$Z$7690,"&lt;&gt;P")</f>
        <v>-225</v>
      </c>
      <c r="E368" s="80">
        <f t="shared" si="15"/>
        <v>-0.5625</v>
      </c>
      <c r="F368">
        <f>SUMIFS('2way'!$Z$3:$Z$7690,'2way'!$Q$3:$Q$7690,"=" &amp;B368,'2way'!$Y$3:$Y$7690,"&lt;&gt;P") + SUMIFS('2way'!$Z$3:$Z$7690,'2way'!$R$3:$R$7690,"=" &amp;B368,'2way'!$Y$3:$Y$7690,"&lt;&gt;P")</f>
        <v>400</v>
      </c>
      <c r="G368">
        <f>SUMIFS('2way'!$AD$3:$AD$7690,'2way'!$Q$3:$Q$7690,"="&amp;B368,'2way'!$Y$3:$Y$7690,"&lt;&gt;P") + SUMIFS('2way'!$AD$3:$AD$7690,'2way'!$R$3:$R$7690,"="&amp;D368,'2way'!$Y$3:$Y$7690,"&lt;&gt;P")</f>
        <v>-200</v>
      </c>
      <c r="H368" s="80">
        <f t="shared" si="16"/>
        <v>-0.5</v>
      </c>
      <c r="I368">
        <f>SUMIFS('2way'!$Z$3:$Z$7690,'2way'!$Q$3:$Q$7690,"=" &amp;B368,'2way'!$Y$3:$Y$7690,"&lt;&gt;P") + SUMIFS('2way'!$Z$3:$Z$7690,'2way'!$R$3:$R$7690,"=" &amp;B368,'2way'!$Y$3:$Y$7690,"&lt;&gt;P")</f>
        <v>400</v>
      </c>
      <c r="J368">
        <f>SUMIFS('2way'!$AF$3:$AF$7690,'2way'!$Q$3:$Q$7690,"="&amp;B368,'2way'!$Y$3:$Y$7690,"&lt;&gt;P") + SUMIFS('2way'!$AF$3:$AF$7690,'2way'!$R$3:$R$7690,"="&amp;B368,'2way'!$Y$3:$Y$7690,"&lt;&gt;P")</f>
        <v>-225</v>
      </c>
      <c r="K368" s="80">
        <f t="shared" si="17"/>
        <v>-0.5625</v>
      </c>
    </row>
    <row r="369" spans="1:1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400</v>
      </c>
      <c r="D369">
        <f>SUMIFS('2way'!$AB$3:$AB$7690,'2way'!$Q$3:$Q$7690,"="&amp;B369,'2way'!$Z$3:$Z$7690,"&lt;&gt;P") + SUMIFS('2way'!$AB$3:$AB$7690,'2way'!$R$3:$R$7690,"="&amp;B369,'2way'!$Z$3:$Z$7690,"&lt;&gt;P")</f>
        <v>-23</v>
      </c>
      <c r="E369" s="80">
        <f t="shared" si="15"/>
        <v>-5.7500000000000002E-2</v>
      </c>
      <c r="F369">
        <f>SUMIFS('2way'!$Z$3:$Z$7690,'2way'!$Q$3:$Q$7690,"=" &amp;B369,'2way'!$Y$3:$Y$7690,"&lt;&gt;P") + SUMIFS('2way'!$Z$3:$Z$7690,'2way'!$R$3:$R$7690,"=" &amp;B369,'2way'!$Y$3:$Y$7690,"&lt;&gt;P")</f>
        <v>400</v>
      </c>
      <c r="G369">
        <f>SUMIFS('2way'!$AD$3:$AD$7690,'2way'!$Q$3:$Q$7690,"="&amp;B369,'2way'!$Y$3:$Y$7690,"&lt;&gt;P") + SUMIFS('2way'!$AD$3:$AD$7690,'2way'!$R$3:$R$7690,"="&amp;D369,'2way'!$Y$3:$Y$7690,"&lt;&gt;P")</f>
        <v>-10</v>
      </c>
      <c r="H369" s="80">
        <f t="shared" si="16"/>
        <v>-2.5000000000000001E-2</v>
      </c>
      <c r="I369">
        <f>SUMIFS('2way'!$Z$3:$Z$7690,'2way'!$Q$3:$Q$7690,"=" &amp;B369,'2way'!$Y$3:$Y$7690,"&lt;&gt;P") + SUMIFS('2way'!$Z$3:$Z$7690,'2way'!$R$3:$R$7690,"=" &amp;B369,'2way'!$Y$3:$Y$7690,"&lt;&gt;P")</f>
        <v>400</v>
      </c>
      <c r="J369">
        <f>SUMIFS('2way'!$AF$3:$AF$7690,'2way'!$Q$3:$Q$7690,"="&amp;B369,'2way'!$Y$3:$Y$7690,"&lt;&gt;P") + SUMIFS('2way'!$AF$3:$AF$7690,'2way'!$R$3:$R$7690,"="&amp;B369,'2way'!$Y$3:$Y$7690,"&lt;&gt;P")</f>
        <v>-213</v>
      </c>
      <c r="K369" s="80">
        <f t="shared" si="17"/>
        <v>-0.53249999999999997</v>
      </c>
    </row>
    <row r="370" spans="1:1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400</v>
      </c>
      <c r="D370">
        <f>SUMIFS('2way'!$AB$3:$AB$7690,'2way'!$Q$3:$Q$7690,"="&amp;B370,'2way'!$Z$3:$Z$7690,"&lt;&gt;P") + SUMIFS('2way'!$AB$3:$AB$7690,'2way'!$R$3:$R$7690,"="&amp;B370,'2way'!$Z$3:$Z$7690,"&lt;&gt;P")</f>
        <v>-5</v>
      </c>
      <c r="E370" s="80">
        <f t="shared" si="15"/>
        <v>-1.2500000000000001E-2</v>
      </c>
      <c r="F370">
        <f>SUMIFS('2way'!$Z$3:$Z$7690,'2way'!$Q$3:$Q$7690,"=" &amp;B370,'2way'!$Y$3:$Y$7690,"&lt;&gt;P") + SUMIFS('2way'!$Z$3:$Z$7690,'2way'!$R$3:$R$7690,"=" &amp;B370,'2way'!$Y$3:$Y$7690,"&lt;&gt;P")</f>
        <v>400</v>
      </c>
      <c r="G370">
        <f>SUMIFS('2way'!$AD$3:$AD$7690,'2way'!$Q$3:$Q$7690,"="&amp;B370,'2way'!$Y$3:$Y$7690,"&lt;&gt;P") + SUMIFS('2way'!$AD$3:$AD$7690,'2way'!$R$3:$R$7690,"="&amp;D370,'2way'!$Y$3:$Y$7690,"&lt;&gt;P")</f>
        <v>-13</v>
      </c>
      <c r="H370" s="80">
        <f t="shared" si="16"/>
        <v>-3.2500000000000001E-2</v>
      </c>
      <c r="I370">
        <f>SUMIFS('2way'!$Z$3:$Z$7690,'2way'!$Q$3:$Q$7690,"=" &amp;B370,'2way'!$Y$3:$Y$7690,"&lt;&gt;P") + SUMIFS('2way'!$Z$3:$Z$7690,'2way'!$R$3:$R$7690,"=" &amp;B370,'2way'!$Y$3:$Y$7690,"&lt;&gt;P")</f>
        <v>400</v>
      </c>
      <c r="J370">
        <f>SUMIFS('2way'!$AF$3:$AF$7690,'2way'!$Q$3:$Q$7690,"="&amp;B370,'2way'!$Y$3:$Y$7690,"&lt;&gt;P") + SUMIFS('2way'!$AF$3:$AF$7690,'2way'!$R$3:$R$7690,"="&amp;B370,'2way'!$Y$3:$Y$7690,"&lt;&gt;P")</f>
        <v>-400</v>
      </c>
      <c r="K370" s="80">
        <f t="shared" si="17"/>
        <v>-1</v>
      </c>
    </row>
    <row r="371" spans="1:1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300</v>
      </c>
      <c r="D371">
        <f>SUMIFS('2way'!$AB$3:$AB$7690,'2way'!$Q$3:$Q$7690,"="&amp;B371,'2way'!$Z$3:$Z$7690,"&lt;&gt;P") + SUMIFS('2way'!$AB$3:$AB$7690,'2way'!$R$3:$R$7690,"="&amp;B371,'2way'!$Z$3:$Z$7690,"&lt;&gt;P")</f>
        <v>64</v>
      </c>
      <c r="E371" s="80">
        <f t="shared" si="15"/>
        <v>0.21333333333333335</v>
      </c>
      <c r="F371">
        <f>SUMIFS('2way'!$Z$3:$Z$7690,'2way'!$Q$3:$Q$7690,"=" &amp;B371,'2way'!$Y$3:$Y$7690,"&lt;&gt;P") + SUMIFS('2way'!$Z$3:$Z$7690,'2way'!$R$3:$R$7690,"=" &amp;B371,'2way'!$Y$3:$Y$7690,"&lt;&gt;P")</f>
        <v>300</v>
      </c>
      <c r="G371">
        <f>SUMIFS('2way'!$AD$3:$AD$7690,'2way'!$Q$3:$Q$7690,"="&amp;B371,'2way'!$Y$3:$Y$7690,"&lt;&gt;P") + SUMIFS('2way'!$AD$3:$AD$7690,'2way'!$R$3:$R$7690,"="&amp;D371,'2way'!$Y$3:$Y$7690,"&lt;&gt;P")</f>
        <v>9</v>
      </c>
      <c r="H371" s="80">
        <f t="shared" si="16"/>
        <v>0.03</v>
      </c>
      <c r="I371">
        <f>SUMIFS('2way'!$Z$3:$Z$7690,'2way'!$Q$3:$Q$7690,"=" &amp;B371,'2way'!$Y$3:$Y$7690,"&lt;&gt;P") + SUMIFS('2way'!$Z$3:$Z$7690,'2way'!$R$3:$R$7690,"=" &amp;B371,'2way'!$Y$3:$Y$7690,"&lt;&gt;P")</f>
        <v>300</v>
      </c>
      <c r="J371">
        <f>SUMIFS('2way'!$AF$3:$AF$7690,'2way'!$Q$3:$Q$7690,"="&amp;B371,'2way'!$Y$3:$Y$7690,"&lt;&gt;P") + SUMIFS('2way'!$AF$3:$AF$7690,'2way'!$R$3:$R$7690,"="&amp;B371,'2way'!$Y$3:$Y$7690,"&lt;&gt;P")</f>
        <v>-145</v>
      </c>
      <c r="K371" s="80">
        <f t="shared" si="17"/>
        <v>-0.48333333333333334</v>
      </c>
    </row>
    <row r="372" spans="1:1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400</v>
      </c>
      <c r="D372">
        <f>SUMIFS('2way'!$AB$3:$AB$7690,'2way'!$Q$3:$Q$7690,"="&amp;B372,'2way'!$Z$3:$Z$7690,"&lt;&gt;P") + SUMIFS('2way'!$AB$3:$AB$7690,'2way'!$R$3:$R$7690,"="&amp;B372,'2way'!$Z$3:$Z$7690,"&lt;&gt;P")</f>
        <v>-6.0000000000000284</v>
      </c>
      <c r="E372" s="80">
        <f t="shared" si="15"/>
        <v>-1.5000000000000071E-2</v>
      </c>
      <c r="F372">
        <f>SUMIFS('2way'!$Z$3:$Z$7690,'2way'!$Q$3:$Q$7690,"=" &amp;B372,'2way'!$Y$3:$Y$7690,"&lt;&gt;P") + SUMIFS('2way'!$Z$3:$Z$7690,'2way'!$R$3:$R$7690,"=" &amp;B372,'2way'!$Y$3:$Y$7690,"&lt;&gt;P")</f>
        <v>400</v>
      </c>
      <c r="G372">
        <f>SUMIFS('2way'!$AD$3:$AD$7690,'2way'!$Q$3:$Q$7690,"="&amp;B372,'2way'!$Y$3:$Y$7690,"&lt;&gt;P") + SUMIFS('2way'!$AD$3:$AD$7690,'2way'!$R$3:$R$7690,"="&amp;D372,'2way'!$Y$3:$Y$7690,"&lt;&gt;P")</f>
        <v>-200</v>
      </c>
      <c r="H372" s="80">
        <f t="shared" si="16"/>
        <v>-0.5</v>
      </c>
      <c r="I372">
        <f>SUMIFS('2way'!$Z$3:$Z$7690,'2way'!$Q$3:$Q$7690,"=" &amp;B372,'2way'!$Y$3:$Y$7690,"&lt;&gt;P") + SUMIFS('2way'!$Z$3:$Z$7690,'2way'!$R$3:$R$7690,"=" &amp;B372,'2way'!$Y$3:$Y$7690,"&lt;&gt;P")</f>
        <v>400</v>
      </c>
      <c r="J372">
        <f>SUMIFS('2way'!$AF$3:$AF$7690,'2way'!$Q$3:$Q$7690,"="&amp;B372,'2way'!$Y$3:$Y$7690,"&lt;&gt;P") + SUMIFS('2way'!$AF$3:$AF$7690,'2way'!$R$3:$R$7690,"="&amp;B372,'2way'!$Y$3:$Y$7690,"&lt;&gt;P")</f>
        <v>-6.0000000000000284</v>
      </c>
      <c r="K372" s="80">
        <f t="shared" si="17"/>
        <v>-1.5000000000000071E-2</v>
      </c>
    </row>
    <row r="373" spans="1:1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300</v>
      </c>
      <c r="D373">
        <f>SUMIFS('2way'!$AB$3:$AB$7690,'2way'!$Q$3:$Q$7690,"="&amp;B373,'2way'!$Z$3:$Z$7690,"&lt;&gt;P") + SUMIFS('2way'!$AB$3:$AB$7690,'2way'!$R$3:$R$7690,"="&amp;B373,'2way'!$Z$3:$Z$7690,"&lt;&gt;P")</f>
        <v>-104</v>
      </c>
      <c r="E373" s="80">
        <f t="shared" si="15"/>
        <v>-0.34666666666666668</v>
      </c>
      <c r="F373">
        <f>SUMIFS('2way'!$Z$3:$Z$7690,'2way'!$Q$3:$Q$7690,"=" &amp;B373,'2way'!$Y$3:$Y$7690,"&lt;&gt;P") + SUMIFS('2way'!$Z$3:$Z$7690,'2way'!$R$3:$R$7690,"=" &amp;B373,'2way'!$Y$3:$Y$7690,"&lt;&gt;P")</f>
        <v>300</v>
      </c>
      <c r="G373">
        <f>SUMIFS('2way'!$AD$3:$AD$7690,'2way'!$Q$3:$Q$7690,"="&amp;B373,'2way'!$Y$3:$Y$7690,"&lt;&gt;P") + SUMIFS('2way'!$AD$3:$AD$7690,'2way'!$R$3:$R$7690,"="&amp;D373,'2way'!$Y$3:$Y$7690,"&lt;&gt;P")</f>
        <v>-100</v>
      </c>
      <c r="H373" s="80">
        <f t="shared" si="16"/>
        <v>-0.33333333333333331</v>
      </c>
      <c r="I373">
        <f>SUMIFS('2way'!$Z$3:$Z$7690,'2way'!$Q$3:$Q$7690,"=" &amp;B373,'2way'!$Y$3:$Y$7690,"&lt;&gt;P") + SUMIFS('2way'!$Z$3:$Z$7690,'2way'!$R$3:$R$7690,"=" &amp;B373,'2way'!$Y$3:$Y$7690,"&lt;&gt;P")</f>
        <v>300</v>
      </c>
      <c r="J373">
        <f>SUMIFS('2way'!$AF$3:$AF$7690,'2way'!$Q$3:$Q$7690,"="&amp;B373,'2way'!$Y$3:$Y$7690,"&lt;&gt;P") + SUMIFS('2way'!$AF$3:$AF$7690,'2way'!$R$3:$R$7690,"="&amp;B373,'2way'!$Y$3:$Y$7690,"&lt;&gt;P")</f>
        <v>-104</v>
      </c>
      <c r="K373" s="80">
        <f t="shared" si="17"/>
        <v>-0.34666666666666668</v>
      </c>
    </row>
    <row r="374" spans="1:1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400</v>
      </c>
      <c r="D374">
        <f>SUMIFS('2way'!$AB$3:$AB$7690,'2way'!$Q$3:$Q$7690,"="&amp;B374,'2way'!$Z$3:$Z$7690,"&lt;&gt;P") + SUMIFS('2way'!$AB$3:$AB$7690,'2way'!$R$3:$R$7690,"="&amp;B374,'2way'!$Z$3:$Z$7690,"&lt;&gt;P")</f>
        <v>-192</v>
      </c>
      <c r="E374" s="80">
        <f t="shared" si="15"/>
        <v>-0.48</v>
      </c>
      <c r="F374">
        <f>SUMIFS('2way'!$Z$3:$Z$7690,'2way'!$Q$3:$Q$7690,"=" &amp;B374,'2way'!$Y$3:$Y$7690,"&lt;&gt;P") + SUMIFS('2way'!$Z$3:$Z$7690,'2way'!$R$3:$R$7690,"=" &amp;B374,'2way'!$Y$3:$Y$7690,"&lt;&gt;P")</f>
        <v>400</v>
      </c>
      <c r="G374">
        <f>SUMIFS('2way'!$AD$3:$AD$7690,'2way'!$Q$3:$Q$7690,"="&amp;B374,'2way'!$Y$3:$Y$7690,"&lt;&gt;P") + SUMIFS('2way'!$AD$3:$AD$7690,'2way'!$R$3:$R$7690,"="&amp;D374,'2way'!$Y$3:$Y$7690,"&lt;&gt;P")</f>
        <v>-200</v>
      </c>
      <c r="H374" s="80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400</v>
      </c>
      <c r="J374">
        <f>SUMIFS('2way'!$AF$3:$AF$7690,'2way'!$Q$3:$Q$7690,"="&amp;B374,'2way'!$Y$3:$Y$7690,"&lt;&gt;P") + SUMIFS('2way'!$AF$3:$AF$7690,'2way'!$R$3:$R$7690,"="&amp;B374,'2way'!$Y$3:$Y$7690,"&lt;&gt;P")</f>
        <v>-400</v>
      </c>
      <c r="K374" s="80">
        <f t="shared" si="17"/>
        <v>-1</v>
      </c>
    </row>
    <row r="375" spans="1:1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400</v>
      </c>
      <c r="D375">
        <f>SUMIFS('2way'!$AB$3:$AB$7690,'2way'!$Q$3:$Q$7690,"="&amp;B375,'2way'!$Z$3:$Z$7690,"&lt;&gt;P") + SUMIFS('2way'!$AB$3:$AB$7690,'2way'!$R$3:$R$7690,"="&amp;B375,'2way'!$Z$3:$Z$7690,"&lt;&gt;P")</f>
        <v>389</v>
      </c>
      <c r="E375" s="80">
        <f t="shared" si="15"/>
        <v>0.97250000000000003</v>
      </c>
      <c r="F375">
        <f>SUMIFS('2way'!$Z$3:$Z$7690,'2way'!$Q$3:$Q$7690,"=" &amp;B375,'2way'!$Y$3:$Y$7690,"&lt;&gt;P") + SUMIFS('2way'!$Z$3:$Z$7690,'2way'!$R$3:$R$7690,"=" &amp;B375,'2way'!$Y$3:$Y$7690,"&lt;&gt;P")</f>
        <v>400</v>
      </c>
      <c r="G375">
        <f>SUMIFS('2way'!$AD$3:$AD$7690,'2way'!$Q$3:$Q$7690,"="&amp;B375,'2way'!$Y$3:$Y$7690,"&lt;&gt;P") + SUMIFS('2way'!$AD$3:$AD$7690,'2way'!$R$3:$R$7690,"="&amp;D375,'2way'!$Y$3:$Y$7690,"&lt;&gt;P")</f>
        <v>-200</v>
      </c>
      <c r="H375" s="80">
        <f t="shared" si="16"/>
        <v>-0.5</v>
      </c>
      <c r="I375">
        <f>SUMIFS('2way'!$Z$3:$Z$7690,'2way'!$Q$3:$Q$7690,"=" &amp;B375,'2way'!$Y$3:$Y$7690,"&lt;&gt;P") + SUMIFS('2way'!$Z$3:$Z$7690,'2way'!$R$3:$R$7690,"=" &amp;B375,'2way'!$Y$3:$Y$7690,"&lt;&gt;P")</f>
        <v>400</v>
      </c>
      <c r="J375">
        <f>SUMIFS('2way'!$AF$3:$AF$7690,'2way'!$Q$3:$Q$7690,"="&amp;B375,'2way'!$Y$3:$Y$7690,"&lt;&gt;P") + SUMIFS('2way'!$AF$3:$AF$7690,'2way'!$R$3:$R$7690,"="&amp;B375,'2way'!$Y$3:$Y$7690,"&lt;&gt;P")</f>
        <v>-12.000000000000028</v>
      </c>
      <c r="K375" s="80">
        <f t="shared" si="17"/>
        <v>-3.0000000000000072E-2</v>
      </c>
    </row>
    <row r="376" spans="1:1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400</v>
      </c>
      <c r="D376">
        <f>SUMIFS('2way'!$AB$3:$AB$7690,'2way'!$Q$3:$Q$7690,"="&amp;B376,'2way'!$Z$3:$Z$7690,"&lt;&gt;P") + SUMIFS('2way'!$AB$3:$AB$7690,'2way'!$R$3:$R$7690,"="&amp;B376,'2way'!$Z$3:$Z$7690,"&lt;&gt;P")</f>
        <v>126</v>
      </c>
      <c r="E376" s="80">
        <f t="shared" si="15"/>
        <v>0.315</v>
      </c>
      <c r="F376">
        <f>SUMIFS('2way'!$Z$3:$Z$7690,'2way'!$Q$3:$Q$7690,"=" &amp;B376,'2way'!$Y$3:$Y$7690,"&lt;&gt;P") + SUMIFS('2way'!$Z$3:$Z$7690,'2way'!$R$3:$R$7690,"=" &amp;B376,'2way'!$Y$3:$Y$7690,"&lt;&gt;P")</f>
        <v>400</v>
      </c>
      <c r="G376">
        <f>SUMIFS('2way'!$AD$3:$AD$7690,'2way'!$Q$3:$Q$7690,"="&amp;B376,'2way'!$Y$3:$Y$7690,"&lt;&gt;P") + SUMIFS('2way'!$AD$3:$AD$7690,'2way'!$R$3:$R$7690,"="&amp;D376,'2way'!$Y$3:$Y$7690,"&lt;&gt;P")</f>
        <v>-200</v>
      </c>
      <c r="H376" s="80">
        <f t="shared" si="16"/>
        <v>-0.5</v>
      </c>
      <c r="I376">
        <f>SUMIFS('2way'!$Z$3:$Z$7690,'2way'!$Q$3:$Q$7690,"=" &amp;B376,'2way'!$Y$3:$Y$7690,"&lt;&gt;P") + SUMIFS('2way'!$Z$3:$Z$7690,'2way'!$R$3:$R$7690,"=" &amp;B376,'2way'!$Y$3:$Y$7690,"&lt;&gt;P")</f>
        <v>400</v>
      </c>
      <c r="J376">
        <f>SUMIFS('2way'!$AF$3:$AF$7690,'2way'!$Q$3:$Q$7690,"="&amp;B376,'2way'!$Y$3:$Y$7690,"&lt;&gt;P") + SUMIFS('2way'!$AF$3:$AF$7690,'2way'!$R$3:$R$7690,"="&amp;B376,'2way'!$Y$3:$Y$7690,"&lt;&gt;P")</f>
        <v>126</v>
      </c>
      <c r="K376" s="80">
        <f t="shared" si="17"/>
        <v>0.315</v>
      </c>
    </row>
    <row r="377" spans="1:1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400</v>
      </c>
      <c r="D377">
        <f>SUMIFS('2way'!$AB$3:$AB$7690,'2way'!$Q$3:$Q$7690,"="&amp;B377,'2way'!$Z$3:$Z$7690,"&lt;&gt;P") + SUMIFS('2way'!$AB$3:$AB$7690,'2way'!$R$3:$R$7690,"="&amp;B377,'2way'!$Z$3:$Z$7690,"&lt;&gt;P")</f>
        <v>362</v>
      </c>
      <c r="E377" s="80">
        <f t="shared" si="15"/>
        <v>0.90500000000000003</v>
      </c>
      <c r="F377">
        <f>SUMIFS('2way'!$Z$3:$Z$7690,'2way'!$Q$3:$Q$7690,"=" &amp;B377,'2way'!$Y$3:$Y$7690,"&lt;&gt;P") + SUMIFS('2way'!$Z$3:$Z$7690,'2way'!$R$3:$R$7690,"=" &amp;B377,'2way'!$Y$3:$Y$7690,"&lt;&gt;P")</f>
        <v>400</v>
      </c>
      <c r="G377">
        <f>SUMIFS('2way'!$AD$3:$AD$7690,'2way'!$Q$3:$Q$7690,"="&amp;B377,'2way'!$Y$3:$Y$7690,"&lt;&gt;P") + SUMIFS('2way'!$AD$3:$AD$7690,'2way'!$R$3:$R$7690,"="&amp;D377,'2way'!$Y$3:$Y$7690,"&lt;&gt;P")</f>
        <v>-8</v>
      </c>
      <c r="H377" s="80">
        <f t="shared" si="16"/>
        <v>-0.02</v>
      </c>
      <c r="I377">
        <f>SUMIFS('2way'!$Z$3:$Z$7690,'2way'!$Q$3:$Q$7690,"=" &amp;B377,'2way'!$Y$3:$Y$7690,"&lt;&gt;P") + SUMIFS('2way'!$Z$3:$Z$7690,'2way'!$R$3:$R$7690,"=" &amp;B377,'2way'!$Y$3:$Y$7690,"&lt;&gt;P")</f>
        <v>400</v>
      </c>
      <c r="J377">
        <f>SUMIFS('2way'!$AF$3:$AF$7690,'2way'!$Q$3:$Q$7690,"="&amp;B377,'2way'!$Y$3:$Y$7690,"&lt;&gt;P") + SUMIFS('2way'!$AF$3:$AF$7690,'2way'!$R$3:$R$7690,"="&amp;B377,'2way'!$Y$3:$Y$7690,"&lt;&gt;P")</f>
        <v>-207</v>
      </c>
      <c r="K377" s="80">
        <f t="shared" si="17"/>
        <v>-0.51749999999999996</v>
      </c>
    </row>
    <row r="378" spans="1:1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400</v>
      </c>
      <c r="D378">
        <f>SUMIFS('2way'!$AB$3:$AB$7690,'2way'!$Q$3:$Q$7690,"="&amp;B378,'2way'!$Z$3:$Z$7690,"&lt;&gt;P") + SUMIFS('2way'!$AB$3:$AB$7690,'2way'!$R$3:$R$7690,"="&amp;B378,'2way'!$Z$3:$Z$7690,"&lt;&gt;P")</f>
        <v>-24</v>
      </c>
      <c r="E378" s="80">
        <f t="shared" si="15"/>
        <v>-0.06</v>
      </c>
      <c r="F378">
        <f>SUMIFS('2way'!$Z$3:$Z$7690,'2way'!$Q$3:$Q$7690,"=" &amp;B378,'2way'!$Y$3:$Y$7690,"&lt;&gt;P") + SUMIFS('2way'!$Z$3:$Z$7690,'2way'!$R$3:$R$7690,"=" &amp;B378,'2way'!$Y$3:$Y$7690,"&lt;&gt;P")</f>
        <v>400</v>
      </c>
      <c r="G378">
        <f>SUMIFS('2way'!$AD$3:$AD$7690,'2way'!$Q$3:$Q$7690,"="&amp;B378,'2way'!$Y$3:$Y$7690,"&lt;&gt;P") + SUMIFS('2way'!$AD$3:$AD$7690,'2way'!$R$3:$R$7690,"="&amp;D378,'2way'!$Y$3:$Y$7690,"&lt;&gt;P")</f>
        <v>176</v>
      </c>
      <c r="H378" s="80">
        <f t="shared" si="16"/>
        <v>0.44</v>
      </c>
      <c r="I378">
        <f>SUMIFS('2way'!$Z$3:$Z$7690,'2way'!$Q$3:$Q$7690,"=" &amp;B378,'2way'!$Y$3:$Y$7690,"&lt;&gt;P") + SUMIFS('2way'!$Z$3:$Z$7690,'2way'!$R$3:$R$7690,"=" &amp;B378,'2way'!$Y$3:$Y$7690,"&lt;&gt;P")</f>
        <v>400</v>
      </c>
      <c r="J378">
        <f>SUMIFS('2way'!$AF$3:$AF$7690,'2way'!$Q$3:$Q$7690,"="&amp;B378,'2way'!$Y$3:$Y$7690,"&lt;&gt;P") + SUMIFS('2way'!$AF$3:$AF$7690,'2way'!$R$3:$R$7690,"="&amp;B378,'2way'!$Y$3:$Y$7690,"&lt;&gt;P")</f>
        <v>-400</v>
      </c>
      <c r="K378" s="80">
        <f t="shared" si="17"/>
        <v>-1</v>
      </c>
    </row>
    <row r="379" spans="1:1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500</v>
      </c>
      <c r="D379">
        <f>SUMIFS('2way'!$AB$3:$AB$7690,'2way'!$Q$3:$Q$7690,"="&amp;B379,'2way'!$Z$3:$Z$7690,"&lt;&gt;P") + SUMIFS('2way'!$AB$3:$AB$7690,'2way'!$R$3:$R$7690,"="&amp;B379,'2way'!$Z$3:$Z$7690,"&lt;&gt;P")</f>
        <v>-130</v>
      </c>
      <c r="E379" s="80">
        <f t="shared" si="15"/>
        <v>-0.26</v>
      </c>
      <c r="F379">
        <f>SUMIFS('2way'!$Z$3:$Z$7690,'2way'!$Q$3:$Q$7690,"=" &amp;B379,'2way'!$Y$3:$Y$7690,"&lt;&gt;P") + SUMIFS('2way'!$Z$3:$Z$7690,'2way'!$R$3:$R$7690,"=" &amp;B379,'2way'!$Y$3:$Y$7690,"&lt;&gt;P")</f>
        <v>500</v>
      </c>
      <c r="G379">
        <f>SUMIFS('2way'!$AD$3:$AD$7690,'2way'!$Q$3:$Q$7690,"="&amp;B379,'2way'!$Y$3:$Y$7690,"&lt;&gt;P") + SUMIFS('2way'!$AD$3:$AD$7690,'2way'!$R$3:$R$7690,"="&amp;D379,'2way'!$Y$3:$Y$7690,"&lt;&gt;P")</f>
        <v>-103</v>
      </c>
      <c r="H379" s="80">
        <f t="shared" si="16"/>
        <v>-0.20599999999999999</v>
      </c>
      <c r="I379">
        <f>SUMIFS('2way'!$Z$3:$Z$7690,'2way'!$Q$3:$Q$7690,"=" &amp;B379,'2way'!$Y$3:$Y$7690,"&lt;&gt;P") + SUMIFS('2way'!$Z$3:$Z$7690,'2way'!$R$3:$R$7690,"=" &amp;B379,'2way'!$Y$3:$Y$7690,"&lt;&gt;P")</f>
        <v>500</v>
      </c>
      <c r="J379">
        <f>SUMIFS('2way'!$AF$3:$AF$7690,'2way'!$Q$3:$Q$7690,"="&amp;B379,'2way'!$Y$3:$Y$7690,"&lt;&gt;P") + SUMIFS('2way'!$AF$3:$AF$7690,'2way'!$R$3:$R$7690,"="&amp;B379,'2way'!$Y$3:$Y$7690,"&lt;&gt;P")</f>
        <v>-500</v>
      </c>
      <c r="K379" s="80">
        <f t="shared" si="17"/>
        <v>-1</v>
      </c>
    </row>
    <row r="380" spans="1:1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500</v>
      </c>
      <c r="D380">
        <f>SUMIFS('2way'!$AB$3:$AB$7690,'2way'!$Q$3:$Q$7690,"="&amp;B380,'2way'!$Z$3:$Z$7690,"&lt;&gt;P") + SUMIFS('2way'!$AB$3:$AB$7690,'2way'!$R$3:$R$7690,"="&amp;B380,'2way'!$Z$3:$Z$7690,"&lt;&gt;P")</f>
        <v>-133</v>
      </c>
      <c r="E380" s="80">
        <f t="shared" si="15"/>
        <v>-0.26600000000000001</v>
      </c>
      <c r="F380">
        <f>SUMIFS('2way'!$Z$3:$Z$7690,'2way'!$Q$3:$Q$7690,"=" &amp;B380,'2way'!$Y$3:$Y$7690,"&lt;&gt;P") + SUMIFS('2way'!$Z$3:$Z$7690,'2way'!$R$3:$R$7690,"=" &amp;B380,'2way'!$Y$3:$Y$7690,"&lt;&gt;P")</f>
        <v>500</v>
      </c>
      <c r="G380">
        <f>SUMIFS('2way'!$AD$3:$AD$7690,'2way'!$Q$3:$Q$7690,"="&amp;B380,'2way'!$Y$3:$Y$7690,"&lt;&gt;P") + SUMIFS('2way'!$AD$3:$AD$7690,'2way'!$R$3:$R$7690,"="&amp;D380,'2way'!$Y$3:$Y$7690,"&lt;&gt;P")</f>
        <v>-21</v>
      </c>
      <c r="H380" s="80">
        <f t="shared" si="16"/>
        <v>-4.2000000000000003E-2</v>
      </c>
      <c r="I380">
        <f>SUMIFS('2way'!$Z$3:$Z$7690,'2way'!$Q$3:$Q$7690,"=" &amp;B380,'2way'!$Y$3:$Y$7690,"&lt;&gt;P") + SUMIFS('2way'!$Z$3:$Z$7690,'2way'!$R$3:$R$7690,"=" &amp;B380,'2way'!$Y$3:$Y$7690,"&lt;&gt;P")</f>
        <v>500</v>
      </c>
      <c r="J380">
        <f>SUMIFS('2way'!$AF$3:$AF$7690,'2way'!$Q$3:$Q$7690,"="&amp;B380,'2way'!$Y$3:$Y$7690,"&lt;&gt;P") + SUMIFS('2way'!$AF$3:$AF$7690,'2way'!$R$3:$R$7690,"="&amp;B380,'2way'!$Y$3:$Y$7690,"&lt;&gt;P")</f>
        <v>-312</v>
      </c>
      <c r="K380" s="80">
        <f t="shared" si="17"/>
        <v>-0.624</v>
      </c>
    </row>
    <row r="381" spans="1:1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500</v>
      </c>
      <c r="D381">
        <f>SUMIFS('2way'!$AB$3:$AB$7690,'2way'!$Q$3:$Q$7690,"="&amp;B381,'2way'!$Z$3:$Z$7690,"&lt;&gt;P") + SUMIFS('2way'!$AB$3:$AB$7690,'2way'!$R$3:$R$7690,"="&amp;B381,'2way'!$Z$3:$Z$7690,"&lt;&gt;P")</f>
        <v>423</v>
      </c>
      <c r="E381" s="80">
        <f t="shared" si="15"/>
        <v>0.84599999999999997</v>
      </c>
      <c r="F381">
        <f>SUMIFS('2way'!$Z$3:$Z$7690,'2way'!$Q$3:$Q$7690,"=" &amp;B381,'2way'!$Y$3:$Y$7690,"&lt;&gt;P") + SUMIFS('2way'!$Z$3:$Z$7690,'2way'!$R$3:$R$7690,"=" &amp;B381,'2way'!$Y$3:$Y$7690,"&lt;&gt;P")</f>
        <v>500</v>
      </c>
      <c r="G381">
        <f>SUMIFS('2way'!$AD$3:$AD$7690,'2way'!$Q$3:$Q$7690,"="&amp;B381,'2way'!$Y$3:$Y$7690,"&lt;&gt;P") + SUMIFS('2way'!$AD$3:$AD$7690,'2way'!$R$3:$R$7690,"="&amp;D381,'2way'!$Y$3:$Y$7690,"&lt;&gt;P")</f>
        <v>68</v>
      </c>
      <c r="H381" s="80">
        <f t="shared" si="16"/>
        <v>0.13600000000000001</v>
      </c>
      <c r="I381">
        <f>SUMIFS('2way'!$Z$3:$Z$7690,'2way'!$Q$3:$Q$7690,"=" &amp;B381,'2way'!$Y$3:$Y$7690,"&lt;&gt;P") + SUMIFS('2way'!$Z$3:$Z$7690,'2way'!$R$3:$R$7690,"=" &amp;B381,'2way'!$Y$3:$Y$7690,"&lt;&gt;P")</f>
        <v>500</v>
      </c>
      <c r="J381">
        <f>SUMIFS('2way'!$AF$3:$AF$7690,'2way'!$Q$3:$Q$7690,"="&amp;B381,'2way'!$Y$3:$Y$7690,"&lt;&gt;P") + SUMIFS('2way'!$AF$3:$AF$7690,'2way'!$R$3:$R$7690,"="&amp;B381,'2way'!$Y$3:$Y$7690,"&lt;&gt;P")</f>
        <v>-314</v>
      </c>
      <c r="K381" s="80">
        <f t="shared" si="17"/>
        <v>-0.628</v>
      </c>
    </row>
    <row r="382" spans="1:1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500</v>
      </c>
      <c r="D382">
        <f>SUMIFS('2way'!$AB$3:$AB$7690,'2way'!$Q$3:$Q$7690,"="&amp;B382,'2way'!$Z$3:$Z$7690,"&lt;&gt;P") + SUMIFS('2way'!$AB$3:$AB$7690,'2way'!$R$3:$R$7690,"="&amp;B382,'2way'!$Z$3:$Z$7690,"&lt;&gt;P")</f>
        <v>-133</v>
      </c>
      <c r="E382" s="80">
        <f t="shared" si="15"/>
        <v>-0.26600000000000001</v>
      </c>
      <c r="F382">
        <f>SUMIFS('2way'!$Z$3:$Z$7690,'2way'!$Q$3:$Q$7690,"=" &amp;B382,'2way'!$Y$3:$Y$7690,"&lt;&gt;P") + SUMIFS('2way'!$Z$3:$Z$7690,'2way'!$R$3:$R$7690,"=" &amp;B382,'2way'!$Y$3:$Y$7690,"&lt;&gt;P")</f>
        <v>500</v>
      </c>
      <c r="G382">
        <f>SUMIFS('2way'!$AD$3:$AD$7690,'2way'!$Q$3:$Q$7690,"="&amp;B382,'2way'!$Y$3:$Y$7690,"&lt;&gt;P") + SUMIFS('2way'!$AD$3:$AD$7690,'2way'!$R$3:$R$7690,"="&amp;D382,'2way'!$Y$3:$Y$7690,"&lt;&gt;P")</f>
        <v>-200</v>
      </c>
      <c r="H382" s="80">
        <f t="shared" si="16"/>
        <v>-0.4</v>
      </c>
      <c r="I382">
        <f>SUMIFS('2way'!$Z$3:$Z$7690,'2way'!$Q$3:$Q$7690,"=" &amp;B382,'2way'!$Y$3:$Y$7690,"&lt;&gt;P") + SUMIFS('2way'!$Z$3:$Z$7690,'2way'!$R$3:$R$7690,"=" &amp;B382,'2way'!$Y$3:$Y$7690,"&lt;&gt;P")</f>
        <v>500</v>
      </c>
      <c r="J382">
        <f>SUMIFS('2way'!$AF$3:$AF$7690,'2way'!$Q$3:$Q$7690,"="&amp;B382,'2way'!$Y$3:$Y$7690,"&lt;&gt;P") + SUMIFS('2way'!$AF$3:$AF$7690,'2way'!$R$3:$R$7690,"="&amp;B382,'2way'!$Y$3:$Y$7690,"&lt;&gt;P")</f>
        <v>-321</v>
      </c>
      <c r="K382" s="80">
        <f t="shared" si="17"/>
        <v>-0.64200000000000002</v>
      </c>
    </row>
    <row r="383" spans="1:1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400</v>
      </c>
      <c r="D383">
        <f>SUMIFS('2way'!$AB$3:$AB$7690,'2way'!$Q$3:$Q$7690,"="&amp;B383,'2way'!$Z$3:$Z$7690,"&lt;&gt;P") + SUMIFS('2way'!$AB$3:$AB$7690,'2way'!$R$3:$R$7690,"="&amp;B383,'2way'!$Z$3:$Z$7690,"&lt;&gt;P")</f>
        <v>347</v>
      </c>
      <c r="E383" s="80">
        <f t="shared" si="15"/>
        <v>0.86750000000000005</v>
      </c>
      <c r="F383">
        <f>SUMIFS('2way'!$Z$3:$Z$7690,'2way'!$Q$3:$Q$7690,"=" &amp;B383,'2way'!$Y$3:$Y$7690,"&lt;&gt;P") + SUMIFS('2way'!$Z$3:$Z$7690,'2way'!$R$3:$R$7690,"=" &amp;B383,'2way'!$Y$3:$Y$7690,"&lt;&gt;P")</f>
        <v>400</v>
      </c>
      <c r="G383">
        <f>SUMIFS('2way'!$AD$3:$AD$7690,'2way'!$Q$3:$Q$7690,"="&amp;B383,'2way'!$Y$3:$Y$7690,"&lt;&gt;P") + SUMIFS('2way'!$AD$3:$AD$7690,'2way'!$R$3:$R$7690,"="&amp;D383,'2way'!$Y$3:$Y$7690,"&lt;&gt;P")</f>
        <v>171</v>
      </c>
      <c r="H383" s="80">
        <f t="shared" si="16"/>
        <v>0.42749999999999999</v>
      </c>
      <c r="I383">
        <f>SUMIFS('2way'!$Z$3:$Z$7690,'2way'!$Q$3:$Q$7690,"=" &amp;B383,'2way'!$Y$3:$Y$7690,"&lt;&gt;P") + SUMIFS('2way'!$Z$3:$Z$7690,'2way'!$R$3:$R$7690,"=" &amp;B383,'2way'!$Y$3:$Y$7690,"&lt;&gt;P")</f>
        <v>400</v>
      </c>
      <c r="J383">
        <f>SUMIFS('2way'!$AF$3:$AF$7690,'2way'!$Q$3:$Q$7690,"="&amp;B383,'2way'!$Y$3:$Y$7690,"&lt;&gt;P") + SUMIFS('2way'!$AF$3:$AF$7690,'2way'!$R$3:$R$7690,"="&amp;B383,'2way'!$Y$3:$Y$7690,"&lt;&gt;P")</f>
        <v>-221</v>
      </c>
      <c r="K383" s="80">
        <f t="shared" si="17"/>
        <v>-0.55249999999999999</v>
      </c>
    </row>
    <row r="384" spans="1:1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500</v>
      </c>
      <c r="D384">
        <f>SUMIFS('2way'!$AB$3:$AB$7690,'2way'!$Q$3:$Q$7690,"="&amp;B384,'2way'!$Z$3:$Z$7690,"&lt;&gt;P") + SUMIFS('2way'!$AB$3:$AB$7690,'2way'!$R$3:$R$7690,"="&amp;B384,'2way'!$Z$3:$Z$7690,"&lt;&gt;P")</f>
        <v>-500</v>
      </c>
      <c r="E384" s="80">
        <f t="shared" si="15"/>
        <v>-1</v>
      </c>
      <c r="F384">
        <f>SUMIFS('2way'!$Z$3:$Z$7690,'2way'!$Q$3:$Q$7690,"=" &amp;B384,'2way'!$Y$3:$Y$7690,"&lt;&gt;P") + SUMIFS('2way'!$Z$3:$Z$7690,'2way'!$R$3:$R$7690,"=" &amp;B384,'2way'!$Y$3:$Y$7690,"&lt;&gt;P")</f>
        <v>500</v>
      </c>
      <c r="G384">
        <f>SUMIFS('2way'!$AD$3:$AD$7690,'2way'!$Q$3:$Q$7690,"="&amp;B384,'2way'!$Y$3:$Y$7690,"&lt;&gt;P") + SUMIFS('2way'!$AD$3:$AD$7690,'2way'!$R$3:$R$7690,"="&amp;D384,'2way'!$Y$3:$Y$7690,"&lt;&gt;P")</f>
        <v>-200</v>
      </c>
      <c r="H384" s="80">
        <f t="shared" si="16"/>
        <v>-0.4</v>
      </c>
      <c r="I384">
        <f>SUMIFS('2way'!$Z$3:$Z$7690,'2way'!$Q$3:$Q$7690,"=" &amp;B384,'2way'!$Y$3:$Y$7690,"&lt;&gt;P") + SUMIFS('2way'!$Z$3:$Z$7690,'2way'!$R$3:$R$7690,"=" &amp;B384,'2way'!$Y$3:$Y$7690,"&lt;&gt;P")</f>
        <v>500</v>
      </c>
      <c r="J384">
        <f>SUMIFS('2way'!$AF$3:$AF$7690,'2way'!$Q$3:$Q$7690,"="&amp;B384,'2way'!$Y$3:$Y$7690,"&lt;&gt;P") + SUMIFS('2way'!$AF$3:$AF$7690,'2way'!$R$3:$R$7690,"="&amp;B384,'2way'!$Y$3:$Y$7690,"&lt;&gt;P")</f>
        <v>-500</v>
      </c>
      <c r="K384" s="80">
        <f t="shared" si="17"/>
        <v>-1</v>
      </c>
    </row>
    <row r="385" spans="1:1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500</v>
      </c>
      <c r="D385">
        <f>SUMIFS('2way'!$AB$3:$AB$7690,'2way'!$Q$3:$Q$7690,"="&amp;B385,'2way'!$Z$3:$Z$7690,"&lt;&gt;P") + SUMIFS('2way'!$AB$3:$AB$7690,'2way'!$R$3:$R$7690,"="&amp;B385,'2way'!$Z$3:$Z$7690,"&lt;&gt;P")</f>
        <v>-124</v>
      </c>
      <c r="E385" s="80">
        <f t="shared" si="15"/>
        <v>-0.248</v>
      </c>
      <c r="F385">
        <f>SUMIFS('2way'!$Z$3:$Z$7690,'2way'!$Q$3:$Q$7690,"=" &amp;B385,'2way'!$Y$3:$Y$7690,"&lt;&gt;P") + SUMIFS('2way'!$Z$3:$Z$7690,'2way'!$R$3:$R$7690,"=" &amp;B385,'2way'!$Y$3:$Y$7690,"&lt;&gt;P")</f>
        <v>500</v>
      </c>
      <c r="G385">
        <f>SUMIFS('2way'!$AD$3:$AD$7690,'2way'!$Q$3:$Q$7690,"="&amp;B385,'2way'!$Y$3:$Y$7690,"&lt;&gt;P") + SUMIFS('2way'!$AD$3:$AD$7690,'2way'!$R$3:$R$7690,"="&amp;D385,'2way'!$Y$3:$Y$7690,"&lt;&gt;P")</f>
        <v>-300</v>
      </c>
      <c r="H385" s="80">
        <f t="shared" si="16"/>
        <v>-0.6</v>
      </c>
      <c r="I385">
        <f>SUMIFS('2way'!$Z$3:$Z$7690,'2way'!$Q$3:$Q$7690,"=" &amp;B385,'2way'!$Y$3:$Y$7690,"&lt;&gt;P") + SUMIFS('2way'!$Z$3:$Z$7690,'2way'!$R$3:$R$7690,"=" &amp;B385,'2way'!$Y$3:$Y$7690,"&lt;&gt;P")</f>
        <v>500</v>
      </c>
      <c r="J385">
        <f>SUMIFS('2way'!$AF$3:$AF$7690,'2way'!$Q$3:$Q$7690,"="&amp;B385,'2way'!$Y$3:$Y$7690,"&lt;&gt;P") + SUMIFS('2way'!$AF$3:$AF$7690,'2way'!$R$3:$R$7690,"="&amp;B385,'2way'!$Y$3:$Y$7690,"&lt;&gt;P")</f>
        <v>-312</v>
      </c>
      <c r="K385" s="80">
        <f t="shared" si="17"/>
        <v>-0.624</v>
      </c>
    </row>
    <row r="386" spans="1:1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500</v>
      </c>
      <c r="D386">
        <f>SUMIFS('2way'!$AB$3:$AB$7690,'2way'!$Q$3:$Q$7690,"="&amp;B386,'2way'!$Z$3:$Z$7690,"&lt;&gt;P") + SUMIFS('2way'!$AB$3:$AB$7690,'2way'!$R$3:$R$7690,"="&amp;B386,'2way'!$Z$3:$Z$7690,"&lt;&gt;P")</f>
        <v>41</v>
      </c>
      <c r="E386" s="80">
        <f t="shared" si="15"/>
        <v>8.2000000000000003E-2</v>
      </c>
      <c r="F386">
        <f>SUMIFS('2way'!$Z$3:$Z$7690,'2way'!$Q$3:$Q$7690,"=" &amp;B386,'2way'!$Y$3:$Y$7690,"&lt;&gt;P") + SUMIFS('2way'!$Z$3:$Z$7690,'2way'!$R$3:$R$7690,"=" &amp;B386,'2way'!$Y$3:$Y$7690,"&lt;&gt;P")</f>
        <v>500</v>
      </c>
      <c r="G386">
        <f>SUMIFS('2way'!$AD$3:$AD$7690,'2way'!$Q$3:$Q$7690,"="&amp;B386,'2way'!$Y$3:$Y$7690,"&lt;&gt;P") + SUMIFS('2way'!$AD$3:$AD$7690,'2way'!$R$3:$R$7690,"="&amp;D386,'2way'!$Y$3:$Y$7690,"&lt;&gt;P")</f>
        <v>-127</v>
      </c>
      <c r="H386" s="80">
        <f t="shared" si="16"/>
        <v>-0.254</v>
      </c>
      <c r="I386">
        <f>SUMIFS('2way'!$Z$3:$Z$7690,'2way'!$Q$3:$Q$7690,"=" &amp;B386,'2way'!$Y$3:$Y$7690,"&lt;&gt;P") + SUMIFS('2way'!$Z$3:$Z$7690,'2way'!$R$3:$R$7690,"=" &amp;B386,'2way'!$Y$3:$Y$7690,"&lt;&gt;P")</f>
        <v>500</v>
      </c>
      <c r="J386">
        <f>SUMIFS('2way'!$AF$3:$AF$7690,'2way'!$Q$3:$Q$7690,"="&amp;B386,'2way'!$Y$3:$Y$7690,"&lt;&gt;P") + SUMIFS('2way'!$AF$3:$AF$7690,'2way'!$R$3:$R$7690,"="&amp;B386,'2way'!$Y$3:$Y$7690,"&lt;&gt;P")</f>
        <v>-500</v>
      </c>
      <c r="K386" s="80">
        <f t="shared" si="17"/>
        <v>-1</v>
      </c>
    </row>
    <row r="387" spans="1:1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500</v>
      </c>
      <c r="D387">
        <f>SUMIFS('2way'!$AB$3:$AB$7690,'2way'!$Q$3:$Q$7690,"="&amp;B387,'2way'!$Z$3:$Z$7690,"&lt;&gt;P") + SUMIFS('2way'!$AB$3:$AB$7690,'2way'!$R$3:$R$7690,"="&amp;B387,'2way'!$Z$3:$Z$7690,"&lt;&gt;P")</f>
        <v>243</v>
      </c>
      <c r="E387" s="80">
        <f t="shared" si="15"/>
        <v>0.48599999999999999</v>
      </c>
      <c r="F387">
        <f>SUMIFS('2way'!$Z$3:$Z$7690,'2way'!$Q$3:$Q$7690,"=" &amp;B387,'2way'!$Y$3:$Y$7690,"&lt;&gt;P") + SUMIFS('2way'!$Z$3:$Z$7690,'2way'!$R$3:$R$7690,"=" &amp;B387,'2way'!$Y$3:$Y$7690,"&lt;&gt;P")</f>
        <v>500</v>
      </c>
      <c r="G387">
        <f>SUMIFS('2way'!$AD$3:$AD$7690,'2way'!$Q$3:$Q$7690,"="&amp;B387,'2way'!$Y$3:$Y$7690,"&lt;&gt;P") + SUMIFS('2way'!$AD$3:$AD$7690,'2way'!$R$3:$R$7690,"="&amp;D387,'2way'!$Y$3:$Y$7690,"&lt;&gt;P")</f>
        <v>-200</v>
      </c>
      <c r="H387" s="80">
        <f t="shared" si="16"/>
        <v>-0.4</v>
      </c>
      <c r="I387">
        <f>SUMIFS('2way'!$Z$3:$Z$7690,'2way'!$Q$3:$Q$7690,"=" &amp;B387,'2way'!$Y$3:$Y$7690,"&lt;&gt;P") + SUMIFS('2way'!$Z$3:$Z$7690,'2way'!$R$3:$R$7690,"=" &amp;B387,'2way'!$Y$3:$Y$7690,"&lt;&gt;P")</f>
        <v>500</v>
      </c>
      <c r="J387">
        <f>SUMIFS('2way'!$AF$3:$AF$7690,'2way'!$Q$3:$Q$7690,"="&amp;B387,'2way'!$Y$3:$Y$7690,"&lt;&gt;P") + SUMIFS('2way'!$AF$3:$AF$7690,'2way'!$R$3:$R$7690,"="&amp;B387,'2way'!$Y$3:$Y$7690,"&lt;&gt;P")</f>
        <v>62</v>
      </c>
      <c r="K387" s="80">
        <f t="shared" si="17"/>
        <v>0.124</v>
      </c>
    </row>
    <row r="388" spans="1:1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500</v>
      </c>
      <c r="D388">
        <f>SUMIFS('2way'!$AB$3:$AB$7690,'2way'!$Q$3:$Q$7690,"="&amp;B388,'2way'!$Z$3:$Z$7690,"&lt;&gt;P") + SUMIFS('2way'!$AB$3:$AB$7690,'2way'!$R$3:$R$7690,"="&amp;B388,'2way'!$Z$3:$Z$7690,"&lt;&gt;P")</f>
        <v>92</v>
      </c>
      <c r="E388" s="80">
        <f t="shared" ref="E388:E406" si="18">D388/C388</f>
        <v>0.184</v>
      </c>
      <c r="F388">
        <f>SUMIFS('2way'!$Z$3:$Z$7690,'2way'!$Q$3:$Q$7690,"=" &amp;B388,'2way'!$Y$3:$Y$7690,"&lt;&gt;P") + SUMIFS('2way'!$Z$3:$Z$7690,'2way'!$R$3:$R$7690,"=" &amp;B388,'2way'!$Y$3:$Y$7690,"&lt;&gt;P")</f>
        <v>500</v>
      </c>
      <c r="G388">
        <f>SUMIFS('2way'!$AD$3:$AD$7690,'2way'!$Q$3:$Q$7690,"="&amp;B388,'2way'!$Y$3:$Y$7690,"&lt;&gt;P") + SUMIFS('2way'!$AD$3:$AD$7690,'2way'!$R$3:$R$7690,"="&amp;D388,'2way'!$Y$3:$Y$7690,"&lt;&gt;P")</f>
        <v>-300</v>
      </c>
      <c r="H388" s="80">
        <f t="shared" ref="H388:H406" si="19">G388/F388</f>
        <v>-0.6</v>
      </c>
      <c r="I388">
        <f>SUMIFS('2way'!$Z$3:$Z$7690,'2way'!$Q$3:$Q$7690,"=" &amp;B388,'2way'!$Y$3:$Y$7690,"&lt;&gt;P") + SUMIFS('2way'!$Z$3:$Z$7690,'2way'!$R$3:$R$7690,"=" &amp;B388,'2way'!$Y$3:$Y$7690,"&lt;&gt;P")</f>
        <v>500</v>
      </c>
      <c r="J388">
        <f>SUMIFS('2way'!$AF$3:$AF$7690,'2way'!$Q$3:$Q$7690,"="&amp;B388,'2way'!$Y$3:$Y$7690,"&lt;&gt;P") + SUMIFS('2way'!$AF$3:$AF$7690,'2way'!$R$3:$R$7690,"="&amp;B388,'2way'!$Y$3:$Y$7690,"&lt;&gt;P")</f>
        <v>-303</v>
      </c>
      <c r="K388" s="80">
        <f t="shared" ref="K388:K406" si="20">J388/I388</f>
        <v>-0.60599999999999998</v>
      </c>
    </row>
    <row r="389" spans="1:1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500</v>
      </c>
      <c r="D389">
        <f>SUMIFS('2way'!$AB$3:$AB$7690,'2way'!$Q$3:$Q$7690,"="&amp;B389,'2way'!$Z$3:$Z$7690,"&lt;&gt;P") + SUMIFS('2way'!$AB$3:$AB$7690,'2way'!$R$3:$R$7690,"="&amp;B389,'2way'!$Z$3:$Z$7690,"&lt;&gt;P")</f>
        <v>95</v>
      </c>
      <c r="E389" s="80">
        <f t="shared" si="18"/>
        <v>0.19</v>
      </c>
      <c r="F389">
        <f>SUMIFS('2way'!$Z$3:$Z$7690,'2way'!$Q$3:$Q$7690,"=" &amp;B389,'2way'!$Y$3:$Y$7690,"&lt;&gt;P") + SUMIFS('2way'!$Z$3:$Z$7690,'2way'!$R$3:$R$7690,"=" &amp;B389,'2way'!$Y$3:$Y$7690,"&lt;&gt;P")</f>
        <v>500</v>
      </c>
      <c r="G389">
        <f>SUMIFS('2way'!$AD$3:$AD$7690,'2way'!$Q$3:$Q$7690,"="&amp;B389,'2way'!$Y$3:$Y$7690,"&lt;&gt;P") + SUMIFS('2way'!$AD$3:$AD$7690,'2way'!$R$3:$R$7690,"="&amp;D389,'2way'!$Y$3:$Y$7690,"&lt;&gt;P")</f>
        <v>-15</v>
      </c>
      <c r="H389" s="80">
        <f t="shared" si="19"/>
        <v>-0.03</v>
      </c>
      <c r="I389">
        <f>SUMIFS('2way'!$Z$3:$Z$7690,'2way'!$Q$3:$Q$7690,"=" &amp;B389,'2way'!$Y$3:$Y$7690,"&lt;&gt;P") + SUMIFS('2way'!$Z$3:$Z$7690,'2way'!$R$3:$R$7690,"=" &amp;B389,'2way'!$Y$3:$Y$7690,"&lt;&gt;P")</f>
        <v>500</v>
      </c>
      <c r="J389">
        <f>SUMIFS('2way'!$AF$3:$AF$7690,'2way'!$Q$3:$Q$7690,"="&amp;B389,'2way'!$Y$3:$Y$7690,"&lt;&gt;P") + SUMIFS('2way'!$AF$3:$AF$7690,'2way'!$R$3:$R$7690,"="&amp;B389,'2way'!$Y$3:$Y$7690,"&lt;&gt;P")</f>
        <v>-90</v>
      </c>
      <c r="K389" s="80">
        <f t="shared" si="20"/>
        <v>-0.18</v>
      </c>
    </row>
    <row r="390" spans="1:1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500</v>
      </c>
      <c r="D390">
        <f>SUMIFS('2way'!$AB$3:$AB$7690,'2way'!$Q$3:$Q$7690,"="&amp;B390,'2way'!$Z$3:$Z$7690,"&lt;&gt;P") + SUMIFS('2way'!$AB$3:$AB$7690,'2way'!$R$3:$R$7690,"="&amp;B390,'2way'!$Z$3:$Z$7690,"&lt;&gt;P")</f>
        <v>-165</v>
      </c>
      <c r="E390" s="80">
        <f t="shared" si="18"/>
        <v>-0.33</v>
      </c>
      <c r="F390">
        <f>SUMIFS('2way'!$Z$3:$Z$7690,'2way'!$Q$3:$Q$7690,"=" &amp;B390,'2way'!$Y$3:$Y$7690,"&lt;&gt;P") + SUMIFS('2way'!$Z$3:$Z$7690,'2way'!$R$3:$R$7690,"=" &amp;B390,'2way'!$Y$3:$Y$7690,"&lt;&gt;P")</f>
        <v>500</v>
      </c>
      <c r="G390">
        <f>SUMIFS('2way'!$AD$3:$AD$7690,'2way'!$Q$3:$Q$7690,"="&amp;B390,'2way'!$Y$3:$Y$7690,"&lt;&gt;P") + SUMIFS('2way'!$AD$3:$AD$7690,'2way'!$R$3:$R$7690,"="&amp;D390,'2way'!$Y$3:$Y$7690,"&lt;&gt;P")</f>
        <v>35</v>
      </c>
      <c r="H390" s="80">
        <f t="shared" si="19"/>
        <v>7.0000000000000007E-2</v>
      </c>
      <c r="I390">
        <f>SUMIFS('2way'!$Z$3:$Z$7690,'2way'!$Q$3:$Q$7690,"=" &amp;B390,'2way'!$Y$3:$Y$7690,"&lt;&gt;P") + SUMIFS('2way'!$Z$3:$Z$7690,'2way'!$R$3:$R$7690,"=" &amp;B390,'2way'!$Y$3:$Y$7690,"&lt;&gt;P")</f>
        <v>500</v>
      </c>
      <c r="J390">
        <f>SUMIFS('2way'!$AF$3:$AF$7690,'2way'!$Q$3:$Q$7690,"="&amp;B390,'2way'!$Y$3:$Y$7690,"&lt;&gt;P") + SUMIFS('2way'!$AF$3:$AF$7690,'2way'!$R$3:$R$7690,"="&amp;B390,'2way'!$Y$3:$Y$7690,"&lt;&gt;P")</f>
        <v>-500</v>
      </c>
      <c r="K390" s="80">
        <f t="shared" si="20"/>
        <v>-1</v>
      </c>
    </row>
    <row r="391" spans="1:1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500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80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500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80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500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80" t="e">
        <f t="shared" si="20"/>
        <v>#N/A</v>
      </c>
    </row>
    <row r="392" spans="1:1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500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80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500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80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500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80" t="e">
        <f t="shared" si="20"/>
        <v>#N/A</v>
      </c>
    </row>
    <row r="393" spans="1:1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500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80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500</v>
      </c>
      <c r="G393">
        <f>SUMIFS('2way'!$AD$3:$AD$7690,'2way'!$Q$3:$Q$7690,"="&amp;B393,'2way'!$Y$3:$Y$7690,"&lt;&gt;P") + SUMIFS('2way'!$AD$3:$AD$7690,'2way'!$R$3:$R$7690,"="&amp;D393,'2way'!$Y$3:$Y$7690,"&lt;&gt;P")</f>
        <v>-300</v>
      </c>
      <c r="H393" s="80">
        <f t="shared" si="19"/>
        <v>-0.6</v>
      </c>
      <c r="I393">
        <f>SUMIFS('2way'!$Z$3:$Z$7690,'2way'!$Q$3:$Q$7690,"=" &amp;B393,'2way'!$Y$3:$Y$7690,"&lt;&gt;P") + SUMIFS('2way'!$Z$3:$Z$7690,'2way'!$R$3:$R$7690,"=" &amp;B393,'2way'!$Y$3:$Y$7690,"&lt;&gt;P")</f>
        <v>500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80" t="e">
        <f t="shared" si="20"/>
        <v>#N/A</v>
      </c>
    </row>
    <row r="394" spans="1:1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500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80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500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80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500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80" t="e">
        <f t="shared" si="20"/>
        <v>#N/A</v>
      </c>
    </row>
    <row r="395" spans="1:1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500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80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500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80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500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80" t="e">
        <f t="shared" si="20"/>
        <v>#N/A</v>
      </c>
    </row>
    <row r="396" spans="1:1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500</v>
      </c>
      <c r="D396">
        <f>SUMIFS('2way'!$AB$3:$AB$7690,'2way'!$Q$3:$Q$7690,"="&amp;B396,'2way'!$Z$3:$Z$7690,"&lt;&gt;P") + SUMIFS('2way'!$AB$3:$AB$7690,'2way'!$R$3:$R$7690,"="&amp;B396,'2way'!$Z$3:$Z$7690,"&lt;&gt;P")</f>
        <v>-313</v>
      </c>
      <c r="E396" s="80">
        <f t="shared" si="18"/>
        <v>-0.626</v>
      </c>
      <c r="F396">
        <f>SUMIFS('2way'!$Z$3:$Z$7690,'2way'!$Q$3:$Q$7690,"=" &amp;B396,'2way'!$Y$3:$Y$7690,"&lt;&gt;P") + SUMIFS('2way'!$Z$3:$Z$7690,'2way'!$R$3:$R$7690,"=" &amp;B396,'2way'!$Y$3:$Y$7690,"&lt;&gt;P")</f>
        <v>500</v>
      </c>
      <c r="G396">
        <f>SUMIFS('2way'!$AD$3:$AD$7690,'2way'!$Q$3:$Q$7690,"="&amp;B396,'2way'!$Y$3:$Y$7690,"&lt;&gt;P") + SUMIFS('2way'!$AD$3:$AD$7690,'2way'!$R$3:$R$7690,"="&amp;D396,'2way'!$Y$3:$Y$7690,"&lt;&gt;P")</f>
        <v>-13</v>
      </c>
      <c r="H396" s="80">
        <f t="shared" si="19"/>
        <v>-2.5999999999999999E-2</v>
      </c>
      <c r="I396">
        <f>SUMIFS('2way'!$Z$3:$Z$7690,'2way'!$Q$3:$Q$7690,"=" &amp;B396,'2way'!$Y$3:$Y$7690,"&lt;&gt;P") + SUMIFS('2way'!$Z$3:$Z$7690,'2way'!$R$3:$R$7690,"=" &amp;B396,'2way'!$Y$3:$Y$7690,"&lt;&gt;P")</f>
        <v>500</v>
      </c>
      <c r="J396">
        <f>SUMIFS('2way'!$AF$3:$AF$7690,'2way'!$Q$3:$Q$7690,"="&amp;B396,'2way'!$Y$3:$Y$7690,"&lt;&gt;P") + SUMIFS('2way'!$AF$3:$AF$7690,'2way'!$R$3:$R$7690,"="&amp;B396,'2way'!$Y$3:$Y$7690,"&lt;&gt;P")</f>
        <v>-500</v>
      </c>
      <c r="K396" s="80">
        <f t="shared" si="20"/>
        <v>-1</v>
      </c>
    </row>
    <row r="397" spans="1:1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500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80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500</v>
      </c>
      <c r="G397">
        <f>SUMIFS('2way'!$AD$3:$AD$7690,'2way'!$Q$3:$Q$7690,"="&amp;B397,'2way'!$Y$3:$Y$7690,"&lt;&gt;P") + SUMIFS('2way'!$AD$3:$AD$7690,'2way'!$R$3:$R$7690,"="&amp;D397,'2way'!$Y$3:$Y$7690,"&lt;&gt;P")</f>
        <v>-200</v>
      </c>
      <c r="H397" s="80">
        <f t="shared" si="19"/>
        <v>-0.4</v>
      </c>
      <c r="I397">
        <f>SUMIFS('2way'!$Z$3:$Z$7690,'2way'!$Q$3:$Q$7690,"=" &amp;B397,'2way'!$Y$3:$Y$7690,"&lt;&gt;P") + SUMIFS('2way'!$Z$3:$Z$7690,'2way'!$R$3:$R$7690,"=" &amp;B397,'2way'!$Y$3:$Y$7690,"&lt;&gt;P")</f>
        <v>500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80" t="e">
        <f t="shared" si="20"/>
        <v>#N/A</v>
      </c>
    </row>
    <row r="398" spans="1:11" x14ac:dyDescent="0.25">
      <c r="E398" s="80"/>
      <c r="H398" s="80"/>
      <c r="K398" s="80"/>
    </row>
    <row r="399" spans="1:11" x14ac:dyDescent="0.25">
      <c r="E399" s="80"/>
      <c r="H399" s="80"/>
      <c r="K399" s="80"/>
    </row>
    <row r="400" spans="1:11" x14ac:dyDescent="0.25">
      <c r="E400" s="80"/>
      <c r="H400" s="80"/>
      <c r="K400" s="80"/>
    </row>
    <row r="401" spans="5:11" x14ac:dyDescent="0.25">
      <c r="E401" s="80"/>
      <c r="H401" s="80"/>
      <c r="K401" s="80"/>
    </row>
    <row r="402" spans="5:11" x14ac:dyDescent="0.25">
      <c r="E402" s="80"/>
      <c r="H402" s="80"/>
      <c r="K402" s="80"/>
    </row>
    <row r="403" spans="5:11" x14ac:dyDescent="0.25">
      <c r="E403" s="80"/>
      <c r="H403" s="80"/>
      <c r="K403" s="80"/>
    </row>
    <row r="404" spans="5:11" x14ac:dyDescent="0.25">
      <c r="E404" s="80"/>
      <c r="H404" s="80"/>
      <c r="K404" s="80"/>
    </row>
    <row r="405" spans="5:11" x14ac:dyDescent="0.25">
      <c r="E405" s="80"/>
      <c r="H405" s="80"/>
      <c r="K405" s="80"/>
    </row>
    <row r="406" spans="5:11" x14ac:dyDescent="0.25">
      <c r="E406" s="80"/>
      <c r="H406" s="80"/>
      <c r="K406" s="80"/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2021-09-19T02:53:58Z</dcterms:modified>
</cp:coreProperties>
</file>