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N4" i="2" l="1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G115" i="2"/>
  <c r="F115" i="2"/>
  <c r="E115" i="2"/>
  <c r="G114" i="2"/>
  <c r="F114" i="2"/>
  <c r="E114" i="2"/>
  <c r="G113" i="2"/>
  <c r="F113" i="2"/>
  <c r="E113" i="2"/>
  <c r="G112" i="2"/>
  <c r="F112" i="2"/>
  <c r="E112" i="2"/>
  <c r="G111" i="2"/>
  <c r="F111" i="2"/>
  <c r="E111" i="2"/>
  <c r="G110" i="2"/>
  <c r="F110" i="2"/>
  <c r="E110" i="2"/>
  <c r="G109" i="2"/>
  <c r="F109" i="2"/>
  <c r="E109" i="2"/>
  <c r="G108" i="2"/>
  <c r="F108" i="2"/>
  <c r="E108" i="2"/>
  <c r="G107" i="2"/>
  <c r="F107" i="2"/>
  <c r="E107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G42" i="2"/>
  <c r="F42" i="2"/>
  <c r="E42" i="2"/>
  <c r="G41" i="2"/>
  <c r="F41" i="2"/>
  <c r="E41" i="2"/>
  <c r="G40" i="2"/>
  <c r="F40" i="2"/>
  <c r="E40" i="2"/>
  <c r="G39" i="2"/>
  <c r="F39" i="2"/>
  <c r="E39" i="2"/>
  <c r="G38" i="2"/>
  <c r="F38" i="2"/>
  <c r="E38" i="2"/>
  <c r="G37" i="2"/>
  <c r="F37" i="2"/>
  <c r="E37" i="2"/>
  <c r="G36" i="2"/>
  <c r="F36" i="2"/>
  <c r="E36" i="2"/>
  <c r="G35" i="2"/>
  <c r="F35" i="2"/>
  <c r="E35" i="2"/>
  <c r="G34" i="2"/>
  <c r="F34" i="2"/>
  <c r="E34" i="2"/>
  <c r="G33" i="2"/>
  <c r="F33" i="2"/>
  <c r="E33" i="2"/>
  <c r="G32" i="2"/>
  <c r="F32" i="2"/>
  <c r="E32" i="2"/>
  <c r="G31" i="2"/>
  <c r="F31" i="2"/>
  <c r="E31" i="2"/>
  <c r="G30" i="2"/>
  <c r="F30" i="2"/>
  <c r="E30" i="2"/>
  <c r="G29" i="2"/>
  <c r="F29" i="2"/>
  <c r="E29" i="2"/>
  <c r="G28" i="2"/>
  <c r="F28" i="2"/>
  <c r="E28" i="2"/>
  <c r="G27" i="2"/>
  <c r="F27" i="2"/>
  <c r="E27" i="2"/>
  <c r="G26" i="2"/>
  <c r="F26" i="2"/>
  <c r="E26" i="2"/>
  <c r="G25" i="2"/>
  <c r="F25" i="2"/>
  <c r="E25" i="2"/>
  <c r="G24" i="2"/>
  <c r="F24" i="2"/>
  <c r="E24" i="2"/>
  <c r="G23" i="2"/>
  <c r="F23" i="2"/>
  <c r="E23" i="2"/>
  <c r="G22" i="2"/>
  <c r="F22" i="2"/>
  <c r="E22" i="2"/>
  <c r="G21" i="2"/>
  <c r="F21" i="2"/>
  <c r="E21" i="2"/>
  <c r="G20" i="2"/>
  <c r="F20" i="2"/>
  <c r="E20" i="2"/>
  <c r="G19" i="2"/>
  <c r="F19" i="2"/>
  <c r="E19" i="2"/>
  <c r="G18" i="2"/>
  <c r="F18" i="2"/>
  <c r="E18" i="2"/>
  <c r="G17" i="2"/>
  <c r="F17" i="2"/>
  <c r="E17" i="2"/>
  <c r="G16" i="2"/>
  <c r="F16" i="2"/>
  <c r="E16" i="2"/>
  <c r="G15" i="2"/>
  <c r="F15" i="2"/>
  <c r="E15" i="2"/>
  <c r="G14" i="2"/>
  <c r="F14" i="2"/>
  <c r="E14" i="2"/>
  <c r="G13" i="2"/>
  <c r="F13" i="2"/>
  <c r="E13" i="2"/>
  <c r="G12" i="2"/>
  <c r="F12" i="2"/>
  <c r="E12" i="2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F6" i="2"/>
  <c r="E6" i="2"/>
  <c r="G5" i="2"/>
  <c r="F5" i="2"/>
  <c r="E5" i="2"/>
  <c r="G4" i="2"/>
  <c r="F4" i="2"/>
  <c r="E4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60" i="4" l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V40" i="4" s="1"/>
  <c r="G15" i="5"/>
  <c r="T36" i="4"/>
  <c r="T5" i="4"/>
  <c r="G6" i="5"/>
  <c r="F15" i="5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54" i="4" l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L124" i="4" s="1"/>
  <c r="AR124" i="4" s="1"/>
  <c r="AE124" i="4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220" i="3"/>
  <c r="D186" i="3"/>
  <c r="D209" i="3"/>
  <c r="D181" i="3"/>
  <c r="D222" i="3"/>
  <c r="D217" i="3"/>
  <c r="D223" i="3"/>
  <c r="D262" i="3"/>
  <c r="D261" i="3"/>
  <c r="D367" i="3"/>
  <c r="D394" i="3"/>
  <c r="D375" i="3"/>
  <c r="D293" i="3"/>
  <c r="D309" i="3"/>
  <c r="D294" i="3"/>
  <c r="D332" i="3"/>
  <c r="D285" i="3"/>
  <c r="D258" i="3"/>
  <c r="D257" i="3"/>
  <c r="D214" i="3"/>
  <c r="D240" i="3"/>
  <c r="D287" i="3"/>
  <c r="D268" i="3"/>
  <c r="D397" i="3"/>
  <c r="D395" i="3"/>
  <c r="D374" i="3"/>
  <c r="D314" i="3"/>
  <c r="D339" i="3"/>
  <c r="D297" i="3"/>
  <c r="D327" i="3"/>
  <c r="D212" i="3"/>
  <c r="D188" i="3"/>
  <c r="D282" i="3"/>
  <c r="D23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213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02" i="3"/>
  <c r="D252" i="3"/>
  <c r="D185" i="3"/>
  <c r="D203" i="3"/>
  <c r="D255" i="3"/>
  <c r="D233" i="3"/>
  <c r="D283" i="3"/>
  <c r="D281" i="3"/>
  <c r="D378" i="3"/>
  <c r="D354" i="3"/>
  <c r="D385" i="3"/>
  <c r="D360" i="3"/>
  <c r="D319" i="3"/>
  <c r="D326" i="3"/>
  <c r="D325" i="3"/>
  <c r="D180" i="3"/>
  <c r="D201" i="3"/>
  <c r="D273" i="3"/>
  <c r="D210" i="3"/>
  <c r="D243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99" i="3"/>
  <c r="D288" i="3"/>
  <c r="D234" i="3"/>
  <c r="D237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248" i="3"/>
  <c r="D207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30" i="3"/>
  <c r="D225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232" i="3"/>
  <c r="D278" i="3"/>
  <c r="D236" i="3"/>
  <c r="D254" i="3"/>
  <c r="D183" i="3"/>
  <c r="D194" i="3"/>
  <c r="D239" i="3"/>
  <c r="D251" i="3"/>
  <c r="D211" i="3"/>
  <c r="D265" i="3"/>
  <c r="D388" i="3"/>
  <c r="D401" i="3"/>
  <c r="D359" i="3"/>
  <c r="D390" i="3"/>
  <c r="D328" i="3"/>
  <c r="D336" i="3"/>
  <c r="D352" i="3"/>
  <c r="D307" i="3"/>
  <c r="D253" i="3"/>
  <c r="D189" i="3"/>
  <c r="D272" i="3"/>
  <c r="D215" i="3"/>
  <c r="D241" i="3"/>
  <c r="D191" i="3"/>
  <c r="D182" i="3"/>
  <c r="D264" i="3"/>
  <c r="D279" i="3"/>
  <c r="D386" i="3"/>
  <c r="D400" i="3"/>
  <c r="D382" i="3"/>
  <c r="D358" i="3"/>
  <c r="D320" i="3"/>
  <c r="D296" i="3"/>
  <c r="D347" i="3"/>
  <c r="D350" i="3"/>
  <c r="D197" i="3"/>
  <c r="D205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87" i="3"/>
  <c r="D200" i="3"/>
  <c r="D245" i="3"/>
  <c r="D193" i="3"/>
  <c r="D260" i="3"/>
  <c r="D289" i="3"/>
  <c r="D393" i="3"/>
  <c r="D333" i="3"/>
  <c r="D370" i="3"/>
  <c r="D295" i="3"/>
  <c r="D310" i="3"/>
  <c r="D342" i="3"/>
  <c r="D306" i="3"/>
  <c r="D219" i="3"/>
  <c r="D244" i="3"/>
  <c r="D196" i="3"/>
  <c r="D387" i="3"/>
  <c r="D242" i="3"/>
  <c r="D247" i="3"/>
  <c r="D256" i="3"/>
  <c r="D263" i="3"/>
  <c r="D274" i="3"/>
  <c r="D404" i="3"/>
  <c r="D362" i="3"/>
  <c r="D380" i="3"/>
  <c r="D376" i="3"/>
  <c r="D346" i="3"/>
  <c r="D303" i="3"/>
  <c r="D330" i="3"/>
  <c r="D229" i="3"/>
  <c r="D208" i="3"/>
  <c r="D204" i="3"/>
  <c r="D228" i="3"/>
  <c r="D259" i="3"/>
  <c r="D270" i="3"/>
  <c r="D276" i="3"/>
  <c r="D383" i="3"/>
  <c r="D389" i="3"/>
  <c r="D381" i="3"/>
  <c r="D357" i="3"/>
  <c r="D292" i="3"/>
  <c r="D317" i="3"/>
  <c r="D316" i="3"/>
  <c r="D24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6" i="3"/>
  <c r="D35" i="3"/>
  <c r="D25" i="3"/>
  <c r="D8" i="3"/>
  <c r="D12" i="3"/>
  <c r="D27" i="3"/>
  <c r="D16" i="3"/>
  <c r="D33" i="3"/>
  <c r="D147" i="3"/>
  <c r="D152" i="3"/>
  <c r="D142" i="3"/>
  <c r="D146" i="3"/>
  <c r="D110" i="3"/>
  <c r="D117" i="3"/>
  <c r="D102" i="3"/>
  <c r="D98" i="3"/>
  <c r="D125" i="3"/>
  <c r="D121" i="3"/>
  <c r="D109" i="3"/>
  <c r="D130" i="3"/>
  <c r="D132" i="3"/>
  <c r="D126" i="3"/>
  <c r="D127" i="3"/>
  <c r="D75" i="3"/>
  <c r="D83" i="3"/>
  <c r="D41" i="3"/>
  <c r="D78" i="3"/>
  <c r="D73" i="3"/>
  <c r="D62" i="3"/>
  <c r="D89" i="3"/>
  <c r="D52" i="3"/>
  <c r="D90" i="3"/>
  <c r="D60" i="3"/>
  <c r="D88" i="3"/>
  <c r="D64" i="3"/>
  <c r="D46" i="3"/>
  <c r="D50" i="3"/>
  <c r="D165" i="3"/>
  <c r="D179" i="3"/>
  <c r="D158" i="3"/>
  <c r="D169" i="3"/>
  <c r="D174" i="3"/>
  <c r="D172" i="3"/>
  <c r="D4" i="3"/>
  <c r="D24" i="3"/>
  <c r="D21" i="3"/>
  <c r="D6" i="3"/>
  <c r="D15" i="3"/>
  <c r="D14" i="3"/>
  <c r="D154" i="3"/>
  <c r="D141" i="3"/>
  <c r="D156" i="3"/>
  <c r="D155" i="3"/>
  <c r="D137" i="3"/>
  <c r="D116" i="3"/>
  <c r="D131" i="3"/>
  <c r="D118" i="3"/>
  <c r="D106" i="3"/>
  <c r="D135" i="3"/>
  <c r="D120" i="3"/>
  <c r="D108" i="3"/>
  <c r="D138" i="3"/>
  <c r="D100" i="3"/>
  <c r="D139" i="3"/>
  <c r="D91" i="3"/>
  <c r="D63" i="3"/>
  <c r="D93" i="3"/>
  <c r="D79" i="3"/>
  <c r="D67" i="3"/>
  <c r="D57" i="3"/>
  <c r="D82" i="3"/>
  <c r="D49" i="3"/>
  <c r="D59" i="3"/>
  <c r="D95" i="3"/>
  <c r="D56" i="3"/>
  <c r="D44" i="3"/>
  <c r="D45" i="3"/>
  <c r="D85" i="3"/>
  <c r="D167" i="3"/>
  <c r="D177" i="3"/>
  <c r="D173" i="3"/>
  <c r="D168" i="3"/>
  <c r="D176" i="3"/>
  <c r="D7" i="3"/>
  <c r="D3" i="3"/>
  <c r="D29" i="3"/>
  <c r="D10" i="3"/>
  <c r="D31" i="3"/>
  <c r="D34" i="3"/>
  <c r="D32" i="3"/>
  <c r="D11" i="3"/>
  <c r="D23" i="3"/>
  <c r="D9" i="3"/>
  <c r="D40" i="3"/>
  <c r="D149" i="3"/>
  <c r="D140" i="3"/>
  <c r="D153" i="3"/>
  <c r="D150" i="3"/>
  <c r="D144" i="3"/>
  <c r="D97" i="3"/>
  <c r="D136" i="3"/>
  <c r="D99" i="3"/>
  <c r="D122" i="3"/>
  <c r="D111" i="3"/>
  <c r="D115" i="3"/>
  <c r="D123" i="3"/>
  <c r="D105" i="3"/>
  <c r="D96" i="3"/>
  <c r="D134" i="3"/>
  <c r="D124" i="3"/>
  <c r="D42" i="3"/>
  <c r="D87" i="3"/>
  <c r="D70" i="3"/>
  <c r="D55" i="3"/>
  <c r="D76" i="3"/>
  <c r="D84" i="3"/>
  <c r="D80" i="3"/>
  <c r="D51" i="3"/>
  <c r="D61" i="3"/>
  <c r="D77" i="3"/>
  <c r="D69" i="3"/>
  <c r="D81" i="3"/>
  <c r="D66" i="3"/>
  <c r="D160" i="3"/>
  <c r="D170" i="3"/>
  <c r="D164" i="3"/>
  <c r="D159" i="3"/>
  <c r="D157" i="3"/>
  <c r="D162" i="3"/>
  <c r="D17" i="3"/>
  <c r="D5" i="3"/>
  <c r="D26" i="3"/>
  <c r="D20" i="3"/>
  <c r="D22" i="3"/>
  <c r="D13" i="3"/>
  <c r="D18" i="3"/>
  <c r="D28" i="3"/>
  <c r="D30" i="3"/>
  <c r="D19" i="3"/>
  <c r="D37" i="3"/>
  <c r="D148" i="3"/>
  <c r="D151" i="3"/>
  <c r="D145" i="3"/>
  <c r="D143" i="3"/>
  <c r="D128" i="3"/>
  <c r="D119" i="3"/>
  <c r="D103" i="3"/>
  <c r="D107" i="3"/>
  <c r="D129" i="3"/>
  <c r="D113" i="3"/>
  <c r="D133" i="3"/>
  <c r="D104" i="3"/>
  <c r="D112" i="3"/>
  <c r="D114" i="3"/>
  <c r="D101" i="3"/>
  <c r="D43" i="3"/>
  <c r="D53" i="3"/>
  <c r="D74" i="3"/>
  <c r="D48" i="3"/>
  <c r="D47" i="3"/>
  <c r="D71" i="3"/>
  <c r="D72" i="3"/>
  <c r="D54" i="3"/>
  <c r="D94" i="3"/>
  <c r="D86" i="3"/>
  <c r="D68" i="3"/>
  <c r="D65" i="3"/>
  <c r="D92" i="3"/>
  <c r="D58" i="3"/>
  <c r="D161" i="3"/>
  <c r="D163" i="3"/>
  <c r="D178" i="3"/>
  <c r="D171" i="3"/>
  <c r="D166" i="3"/>
  <c r="D175" i="3"/>
  <c r="AG96" i="4" l="1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55" i="4"/>
  <c r="Y55" i="4" s="1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M164" i="4" s="1"/>
  <c r="AS164" i="4" s="1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X46" i="4"/>
  <c r="Y46" i="4" s="1"/>
  <c r="AJ46" i="4" s="1"/>
  <c r="AE66" i="4"/>
  <c r="AQ66" i="4" s="1"/>
  <c r="AW66" i="4" s="1"/>
  <c r="AD66" i="4"/>
  <c r="AP66" i="4" s="1"/>
  <c r="AV66" i="4" s="1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M92" i="4" s="1"/>
  <c r="AS92" i="4" s="1"/>
  <c r="AE92" i="4"/>
  <c r="AQ92" i="4" s="1"/>
  <c r="AW92" i="4" s="1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N102" i="4" s="1"/>
  <c r="AD102" i="4"/>
  <c r="AE102" i="4"/>
  <c r="AR102" i="4"/>
  <c r="AT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N47" i="4" s="1"/>
  <c r="AT47" i="4" s="1"/>
  <c r="AC47" i="4"/>
  <c r="AO47" i="4" s="1"/>
  <c r="AU47" i="4" s="1"/>
  <c r="AE47" i="4"/>
  <c r="AQ47" i="4" s="1"/>
  <c r="AW47" i="4" s="1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47" i="4" l="1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34" i="4" l="1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<sst xmlns="http://schemas.openxmlformats.org/spreadsheetml/2006/main" count="586" uniqueCount="317">
  <si>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</si>
  <si>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</si>
  <si>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</si>
  <si>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</si>
  <si>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</si>
  <si>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</si>
  <si>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</si>
  <si>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</si>
  <si>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</si>
  <si>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</si>
  <si>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</si>
  <si>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</si>
  <si>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</si>
  <si>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</si>
  <si>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</si>
  <si>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</si>
  <si>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</si>
  <si>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</si>
  <si>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</si>
  <si>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</si>
  <si>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</si>
  <si>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</si>
  <si>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</si>
  <si>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</si>
  <si>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</si>
  <si>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</si>
  <si>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</si>
  <si>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</si>
  <si>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</si>
  <si>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</si>
  <si>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</si>
  <si>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</si>
  <si>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</si>
  <si>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</si>
  <si>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</si>
  <si>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</si>
  <si>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</si>
  <si>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</si>
  <si>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</si>
  <si>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</si>
  <si>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</si>
  <si>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</si>
  <si>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</si>
  <si>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</si>
  <si>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</si>
  <si>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</si>
  <si>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</si>
  <si>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</si>
  <si>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</si>
  <si>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</si>
  <si>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</si>
  <si>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</si>
  <si>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</si>
  <si>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</si>
  <si>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</si>
  <si>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</si>
  <si>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</si>
  <si>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</si>
  <si>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</si>
  <si>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</si>
  <si>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</si>
  <si>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</si>
  <si>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</si>
  <si>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</si>
  <si>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</si>
  <si>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</si>
  <si>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</si>
  <si>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</si>
  <si>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</si>
  <si>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</si>
  <si>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</si>
  <si>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</si>
  <si>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</si>
  <si>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</si>
  <si>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</si>
  <si>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</si>
  <si>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</si>
  <si>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</si>
  <si>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</si>
  <si>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</si>
  <si>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</si>
  <si>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</si>
  <si>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</si>
  <si>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</si>
  <si>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</si>
  <si>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</si>
  <si>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</si>
  <si>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</si>
  <si>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</si>
  <si>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</si>
  <si>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</si>
  <si>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</si>
  <si>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</si>
  <si>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</si>
  <si>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</si>
  <si>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</si>
  <si>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</si>
  <si>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</si>
  <si>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</si>
  <si>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</si>
  <si>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</si>
  <si>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</si>
  <si>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</si>
  <si>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</si>
  <si>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</si>
  <si>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</si>
  <si>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</si>
  <si>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</si>
  <si>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</si>
  <si>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</si>
  <si>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</si>
  <si>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</si>
  <si>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</si>
  <si>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</si>
  <si>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</si>
  <si>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</si>
  <si>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</si>
  <si>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</si>
  <si>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</si>
  <si>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</si>
  <si>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</si>
  <si>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</si>
  <si>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</si>
  <si>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</si>
  <si>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</si>
  <si>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</si>
  <si>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</si>
  <si>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</si>
  <si>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</si>
  <si>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</si>
  <si>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</si>
  <si>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</si>
  <si>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</si>
  <si>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</si>
  <si>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</si>
  <si>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</si>
  <si>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</si>
  <si>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</si>
  <si>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</si>
  <si>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</si>
  <si>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</si>
  <si>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</si>
  <si>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</si>
  <si>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</si>
  <si>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</si>
  <si>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</si>
  <si>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</si>
  <si>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</si>
  <si>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</si>
  <si>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</si>
  <si>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</si>
  <si>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</si>
  <si>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</si>
  <si>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</si>
  <si>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</si>
  <si>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</si>
  <si>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</si>
  <si>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</si>
  <si>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</si>
  <si>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</si>
  <si>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</si>
  <si>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</si>
  <si>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</si>
  <si>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</si>
  <si>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</si>
  <si>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</si>
  <si>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</si>
  <si>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</si>
  <si>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</si>
  <si>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</si>
  <si>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</si>
  <si>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</si>
  <si>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</si>
  <si>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</si>
  <si>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</si>
  <si>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</si>
  <si>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</si>
  <si>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Juarez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</si>
  <si>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</si>
  <si>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</si>
  <si>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</si>
  <si>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</si>
  <si>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</si>
  <si>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</si>
  <si>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</si>
  <si>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</si>
  <si>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</si>
  <si>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</si>
  <si>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</si>
  <si>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</si>
  <si>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</si>
  <si>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</si>
  <si>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</si>
  <si>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</si>
  <si>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</si>
  <si>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</si>
  <si>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</si>
  <si>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</si>
  <si>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</si>
  <si>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</si>
  <si>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</si>
  <si>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</si>
  <si>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</si>
  <si>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</si>
  <si>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</si>
  <si>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</si>
  <si>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</si>
  <si>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</si>
  <si>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</si>
  <si>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</si>
  <si>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</si>
  <si>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</si>
  <si>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</si>
  <si>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</si>
  <si>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</si>
  <si>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</si>
  <si>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</si>
  <si>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</si>
  <si>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</si>
  <si>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</si>
  <si>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</si>
  <si>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</si>
  <si>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</si>
  <si>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</si>
  <si>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</si>
  <si>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</si>
  <si>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</si>
  <si>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</si>
  <si>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</si>
  <si>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</si>
  <si>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</si>
  <si>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</si>
  <si>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</si>
  <si>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</si>
  <si>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</si>
  <si>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</si>
  <si>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</si>
  <si>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</si>
  <si>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</si>
  <si>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</si>
  <si>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</si>
  <si>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</si>
  <si>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</si>
  <si>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</si>
  <si>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</si>
  <si>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</si>
  <si>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</si>
  <si>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</si>
  <si>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</si>
  <si>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</si>
  <si>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</si>
  <si>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</si>
  <si>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</si>
  <si>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</si>
  <si>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</si>
  <si>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</si>
  <si>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</si>
  <si>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</si>
  <si>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</si>
  <si>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</si>
  <si>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</si>
  <si>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</si>
  <si>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</si>
  <si>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</si>
  <si>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</si>
  <si>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</si>
  <si>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</si>
  <si>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</si>
  <si>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</si>
  <si>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</si>
  <si>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</si>
  <si>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</si>
  <si>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</si>
  <si>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</si>
  <si>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</si>
  <si>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</si>
  <si>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</si>
  <si>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</si>
  <si>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</si>
  <si>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</si>
  <si>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Queretaro</t>
  </si>
  <si>
    <t>Necaxa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</si>
  <si>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</si>
  <si>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</si>
  <si>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</si>
  <si>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</si>
  <si>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</si>
  <si>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</si>
  <si>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</si>
  <si>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</si>
  <si>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</si>
  <si>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</si>
  <si>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</si>
  <si>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</si>
  <si>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</si>
  <si>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</si>
  <si>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</si>
  <si>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</si>
  <si>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</si>
  <si>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</si>
  <si>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</si>
  <si>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Pachuca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</si>
  <si>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</si>
  <si>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</si>
  <si>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</si>
  <si>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</si>
  <si>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</si>
  <si>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</si>
  <si>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</si>
  <si>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</si>
  <si>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</si>
  <si>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17/09/2021</t>
  </si>
  <si>
    <t>Kawasaki Frontale</t>
  </si>
  <si>
    <t>18/09/2021</t>
  </si>
  <si>
    <t>19/09/2021</t>
  </si>
  <si>
    <t>20/09/2021</t>
  </si>
  <si>
    <t>21/09/2021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</si>
</sst>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1.0266405548200666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23.575931212248765</v>
      </c>
      <c r="I2" s="6">
        <f>IF('Log_working_3-way'!$D2="","",'True_Odds_Calculator_3-way'!O3/'True_Odds_Calculator_3-way'!B3-1)</f>
        <v>5.8475219831017125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2.7504811944250473E-2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1.0302620124047508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27.052545593656792</v>
      </c>
      <c r="I3" s="6">
        <f>IF('Log_working_3-way'!$D3="","",'True_Odds_Calculator_3-way'!O4/'True_Odds_Calculator_3-way'!B4-1)</f>
        <v>6.0509940160137639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3.0390473292177589E-2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1.0337246133482301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36.897066646401697</v>
      </c>
      <c r="I4" s="6">
        <f>IF('Log_working_3-way'!$D4="","",'True_Odds_Calculator_3-way'!O5/'True_Odds_Calculator_3-way'!B5-1)</f>
        <v>4.9440551548125393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3.07526005765133E-2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1.0299239515019516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16.107010379145244</v>
      </c>
      <c r="I5" s="6">
        <f>IF('Log_working_3-way'!$D5="","",'True_Odds_Calculator_3-way'!O6/'True_Odds_Calculator_3-way'!B6-1)</f>
        <v>9.9117775766441039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3.198163094820039E-2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1.040449495143978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31.543879468014104</v>
      </c>
      <c r="I6" s="6">
        <f>IF('Log_working_3-way'!$D6="","",'True_Odds_Calculator_3-way'!O7/'True_Odds_Calculator_3-way'!B7-1)</f>
        <v>6.5120792904538645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3.8660900836255063E-2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1.0425767315181458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19.326324968181748</v>
      </c>
      <c r="I7" s="6">
        <f>IF('Log_working_3-way'!$D7="","",'True_Odds_Calculator_3-way'!O8/'True_Odds_Calculator_3-way'!B8-1)</f>
        <v>7.1832556720590119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4.4772343410644178E-2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1.0623542045520726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46.223274653311641</v>
      </c>
      <c r="I8" s="6">
        <f>IF('Log_working_3-way'!$D8="","",'True_Odds_Calculator_3-way'!O9/'True_Odds_Calculator_3-way'!B9-1)</f>
        <v>3.7656017001705413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5.0188387398170775E-2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1.0411051227943866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11.481395963370419</v>
      </c>
      <c r="I9" s="6">
        <f>IF('Log_working_3-way'!$D9="","",'True_Odds_Calculator_3-way'!O10/'True_Odds_Calculator_3-way'!B10-1)</f>
        <v>8.1228950509968811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4.418464083954432E-2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1.0255308422099152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14.953327228430465</v>
      </c>
      <c r="I10" s="6">
        <f>IF('Log_working_3-way'!$D10="","",'True_Odds_Calculator_3-way'!O11/'True_Odds_Calculator_3-way'!B11-1)</f>
        <v>6.6367530610621852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2.7436097837726381E-2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1.0315158685798502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32.987874676083145</v>
      </c>
      <c r="I11" s="6">
        <f>IF('Log_working_3-way'!$D11="","",'True_Odds_Calculator_3-way'!O12/'True_Odds_Calculator_3-way'!B12-1)</f>
        <v>4.2745186595574385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3.0155018466501593E-2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1.0273190503032881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7.5105060267566444</v>
      </c>
      <c r="I12" s="6">
        <f>IF('Log_working_3-way'!$D12="","",'True_Odds_Calculator_3-way'!O13/'True_Odds_Calculator_3-way'!B13-1)</f>
        <v>5.1689005737031888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2.8516387700654455E-2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1.03749682025203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2.1812055325704902</v>
      </c>
      <c r="I13" s="6">
        <f>IF('Log_working_3-way'!$D13="","",'True_Odds_Calculator_3-way'!O14/'True_Odds_Calculator_3-way'!B14-1)</f>
        <v>5.2852534158549398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3.5392639292695094E-2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1.0333311466854174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20.704976866328895</v>
      </c>
      <c r="I14" s="6">
        <f>IF('Log_working_3-way'!$D14="","",'True_Odds_Calculator_3-way'!O15/'True_Odds_Calculator_3-way'!B15-1)</f>
        <v>8.0370926041188895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3.4846087658942926E-2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1.0536757426294403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51.775123526512992</v>
      </c>
      <c r="I15" s="6">
        <f>IF('Log_working_3-way'!$D15="","",'True_Odds_Calculator_3-way'!O16/'True_Odds_Calculator_3-way'!B16-1)</f>
        <v>3.1058782966954928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3.9688414405110395E-2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1.028145272373582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21.239501590921019</v>
      </c>
      <c r="I16" s="6">
        <f>IF('Log_working_3-way'!$D16="","",'True_Odds_Calculator_3-way'!O17/'True_Odds_Calculator_3-way'!B17-1)</f>
        <v>7.7605052709738676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2.9395766237871435E-2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1.0256687687502557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12.346069947641562</v>
      </c>
      <c r="I17" s="6">
        <f>IF('Log_working_3-way'!$D17="","",'True_Odds_Calculator_3-way'!O18/'True_Odds_Calculator_3-way'!B18-1)</f>
        <v>8.8678293154191845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2.7824758797445837E-2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1.0631766733048142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-0.51294831030662091</v>
      </c>
      <c r="I18" s="6">
        <f>IF('Log_working_3-way'!$D18="","",'True_Odds_Calculator_3-way'!O19/'True_Odds_Calculator_3-way'!B19-1)</f>
        <v>1.7433693952787528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4.0093296143118184E-2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1.0271342953931495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23.814748760779107</v>
      </c>
      <c r="I19" s="6">
        <f>IF('Log_working_3-way'!$D19="","",'True_Odds_Calculator_3-way'!O20/'True_Odds_Calculator_3-way'!B20-1)</f>
        <v>6.7630742316829791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2.7920996141335142E-2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1.0260129156500628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10.176731162477461</v>
      </c>
      <c r="I20" s="6">
        <f>IF('Log_working_3-way'!$D20="","",'True_Odds_Calculator_3-way'!O21/'True_Odds_Calculator_3-way'!B21-1)</f>
        <v>7.9316347971956063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2.811373997814659E-2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1.0360147826181301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7.4298596876275642</v>
      </c>
      <c r="I21" s="6">
        <f>IF('Log_working_3-way'!$D21="","",'True_Odds_Calculator_3-way'!O22/'True_Odds_Calculator_3-way'!B22-1)</f>
        <v>8.2309989566977855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3.835594428592759E-2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1.0343634510048756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35.473630704558992</v>
      </c>
      <c r="I22" s="6">
        <f>IF('Log_working_3-way'!$D22="","",'True_Odds_Calculator_3-way'!O23/'True_Odds_Calculator_3-way'!B23-1)</f>
        <v>4.764829828610516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3.1919441347755484E-2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1.0253653126209012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9.9604349344880863</v>
      </c>
      <c r="I23" s="6">
        <f>IF('Log_working_3-way'!$D23="","",'True_Odds_Calculator_3-way'!O24/'True_Odds_Calculator_3-way'!B24-1)</f>
        <v>7.830476701283569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2.7400289075766082E-2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1.0250541919923859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10.737035765140913</v>
      </c>
      <c r="I24" s="6">
        <f>IF('Log_working_3-way'!$D24="","",'True_Odds_Calculator_3-way'!O25/'True_Odds_Calculator_3-way'!B25-1)</f>
        <v>9.4651082451367685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2.7203750737576637E-2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1.0273016590929605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20.426620617547442</v>
      </c>
      <c r="I25" s="6">
        <f>IF('Log_working_3-way'!$D25="","",'True_Odds_Calculator_3-way'!O26/'True_Odds_Calculator_3-way'!B26-1)</f>
        <v>5.876021041743364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2.8696146848437465E-2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1.0352819548176593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0.74909351754497999</v>
      </c>
      <c r="I26" s="6">
        <f>IF('Log_working_3-way'!$D26="","",'True_Odds_Calculator_3-way'!O27/'True_Odds_Calculator_3-way'!B27-1)</f>
        <v>3.9023639923009847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3.0088228640374082E-2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1.0334253250593484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34.1798375383188</v>
      </c>
      <c r="I27" s="6">
        <f>IF('Log_working_3-way'!$D27="","",'True_Odds_Calculator_3-way'!O28/'True_Odds_Calculator_3-way'!B28-1)</f>
        <v>4.5218163669944484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3.1549313517280853E-2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1.0271826315093409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6.7156785097122773</v>
      </c>
      <c r="I28" s="6">
        <f>IF('Log_working_3-way'!$D28="","",'True_Odds_Calculator_3-way'!O29/'True_Odds_Calculator_3-way'!B29-1)</f>
        <v>5.8778886387115907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2.841681842281174E-2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1.0273720632526999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24.061525255657504</v>
      </c>
      <c r="I29" s="6">
        <f>IF('Log_working_3-way'!$D29="","",'True_Odds_Calculator_3-way'!O30/'True_Odds_Calculator_3-way'!B30-1)</f>
        <v>5.9533925308617048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2.8158449304379829E-2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1.0275422974768251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19.828793404710986</v>
      </c>
      <c r="I30" s="6">
        <f>IF('Log_working_3-way'!$D30="","",'True_Odds_Calculator_3-way'!O31/'True_Odds_Calculator_3-way'!B31-1)</f>
        <v>5.9104937606413923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2.9030827234420187E-2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1.0248547287364336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9.3316256658652392</v>
      </c>
      <c r="I31" s="6">
        <f>IF('Log_working_3-way'!$D31="","",'True_Odds_Calculator_3-way'!O32/'True_Odds_Calculator_3-way'!B32-1)</f>
        <v>9.7476229553993097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2.6962502680964118E-2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1.0348659521037118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42.74259894872224</v>
      </c>
      <c r="I32" s="6">
        <f>IF('Log_working_3-way'!$D32="","",'True_Odds_Calculator_3-way'!O33/'True_Odds_Calculator_3-way'!B33-1)</f>
        <v>3.904074936298862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2.9728849288514603E-2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1.027488995589158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19.63728880591481</v>
      </c>
      <c r="I33" s="6">
        <f>IF('Log_working_3-way'!$D33="","",'True_Odds_Calculator_3-way'!O34/'True_Odds_Calculator_3-way'!B34-1)</f>
        <v>6.9329738169936537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2.9029654508057945E-2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1.0255667488669145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13.177443737012778</v>
      </c>
      <c r="I34" s="6">
        <f>IF('Log_working_3-way'!$D34="","",'True_Odds_Calculator_3-way'!O35/'True_Odds_Calculator_3-way'!B35-1)</f>
        <v>6.6789266497562272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2.7541769367106506E-2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1.0365325401681966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16.577713258653695</v>
      </c>
      <c r="I35" s="6">
        <f>IF('Log_working_3-way'!$D35="","",'True_Odds_Calculator_3-way'!O36/'True_Odds_Calculator_3-way'!B36-1)</f>
        <v>8.0564686965151289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3.8976942388583957E-2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1.0420059872911758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28.640921409214087</v>
      </c>
      <c r="I36" s="6">
        <f>IF('Log_working_3-way'!$D36="","",'True_Odds_Calculator_3-way'!O37/'True_Odds_Calculator_3-way'!B37-1)</f>
        <v>6.8397212543553989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4.1269841269841345E-2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1.0366453664730499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18.014151032515255</v>
      </c>
      <c r="I37" s="6">
        <f>IF('Log_working_3-way'!$D37="","",'True_Odds_Calculator_3-way'!O38/'True_Odds_Calculator_3-way'!B38-1)</f>
        <v>7.6806752339824929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3.8862391803568208E-2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1.0349443924284027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3.7735110605751743E-2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1.0425527436379947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4.5307006364025293E-2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1.0514371985135353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2.1971926083810303</v>
      </c>
      <c r="I42" s="6">
        <f>IF('Log_working_3-way'!$D42="","",'True_Odds_Calculator_3-way'!O41/'True_Odds_Calculator_3-way'!B41-1)</f>
        <v>4.9333968521365872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4.7572270910892334E-2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1.0250264568537295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15.201066007714758</v>
      </c>
      <c r="I43" s="6">
        <f>IF('Log_working_3-way'!$D43="","",'True_Odds_Calculator_3-way'!O42/'True_Odds_Calculator_3-way'!B42-1)</f>
        <v>8.1696148404523079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2.6930554518187044E-2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1.0269814170362153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18.72289416063672</v>
      </c>
      <c r="I44" s="6">
        <f>IF('Log_working_3-way'!$D44="","",'True_Odds_Calculator_3-way'!O43/'True_Odds_Calculator_3-way'!B43-1)</f>
        <v>7.1138647789170939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2.8576519756042362E-2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1.0252098626795492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8.0513057790755749</v>
      </c>
      <c r="I45" s="6">
        <f>IF('Log_working_3-way'!$D45="","",'True_Odds_Calculator_3-way'!O44/'True_Odds_Calculator_3-way'!B44-1)</f>
        <v>6.3900210287401951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2.6788713872970993E-2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1.0264112513180605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13.719638601290471</v>
      </c>
      <c r="I46" s="6">
        <f>IF('Log_working_3-way'!$D46="","",'True_Odds_Calculator_3-way'!O45/'True_Odds_Calculator_3-way'!B45-1)</f>
        <v>6.6712016315540525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2.8426873838353517E-2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1.0279533824608935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25.145942128868249</v>
      </c>
      <c r="I47" s="6">
        <f>IF('Log_working_3-way'!$D47="","",'True_Odds_Calculator_3-way'!O46/'True_Odds_Calculator_3-way'!B46-1)</f>
        <v>5.6047512366957841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2.8551381692573541E-2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1.0306876482190976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27.720429964593936</v>
      </c>
      <c r="I48" s="6">
        <f>IF('Log_working_3-way'!$D48="","",'True_Odds_Calculator_3-way'!O47/'True_Odds_Calculator_3-way'!B47-1)</f>
        <v>6.6723178645475034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3.0562704284368802E-2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1.0279283225370202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24.051951125336199</v>
      </c>
      <c r="I49" s="6">
        <f>IF('Log_working_3-way'!$D49="","",'True_Odds_Calculator_3-way'!O48/'True_Odds_Calculator_3-way'!B48-1)</f>
        <v>6.5018608890676886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2.8700993408837361E-2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1.0266268228897666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22.089676936584134</v>
      </c>
      <c r="I50" s="6">
        <f>IF('Log_working_3-way'!$D50="","",'True_Odds_Calculator_3-way'!O49/'True_Odds_Calculator_3-way'!B49-1)</f>
        <v>5.8635671773140281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2.7734927597017123E-2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1.0404249752359702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8.9225241748221436</v>
      </c>
      <c r="I51" s="6">
        <f>IF('Log_working_3-way'!$D51="","",'True_Odds_Calculator_3-way'!O50/'True_Odds_Calculator_3-way'!B50-1)</f>
        <v>9.8011085653683381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4.3447151224706992E-2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1.0415457000309691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7.270478626417713</v>
      </c>
      <c r="I52" s="6">
        <f>IF('Log_working_3-way'!$D52="","",'True_Odds_Calculator_3-way'!O51/'True_Odds_Calculator_3-way'!B51-1)</f>
        <v>10.334011344563333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4.436475157687414E-2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1.047090816759531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25.270165438705536</v>
      </c>
      <c r="I53" s="6">
        <f>IF('Log_working_3-way'!$D53="","",'True_Odds_Calculator_3-way'!O52/'True_Odds_Calculator_3-way'!B52-1)</f>
        <v>7.051769841372959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4.7607319358577982E-2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1.0407119586844447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9.9285960199839192</v>
      </c>
      <c r="I54" s="6">
        <f>IF('Log_working_3-way'!$D54="","",'True_Odds_Calculator_3-way'!O53/'True_Odds_Calculator_3-way'!B53-1)</f>
        <v>7.9547257421925845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4.364823539135454E-2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1.059512472820751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5.7879547801031537</v>
      </c>
      <c r="I55" s="6">
        <f>IF('Log_working_3-way'!$D55="","",'True_Odds_Calculator_3-way'!O54/'True_Odds_Calculator_3-way'!B54-1)</f>
        <v>9.8215277460577273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6.2082599697278473E-2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1.0311042531194394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3.3935148204840031</v>
      </c>
      <c r="I56" s="6">
        <f>IF('Log_working_3-way'!$D56="","",'True_Odds_Calculator_3-way'!O55/'True_Odds_Calculator_3-way'!B55-1)</f>
        <v>4.8997792836883161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3.0453538310829309E-2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1.0347473696358398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40.294081600483985</v>
      </c>
      <c r="I57" s="6">
        <f>IF('Log_working_3-way'!$D57="","",'True_Odds_Calculator_3-way'!O56/'True_Odds_Calculator_3-way'!B56-1)</f>
        <v>3.1555431933330773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3.0313572338950934E-2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1.0582930226307805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57.316595830201635</v>
      </c>
      <c r="I58" s="6">
        <f>IF('Log_working_3-way'!$D58="","",'True_Odds_Calculator_3-way'!O57/'True_Odds_Calculator_3-way'!B57-1)</f>
        <v>1.8260273014548378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4.0270968940158136E-2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1.0307809487765964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15.169567752772373</v>
      </c>
      <c r="I59" s="6">
        <f>IF('Log_working_3-way'!$D59="","",'True_Odds_Calculator_3-way'!O58/'True_Odds_Calculator_3-way'!B58-1)</f>
        <v>7.2497794657001897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3.3041788143828743E-2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1.03353679174282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19.603738013934276</v>
      </c>
      <c r="I60" s="6">
        <f>IF('Log_working_3-way'!$D60="","",'True_Odds_Calculator_3-way'!O59/'True_Odds_Calculator_3-way'!B59-1)</f>
        <v>7.514810097595289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3.5307285307285108E-2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1.0334909201096001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21.161009403181197</v>
      </c>
      <c r="I61" s="6">
        <f>IF('Log_working_3-way'!$D61="","",'True_Odds_Calculator_3-way'!O60/'True_Odds_Calculator_3-way'!B60-1)</f>
        <v>7.1328716802382495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3.4990638651965833E-2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1.0389301919591054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32.81873204358412</v>
      </c>
      <c r="I62" s="6">
        <f>IF('Log_working_3-way'!$D62="","",'True_Odds_Calculator_3-way'!O61/'True_Odds_Calculator_3-way'!B61-1)</f>
        <v>5.222118618727654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3.7093964156399428E-2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1.0344898069209789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23.645248287848919</v>
      </c>
      <c r="I63" s="6">
        <f>IF('Log_working_3-way'!$D63="","",'True_Odds_Calculator_3-way'!O62/'True_Odds_Calculator_3-way'!B62-1)</f>
        <v>6.7979105910771978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3.544683286062611E-2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1.0377026072861955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18.742281764984639</v>
      </c>
      <c r="I64" s="6">
        <f>IF('Log_working_3-way'!$D64="","",'True_Odds_Calculator_3-way'!O63/'True_Odds_Calculator_3-way'!B63-1)</f>
        <v>5.5391220681668756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3.9702740070387099E-2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1.0381769708348478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6.577671316576593</v>
      </c>
      <c r="I65" s="6">
        <f>IF('Log_working_3-way'!$D65="","",'True_Odds_Calculator_3-way'!O64/'True_Odds_Calculator_3-way'!B64-1)</f>
        <v>6.1314289315510555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3.9656053301490246E-2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1.0369357205601228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7.7259886561050699</v>
      </c>
      <c r="I66" s="6">
        <f>IF('Log_working_3-way'!$D66="","",'True_Odds_Calculator_3-way'!O65/'True_Odds_Calculator_3-way'!B65-1)</f>
        <v>6.1409942432605868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3.8800662379573359E-2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1.0385673693781432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23.78436869793045</v>
      </c>
      <c r="I67" s="6">
        <f>IF('Log_working_3-way'!$D67="","",'True_Odds_Calculator_3-way'!O66/'True_Odds_Calculator_3-way'!B66-1)</f>
        <v>5.6610565429223199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3.9589312235886798E-2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1.0291837770045302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3.5891983219484365</v>
      </c>
      <c r="I68" s="6">
        <f>IF('Log_working_3-way'!$D68="","",'True_Odds_Calculator_3-way'!O67/'True_Odds_Calculator_3-way'!B67-1)</f>
        <v>6.3459952138609292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2.934306356513372E-2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1.0259211280384999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7.3210926943225765</v>
      </c>
      <c r="I69" s="6">
        <f>IF('Log_working_3-way'!$D69="","",'True_Odds_Calculator_3-way'!O68/'True_Odds_Calculator_3-way'!B68-1)</f>
        <v>7.0350021339143449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2.7579432543730409E-2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1.0261750615478622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14.42028550657035</v>
      </c>
      <c r="I70" s="6">
        <f>IF('Log_working_3-way'!$D70="","",'True_Odds_Calculator_3-way'!O69/'True_Odds_Calculator_3-way'!B69-1)</f>
        <v>9.3752126019846909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2.8234063153210087E-2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1.0252450811024831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15.755234551226359</v>
      </c>
      <c r="I71" s="6">
        <f>IF('Log_working_3-way'!$D71="","",'True_Odds_Calculator_3-way'!O70/'True_Odds_Calculator_3-way'!B70-1)</f>
        <v>8.6842517884522525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2.7131077629821254E-2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1.0252491408101914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13.956419993174546</v>
      </c>
      <c r="I72" s="6">
        <f>IF('Log_working_3-way'!$D72="","",'True_Odds_Calculator_3-way'!O71/'True_Odds_Calculator_3-way'!B71-1)</f>
        <v>6.2999903175543226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2.7140295809733761E-2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1.026064983988122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8.4485260644492772</v>
      </c>
      <c r="I73" s="6">
        <f>IF('Log_working_3-way'!$D73="","",'True_Odds_Calculator_3-way'!O72/'True_Odds_Calculator_3-way'!B72-1)</f>
        <v>7.132459940249575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2.7894248141668632E-2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1.0261336717707414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12.063060508789262</v>
      </c>
      <c r="I74" s="6">
        <f>IF('Log_working_3-way'!$D74="","",'True_Odds_Calculator_3-way'!O73/'True_Odds_Calculator_3-way'!B73-1)</f>
        <v>5.0848552291222182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2.7823000045222201E-2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1.0266910977910251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9.7378806604889547</v>
      </c>
      <c r="I75" s="6">
        <f>IF('Log_working_3-way'!$D75="","",'True_Odds_Calculator_3-way'!O74/'True_Odds_Calculator_3-way'!B74-1)</f>
        <v>4.9605842914969083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2.81811593700525E-2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1.0270710781349426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21.926999811550282</v>
      </c>
      <c r="I76" s="6">
        <f>IF('Log_working_3-way'!$D76="","",'True_Odds_Calculator_3-way'!O75/'True_Odds_Calculator_3-way'!B75-1)</f>
        <v>5.6326047897452973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2.8223639793079291E-2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1.0387543861821478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4.7857897141875121</v>
      </c>
      <c r="I77" s="6">
        <f>IF('Log_working_3-way'!$D77="","",'True_Odds_Calculator_3-way'!O76/'True_Odds_Calculator_3-way'!B76-1)</f>
        <v>7.6664401956330632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3.9922339521902828E-2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1.038552134902252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22.142202711471565</v>
      </c>
      <c r="I78" s="6">
        <f>IF('Log_working_3-way'!$D78="","",'True_Odds_Calculator_3-way'!O77/'True_Odds_Calculator_3-way'!B77-1)</f>
        <v>8.0952975240542084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3.9920694321509131E-2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1.0651360008774515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53.362048073834735</v>
      </c>
      <c r="I79" s="6">
        <f>IF('Log_working_3-way'!$D79="","",'True_Odds_Calculator_3-way'!O78/'True_Odds_Calculator_3-way'!B78-1)</f>
        <v>3.0880445036797237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4.6954155147318488E-2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1.04093200872414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8.332321985305942</v>
      </c>
      <c r="I80" s="6">
        <f>IF('Log_working_3-way'!$D80="","",'True_Odds_Calculator_3-way'!O79/'True_Odds_Calculator_3-way'!B79-1)</f>
        <v>9.8284738264932852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4.3922346374833277E-2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1.0469053030905973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24.119044332221861</v>
      </c>
      <c r="I81" s="6">
        <f>IF('Log_working_3-way'!$D81="","",'True_Odds_Calculator_3-way'!O80/'True_Odds_Calculator_3-way'!B80-1)</f>
        <v>7.5110417530205957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4.7734594892422821E-2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1.0563370092495945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1.295444357444262</v>
      </c>
      <c r="I82" s="6">
        <f>IF('Log_working_3-way'!$D82="","",'True_Odds_Calculator_3-way'!O81/'True_Odds_Calculator_3-way'!B81-1)</f>
        <v>4.98703535919506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4.9960051932487648E-2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1.0257317424372603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14.771699789252457</v>
      </c>
      <c r="I83" s="6">
        <f>IF('Log_working_3-way'!$D83="","",'True_Odds_Calculator_3-way'!O82/'True_Odds_Calculator_3-way'!B82-1)</f>
        <v>8.4383151818203572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2.7717940103350491E-2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1.0253417624057108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11.873285951481392</v>
      </c>
      <c r="I84" s="6">
        <f>IF('Log_working_3-way'!$D84="","",'True_Odds_Calculator_3-way'!O83/'True_Odds_Calculator_3-way'!B83-1)</f>
        <v>8.0169674587872155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2.745204257217515E-2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1.0406037373390618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46.58323747790854</v>
      </c>
      <c r="I85" s="6">
        <f>IF('Log_working_3-way'!$D85="","",'True_Odds_Calculator_3-way'!O84/'True_Odds_Calculator_3-way'!B84-1)</f>
        <v>3.2408707388206626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3.3068966524081311E-2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1.033533974743897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2.027417537049824</v>
      </c>
      <c r="I86" s="6">
        <f>IF('Log_working_3-way'!$D86="","",'True_Odds_Calculator_3-way'!O85/'True_Odds_Calculator_3-way'!B85-1)</f>
        <v>3.763888306487444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3.0517173491670269E-2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1.0256107017559786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12.083769258539714</v>
      </c>
      <c r="I87" s="6">
        <f>IF('Log_working_3-way'!$D87="","",'True_Odds_Calculator_3-way'!O86/'True_Odds_Calculator_3-way'!B86-1)</f>
        <v>9.7554398313755808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2.7777777777777679E-2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1.0367657606109544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38.368191222315694</v>
      </c>
      <c r="I88" s="6">
        <f>IF('Log_working_3-way'!$D88="","",'True_Odds_Calculator_3-way'!O87/'True_Odds_Calculator_3-way'!B87-1)</f>
        <v>4.1996878506454669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3.3168802439728751E-2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1.0282123994488919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4.3867015804732077</v>
      </c>
      <c r="I89" s="6">
        <f>IF('Log_working_3-way'!$D89="","",'True_Odds_Calculator_3-way'!O88/'True_Odds_Calculator_3-way'!B88-1)</f>
        <v>5.4964910827539288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2.8451408752366181E-2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1.0260162661199801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10.047023913752312</v>
      </c>
      <c r="I90" s="6">
        <f>IF('Log_working_3-way'!$D90="","",'True_Odds_Calculator_3-way'!O89/'True_Odds_Calculator_3-way'!B89-1)</f>
        <v>6.5099979611216749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2.7912003616120007E-2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1.0271843897961832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21.912990859656539</v>
      </c>
      <c r="I91" s="6">
        <f>IF('Log_working_3-way'!$D91="","",'True_Odds_Calculator_3-way'!O90/'True_Odds_Calculator_3-way'!B90-1)</f>
        <v>5.5940733515108567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2.8339435576764993E-2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1.0268320800159472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25.117370161117115</v>
      </c>
      <c r="I92" s="6">
        <f>IF('Log_working_3-way'!$D92="","",'True_Odds_Calculator_3-way'!O91/'True_Odds_Calculator_3-way'!B91-1)</f>
        <v>4.7591769000387822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2.7401164267507383E-2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1.0274886373156138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21.050828915972772</v>
      </c>
      <c r="I93" s="6">
        <f>IF('Log_working_3-way'!$D93="","",'True_Odds_Calculator_3-way'!O92/'True_Odds_Calculator_3-way'!B92-1)</f>
        <v>5.8419643787995357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2.8798787419477057E-2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1.0258301021320366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16.328591123051289</v>
      </c>
      <c r="I94" s="6">
        <f>IF('Log_working_3-way'!$D94="","",'True_Odds_Calculator_3-way'!O93/'True_Odds_Calculator_3-way'!B93-1)</f>
        <v>7.3704959089676549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2.7696060234851494E-2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1.0284032087082955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22.356578394908315</v>
      </c>
      <c r="I95" s="6">
        <f>IF('Log_working_3-way'!$D95="","",'True_Odds_Calculator_3-way'!O94/'True_Odds_Calculator_3-way'!B94-1)</f>
        <v>5.7669214672865312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2.9530414839347596E-2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1.0299303184337971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27.126093744772124</v>
      </c>
      <c r="I96" s="6">
        <f>IF('Log_working_3-way'!$D96="","",'True_Odds_Calculator_3-way'!O95/'True_Odds_Calculator_3-way'!B95-1)</f>
        <v>5.4635610797782466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3.0108151402595817E-2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1.0687527668678674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52.295836342898355</v>
      </c>
      <c r="I97" s="6">
        <f>IF('Log_working_3-way'!$D97="","",'True_Odds_Calculator_3-way'!O96/'True_Odds_Calculator_3-way'!B96-1)</f>
        <v>3.2689794151484985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5.1190798223664791E-2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1.0426103660966659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19.807009903145367</v>
      </c>
      <c r="I98" s="6">
        <f>IF('Log_working_3-way'!$D98="","",'True_Odds_Calculator_3-way'!O97/'True_Odds_Calculator_3-way'!B97-1)</f>
        <v>7.6502281491748754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4.4756544629700024E-2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1.0490034072026835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25.91551852715196</v>
      </c>
      <c r="I99" s="6">
        <f>IF('Log_working_3-way'!$D99="","",'True_Odds_Calculator_3-way'!O98/'True_Odds_Calculator_3-way'!B98-1)</f>
        <v>7.2778786020279913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4.9122366576706433E-2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1.0425262228590904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19.900532587302198</v>
      </c>
      <c r="I100" s="6">
        <f>IF('Log_working_3-way'!$D100="","",'True_Odds_Calculator_3-way'!O99/'True_Odds_Calculator_3-way'!B99-1)</f>
        <v>7.183379419035699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4.458766534516645E-2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1.050918193630791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44.335441507082152</v>
      </c>
      <c r="I101" s="6">
        <f>IF('Log_working_3-way'!$D101="","",'True_Odds_Calculator_3-way'!O100/'True_Odds_Calculator_3-way'!B100-1)</f>
        <v>3.2246101171696493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4.2428998871830048E-2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1.0361740869296734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16.786034766703882</v>
      </c>
      <c r="I102" s="6">
        <f>IF('Log_working_3-way'!$D102="","",'True_Odds_Calculator_3-way'!O101/'True_Odds_Calculator_3-way'!B101-1)</f>
        <v>5.9551625989572123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3.8414099572199767E-2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1.0309157539303504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28.93970064693309</v>
      </c>
      <c r="I103" s="6">
        <f>IF('Log_working_3-way'!$D103="","",'True_Odds_Calculator_3-way'!O102/'True_Odds_Calculator_3-way'!B102-1)</f>
        <v>5.5056555747367577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3.0492375030019447E-2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1.0339318977556542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37.575827389202772</v>
      </c>
      <c r="I104" s="6">
        <f>IF('Log_working_3-way'!$D104="","",'True_Odds_Calculator_3-way'!O103/'True_Odds_Calculator_3-way'!B103-1)</f>
        <v>4.8135392000196671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3.0587321995886319E-2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1.0261749727490546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19.419364899280328</v>
      </c>
      <c r="I105" s="6">
        <f>IF('Log_working_3-way'!$D105="","",'True_Odds_Calculator_3-way'!O104/'True_Odds_Calculator_3-way'!B104-1)</f>
        <v>7.6988588464394425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2.7658572910806978E-2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1.0343378386895949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32.973617681197645</v>
      </c>
      <c r="I106" s="6">
        <f>IF('Log_working_3-way'!$D106="","",'True_Odds_Calculator_3-way'!O105/'True_Odds_Calculator_3-way'!B105-1)</f>
        <v>5.3145596534821813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3.2691623095642885E-2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1.0481844804939717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27.127119739220191</v>
      </c>
      <c r="I107" s="6">
        <f>IF('Log_working_3-way'!$D107="","",'True_Odds_Calculator_3-way'!O106/'True_Odds_Calculator_3-way'!B106-1)</f>
        <v>7.2230752644847041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4.8112302800975115E-2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1.0352130091755587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3.8681015416479463</v>
      </c>
      <c r="I108" s="6">
        <f>IF('Log_working_3-way'!$D108="","",'True_Odds_Calculator_3-way'!O107/'True_Odds_Calculator_3-way'!B107-1)</f>
        <v>6.5555014376770604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3.5459749192340073E-2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1.0400784885060921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2.7709972101006768</v>
      </c>
      <c r="I109" s="6">
        <f>IF('Log_working_3-way'!$D109="","",'True_Odds_Calculator_3-way'!O108/'True_Odds_Calculator_3-way'!B108-1)</f>
        <v>4.5132225009844342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3.7994167651850264E-2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1.0304115203554713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14.20777564636972</v>
      </c>
      <c r="I110" s="6">
        <f>IF('Log_working_3-way'!$D110="","",'True_Odds_Calculator_3-way'!O109/'True_Odds_Calculator_3-way'!B109-1)</f>
        <v>7.1138801482634939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3.2701230534839532E-2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1.0363781387457436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26.257711350311244</v>
      </c>
      <c r="I111" s="6">
        <f>IF('Log_working_3-way'!$D111="","",'True_Odds_Calculator_3-way'!O110/'True_Odds_Calculator_3-way'!B110-1)</f>
        <v>7.0010343908295916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3.6549548107583485E-2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1.0391491897902987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34.1405965145482</v>
      </c>
      <c r="I112" s="6">
        <f>IF('Log_working_3-way'!$D112="","",'True_Odds_Calculator_3-way'!O111/'True_Odds_Calculator_3-way'!B111-1)</f>
        <v>4.4894233421479033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3.6968530873423555E-2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1.0264436105911523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11.393715619745906</v>
      </c>
      <c r="I113" s="6">
        <f>IF('Log_working_3-way'!$D113="","",'True_Odds_Calculator_3-way'!O112/'True_Odds_Calculator_3-way'!B112-1)</f>
        <v>6.281270510480625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2.8405130789422639E-2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1.0348382398927969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39.662397484420765</v>
      </c>
      <c r="I114" s="6">
        <f>IF('Log_working_3-way'!$D114="","",'True_Odds_Calculator_3-way'!O113/'True_Odds_Calculator_3-way'!B113-1)</f>
        <v>3.6581302680377874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3.0943166865496918E-2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1.0435388866546618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19.841465941629306</v>
      </c>
      <c r="I115" s="6">
        <f>IF('Log_working_3-way'!$D115="","",'True_Odds_Calculator_3-way'!O114/'True_Odds_Calculator_3-way'!B114-1)</f>
        <v>8.9253787930126549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4.5609675591178789E-2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1.0351706947940065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8.5319972731280931</v>
      </c>
      <c r="I116" s="6">
        <f>IF('Log_working_3-way'!$D116="","",'True_Odds_Calculator_3-way'!O115/'True_Odds_Calculator_3-way'!B115-1)</f>
        <v>9.7061243751259685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3.7862400190812107E-2</v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3.85</v>
      </c>
      <c r="D2" s="9">
        <f>(K2/(AR2+K2-(AR2*K2)))</f>
        <v>0.49165283149214356</v>
      </c>
      <c r="E2" s="9">
        <f>(L2/(AR2+L2-(AR2*L2)))</f>
        <v>0.25687218433597586</v>
      </c>
      <c r="F2" s="9">
        <f>(M2/(AR2+M2-(AR2*M2)))</f>
        <v>0.25147498417188058</v>
      </c>
      <c r="G2" s="9">
        <f>AR2</f>
        <v>1.044399534593099</v>
      </c>
      <c r="H2" s="9">
        <f>IF(A2="","",1/D2)</f>
        <v>2.0339555392471684</v>
      </c>
      <c r="I2" s="9">
        <f>IF(B2="","",1/E2)</f>
        <v>3.8929867108228833</v>
      </c>
      <c r="J2" s="9">
        <f>IF(C2="","",1/F2)</f>
        <v>3.976538673590333</v>
      </c>
      <c r="K2" s="11">
        <f>1/A2</f>
        <v>0.50251256281407031</v>
      </c>
      <c r="L2" s="11">
        <f>1/B2</f>
        <v>0.26525198938992045</v>
      </c>
      <c r="M2" s="11">
        <f>1/C2</f>
        <v>0.25974025974025972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-0.27058559184707165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0.22884756899658992</v>
      </c>
      <c r="Q2" s="11">
        <f>2*'OddsRatio_working_3-way'!K2*'OddsRatio_working_3-way'!L2*'OddsRatio_working_3-way'!M2</f>
        <v>6.92428347947322E-2</v>
      </c>
      <c r="R2" s="11">
        <f>O2/N2</f>
        <v>0</v>
      </c>
      <c r="S2" s="11">
        <f>P2/N2</f>
        <v>-0.84574927820225165</v>
      </c>
      <c r="T2" s="11">
        <f>Q2/N2</f>
        <v>-0.25589993289024254</v>
      </c>
      <c r="U2" s="11">
        <f>'OddsRatio_working_3-way'!S2-'OddsRatio_working_3-way'!R2^2/3</f>
        <v>-0.84574927820225165</v>
      </c>
      <c r="V2" s="11">
        <f>'OddsRatio_working_3-way'!S2*'OddsRatio_working_3-way'!R2/3-2*'OddsRatio_working_3-way'!R2^3/27-'OddsRatio_working_3-way'!T2</f>
        <v>0.25589993289024254</v>
      </c>
      <c r="W2" s="11">
        <f>'OddsRatio_working_3-way'!V2^2+4*'OddsRatio_working_3-way'!U2^3/27</f>
        <v>-2.4138566379351759E-2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0.14968578926586718</v>
      </c>
      <c r="Y2" s="11">
        <f>IF('OddsRatio_working_3-way'!W2&gt;=0,IF('OddsRatio_working_3-way'!V2+SQRT('OddsRatio_working_3-way'!W2)&gt;0,0,PI()),ACOS('OddsRatio_working_3-way'!V2/(2*'OddsRatio_working_3-way'!X2)))</f>
        <v>0.54564961481823082</v>
      </c>
      <c r="Z2" s="11">
        <f>'OddsRatio_working_3-way'!X2^(1/3)*COS('OddsRatio_working_3-way'!Y2/3)</f>
        <v>0.52219976729654949</v>
      </c>
      <c r="AA2" s="11">
        <f>'OddsRatio_working_3-way'!X2^(1/3)*COS(('OddsRatio_working_3-way'!Y2+2*PI())/3)</f>
        <v>-0.34427362846678738</v>
      </c>
      <c r="AB2" s="11">
        <f>'OddsRatio_working_3-way'!X2^(1/3)*COS(('OddsRatio_working_3-way'!Y2+4*PI())/3)</f>
        <v>-0.17792613882976224</v>
      </c>
      <c r="AC2" s="11">
        <f>'OddsRatio_working_3-way'!X2^(1/3)*SIN('OddsRatio_working_3-way'!Y2/3)</f>
        <v>9.6040767920955117E-2</v>
      </c>
      <c r="AD2" s="11">
        <f>'OddsRatio_working_3-way'!X2^(1/3)*SIN(('OddsRatio_working_3-way'!Y2+2*PI())/3)</f>
        <v>0.40421788036865669</v>
      </c>
      <c r="AE2" s="11">
        <f>'OddsRatio_working_3-way'!X2^(1/3)*SIN(('OddsRatio_working_3-way'!Y2+4*PI())/3)</f>
        <v>-0.50025864828961164</v>
      </c>
      <c r="AF2" s="11">
        <f>-'OddsRatio_working_3-way'!U2/(3*'OddsRatio_working_3-way'!X2^(1/3))*COS(('OddsRatio_working_3-way'!Y2)/3)</f>
        <v>0.52219976729654949</v>
      </c>
      <c r="AG2" s="11">
        <f>-'OddsRatio_working_3-way'!U2/(3*'OddsRatio_working_3-way'!X2^(1/3))*COS(('OddsRatio_working_3-way'!Y2+2*PI())/3)</f>
        <v>-0.34427362846678738</v>
      </c>
      <c r="AH2" s="11">
        <f>-'OddsRatio_working_3-way'!U2/(3*'OddsRatio_working_3-way'!X2^(1/3))*COS(('OddsRatio_working_3-way'!Y2+4*PI())/3)</f>
        <v>-0.17792613882976224</v>
      </c>
      <c r="AI2" s="11">
        <f>'OddsRatio_working_3-way'!U2/(3*'OddsRatio_working_3-way'!X2^(1/3))*SIN(('OddsRatio_working_3-way'!Y2)/3)</f>
        <v>-9.6040767920955117E-2</v>
      </c>
      <c r="AJ2" s="11">
        <f>'OddsRatio_working_3-way'!U2/(3*'OddsRatio_working_3-way'!X2^(1/3))*SIN(('OddsRatio_working_3-way'!Y2+2*PI())/3)</f>
        <v>-0.40421788036865669</v>
      </c>
      <c r="AK2" s="11">
        <f>'OddsRatio_working_3-way'!U2/(3*'OddsRatio_working_3-way'!X2^(1/3))*SIN(('OddsRatio_working_3-way'!Y2+4*PI())/3)</f>
        <v>0.50025864828961164</v>
      </c>
      <c r="AL2" s="11">
        <f>'OddsRatio_working_3-way'!Z2+'OddsRatio_working_3-way'!AF2</f>
        <v>1.044399534593099</v>
      </c>
      <c r="AM2" s="11">
        <f>'OddsRatio_working_3-way'!AA2+'OddsRatio_working_3-way'!AG2</f>
        <v>-0.68854725693357477</v>
      </c>
      <c r="AN2" s="11">
        <f>'OddsRatio_working_3-way'!AB2+'OddsRatio_working_3-way'!AH2</f>
        <v>-0.35585227765952449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1.044399534593099</v>
      </c>
      <c r="AS2" s="11">
        <f>IF(('OddsRatio_working_3-way'!X2=0),IF(Q2&gt;0,-Q2^(1/3),(-Q2)^(1/3)),'OddsRatio_working_3-way'!AM2-'OddsRatio_working_3-way'!R2/3)</f>
        <v>-0.68854725693357477</v>
      </c>
      <c r="AT2" s="11">
        <f>IF(('OddsRatio_working_3-way'!X2=0),IF(Q2&gt;0,-Q2^(1/3),(-Q2)^(1/3)),'OddsRatio_working_3-way'!AN2-'OddsRatio_working_3-way'!R2/3)</f>
        <v>-0.35585227765952449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1.86</v>
      </c>
      <c r="B3" s="4">
        <f>IF('True_Odds_Calculator_3-way'!B4="","",'True_Odds_Calculator_3-way'!B4)</f>
        <v>3.71</v>
      </c>
      <c r="C3" s="4">
        <f>IF('True_Odds_Calculator_3-way'!C4="","",'True_Odds_Calculator_3-way'!C4)</f>
        <v>4.4800000000000004</v>
      </c>
      <c r="D3" s="9">
        <f t="shared" ref="D3" si="0">(K3/(AR3+K3-(AR3*K3)))</f>
        <v>0.52532299627966939</v>
      </c>
      <c r="E3" s="9">
        <f t="shared" ref="E3" si="1">(L3/(AR3+L3-(AR3*L3)))</f>
        <v>0.25991838346032209</v>
      </c>
      <c r="F3" s="9">
        <f t="shared" ref="F3" si="2">(M3/(AR3+M3-(AR3*M3)))</f>
        <v>0.21475862026000825</v>
      </c>
      <c r="G3" s="9">
        <f t="shared" ref="G3" si="3">AR3</f>
        <v>1.0506869263955101</v>
      </c>
      <c r="H3" s="9">
        <f t="shared" ref="H3" si="4">IF(A3="","",1/D3)</f>
        <v>1.9035907567001387</v>
      </c>
      <c r="I3" s="9">
        <f t="shared" ref="I3" si="5">IF(B3="","",1/E3)</f>
        <v>3.8473615705318331</v>
      </c>
      <c r="J3" s="9">
        <f t="shared" ref="J3" si="6">IF(C3="","",1/F3)</f>
        <v>4.6563905038563762</v>
      </c>
      <c r="K3" s="11">
        <f t="shared" ref="K3" si="7">1/A3</f>
        <v>0.5376344086021505</v>
      </c>
      <c r="L3" s="11">
        <f t="shared" ref="L3" si="8">1/B3</f>
        <v>0.26954177897574122</v>
      </c>
      <c r="M3" s="11">
        <f t="shared" ref="M3" si="9">1/C3</f>
        <v>0.2232142857142857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-0.26235063410635084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0.2280469400176382</v>
      </c>
      <c r="Q3" s="11">
        <f>2*'OddsRatio_working_3-way'!K3*'OddsRatio_working_3-way'!L3*'OddsRatio_working_3-way'!M3</f>
        <v>6.4694167380890261E-2</v>
      </c>
      <c r="R3" s="11">
        <f t="shared" ref="R3" si="10">O3/N3</f>
        <v>0</v>
      </c>
      <c r="S3" s="11">
        <f t="shared" ref="S3" si="11">P3/N3</f>
        <v>-0.8692448592489137</v>
      </c>
      <c r="T3" s="11">
        <f t="shared" ref="T3" si="12">Q3/N3</f>
        <v>-0.24659428631174854</v>
      </c>
      <c r="U3" s="11">
        <f>'OddsRatio_working_3-way'!S3-'OddsRatio_working_3-way'!R3^2/3</f>
        <v>-0.8692448592489137</v>
      </c>
      <c r="V3" s="11">
        <f>'OddsRatio_working_3-way'!S3*'OddsRatio_working_3-way'!R3/3-2*'OddsRatio_working_3-way'!R3^3/27-'OddsRatio_working_3-way'!T3</f>
        <v>0.24659428631174854</v>
      </c>
      <c r="W3" s="11">
        <f>'OddsRatio_working_3-way'!V3^2+4*'OddsRatio_working_3-way'!U3^3/27</f>
        <v>-3.6493449037794126E-2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0.15596649566444931</v>
      </c>
      <c r="Y3" s="11">
        <f>IF('OddsRatio_working_3-way'!W3&gt;=0,IF('OddsRatio_working_3-way'!V3+SQRT('OddsRatio_working_3-way'!W3)&gt;0,0,PI()),ACOS('OddsRatio_working_3-way'!V3/(2*'OddsRatio_working_3-way'!X3)))</f>
        <v>0.65911245869144086</v>
      </c>
      <c r="Z3" s="11">
        <f>'OddsRatio_working_3-way'!X3^(1/3)*COS('OddsRatio_working_3-way'!Y3/3)</f>
        <v>0.52534346319775505</v>
      </c>
      <c r="AA3" s="11">
        <f>'OddsRatio_working_3-way'!X3^(1/3)*COS(('OddsRatio_working_3-way'!Y3+2*PI())/3)</f>
        <v>-0.36426847893249137</v>
      </c>
      <c r="AB3" s="11">
        <f>'OddsRatio_working_3-way'!X3^(1/3)*COS(('OddsRatio_working_3-way'!Y3+4*PI())/3)</f>
        <v>-0.16107498426526354</v>
      </c>
      <c r="AC3" s="11">
        <f>'OddsRatio_working_3-way'!X3^(1/3)*SIN('OddsRatio_working_3-way'!Y3/3)</f>
        <v>0.11731381884370479</v>
      </c>
      <c r="AD3" s="11">
        <f>'OddsRatio_working_3-way'!X3^(1/3)*SIN(('OddsRatio_working_3-way'!Y3+2*PI())/3)</f>
        <v>0.39630387541949885</v>
      </c>
      <c r="AE3" s="11">
        <f>'OddsRatio_working_3-way'!X3^(1/3)*SIN(('OddsRatio_working_3-way'!Y3+4*PI())/3)</f>
        <v>-0.51361769426320358</v>
      </c>
      <c r="AF3" s="11">
        <f>-'OddsRatio_working_3-way'!U3/(3*'OddsRatio_working_3-way'!X3^(1/3))*COS(('OddsRatio_working_3-way'!Y3)/3)</f>
        <v>0.52534346319775505</v>
      </c>
      <c r="AG3" s="11">
        <f>-'OddsRatio_working_3-way'!U3/(3*'OddsRatio_working_3-way'!X3^(1/3))*COS(('OddsRatio_working_3-way'!Y3+2*PI())/3)</f>
        <v>-0.36426847893249137</v>
      </c>
      <c r="AH3" s="11">
        <f>-'OddsRatio_working_3-way'!U3/(3*'OddsRatio_working_3-way'!X3^(1/3))*COS(('OddsRatio_working_3-way'!Y3+4*PI())/3)</f>
        <v>-0.16107498426526354</v>
      </c>
      <c r="AI3" s="11">
        <f>'OddsRatio_working_3-way'!U3/(3*'OddsRatio_working_3-way'!X3^(1/3))*SIN(('OddsRatio_working_3-way'!Y3)/3)</f>
        <v>-0.11731381884370479</v>
      </c>
      <c r="AJ3" s="11">
        <f>'OddsRatio_working_3-way'!U3/(3*'OddsRatio_working_3-way'!X3^(1/3))*SIN(('OddsRatio_working_3-way'!Y3+2*PI())/3)</f>
        <v>-0.39630387541949885</v>
      </c>
      <c r="AK3" s="11">
        <f>'OddsRatio_working_3-way'!U3/(3*'OddsRatio_working_3-way'!X3^(1/3))*SIN(('OddsRatio_working_3-way'!Y3+4*PI())/3)</f>
        <v>0.51361769426320358</v>
      </c>
      <c r="AL3" s="11">
        <f>'OddsRatio_working_3-way'!Z3+'OddsRatio_working_3-way'!AF3</f>
        <v>1.0506869263955101</v>
      </c>
      <c r="AM3" s="11">
        <f>'OddsRatio_working_3-way'!AA3+'OddsRatio_working_3-way'!AG3</f>
        <v>-0.72853695786498274</v>
      </c>
      <c r="AN3" s="11">
        <f>'OddsRatio_working_3-way'!AB3+'OddsRatio_working_3-way'!AH3</f>
        <v>-0.32214996853052708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1.0506869263955101</v>
      </c>
      <c r="AS3" s="11">
        <f>IF(('OddsRatio_working_3-way'!X3=0),IF(Q3&gt;0,-Q3^(1/3),(-Q3)^(1/3)),'OddsRatio_working_3-way'!AM3-'OddsRatio_working_3-way'!R3/3)</f>
        <v>-0.72853695786498274</v>
      </c>
      <c r="AT3" s="11">
        <f>IF(('OddsRatio_working_3-way'!X3=0),IF(Q3&gt;0,-Q3^(1/3),(-Q3)^(1/3)),'OddsRatio_working_3-way'!AN3-'OddsRatio_working_3-way'!R3/3)</f>
        <v>-0.32214996853052708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4.04</v>
      </c>
      <c r="C4" s="4">
        <f>IF('True_Odds_Calculator_3-way'!C5="","",'True_Odds_Calculator_3-way'!C5)</f>
        <v>6.32</v>
      </c>
      <c r="D4" s="9">
        <f t="shared" ref="D4:D67" si="13">(K4/(AR4+K4-(AR4*K4)))</f>
        <v>0.61181225125027827</v>
      </c>
      <c r="E4" s="9">
        <f t="shared" ref="E4:E67" si="14">(L4/(AR4+L4-(AR4*L4)))</f>
        <v>0.23726250332870769</v>
      </c>
      <c r="F4" s="9">
        <f t="shared" ref="F4:F67" si="15">(M4/(AR4+M4-(AR4*M4)))</f>
        <v>0.15092524542101413</v>
      </c>
      <c r="G4" s="9">
        <f t="shared" ref="G4:G67" si="16">AR4</f>
        <v>1.057480591353624</v>
      </c>
      <c r="H4" s="9">
        <f t="shared" ref="H4:H67" si="17">IF(A4="","",1/D4)</f>
        <v>1.6344883548121745</v>
      </c>
      <c r="I4" s="9">
        <f t="shared" ref="I4:I67" si="18">IF(B4="","",1/E4)</f>
        <v>4.2147409977150172</v>
      </c>
      <c r="J4" s="9">
        <f t="shared" ref="J4:J67" si="19">IF(C4="","",1/F4)</f>
        <v>6.6257967460012805</v>
      </c>
      <c r="K4" s="11">
        <f t="shared" ref="K4:K67" si="20">1/A4</f>
        <v>0.625</v>
      </c>
      <c r="L4" s="11">
        <f t="shared" ref="L4:L67" si="21">1/B4</f>
        <v>0.24752475247524752</v>
      </c>
      <c r="M4" s="11">
        <f t="shared" ref="M4:M67" si="22">1/C4</f>
        <v>0.15822784810126581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-0.23752976563479145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0.21932573004135858</v>
      </c>
      <c r="Q4" s="11">
        <f>2*'OddsRatio_working_3-way'!K4*'OddsRatio_working_3-way'!L4*'OddsRatio_working_3-way'!M4</f>
        <v>4.8956636169946104E-2</v>
      </c>
      <c r="R4" s="11">
        <f t="shared" ref="R4:R67" si="23">O4/N4</f>
        <v>0</v>
      </c>
      <c r="S4" s="11">
        <f t="shared" ref="S4:S67" si="24">P4/N4</f>
        <v>-0.92336103416435789</v>
      </c>
      <c r="T4" s="11">
        <f t="shared" ref="T4:T67" si="25">Q4/N4</f>
        <v>-0.20610737369740129</v>
      </c>
      <c r="U4" s="11">
        <f>'OddsRatio_working_3-way'!S4-'OddsRatio_working_3-way'!R4^2/3</f>
        <v>-0.92336103416435789</v>
      </c>
      <c r="V4" s="11">
        <f>'OddsRatio_working_3-way'!S4*'OddsRatio_working_3-way'!R4/3-2*'OddsRatio_working_3-way'!R4^3/27-'OddsRatio_working_3-way'!T4</f>
        <v>0.20610737369740129</v>
      </c>
      <c r="W4" s="11">
        <f>'OddsRatio_working_3-way'!V4^2+4*'OddsRatio_working_3-way'!U4^3/27</f>
        <v>-7.4149906714676111E-2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0.17075578775484912</v>
      </c>
      <c r="Y4" s="11">
        <f>IF('OddsRatio_working_3-way'!W4&gt;=0,IF('OddsRatio_working_3-way'!V4+SQRT('OddsRatio_working_3-way'!W4)&gt;0,0,PI()),ACOS('OddsRatio_working_3-way'!V4/(2*'OddsRatio_working_3-way'!X4)))</f>
        <v>0.92289413458137226</v>
      </c>
      <c r="Z4" s="11">
        <f>'OddsRatio_working_3-way'!X4^(1/3)*COS('OddsRatio_working_3-way'!Y4/3)</f>
        <v>0.52874029567681202</v>
      </c>
      <c r="AA4" s="11">
        <f>'OddsRatio_working_3-way'!X4^(1/3)*COS(('OddsRatio_working_3-way'!Y4+2*PI())/3)</f>
        <v>-0.40985393847085932</v>
      </c>
      <c r="AB4" s="11">
        <f>'OddsRatio_working_3-way'!X4^(1/3)*COS(('OddsRatio_working_3-way'!Y4+4*PI())/3)</f>
        <v>-0.11888635720595234</v>
      </c>
      <c r="AC4" s="11">
        <f>'OddsRatio_working_3-way'!X4^(1/3)*SIN('OddsRatio_working_3-way'!Y4/3)</f>
        <v>0.16799021136874831</v>
      </c>
      <c r="AD4" s="11">
        <f>'OddsRatio_working_3-way'!X4^(1/3)*SIN(('OddsRatio_working_3-way'!Y4+2*PI())/3)</f>
        <v>0.37390742237624053</v>
      </c>
      <c r="AE4" s="11">
        <f>'OddsRatio_working_3-way'!X4^(1/3)*SIN(('OddsRatio_working_3-way'!Y4+4*PI())/3)</f>
        <v>-0.54189763374498878</v>
      </c>
      <c r="AF4" s="11">
        <f>-'OddsRatio_working_3-way'!U4/(3*'OddsRatio_working_3-way'!X4^(1/3))*COS(('OddsRatio_working_3-way'!Y4)/3)</f>
        <v>0.52874029567681202</v>
      </c>
      <c r="AG4" s="11">
        <f>-'OddsRatio_working_3-way'!U4/(3*'OddsRatio_working_3-way'!X4^(1/3))*COS(('OddsRatio_working_3-way'!Y4+2*PI())/3)</f>
        <v>-0.40985393847085932</v>
      </c>
      <c r="AH4" s="11">
        <f>-'OddsRatio_working_3-way'!U4/(3*'OddsRatio_working_3-way'!X4^(1/3))*COS(('OddsRatio_working_3-way'!Y4+4*PI())/3)</f>
        <v>-0.11888635720595234</v>
      </c>
      <c r="AI4" s="11">
        <f>'OddsRatio_working_3-way'!U4/(3*'OddsRatio_working_3-way'!X4^(1/3))*SIN(('OddsRatio_working_3-way'!Y4)/3)</f>
        <v>-0.16799021136874831</v>
      </c>
      <c r="AJ4" s="11">
        <f>'OddsRatio_working_3-way'!U4/(3*'OddsRatio_working_3-way'!X4^(1/3))*SIN(('OddsRatio_working_3-way'!Y4+2*PI())/3)</f>
        <v>-0.37390742237624053</v>
      </c>
      <c r="AK4" s="11">
        <f>'OddsRatio_working_3-way'!U4/(3*'OddsRatio_working_3-way'!X4^(1/3))*SIN(('OddsRatio_working_3-way'!Y4+4*PI())/3)</f>
        <v>0.54189763374498878</v>
      </c>
      <c r="AL4" s="11">
        <f>'OddsRatio_working_3-way'!Z4+'OddsRatio_working_3-way'!AF4</f>
        <v>1.057480591353624</v>
      </c>
      <c r="AM4" s="11">
        <f>'OddsRatio_working_3-way'!AA4+'OddsRatio_working_3-way'!AG4</f>
        <v>-0.81970787694171865</v>
      </c>
      <c r="AN4" s="11">
        <f>'OddsRatio_working_3-way'!AB4+'OddsRatio_working_3-way'!AH4</f>
        <v>-0.23777271441190467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1.057480591353624</v>
      </c>
      <c r="AS4" s="11">
        <f>IF(('OddsRatio_working_3-way'!X4=0),IF(Q4&gt;0,-Q4^(1/3),(-Q4)^(1/3)),'OddsRatio_working_3-way'!AM4-'OddsRatio_working_3-way'!R4/3)</f>
        <v>-0.81970787694171865</v>
      </c>
      <c r="AT4" s="11">
        <f>IF(('OddsRatio_working_3-way'!X4=0),IF(Q4&gt;0,-Q4^(1/3),(-Q4)^(1/3)),'OddsRatio_working_3-way'!AN4-'OddsRatio_working_3-way'!R4/3)</f>
        <v>-0.23777271441190467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2.38</v>
      </c>
      <c r="B5" s="4">
        <f>IF('True_Odds_Calculator_3-way'!B6="","",'True_Odds_Calculator_3-way'!B6)</f>
        <v>2.98</v>
      </c>
      <c r="C5" s="4">
        <f>IF('True_Odds_Calculator_3-way'!C6="","",'True_Odds_Calculator_3-way'!C6)</f>
        <v>3.62</v>
      </c>
      <c r="D5" s="9">
        <f t="shared" si="13"/>
        <v>0.40843803255249683</v>
      </c>
      <c r="E5" s="9">
        <f t="shared" si="14"/>
        <v>0.32487890124657959</v>
      </c>
      <c r="F5" s="9">
        <f t="shared" si="15"/>
        <v>0.26668306620092352</v>
      </c>
      <c r="G5" s="9">
        <f t="shared" si="16"/>
        <v>1.0495303037142265</v>
      </c>
      <c r="H5" s="9">
        <f t="shared" si="17"/>
        <v>2.4483518191256328</v>
      </c>
      <c r="I5" s="9">
        <f t="shared" si="18"/>
        <v>3.0780700013541686</v>
      </c>
      <c r="J5" s="9">
        <f t="shared" si="19"/>
        <v>3.7497693957312728</v>
      </c>
      <c r="K5" s="11">
        <f t="shared" si="20"/>
        <v>0.42016806722689076</v>
      </c>
      <c r="L5" s="11">
        <f t="shared" si="21"/>
        <v>0.33557046979865773</v>
      </c>
      <c r="M5" s="11">
        <f t="shared" si="22"/>
        <v>0.27624309392265195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-0.27883274634337396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0.23291603711824749</v>
      </c>
      <c r="Q5" s="11">
        <f>2*'OddsRatio_working_3-way'!K5*'OddsRatio_working_3-way'!L5*'OddsRatio_working_3-way'!M5</f>
        <v>7.7898340173326933E-2</v>
      </c>
      <c r="R5" s="11">
        <f t="shared" si="23"/>
        <v>0</v>
      </c>
      <c r="S5" s="11">
        <f t="shared" si="24"/>
        <v>-0.83532526280617891</v>
      </c>
      <c r="T5" s="11">
        <f t="shared" si="25"/>
        <v>-0.27937299759403983</v>
      </c>
      <c r="U5" s="11">
        <f>'OddsRatio_working_3-way'!S5-'OddsRatio_working_3-way'!R5^2/3</f>
        <v>-0.83532526280617891</v>
      </c>
      <c r="V5" s="11">
        <f>'OddsRatio_working_3-way'!S5*'OddsRatio_working_3-way'!R5/3-2*'OddsRatio_working_3-way'!R5^3/27-'OddsRatio_working_3-way'!T5</f>
        <v>0.27937299759403983</v>
      </c>
      <c r="W5" s="11">
        <f>'OddsRatio_working_3-way'!V5^2+4*'OddsRatio_working_3-way'!U5^3/27</f>
        <v>-8.3008740128373559E-3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0.14692697658830112</v>
      </c>
      <c r="Y5" s="11">
        <f>IF('OddsRatio_working_3-way'!W5&gt;=0,IF('OddsRatio_working_3-way'!V5+SQRT('OddsRatio_working_3-way'!W5)&gt;0,0,PI()),ACOS('OddsRatio_working_3-way'!V5/(2*'OddsRatio_working_3-way'!X5)))</f>
        <v>0.31524460087442185</v>
      </c>
      <c r="Z5" s="11">
        <f>'OddsRatio_working_3-way'!X5^(1/3)*COS('OddsRatio_working_3-way'!Y5/3)</f>
        <v>0.52476515185711325</v>
      </c>
      <c r="AA5" s="11">
        <f>'OddsRatio_working_3-way'!X5^(1/3)*COS(('OddsRatio_working_3-way'!Y5+2*PI())/3)</f>
        <v>-0.31031447813189511</v>
      </c>
      <c r="AB5" s="11">
        <f>'OddsRatio_working_3-way'!X5^(1/3)*COS(('OddsRatio_working_3-way'!Y5+4*PI())/3)</f>
        <v>-0.21445067372521814</v>
      </c>
      <c r="AC5" s="11">
        <f>'OddsRatio_working_3-way'!X5^(1/3)*SIN('OddsRatio_working_3-way'!Y5/3)</f>
        <v>5.5346993279736599E-2</v>
      </c>
      <c r="AD5" s="11">
        <f>'OddsRatio_working_3-way'!X5^(1/3)*SIN(('OddsRatio_working_3-way'!Y5+2*PI())/3)</f>
        <v>0.4267864558891904</v>
      </c>
      <c r="AE5" s="11">
        <f>'OddsRatio_working_3-way'!X5^(1/3)*SIN(('OddsRatio_working_3-way'!Y5+4*PI())/3)</f>
        <v>-0.48213344916892698</v>
      </c>
      <c r="AF5" s="11">
        <f>-'OddsRatio_working_3-way'!U5/(3*'OddsRatio_working_3-way'!X5^(1/3))*COS(('OddsRatio_working_3-way'!Y5)/3)</f>
        <v>0.52476515185711325</v>
      </c>
      <c r="AG5" s="11">
        <f>-'OddsRatio_working_3-way'!U5/(3*'OddsRatio_working_3-way'!X5^(1/3))*COS(('OddsRatio_working_3-way'!Y5+2*PI())/3)</f>
        <v>-0.31031447813189511</v>
      </c>
      <c r="AH5" s="11">
        <f>-'OddsRatio_working_3-way'!U5/(3*'OddsRatio_working_3-way'!X5^(1/3))*COS(('OddsRatio_working_3-way'!Y5+4*PI())/3)</f>
        <v>-0.21445067372521814</v>
      </c>
      <c r="AI5" s="11">
        <f>'OddsRatio_working_3-way'!U5/(3*'OddsRatio_working_3-way'!X5^(1/3))*SIN(('OddsRatio_working_3-way'!Y5)/3)</f>
        <v>-5.5346993279736599E-2</v>
      </c>
      <c r="AJ5" s="11">
        <f>'OddsRatio_working_3-way'!U5/(3*'OddsRatio_working_3-way'!X5^(1/3))*SIN(('OddsRatio_working_3-way'!Y5+2*PI())/3)</f>
        <v>-0.4267864558891904</v>
      </c>
      <c r="AK5" s="11">
        <f>'OddsRatio_working_3-way'!U5/(3*'OddsRatio_working_3-way'!X5^(1/3))*SIN(('OddsRatio_working_3-way'!Y5+4*PI())/3)</f>
        <v>0.48213344916892698</v>
      </c>
      <c r="AL5" s="11">
        <f>'OddsRatio_working_3-way'!Z5+'OddsRatio_working_3-way'!AF5</f>
        <v>1.0495303037142265</v>
      </c>
      <c r="AM5" s="11">
        <f>'OddsRatio_working_3-way'!AA5+'OddsRatio_working_3-way'!AG5</f>
        <v>-0.62062895626379022</v>
      </c>
      <c r="AN5" s="11">
        <f>'OddsRatio_working_3-way'!AB5+'OddsRatio_working_3-way'!AH5</f>
        <v>-0.42890134745043629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1.0495303037142265</v>
      </c>
      <c r="AS5" s="11">
        <f>IF(('OddsRatio_working_3-way'!X5=0),IF(Q5&gt;0,-Q5^(1/3),(-Q5)^(1/3)),'OddsRatio_working_3-way'!AM5-'OddsRatio_working_3-way'!R5/3)</f>
        <v>-0.62062895626379022</v>
      </c>
      <c r="AT5" s="11">
        <f>IF(('OddsRatio_working_3-way'!X5=0),IF(Q5&gt;0,-Q5^(1/3),(-Q5)^(1/3)),'OddsRatio_working_3-way'!AN5-'OddsRatio_working_3-way'!R5/3)</f>
        <v>-0.42890134745043629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5.62</v>
      </c>
      <c r="D6" s="9">
        <f t="shared" si="13"/>
        <v>0.56526156934214322</v>
      </c>
      <c r="E6" s="9">
        <f t="shared" si="14"/>
        <v>0.26624672291507545</v>
      </c>
      <c r="F6" s="9">
        <f t="shared" si="15"/>
        <v>0.16849170774278144</v>
      </c>
      <c r="G6" s="9">
        <f t="shared" si="16"/>
        <v>1.0681840207470716</v>
      </c>
      <c r="H6" s="9">
        <f t="shared" si="17"/>
        <v>1.7690924949378912</v>
      </c>
      <c r="I6" s="9">
        <f t="shared" si="18"/>
        <v>3.755914773527445</v>
      </c>
      <c r="J6" s="9">
        <f t="shared" si="19"/>
        <v>5.9350101758514713</v>
      </c>
      <c r="K6" s="11">
        <f t="shared" si="20"/>
        <v>0.58139534883720934</v>
      </c>
      <c r="L6" s="11">
        <f t="shared" si="21"/>
        <v>0.27932960893854747</v>
      </c>
      <c r="M6" s="11">
        <f t="shared" si="22"/>
        <v>0.17793594306049823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-0.24799697807113463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0.22886395170831911</v>
      </c>
      <c r="Q6" s="11">
        <f>2*'OddsRatio_working_3-way'!K6*'OddsRatio_working_3-way'!L6*'OddsRatio_working_3-way'!M6</f>
        <v>5.7793927199070491E-2</v>
      </c>
      <c r="R6" s="11">
        <f t="shared" si="23"/>
        <v>0</v>
      </c>
      <c r="S6" s="11">
        <f t="shared" si="24"/>
        <v>-0.92284976005906216</v>
      </c>
      <c r="T6" s="11">
        <f t="shared" si="25"/>
        <v>-0.23304286870178342</v>
      </c>
      <c r="U6" s="11">
        <f>'OddsRatio_working_3-way'!S6-'OddsRatio_working_3-way'!R6^2/3</f>
        <v>-0.92284976005906216</v>
      </c>
      <c r="V6" s="11">
        <f>'OddsRatio_working_3-way'!S6*'OddsRatio_working_3-way'!R6/3-2*'OddsRatio_working_3-way'!R6^3/27-'OddsRatio_working_3-way'!T6</f>
        <v>0.23304286870178342</v>
      </c>
      <c r="W6" s="11">
        <f>'OddsRatio_working_3-way'!V6^2+4*'OddsRatio_working_3-way'!U6^3/27</f>
        <v>-6.2127547008081478E-2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0.17061398364498009</v>
      </c>
      <c r="Y6" s="11">
        <f>IF('OddsRatio_working_3-way'!W6&gt;=0,IF('OddsRatio_working_3-way'!V6+SQRT('OddsRatio_working_3-way'!W6)&gt;0,0,PI()),ACOS('OddsRatio_working_3-way'!V6/(2*'OddsRatio_working_3-way'!X6)))</f>
        <v>0.81899782579538016</v>
      </c>
      <c r="Z6" s="11">
        <f>'OddsRatio_working_3-way'!X6^(1/3)*COS('OddsRatio_working_3-way'!Y6/3)</f>
        <v>0.53409201037353582</v>
      </c>
      <c r="AA6" s="11">
        <f>'OddsRatio_working_3-way'!X6^(1/3)*COS(('OddsRatio_working_3-way'!Y6+2*PI())/3)</f>
        <v>-0.39655173230387919</v>
      </c>
      <c r="AB6" s="11">
        <f>'OddsRatio_working_3-way'!X6^(1/3)*COS(('OddsRatio_working_3-way'!Y6+4*PI())/3)</f>
        <v>-0.13754027806965674</v>
      </c>
      <c r="AC6" s="11">
        <f>'OddsRatio_working_3-way'!X6^(1/3)*SIN('OddsRatio_working_3-way'!Y6/3)</f>
        <v>0.149540332825325</v>
      </c>
      <c r="AD6" s="11">
        <f>'OddsRatio_working_3-way'!X6^(1/3)*SIN(('OddsRatio_working_3-way'!Y6+2*PI())/3)</f>
        <v>0.38776708252912157</v>
      </c>
      <c r="AE6" s="11">
        <f>'OddsRatio_working_3-way'!X6^(1/3)*SIN(('OddsRatio_working_3-way'!Y6+4*PI())/3)</f>
        <v>-0.53730741535444637</v>
      </c>
      <c r="AF6" s="11">
        <f>-'OddsRatio_working_3-way'!U6/(3*'OddsRatio_working_3-way'!X6^(1/3))*COS(('OddsRatio_working_3-way'!Y6)/3)</f>
        <v>0.53409201037353593</v>
      </c>
      <c r="AG6" s="11">
        <f>-'OddsRatio_working_3-way'!U6/(3*'OddsRatio_working_3-way'!X6^(1/3))*COS(('OddsRatio_working_3-way'!Y6+2*PI())/3)</f>
        <v>-0.39655173230387925</v>
      </c>
      <c r="AH6" s="11">
        <f>-'OddsRatio_working_3-way'!U6/(3*'OddsRatio_working_3-way'!X6^(1/3))*COS(('OddsRatio_working_3-way'!Y6+4*PI())/3)</f>
        <v>-0.13754027806965677</v>
      </c>
      <c r="AI6" s="11">
        <f>'OddsRatio_working_3-way'!U6/(3*'OddsRatio_working_3-way'!X6^(1/3))*SIN(('OddsRatio_working_3-way'!Y6)/3)</f>
        <v>-0.14954033282532503</v>
      </c>
      <c r="AJ6" s="11">
        <f>'OddsRatio_working_3-way'!U6/(3*'OddsRatio_working_3-way'!X6^(1/3))*SIN(('OddsRatio_working_3-way'!Y6+2*PI())/3)</f>
        <v>-0.38776708252912162</v>
      </c>
      <c r="AK6" s="11">
        <f>'OddsRatio_working_3-way'!U6/(3*'OddsRatio_working_3-way'!X6^(1/3))*SIN(('OddsRatio_working_3-way'!Y6+4*PI())/3)</f>
        <v>0.53730741535444648</v>
      </c>
      <c r="AL6" s="11">
        <f>'OddsRatio_working_3-way'!Z6+'OddsRatio_working_3-way'!AF6</f>
        <v>1.0681840207470716</v>
      </c>
      <c r="AM6" s="11">
        <f>'OddsRatio_working_3-way'!AA6+'OddsRatio_working_3-way'!AG6</f>
        <v>-0.79310346460775838</v>
      </c>
      <c r="AN6" s="11">
        <f>'OddsRatio_working_3-way'!AB6+'OddsRatio_working_3-way'!AH6</f>
        <v>-0.27508055613931348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1.0681840207470716</v>
      </c>
      <c r="AS6" s="11">
        <f>IF(('OddsRatio_working_3-way'!X6=0),IF(Q6&gt;0,-Q6^(1/3),(-Q6)^(1/3)),'OddsRatio_working_3-way'!AM6-'OddsRatio_working_3-way'!R6/3)</f>
        <v>-0.79310346460775838</v>
      </c>
      <c r="AT6" s="11">
        <f>IF(('OddsRatio_working_3-way'!X6=0),IF(Q6&gt;0,-Q6^(1/3),(-Q6)^(1/3)),'OddsRatio_working_3-way'!AN6-'OddsRatio_working_3-way'!R6/3)</f>
        <v>-0.27508055613931348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3.43</v>
      </c>
      <c r="D7" s="9">
        <f t="shared" si="13"/>
        <v>0.44390284293812926</v>
      </c>
      <c r="E7" s="9">
        <f t="shared" si="14"/>
        <v>0.27846247077385217</v>
      </c>
      <c r="F7" s="9">
        <f t="shared" si="15"/>
        <v>0.27763468628801846</v>
      </c>
      <c r="G7" s="9">
        <f t="shared" si="16"/>
        <v>1.0707223956746379</v>
      </c>
      <c r="H7" s="9">
        <f t="shared" si="17"/>
        <v>2.2527452029393267</v>
      </c>
      <c r="I7" s="9">
        <f t="shared" si="18"/>
        <v>3.5911481975326232</v>
      </c>
      <c r="J7" s="9">
        <f t="shared" si="19"/>
        <v>3.601855421489371</v>
      </c>
      <c r="K7" s="11">
        <f t="shared" si="20"/>
        <v>0.46082949308755761</v>
      </c>
      <c r="L7" s="11">
        <f t="shared" si="21"/>
        <v>0.29239766081871343</v>
      </c>
      <c r="M7" s="11">
        <f t="shared" si="22"/>
        <v>0.29154518950437314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-0.27028848336396338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0.23649204204278526</v>
      </c>
      <c r="Q7" s="11">
        <f>2*'OddsRatio_working_3-way'!K7*'OddsRatio_working_3-way'!L7*'OddsRatio_working_3-way'!M7</f>
        <v>7.8568784731822328E-2</v>
      </c>
      <c r="R7" s="11">
        <f t="shared" si="23"/>
        <v>0</v>
      </c>
      <c r="S7" s="11">
        <f t="shared" si="24"/>
        <v>-0.87496159325564482</v>
      </c>
      <c r="T7" s="11">
        <f t="shared" si="25"/>
        <v>-0.290684914702872</v>
      </c>
      <c r="U7" s="11">
        <f>'OddsRatio_working_3-way'!S7-'OddsRatio_working_3-way'!R7^2/3</f>
        <v>-0.87496159325564482</v>
      </c>
      <c r="V7" s="11">
        <f>'OddsRatio_working_3-way'!S7*'OddsRatio_working_3-way'!R7/3-2*'OddsRatio_working_3-way'!R7^3/27-'OddsRatio_working_3-way'!T7</f>
        <v>0.290684914702872</v>
      </c>
      <c r="W7" s="11">
        <f>'OddsRatio_working_3-way'!V7^2+4*'OddsRatio_working_3-way'!U7^3/27</f>
        <v>-1.4736897161381407E-2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0.15750763219380623</v>
      </c>
      <c r="Y7" s="11">
        <f>IF('OddsRatio_working_3-way'!W7&gt;=0,IF('OddsRatio_working_3-way'!V7+SQRT('OddsRatio_working_3-way'!W7)&gt;0,0,PI()),ACOS('OddsRatio_working_3-way'!V7/(2*'OddsRatio_working_3-way'!X7)))</f>
        <v>0.39560253259287248</v>
      </c>
      <c r="Z7" s="11">
        <f>'OddsRatio_working_3-way'!X7^(1/3)*COS('OddsRatio_working_3-way'!Y7/3)</f>
        <v>0.53536119783731895</v>
      </c>
      <c r="AA7" s="11">
        <f>'OddsRatio_working_3-way'!X7^(1/3)*COS(('OddsRatio_working_3-way'!Y7+2*PI())/3)</f>
        <v>-0.32917603941268736</v>
      </c>
      <c r="AB7" s="11">
        <f>'OddsRatio_working_3-way'!X7^(1/3)*COS(('OddsRatio_working_3-way'!Y7+4*PI())/3)</f>
        <v>-0.20618515842463164</v>
      </c>
      <c r="AC7" s="11">
        <f>'OddsRatio_working_3-way'!X7^(1/3)*SIN('OddsRatio_working_3-way'!Y7/3)</f>
        <v>7.1008818246323269E-2</v>
      </c>
      <c r="AD7" s="11">
        <f>'OddsRatio_working_3-way'!X7^(1/3)*SIN(('OddsRatio_working_3-way'!Y7+2*PI())/3)</f>
        <v>0.42813198840442318</v>
      </c>
      <c r="AE7" s="11">
        <f>'OddsRatio_working_3-way'!X7^(1/3)*SIN(('OddsRatio_working_3-way'!Y7+4*PI())/3)</f>
        <v>-0.49914080665074639</v>
      </c>
      <c r="AF7" s="11">
        <f>-'OddsRatio_working_3-way'!U7/(3*'OddsRatio_working_3-way'!X7^(1/3))*COS(('OddsRatio_working_3-way'!Y7)/3)</f>
        <v>0.53536119783731895</v>
      </c>
      <c r="AG7" s="11">
        <f>-'OddsRatio_working_3-way'!U7/(3*'OddsRatio_working_3-way'!X7^(1/3))*COS(('OddsRatio_working_3-way'!Y7+2*PI())/3)</f>
        <v>-0.32917603941268736</v>
      </c>
      <c r="AH7" s="11">
        <f>-'OddsRatio_working_3-way'!U7/(3*'OddsRatio_working_3-way'!X7^(1/3))*COS(('OddsRatio_working_3-way'!Y7+4*PI())/3)</f>
        <v>-0.20618515842463164</v>
      </c>
      <c r="AI7" s="11">
        <f>'OddsRatio_working_3-way'!U7/(3*'OddsRatio_working_3-way'!X7^(1/3))*SIN(('OddsRatio_working_3-way'!Y7)/3)</f>
        <v>-7.1008818246323269E-2</v>
      </c>
      <c r="AJ7" s="11">
        <f>'OddsRatio_working_3-way'!U7/(3*'OddsRatio_working_3-way'!X7^(1/3))*SIN(('OddsRatio_working_3-way'!Y7+2*PI())/3)</f>
        <v>-0.42813198840442318</v>
      </c>
      <c r="AK7" s="11">
        <f>'OddsRatio_working_3-way'!U7/(3*'OddsRatio_working_3-way'!X7^(1/3))*SIN(('OddsRatio_working_3-way'!Y7+4*PI())/3)</f>
        <v>0.49914080665074639</v>
      </c>
      <c r="AL7" s="11">
        <f>'OddsRatio_working_3-way'!Z7+'OddsRatio_working_3-way'!AF7</f>
        <v>1.0707223956746379</v>
      </c>
      <c r="AM7" s="11">
        <f>'OddsRatio_working_3-way'!AA7+'OddsRatio_working_3-way'!AG7</f>
        <v>-0.65835207882537472</v>
      </c>
      <c r="AN7" s="11">
        <f>'OddsRatio_working_3-way'!AB7+'OddsRatio_working_3-way'!AH7</f>
        <v>-0.41237031684926329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1.0707223956746379</v>
      </c>
      <c r="AS7" s="11">
        <f>IF(('OddsRatio_working_3-way'!X7=0),IF(Q7&gt;0,-Q7^(1/3),(-Q7)^(1/3)),'OddsRatio_working_3-way'!AM7-'OddsRatio_working_3-way'!R7/3)</f>
        <v>-0.65835207882537472</v>
      </c>
      <c r="AT7" s="11">
        <f>IF(('OddsRatio_working_3-way'!X7=0),IF(Q7&gt;0,-Q7^(1/3),(-Q7)^(1/3)),'OddsRatio_working_3-way'!AN7-'OddsRatio_working_3-way'!R7/3)</f>
        <v>-0.41237031684926329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1.42</v>
      </c>
      <c r="B8" s="4">
        <f>IF('True_Odds_Calculator_3-way'!B9="","",'True_Odds_Calculator_3-way'!B9)</f>
        <v>4.47</v>
      </c>
      <c r="C8" s="4">
        <f>IF('True_Odds_Calculator_3-way'!C9="","",'True_Odds_Calculator_3-way'!C9)</f>
        <v>8.18</v>
      </c>
      <c r="D8" s="9">
        <f t="shared" si="13"/>
        <v>0.68220079749711127</v>
      </c>
      <c r="E8" s="9">
        <f t="shared" si="14"/>
        <v>0.20623832072202691</v>
      </c>
      <c r="F8" s="9">
        <f t="shared" si="15"/>
        <v>0.11156088178086197</v>
      </c>
      <c r="G8" s="9">
        <f t="shared" si="16"/>
        <v>1.1091525700938889</v>
      </c>
      <c r="H8" s="9">
        <f t="shared" si="17"/>
        <v>1.4658440794394327</v>
      </c>
      <c r="I8" s="9">
        <f t="shared" si="18"/>
        <v>4.8487594182257947</v>
      </c>
      <c r="J8" s="9">
        <f t="shared" si="19"/>
        <v>8.9637154532741228</v>
      </c>
      <c r="K8" s="11">
        <f t="shared" si="20"/>
        <v>0.70422535211267612</v>
      </c>
      <c r="L8" s="11">
        <f t="shared" si="21"/>
        <v>0.2237136465324385</v>
      </c>
      <c r="M8" s="11">
        <f t="shared" si="22"/>
        <v>0.12224938875305624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-0.2015366513582405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0.21320552249682276</v>
      </c>
      <c r="Q8" s="11">
        <f>2*'OddsRatio_working_3-way'!K8*'OddsRatio_working_3-way'!L8*'OddsRatio_working_3-way'!M8</f>
        <v>3.851951625958857E-2</v>
      </c>
      <c r="R8" s="11">
        <f t="shared" si="23"/>
        <v>0</v>
      </c>
      <c r="S8" s="11">
        <f t="shared" si="24"/>
        <v>-1.0578994989742105</v>
      </c>
      <c r="T8" s="11">
        <f t="shared" si="25"/>
        <v>-0.19112908743888171</v>
      </c>
      <c r="U8" s="11">
        <f>'OddsRatio_working_3-way'!S8-'OddsRatio_working_3-way'!R8^2/3</f>
        <v>-1.0578994989742105</v>
      </c>
      <c r="V8" s="11">
        <f>'OddsRatio_working_3-way'!S8*'OddsRatio_working_3-way'!R8/3-2*'OddsRatio_working_3-way'!R8^3/27-'OddsRatio_working_3-way'!T8</f>
        <v>0.19112908743888171</v>
      </c>
      <c r="W8" s="11">
        <f>'OddsRatio_working_3-way'!V8^2+4*'OddsRatio_working_3-way'!U8^3/27</f>
        <v>-0.1388696204336155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0.20940388517099867</v>
      </c>
      <c r="Y8" s="11">
        <f>IF('OddsRatio_working_3-way'!W8&gt;=0,IF('OddsRatio_working_3-way'!V8+SQRT('OddsRatio_working_3-way'!W8)&gt;0,0,PI()),ACOS('OddsRatio_working_3-way'!V8/(2*'OddsRatio_working_3-way'!X8)))</f>
        <v>1.0968909736772714</v>
      </c>
      <c r="Z8" s="11">
        <f>'OddsRatio_working_3-way'!X8^(1/3)*COS('OddsRatio_working_3-way'!Y8/3)</f>
        <v>0.55457628504694445</v>
      </c>
      <c r="AA8" s="11">
        <f>'OddsRatio_working_3-way'!X8^(1/3)*COS(('OddsRatio_working_3-way'!Y8+2*PI())/3)</f>
        <v>-0.46115965415918025</v>
      </c>
      <c r="AB8" s="11">
        <f>'OddsRatio_working_3-way'!X8^(1/3)*COS(('OddsRatio_working_3-way'!Y8+4*PI())/3)</f>
        <v>-9.3416630887764113E-2</v>
      </c>
      <c r="AC8" s="11">
        <f>'OddsRatio_working_3-way'!X8^(1/3)*SIN('OddsRatio_working_3-way'!Y8/3)</f>
        <v>0.21231653347835888</v>
      </c>
      <c r="AD8" s="11">
        <f>'OddsRatio_working_3-way'!X8^(1/3)*SIN(('OddsRatio_working_3-way'!Y8+2*PI())/3)</f>
        <v>0.37411888444787461</v>
      </c>
      <c r="AE8" s="11">
        <f>'OddsRatio_working_3-way'!X8^(1/3)*SIN(('OddsRatio_working_3-way'!Y8+4*PI())/3)</f>
        <v>-0.58643541792623344</v>
      </c>
      <c r="AF8" s="11">
        <f>-'OddsRatio_working_3-way'!U8/(3*'OddsRatio_working_3-way'!X8^(1/3))*COS(('OddsRatio_working_3-way'!Y8)/3)</f>
        <v>0.55457628504694434</v>
      </c>
      <c r="AG8" s="11">
        <f>-'OddsRatio_working_3-way'!U8/(3*'OddsRatio_working_3-way'!X8^(1/3))*COS(('OddsRatio_working_3-way'!Y8+2*PI())/3)</f>
        <v>-0.46115965415918014</v>
      </c>
      <c r="AH8" s="11">
        <f>-'OddsRatio_working_3-way'!U8/(3*'OddsRatio_working_3-way'!X8^(1/3))*COS(('OddsRatio_working_3-way'!Y8+4*PI())/3)</f>
        <v>-9.3416630887764085E-2</v>
      </c>
      <c r="AI8" s="11">
        <f>'OddsRatio_working_3-way'!U8/(3*'OddsRatio_working_3-way'!X8^(1/3))*SIN(('OddsRatio_working_3-way'!Y8)/3)</f>
        <v>-0.21231653347835883</v>
      </c>
      <c r="AJ8" s="11">
        <f>'OddsRatio_working_3-way'!U8/(3*'OddsRatio_working_3-way'!X8^(1/3))*SIN(('OddsRatio_working_3-way'!Y8+2*PI())/3)</f>
        <v>-0.37411888444787456</v>
      </c>
      <c r="AK8" s="11">
        <f>'OddsRatio_working_3-way'!U8/(3*'OddsRatio_working_3-way'!X8^(1/3))*SIN(('OddsRatio_working_3-way'!Y8+4*PI())/3)</f>
        <v>0.58643541792623333</v>
      </c>
      <c r="AL8" s="11">
        <f>'OddsRatio_working_3-way'!Z8+'OddsRatio_working_3-way'!AF8</f>
        <v>1.1091525700938889</v>
      </c>
      <c r="AM8" s="11">
        <f>'OddsRatio_working_3-way'!AA8+'OddsRatio_working_3-way'!AG8</f>
        <v>-0.9223193083183604</v>
      </c>
      <c r="AN8" s="11">
        <f>'OddsRatio_working_3-way'!AB8+'OddsRatio_working_3-way'!AH8</f>
        <v>-0.1868332617755282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1.1091525700938889</v>
      </c>
      <c r="AS8" s="11">
        <f>IF(('OddsRatio_working_3-way'!X8=0),IF(Q8&gt;0,-Q8^(1/3),(-Q8)^(1/3)),'OddsRatio_working_3-way'!AM8-'OddsRatio_working_3-way'!R8/3)</f>
        <v>-0.9223193083183604</v>
      </c>
      <c r="AT8" s="11">
        <f>IF(('OddsRatio_working_3-way'!X8=0),IF(Q8&gt;0,-Q8^(1/3),(-Q8)^(1/3)),'OddsRatio_working_3-way'!AN8-'OddsRatio_working_3-way'!R8/3)</f>
        <v>-0.1868332617755282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2.67</v>
      </c>
      <c r="D9" s="9">
        <f t="shared" si="13"/>
        <v>0.34597311488769222</v>
      </c>
      <c r="E9" s="9">
        <f t="shared" si="14"/>
        <v>0.29477933190786293</v>
      </c>
      <c r="F9" s="9">
        <f t="shared" si="15"/>
        <v>0.35924755320444485</v>
      </c>
      <c r="G9" s="9">
        <f t="shared" si="16"/>
        <v>1.0680214700285697</v>
      </c>
      <c r="H9" s="9">
        <f t="shared" si="17"/>
        <v>2.8903980019505684</v>
      </c>
      <c r="I9" s="9">
        <f t="shared" si="18"/>
        <v>3.3923680928639963</v>
      </c>
      <c r="J9" s="9">
        <f t="shared" si="19"/>
        <v>2.7835958549477113</v>
      </c>
      <c r="K9" s="11">
        <f t="shared" si="20"/>
        <v>0.36101083032490977</v>
      </c>
      <c r="L9" s="11">
        <f t="shared" si="21"/>
        <v>0.30864197530864196</v>
      </c>
      <c r="M9" s="11">
        <f t="shared" si="22"/>
        <v>0.37453183520599254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-0.27631325263797302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0.23703490038441385</v>
      </c>
      <c r="Q9" s="11">
        <f>2*'OddsRatio_working_3-way'!K9*'OddsRatio_working_3-way'!L9*'OddsRatio_working_3-way'!M9</f>
        <v>8.3462993093103469E-2</v>
      </c>
      <c r="R9" s="11">
        <f t="shared" si="23"/>
        <v>0</v>
      </c>
      <c r="S9" s="11">
        <f t="shared" si="24"/>
        <v>-0.85784846771348366</v>
      </c>
      <c r="T9" s="11">
        <f t="shared" si="25"/>
        <v>-0.30205931961742383</v>
      </c>
      <c r="U9" s="11">
        <f>'OddsRatio_working_3-way'!S9-'OddsRatio_working_3-way'!R9^2/3</f>
        <v>-0.85784846771348366</v>
      </c>
      <c r="V9" s="11">
        <f>'OddsRatio_working_3-way'!S9*'OddsRatio_working_3-way'!R9/3-2*'OddsRatio_working_3-way'!R9^3/27-'OddsRatio_working_3-way'!T9</f>
        <v>0.30205931961742383</v>
      </c>
      <c r="W9" s="11">
        <f>'OddsRatio_working_3-way'!V9^2+4*'OddsRatio_working_3-way'!U9^3/27</f>
        <v>-2.285221248300856E-3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0.15290933082716196</v>
      </c>
      <c r="Y9" s="11">
        <f>IF('OddsRatio_working_3-way'!W9&gt;=0,IF('OddsRatio_working_3-way'!V9+SQRT('OddsRatio_working_3-way'!W9)&gt;0,0,PI()),ACOS('OddsRatio_working_3-way'!V9/(2*'OddsRatio_working_3-way'!X9)))</f>
        <v>0.1569584932307504</v>
      </c>
      <c r="Z9" s="11">
        <f>'OddsRatio_working_3-way'!X9^(1/3)*COS('OddsRatio_working_3-way'!Y9/3)</f>
        <v>0.53401073501428487</v>
      </c>
      <c r="AA9" s="11">
        <f>'OddsRatio_working_3-way'!X9^(1/3)*COS(('OddsRatio_working_3-way'!Y9+2*PI())/3)</f>
        <v>-0.2912235031806063</v>
      </c>
      <c r="AB9" s="11">
        <f>'OddsRatio_working_3-way'!X9^(1/3)*COS(('OddsRatio_working_3-way'!Y9+4*PI())/3)</f>
        <v>-0.24278723183367851</v>
      </c>
      <c r="AC9" s="11">
        <f>'OddsRatio_working_3-way'!X9^(1/3)*SIN('OddsRatio_working_3-way'!Y9/3)</f>
        <v>2.7964694300690575E-2</v>
      </c>
      <c r="AD9" s="11">
        <f>'OddsRatio_working_3-way'!X9^(1/3)*SIN(('OddsRatio_working_3-way'!Y9+2*PI())/3)</f>
        <v>0.44848451526562572</v>
      </c>
      <c r="AE9" s="11">
        <f>'OddsRatio_working_3-way'!X9^(1/3)*SIN(('OddsRatio_working_3-way'!Y9+4*PI())/3)</f>
        <v>-0.47644920956631626</v>
      </c>
      <c r="AF9" s="11">
        <f>-'OddsRatio_working_3-way'!U9/(3*'OddsRatio_working_3-way'!X9^(1/3))*COS(('OddsRatio_working_3-way'!Y9)/3)</f>
        <v>0.53401073501428487</v>
      </c>
      <c r="AG9" s="11">
        <f>-'OddsRatio_working_3-way'!U9/(3*'OddsRatio_working_3-way'!X9^(1/3))*COS(('OddsRatio_working_3-way'!Y9+2*PI())/3)</f>
        <v>-0.2912235031806063</v>
      </c>
      <c r="AH9" s="11">
        <f>-'OddsRatio_working_3-way'!U9/(3*'OddsRatio_working_3-way'!X9^(1/3))*COS(('OddsRatio_working_3-way'!Y9+4*PI())/3)</f>
        <v>-0.24278723183367851</v>
      </c>
      <c r="AI9" s="11">
        <f>'OddsRatio_working_3-way'!U9/(3*'OddsRatio_working_3-way'!X9^(1/3))*SIN(('OddsRatio_working_3-way'!Y9)/3)</f>
        <v>-2.7964694300690575E-2</v>
      </c>
      <c r="AJ9" s="11">
        <f>'OddsRatio_working_3-way'!U9/(3*'OddsRatio_working_3-way'!X9^(1/3))*SIN(('OddsRatio_working_3-way'!Y9+2*PI())/3)</f>
        <v>-0.44848451526562572</v>
      </c>
      <c r="AK9" s="11">
        <f>'OddsRatio_working_3-way'!U9/(3*'OddsRatio_working_3-way'!X9^(1/3))*SIN(('OddsRatio_working_3-way'!Y9+4*PI())/3)</f>
        <v>0.47644920956631626</v>
      </c>
      <c r="AL9" s="11">
        <f>'OddsRatio_working_3-way'!Z9+'OddsRatio_working_3-way'!AF9</f>
        <v>1.0680214700285697</v>
      </c>
      <c r="AM9" s="11">
        <f>'OddsRatio_working_3-way'!AA9+'OddsRatio_working_3-way'!AG9</f>
        <v>-0.5824470063612126</v>
      </c>
      <c r="AN9" s="11">
        <f>'OddsRatio_working_3-way'!AB9+'OddsRatio_working_3-way'!AH9</f>
        <v>-0.48557446366735701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1.0680214700285697</v>
      </c>
      <c r="AS9" s="11">
        <f>IF(('OddsRatio_working_3-way'!X9=0),IF(Q9&gt;0,-Q9^(1/3),(-Q9)^(1/3)),'OddsRatio_working_3-way'!AM9-'OddsRatio_working_3-way'!R9/3)</f>
        <v>-0.5824470063612126</v>
      </c>
      <c r="AT9" s="11">
        <f>IF(('OddsRatio_working_3-way'!X9=0),IF(Q9&gt;0,-Q9^(1/3),(-Q9)^(1/3)),'OddsRatio_working_3-way'!AN9-'OddsRatio_working_3-way'!R9/3)</f>
        <v>-0.48557446366735701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2.4700000000000002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2.92</v>
      </c>
      <c r="D10" s="9">
        <f t="shared" si="13"/>
        <v>0.39493493145260966</v>
      </c>
      <c r="E10" s="9">
        <f t="shared" si="14"/>
        <v>0.27184963310162885</v>
      </c>
      <c r="F10" s="9">
        <f t="shared" si="15"/>
        <v>0.33321543544576127</v>
      </c>
      <c r="G10" s="9">
        <f t="shared" si="16"/>
        <v>1.0422195085513315</v>
      </c>
      <c r="H10" s="9">
        <f t="shared" si="17"/>
        <v>2.5320626775704578</v>
      </c>
      <c r="I10" s="9">
        <f t="shared" si="18"/>
        <v>3.6785041369769216</v>
      </c>
      <c r="J10" s="9">
        <f t="shared" si="19"/>
        <v>3.0010614564185571</v>
      </c>
      <c r="K10" s="11">
        <f t="shared" si="20"/>
        <v>0.40485829959514169</v>
      </c>
      <c r="L10" s="11">
        <f t="shared" si="21"/>
        <v>0.28011204481792717</v>
      </c>
      <c r="M10" s="11">
        <f t="shared" si="22"/>
        <v>0.34246575342465752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-0.28171090964254375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0.23147187997266455</v>
      </c>
      <c r="Q10" s="11">
        <f>2*'OddsRatio_working_3-way'!K10*'OddsRatio_working_3-way'!L10*'OddsRatio_working_3-way'!M10</f>
        <v>7.7675127507605565E-2</v>
      </c>
      <c r="R10" s="11">
        <f t="shared" si="23"/>
        <v>0</v>
      </c>
      <c r="S10" s="11">
        <f t="shared" si="24"/>
        <v>-0.82166459320433738</v>
      </c>
      <c r="T10" s="11">
        <f t="shared" si="25"/>
        <v>-0.27572637355850249</v>
      </c>
      <c r="U10" s="11">
        <f>'OddsRatio_working_3-way'!S10-'OddsRatio_working_3-way'!R10^2/3</f>
        <v>-0.82166459320433738</v>
      </c>
      <c r="V10" s="11">
        <f>'OddsRatio_working_3-way'!S10*'OddsRatio_working_3-way'!R10/3-2*'OddsRatio_working_3-way'!R10^3/27-'OddsRatio_working_3-way'!T10</f>
        <v>0.27572637355850249</v>
      </c>
      <c r="W10" s="11">
        <f>'OddsRatio_working_3-way'!V10^2+4*'OddsRatio_working_3-way'!U10^3/27</f>
        <v>-6.1575800154889809E-3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0.14333755011441685</v>
      </c>
      <c r="Y10" s="11">
        <f>IF('OddsRatio_working_3-way'!W10&gt;=0,IF('OddsRatio_working_3-way'!V10+SQRT('OddsRatio_working_3-way'!W10)&gt;0,0,PI()),ACOS('OddsRatio_working_3-way'!V10/(2*'OddsRatio_working_3-way'!X10)))</f>
        <v>0.27726421306621751</v>
      </c>
      <c r="Z10" s="11">
        <f>'OddsRatio_working_3-way'!X10^(1/3)*COS('OddsRatio_working_3-way'!Y10/3)</f>
        <v>0.52110975427566575</v>
      </c>
      <c r="AA10" s="11">
        <f>'OddsRatio_working_3-way'!X10^(1/3)*COS(('OddsRatio_working_3-way'!Y10+2*PI())/3)</f>
        <v>-0.30238329212275522</v>
      </c>
      <c r="AB10" s="11">
        <f>'OddsRatio_working_3-way'!X10^(1/3)*COS(('OddsRatio_working_3-way'!Y10+4*PI())/3)</f>
        <v>-0.21872646215291056</v>
      </c>
      <c r="AC10" s="11">
        <f>'OddsRatio_working_3-way'!X10^(1/3)*SIN('OddsRatio_working_3-way'!Y10/3)</f>
        <v>4.8299293302640732E-2</v>
      </c>
      <c r="AD10" s="11">
        <f>'OddsRatio_working_3-way'!X10^(1/3)*SIN(('OddsRatio_working_3-way'!Y10+2*PI())/3)</f>
        <v>0.42714463871127267</v>
      </c>
      <c r="AE10" s="11">
        <f>'OddsRatio_working_3-way'!X10^(1/3)*SIN(('OddsRatio_working_3-way'!Y10+4*PI())/3)</f>
        <v>-0.47544393201391322</v>
      </c>
      <c r="AF10" s="11">
        <f>-'OddsRatio_working_3-way'!U10/(3*'OddsRatio_working_3-way'!X10^(1/3))*COS(('OddsRatio_working_3-way'!Y10)/3)</f>
        <v>0.52110975427566564</v>
      </c>
      <c r="AG10" s="11">
        <f>-'OddsRatio_working_3-way'!U10/(3*'OddsRatio_working_3-way'!X10^(1/3))*COS(('OddsRatio_working_3-way'!Y10+2*PI())/3)</f>
        <v>-0.30238329212275517</v>
      </c>
      <c r="AH10" s="11">
        <f>-'OddsRatio_working_3-way'!U10/(3*'OddsRatio_working_3-way'!X10^(1/3))*COS(('OddsRatio_working_3-way'!Y10+4*PI())/3)</f>
        <v>-0.2187264621529105</v>
      </c>
      <c r="AI10" s="11">
        <f>'OddsRatio_working_3-way'!U10/(3*'OddsRatio_working_3-way'!X10^(1/3))*SIN(('OddsRatio_working_3-way'!Y10)/3)</f>
        <v>-4.8299293302640718E-2</v>
      </c>
      <c r="AJ10" s="11">
        <f>'OddsRatio_working_3-way'!U10/(3*'OddsRatio_working_3-way'!X10^(1/3))*SIN(('OddsRatio_working_3-way'!Y10+2*PI())/3)</f>
        <v>-0.42714463871127262</v>
      </c>
      <c r="AK10" s="11">
        <f>'OddsRatio_working_3-way'!U10/(3*'OddsRatio_working_3-way'!X10^(1/3))*SIN(('OddsRatio_working_3-way'!Y10+4*PI())/3)</f>
        <v>0.47544393201391316</v>
      </c>
      <c r="AL10" s="11">
        <f>'OddsRatio_working_3-way'!Z10+'OddsRatio_working_3-way'!AF10</f>
        <v>1.0422195085513315</v>
      </c>
      <c r="AM10" s="11">
        <f>'OddsRatio_working_3-way'!AA10+'OddsRatio_working_3-way'!AG10</f>
        <v>-0.60476658424551033</v>
      </c>
      <c r="AN10" s="11">
        <f>'OddsRatio_working_3-way'!AB10+'OddsRatio_working_3-way'!AH10</f>
        <v>-0.43745292430582106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1.0422195085513315</v>
      </c>
      <c r="AS10" s="11">
        <f>IF(('OddsRatio_working_3-way'!X10=0),IF(Q10&gt;0,-Q10^(1/3),(-Q10)^(1/3)),'OddsRatio_working_3-way'!AM10-'OddsRatio_working_3-way'!R10/3)</f>
        <v>-0.60476658424551033</v>
      </c>
      <c r="AT10" s="11">
        <f>IF(('OddsRatio_working_3-way'!X10=0),IF(Q10&gt;0,-Q10^(1/3),(-Q10)^(1/3)),'OddsRatio_working_3-way'!AN10-'OddsRatio_working_3-way'!R10/3)</f>
        <v>-0.43745292430582106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4.29</v>
      </c>
      <c r="C11" s="4">
        <f>IF('True_Odds_Calculator_3-way'!C12="","",'True_Odds_Calculator_3-way'!C12)</f>
        <v>4.87</v>
      </c>
      <c r="D11" s="9">
        <f t="shared" si="13"/>
        <v>0.57909035919463547</v>
      </c>
      <c r="E11" s="9">
        <f t="shared" si="14"/>
        <v>0.22392970779179144</v>
      </c>
      <c r="F11" s="9">
        <f t="shared" si="15"/>
        <v>0.19697993301357314</v>
      </c>
      <c r="G11" s="9">
        <f t="shared" si="16"/>
        <v>1.0534003243121837</v>
      </c>
      <c r="H11" s="9">
        <f t="shared" si="17"/>
        <v>1.7268462237754065</v>
      </c>
      <c r="I11" s="9">
        <f t="shared" si="18"/>
        <v>4.4656870669870843</v>
      </c>
      <c r="J11" s="9">
        <f t="shared" si="19"/>
        <v>5.0766592550881509</v>
      </c>
      <c r="K11" s="11">
        <f t="shared" si="20"/>
        <v>0.59171597633136097</v>
      </c>
      <c r="L11" s="11">
        <f t="shared" si="21"/>
        <v>0.23310023310023309</v>
      </c>
      <c r="M11" s="11">
        <f t="shared" si="22"/>
        <v>0.20533880903490759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-0.24881868796428408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0.22232929903367188</v>
      </c>
      <c r="Q11" s="11">
        <f>2*'OddsRatio_working_3-way'!K11*'OddsRatio_working_3-way'!L11*'OddsRatio_working_3-way'!M11</f>
        <v>5.6644407397113856E-2</v>
      </c>
      <c r="R11" s="11">
        <f t="shared" si="23"/>
        <v>0</v>
      </c>
      <c r="S11" s="11">
        <f t="shared" si="24"/>
        <v>-0.89353939148487693</v>
      </c>
      <c r="T11" s="11">
        <f t="shared" si="25"/>
        <v>-0.22765334814901325</v>
      </c>
      <c r="U11" s="11">
        <f>'OddsRatio_working_3-way'!S11-'OddsRatio_working_3-way'!R11^2/3</f>
        <v>-0.89353939148487693</v>
      </c>
      <c r="V11" s="11">
        <f>'OddsRatio_working_3-way'!S11*'OddsRatio_working_3-way'!R11/3-2*'OddsRatio_working_3-way'!R11^3/27-'OddsRatio_working_3-way'!T11</f>
        <v>0.22765334814901325</v>
      </c>
      <c r="W11" s="11">
        <f>'OddsRatio_working_3-way'!V11^2+4*'OddsRatio_working_3-way'!U11^3/27</f>
        <v>-5.3864789846079904E-2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0.16255063577969769</v>
      </c>
      <c r="Y11" s="11">
        <f>IF('OddsRatio_working_3-way'!W11&gt;=0,IF('OddsRatio_working_3-way'!V11+SQRT('OddsRatio_working_3-way'!W11)&gt;0,0,PI()),ACOS('OddsRatio_working_3-way'!V11/(2*'OddsRatio_working_3-way'!X11)))</f>
        <v>0.79504360400241569</v>
      </c>
      <c r="Z11" s="11">
        <f>'OddsRatio_working_3-way'!X11^(1/3)*COS('OddsRatio_working_3-way'!Y11/3)</f>
        <v>0.52670016215609183</v>
      </c>
      <c r="AA11" s="11">
        <f>'OddsRatio_working_3-way'!X11^(1/3)*COS(('OddsRatio_working_3-way'!Y11+2*PI())/3)</f>
        <v>-0.38714447618452547</v>
      </c>
      <c r="AB11" s="11">
        <f>'OddsRatio_working_3-way'!X11^(1/3)*COS(('OddsRatio_working_3-way'!Y11+4*PI())/3)</f>
        <v>-0.13955568597156656</v>
      </c>
      <c r="AC11" s="11">
        <f>'OddsRatio_working_3-way'!X11^(1/3)*SIN('OddsRatio_working_3-way'!Y11/3)</f>
        <v>0.14294545467778577</v>
      </c>
      <c r="AD11" s="11">
        <f>'OddsRatio_working_3-way'!X11^(1/3)*SIN(('OddsRatio_working_3-way'!Y11+2*PI())/3)</f>
        <v>0.38466299326566594</v>
      </c>
      <c r="AE11" s="11">
        <f>'OddsRatio_working_3-way'!X11^(1/3)*SIN(('OddsRatio_working_3-way'!Y11+4*PI())/3)</f>
        <v>-0.52760844794345152</v>
      </c>
      <c r="AF11" s="11">
        <f>-'OddsRatio_working_3-way'!U11/(3*'OddsRatio_working_3-way'!X11^(1/3))*COS(('OddsRatio_working_3-way'!Y11)/3)</f>
        <v>0.52670016215609172</v>
      </c>
      <c r="AG11" s="11">
        <f>-'OddsRatio_working_3-way'!U11/(3*'OddsRatio_working_3-way'!X11^(1/3))*COS(('OddsRatio_working_3-way'!Y11+2*PI())/3)</f>
        <v>-0.38714447618452535</v>
      </c>
      <c r="AH11" s="11">
        <f>-'OddsRatio_working_3-way'!U11/(3*'OddsRatio_working_3-way'!X11^(1/3))*COS(('OddsRatio_working_3-way'!Y11+4*PI())/3)</f>
        <v>-0.13955568597156653</v>
      </c>
      <c r="AI11" s="11">
        <f>'OddsRatio_working_3-way'!U11/(3*'OddsRatio_working_3-way'!X11^(1/3))*SIN(('OddsRatio_working_3-way'!Y11)/3)</f>
        <v>-0.14294545467778574</v>
      </c>
      <c r="AJ11" s="11">
        <f>'OddsRatio_working_3-way'!U11/(3*'OddsRatio_working_3-way'!X11^(1/3))*SIN(('OddsRatio_working_3-way'!Y11+2*PI())/3)</f>
        <v>-0.38466299326566583</v>
      </c>
      <c r="AK11" s="11">
        <f>'OddsRatio_working_3-way'!U11/(3*'OddsRatio_working_3-way'!X11^(1/3))*SIN(('OddsRatio_working_3-way'!Y11+4*PI())/3)</f>
        <v>0.52760844794345141</v>
      </c>
      <c r="AL11" s="11">
        <f>'OddsRatio_working_3-way'!Z11+'OddsRatio_working_3-way'!AF11</f>
        <v>1.0534003243121837</v>
      </c>
      <c r="AM11" s="11">
        <f>'OddsRatio_working_3-way'!AA11+'OddsRatio_working_3-way'!AG11</f>
        <v>-0.77428895236905082</v>
      </c>
      <c r="AN11" s="11">
        <f>'OddsRatio_working_3-way'!AB11+'OddsRatio_working_3-way'!AH11</f>
        <v>-0.27911137194313307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1.0534003243121837</v>
      </c>
      <c r="AS11" s="11">
        <f>IF(('OddsRatio_working_3-way'!X11=0),IF(Q11&gt;0,-Q11^(1/3),(-Q11)^(1/3)),'OddsRatio_working_3-way'!AM11-'OddsRatio_working_3-way'!R11/3)</f>
        <v>-0.77428895236905082</v>
      </c>
      <c r="AT11" s="11">
        <f>IF(('OddsRatio_working_3-way'!X11=0),IF(Q11&gt;0,-Q11^(1/3),(-Q11)^(1/3)),'OddsRatio_working_3-way'!AN11-'OddsRatio_working_3-way'!R11/3)</f>
        <v>-0.27911137194313307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3.97</v>
      </c>
      <c r="C12" s="4">
        <f>IF('True_Odds_Calculator_3-way'!C13="","",'True_Odds_Calculator_3-way'!C13)</f>
        <v>2.08</v>
      </c>
      <c r="D12" s="9">
        <f t="shared" si="13"/>
        <v>0.2866913790328714</v>
      </c>
      <c r="E12" s="9">
        <f t="shared" si="14"/>
        <v>0.24361353654430334</v>
      </c>
      <c r="F12" s="9">
        <f t="shared" si="15"/>
        <v>0.46969508442282498</v>
      </c>
      <c r="G12" s="9">
        <f t="shared" si="16"/>
        <v>1.0454081515080131</v>
      </c>
      <c r="H12" s="9">
        <f t="shared" si="17"/>
        <v>3.4880714005890709</v>
      </c>
      <c r="I12" s="9">
        <f t="shared" si="18"/>
        <v>4.1048622099787995</v>
      </c>
      <c r="J12" s="9">
        <f t="shared" si="19"/>
        <v>2.1290408036286546</v>
      </c>
      <c r="K12" s="11">
        <f t="shared" si="20"/>
        <v>0.29585798816568049</v>
      </c>
      <c r="L12" s="11">
        <f t="shared" si="21"/>
        <v>0.25188916876574308</v>
      </c>
      <c r="M12" s="11">
        <f t="shared" si="22"/>
        <v>0.48076923076923073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-0.27351844569363515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0.2303776961714451</v>
      </c>
      <c r="Q12" s="11">
        <f>2*'OddsRatio_working_3-way'!K12*'OddsRatio_working_3-way'!L12*'OddsRatio_working_3-way'!M12</f>
        <v>7.165713722284453E-2</v>
      </c>
      <c r="R12" s="11">
        <f t="shared" si="23"/>
        <v>0</v>
      </c>
      <c r="S12" s="11">
        <f t="shared" si="24"/>
        <v>-0.84227480741642013</v>
      </c>
      <c r="T12" s="11">
        <f t="shared" si="25"/>
        <v>-0.26198283278893325</v>
      </c>
      <c r="U12" s="11">
        <f>'OddsRatio_working_3-way'!S12-'OddsRatio_working_3-way'!R12^2/3</f>
        <v>-0.84227480741642013</v>
      </c>
      <c r="V12" s="11">
        <f>'OddsRatio_working_3-way'!S12*'OddsRatio_working_3-way'!R12/3-2*'OddsRatio_working_3-way'!R12^3/27-'OddsRatio_working_3-way'!T12</f>
        <v>0.26198283278893325</v>
      </c>
      <c r="W12" s="11">
        <f>'OddsRatio_working_3-way'!V12^2+4*'OddsRatio_working_3-way'!U12^3/27</f>
        <v>-1.988830857982142E-2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0.1487643381794975</v>
      </c>
      <c r="Y12" s="11">
        <f>IF('OddsRatio_working_3-way'!W12&gt;=0,IF('OddsRatio_working_3-way'!V12+SQRT('OddsRatio_working_3-way'!W12)&gt;0,0,PI()),ACOS('OddsRatio_working_3-way'!V12/(2*'OddsRatio_working_3-way'!X12)))</f>
        <v>0.49381777563600204</v>
      </c>
      <c r="Z12" s="11">
        <f>'OddsRatio_working_3-way'!X12^(1/3)*COS('OddsRatio_working_3-way'!Y12/3)</f>
        <v>0.52270407575400657</v>
      </c>
      <c r="AA12" s="11">
        <f>'OddsRatio_working_3-way'!X12^(1/3)*COS(('OddsRatio_working_3-way'!Y12+2*PI())/3)</f>
        <v>-0.33654538031313491</v>
      </c>
      <c r="AB12" s="11">
        <f>'OddsRatio_working_3-way'!X12^(1/3)*COS(('OddsRatio_working_3-way'!Y12+4*PI())/3)</f>
        <v>-0.18615869544087157</v>
      </c>
      <c r="AC12" s="11">
        <f>'OddsRatio_working_3-way'!X12^(1/3)*SIN('OddsRatio_working_3-way'!Y12/3)</f>
        <v>8.682579299353671E-2</v>
      </c>
      <c r="AD12" s="11">
        <f>'OddsRatio_working_3-way'!X12^(1/3)*SIN(('OddsRatio_working_3-way'!Y12+2*PI())/3)</f>
        <v>0.40926211176786709</v>
      </c>
      <c r="AE12" s="11">
        <f>'OddsRatio_working_3-way'!X12^(1/3)*SIN(('OddsRatio_working_3-way'!Y12+4*PI())/3)</f>
        <v>-0.49608790476140369</v>
      </c>
      <c r="AF12" s="11">
        <f>-'OddsRatio_working_3-way'!U12/(3*'OddsRatio_working_3-way'!X12^(1/3))*COS(('OddsRatio_working_3-way'!Y12)/3)</f>
        <v>0.52270407575400657</v>
      </c>
      <c r="AG12" s="11">
        <f>-'OddsRatio_working_3-way'!U12/(3*'OddsRatio_working_3-way'!X12^(1/3))*COS(('OddsRatio_working_3-way'!Y12+2*PI())/3)</f>
        <v>-0.33654538031313491</v>
      </c>
      <c r="AH12" s="11">
        <f>-'OddsRatio_working_3-way'!U12/(3*'OddsRatio_working_3-way'!X12^(1/3))*COS(('OddsRatio_working_3-way'!Y12+4*PI())/3)</f>
        <v>-0.18615869544087157</v>
      </c>
      <c r="AI12" s="11">
        <f>'OddsRatio_working_3-way'!U12/(3*'OddsRatio_working_3-way'!X12^(1/3))*SIN(('OddsRatio_working_3-way'!Y12)/3)</f>
        <v>-8.682579299353671E-2</v>
      </c>
      <c r="AJ12" s="11">
        <f>'OddsRatio_working_3-way'!U12/(3*'OddsRatio_working_3-way'!X12^(1/3))*SIN(('OddsRatio_working_3-way'!Y12+2*PI())/3)</f>
        <v>-0.40926211176786709</v>
      </c>
      <c r="AK12" s="11">
        <f>'OddsRatio_working_3-way'!U12/(3*'OddsRatio_working_3-way'!X12^(1/3))*SIN(('OddsRatio_working_3-way'!Y12+4*PI())/3)</f>
        <v>0.49608790476140369</v>
      </c>
      <c r="AL12" s="11">
        <f>'OddsRatio_working_3-way'!Z12+'OddsRatio_working_3-way'!AF12</f>
        <v>1.0454081515080131</v>
      </c>
      <c r="AM12" s="11">
        <f>'OddsRatio_working_3-way'!AA12+'OddsRatio_working_3-way'!AG12</f>
        <v>-0.67309076062626982</v>
      </c>
      <c r="AN12" s="11">
        <f>'OddsRatio_working_3-way'!AB12+'OddsRatio_working_3-way'!AH12</f>
        <v>-0.37231739088174315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1.0454081515080131</v>
      </c>
      <c r="AS12" s="11">
        <f>IF(('OddsRatio_working_3-way'!X12=0),IF(Q12&gt;0,-Q12^(1/3),(-Q12)^(1/3)),'OddsRatio_working_3-way'!AM12-'OddsRatio_working_3-way'!R12/3)</f>
        <v>-0.67309076062626982</v>
      </c>
      <c r="AT12" s="11">
        <f>IF(('OddsRatio_working_3-way'!X12=0),IF(Q12&gt;0,-Q12^(1/3),(-Q12)^(1/3)),'OddsRatio_working_3-way'!AN12-'OddsRatio_working_3-way'!R12/3)</f>
        <v>-0.37231739088174315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5.51</v>
      </c>
      <c r="B13" s="4">
        <f>IF('True_Odds_Calculator_3-way'!B14="","",'True_Odds_Calculator_3-way'!B14)</f>
        <v>3.92</v>
      </c>
      <c r="C13" s="4">
        <f>IF('True_Odds_Calculator_3-way'!C14="","",'True_Odds_Calculator_3-way'!C14)</f>
        <v>1.67</v>
      </c>
      <c r="D13" s="9">
        <f t="shared" si="13"/>
        <v>0.17251430321427252</v>
      </c>
      <c r="E13" s="9">
        <f t="shared" si="14"/>
        <v>0.24357137947393243</v>
      </c>
      <c r="F13" s="9">
        <f t="shared" si="15"/>
        <v>0.58391431731179488</v>
      </c>
      <c r="G13" s="9">
        <f t="shared" si="16"/>
        <v>1.0635522859866973</v>
      </c>
      <c r="H13" s="9">
        <f t="shared" si="17"/>
        <v>5.7966208098000047</v>
      </c>
      <c r="I13" s="9">
        <f t="shared" si="18"/>
        <v>4.1055726750811559</v>
      </c>
      <c r="J13" s="9">
        <f t="shared" si="19"/>
        <v>1.7125800316110871</v>
      </c>
      <c r="K13" s="11">
        <f t="shared" si="20"/>
        <v>0.18148820326678766</v>
      </c>
      <c r="L13" s="11">
        <f t="shared" si="21"/>
        <v>0.25510204081632654</v>
      </c>
      <c r="M13" s="11">
        <f t="shared" si="22"/>
        <v>0.5988023952095809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-0.24461329572419277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0.22455921521156363</v>
      </c>
      <c r="Q13" s="11">
        <f>2*'OddsRatio_working_3-way'!K13*'OddsRatio_working_3-way'!L13*'OddsRatio_working_3-way'!M13</f>
        <v>5.5446719805324354E-2</v>
      </c>
      <c r="R13" s="11">
        <f t="shared" si="23"/>
        <v>0</v>
      </c>
      <c r="S13" s="11">
        <f t="shared" si="24"/>
        <v>-0.91801720976262635</v>
      </c>
      <c r="T13" s="11">
        <f t="shared" si="25"/>
        <v>-0.22667091599077194</v>
      </c>
      <c r="U13" s="11">
        <f>'OddsRatio_working_3-way'!S13-'OddsRatio_working_3-way'!R13^2/3</f>
        <v>-0.91801720976262635</v>
      </c>
      <c r="V13" s="11">
        <f>'OddsRatio_working_3-way'!S13*'OddsRatio_working_3-way'!R13/3-2*'OddsRatio_working_3-way'!R13^3/27-'OddsRatio_working_3-way'!T13</f>
        <v>0.22667091599077194</v>
      </c>
      <c r="W13" s="11">
        <f>'OddsRatio_working_3-way'!V13^2+4*'OddsRatio_working_3-way'!U13^3/27</f>
        <v>-6.3237205778078065E-2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0.1692755962433552</v>
      </c>
      <c r="Y13" s="11">
        <f>IF('OddsRatio_working_3-way'!W13&gt;=0,IF('OddsRatio_working_3-way'!V13+SQRT('OddsRatio_working_3-way'!W13)&gt;0,0,PI()),ACOS('OddsRatio_working_3-way'!V13/(2*'OddsRatio_working_3-way'!X13)))</f>
        <v>0.83721754655297209</v>
      </c>
      <c r="Z13" s="11">
        <f>'OddsRatio_working_3-way'!X13^(1/3)*COS('OddsRatio_working_3-way'!Y13/3)</f>
        <v>0.53177614299334863</v>
      </c>
      <c r="AA13" s="11">
        <f>'OddsRatio_working_3-way'!X13^(1/3)*COS(('OddsRatio_working_3-way'!Y13+2*PI())/3)</f>
        <v>-0.39785360770971306</v>
      </c>
      <c r="AB13" s="11">
        <f>'OddsRatio_working_3-way'!X13^(1/3)*COS(('OddsRatio_working_3-way'!Y13+4*PI())/3)</f>
        <v>-0.13392253528363546</v>
      </c>
      <c r="AC13" s="11">
        <f>'OddsRatio_working_3-way'!X13^(1/3)*SIN('OddsRatio_working_3-way'!Y13/3)</f>
        <v>0.15238067571270242</v>
      </c>
      <c r="AD13" s="11">
        <f>'OddsRatio_working_3-way'!X13^(1/3)*SIN(('OddsRatio_working_3-way'!Y13+2*PI())/3)</f>
        <v>0.38434131110239489</v>
      </c>
      <c r="AE13" s="11">
        <f>'OddsRatio_working_3-way'!X13^(1/3)*SIN(('OddsRatio_working_3-way'!Y13+4*PI())/3)</f>
        <v>-0.53672198681509731</v>
      </c>
      <c r="AF13" s="11">
        <f>-'OddsRatio_working_3-way'!U13/(3*'OddsRatio_working_3-way'!X13^(1/3))*COS(('OddsRatio_working_3-way'!Y13)/3)</f>
        <v>0.53177614299334863</v>
      </c>
      <c r="AG13" s="11">
        <f>-'OddsRatio_working_3-way'!U13/(3*'OddsRatio_working_3-way'!X13^(1/3))*COS(('OddsRatio_working_3-way'!Y13+2*PI())/3)</f>
        <v>-0.39785360770971306</v>
      </c>
      <c r="AH13" s="11">
        <f>-'OddsRatio_working_3-way'!U13/(3*'OddsRatio_working_3-way'!X13^(1/3))*COS(('OddsRatio_working_3-way'!Y13+4*PI())/3)</f>
        <v>-0.13392253528363546</v>
      </c>
      <c r="AI13" s="11">
        <f>'OddsRatio_working_3-way'!U13/(3*'OddsRatio_working_3-way'!X13^(1/3))*SIN(('OddsRatio_working_3-way'!Y13)/3)</f>
        <v>-0.15238067571270242</v>
      </c>
      <c r="AJ13" s="11">
        <f>'OddsRatio_working_3-way'!U13/(3*'OddsRatio_working_3-way'!X13^(1/3))*SIN(('OddsRatio_working_3-way'!Y13+2*PI())/3)</f>
        <v>-0.38434131110239489</v>
      </c>
      <c r="AK13" s="11">
        <f>'OddsRatio_working_3-way'!U13/(3*'OddsRatio_working_3-way'!X13^(1/3))*SIN(('OddsRatio_working_3-way'!Y13+4*PI())/3)</f>
        <v>0.53672198681509731</v>
      </c>
      <c r="AL13" s="11">
        <f>'OddsRatio_working_3-way'!Z13+'OddsRatio_working_3-way'!AF13</f>
        <v>1.0635522859866973</v>
      </c>
      <c r="AM13" s="11">
        <f>'OddsRatio_working_3-way'!AA13+'OddsRatio_working_3-way'!AG13</f>
        <v>-0.79570721541942613</v>
      </c>
      <c r="AN13" s="11">
        <f>'OddsRatio_working_3-way'!AB13+'OddsRatio_working_3-way'!AH13</f>
        <v>-0.26784507056727092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1.0635522859866973</v>
      </c>
      <c r="AS13" s="11">
        <f>IF(('OddsRatio_working_3-way'!X13=0),IF(Q13&gt;0,-Q13^(1/3),(-Q13)^(1/3)),'OddsRatio_working_3-way'!AM13-'OddsRatio_working_3-way'!R13/3)</f>
        <v>-0.79570721541942613</v>
      </c>
      <c r="AT13" s="11">
        <f>IF(('OddsRatio_working_3-way'!X13=0),IF(Q13&gt;0,-Q13^(1/3),(-Q13)^(1/3)),'OddsRatio_working_3-way'!AN13-'OddsRatio_working_3-way'!R13/3)</f>
        <v>-0.26784507056727092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3.27</v>
      </c>
      <c r="C14" s="4">
        <f>IF('True_Odds_Calculator_3-way'!C15="","",'True_Odds_Calculator_3-way'!C15)</f>
        <v>3.92</v>
      </c>
      <c r="D14" s="9">
        <f t="shared" si="13"/>
        <v>0.46051655622827481</v>
      </c>
      <c r="E14" s="9">
        <f t="shared" si="14"/>
        <v>0.29448850291578865</v>
      </c>
      <c r="F14" s="9">
        <f t="shared" si="15"/>
        <v>0.24499494085593657</v>
      </c>
      <c r="G14" s="9">
        <f t="shared" si="16"/>
        <v>1.0553825132709245</v>
      </c>
      <c r="H14" s="9">
        <f t="shared" si="17"/>
        <v>2.1714745897307264</v>
      </c>
      <c r="I14" s="9">
        <f t="shared" si="18"/>
        <v>3.3957183051249986</v>
      </c>
      <c r="J14" s="9">
        <f t="shared" si="19"/>
        <v>4.0817169387510992</v>
      </c>
      <c r="K14" s="11">
        <f t="shared" si="20"/>
        <v>0.47393364928909953</v>
      </c>
      <c r="L14" s="11">
        <f t="shared" si="21"/>
        <v>0.3058103975535168</v>
      </c>
      <c r="M14" s="11">
        <f t="shared" si="22"/>
        <v>0.25510204081632654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-0.27202912992667827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0.23292938202282082</v>
      </c>
      <c r="Q14" s="11">
        <f>2*'OddsRatio_working_3-way'!K14*'OddsRatio_working_3-way'!L14*'OddsRatio_working_3-way'!M14</f>
        <v>7.394583556280028E-2</v>
      </c>
      <c r="R14" s="11">
        <f t="shared" si="23"/>
        <v>0</v>
      </c>
      <c r="S14" s="11">
        <f t="shared" si="24"/>
        <v>-0.85626632002831371</v>
      </c>
      <c r="T14" s="11">
        <f t="shared" si="25"/>
        <v>-0.27183057778676634</v>
      </c>
      <c r="U14" s="11">
        <f>'OddsRatio_working_3-way'!S14-'OddsRatio_working_3-way'!R14^2/3</f>
        <v>-0.85626632002831371</v>
      </c>
      <c r="V14" s="11">
        <f>'OddsRatio_working_3-way'!S14*'OddsRatio_working_3-way'!R14/3-2*'OddsRatio_working_3-way'!R14^3/27-'OddsRatio_working_3-way'!T14</f>
        <v>0.27183057778676634</v>
      </c>
      <c r="W14" s="11">
        <f>'OddsRatio_working_3-way'!V14^2+4*'OddsRatio_working_3-way'!U14^3/27</f>
        <v>-1.9116674013383086E-2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0.15248650516789208</v>
      </c>
      <c r="Y14" s="11">
        <f>IF('OddsRatio_working_3-way'!W14&gt;=0,IF('OddsRatio_working_3-way'!V14+SQRT('OddsRatio_working_3-way'!W14)&gt;0,0,PI()),ACOS('OddsRatio_working_3-way'!V14/(2*'OddsRatio_working_3-way'!X14)))</f>
        <v>0.47053322725579827</v>
      </c>
      <c r="Z14" s="11">
        <f>'OddsRatio_working_3-way'!X14^(1/3)*COS('OddsRatio_working_3-way'!Y14/3)</f>
        <v>0.52769125663546235</v>
      </c>
      <c r="AA14" s="11">
        <f>'OddsRatio_working_3-way'!X14^(1/3)*COS(('OddsRatio_working_3-way'!Y14+2*PI())/3)</f>
        <v>-0.33611618428586709</v>
      </c>
      <c r="AB14" s="11">
        <f>'OddsRatio_working_3-way'!X14^(1/3)*COS(('OddsRatio_working_3-way'!Y14+4*PI())/3)</f>
        <v>-0.19157507234959514</v>
      </c>
      <c r="AC14" s="11">
        <f>'OddsRatio_working_3-way'!X14^(1/3)*SIN('OddsRatio_working_3-way'!Y14/3)</f>
        <v>8.3450849885374517E-2</v>
      </c>
      <c r="AD14" s="11">
        <f>'OddsRatio_working_3-way'!X14^(1/3)*SIN(('OddsRatio_working_3-way'!Y14+2*PI())/3)</f>
        <v>0.41526860865855691</v>
      </c>
      <c r="AE14" s="11">
        <f>'OddsRatio_working_3-way'!X14^(1/3)*SIN(('OddsRatio_working_3-way'!Y14+4*PI())/3)</f>
        <v>-0.49871945854393135</v>
      </c>
      <c r="AF14" s="11">
        <f>-'OddsRatio_working_3-way'!U14/(3*'OddsRatio_working_3-way'!X14^(1/3))*COS(('OddsRatio_working_3-way'!Y14)/3)</f>
        <v>0.52769125663546212</v>
      </c>
      <c r="AG14" s="11">
        <f>-'OddsRatio_working_3-way'!U14/(3*'OddsRatio_working_3-way'!X14^(1/3))*COS(('OddsRatio_working_3-way'!Y14+2*PI())/3)</f>
        <v>-0.33611618428586693</v>
      </c>
      <c r="AH14" s="11">
        <f>-'OddsRatio_working_3-way'!U14/(3*'OddsRatio_working_3-way'!X14^(1/3))*COS(('OddsRatio_working_3-way'!Y14+4*PI())/3)</f>
        <v>-0.19157507234959506</v>
      </c>
      <c r="AI14" s="11">
        <f>'OddsRatio_working_3-way'!U14/(3*'OddsRatio_working_3-way'!X14^(1/3))*SIN(('OddsRatio_working_3-way'!Y14)/3)</f>
        <v>-8.3450849885374476E-2</v>
      </c>
      <c r="AJ14" s="11">
        <f>'OddsRatio_working_3-way'!U14/(3*'OddsRatio_working_3-way'!X14^(1/3))*SIN(('OddsRatio_working_3-way'!Y14+2*PI())/3)</f>
        <v>-0.41526860865855675</v>
      </c>
      <c r="AK14" s="11">
        <f>'OddsRatio_working_3-way'!U14/(3*'OddsRatio_working_3-way'!X14^(1/3))*SIN(('OddsRatio_working_3-way'!Y14+4*PI())/3)</f>
        <v>0.49871945854393113</v>
      </c>
      <c r="AL14" s="11">
        <f>'OddsRatio_working_3-way'!Z14+'OddsRatio_working_3-way'!AF14</f>
        <v>1.0553825132709245</v>
      </c>
      <c r="AM14" s="11">
        <f>'OddsRatio_working_3-way'!AA14+'OddsRatio_working_3-way'!AG14</f>
        <v>-0.67223236857173396</v>
      </c>
      <c r="AN14" s="11">
        <f>'OddsRatio_working_3-way'!AB14+'OddsRatio_working_3-way'!AH14</f>
        <v>-0.38315014469919018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1.0553825132709245</v>
      </c>
      <c r="AS14" s="11">
        <f>IF(('OddsRatio_working_3-way'!X14=0),IF(Q14&gt;0,-Q14^(1/3),(-Q14)^(1/3)),'OddsRatio_working_3-way'!AM14-'OddsRatio_working_3-way'!R14/3)</f>
        <v>-0.67223236857173396</v>
      </c>
      <c r="AT14" s="11">
        <f>IF(('OddsRatio_working_3-way'!X14=0),IF(Q14&gt;0,-Q14^(1/3),(-Q14)^(1/3)),'OddsRatio_working_3-way'!AN14-'OddsRatio_working_3-way'!R14/3)</f>
        <v>-0.38315014469919018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1.35</v>
      </c>
      <c r="B15" s="4">
        <f>IF('True_Odds_Calculator_3-way'!B16="","",'True_Odds_Calculator_3-way'!B16)</f>
        <v>4.84</v>
      </c>
      <c r="C15" s="4">
        <f>IF('True_Odds_Calculator_3-way'!C16="","",'True_Odds_Calculator_3-way'!C16)</f>
        <v>10.83</v>
      </c>
      <c r="D15" s="9">
        <f t="shared" si="13"/>
        <v>0.72290199695347712</v>
      </c>
      <c r="E15" s="9">
        <f t="shared" si="14"/>
        <v>0.19210467844513923</v>
      </c>
      <c r="F15" s="9">
        <f t="shared" si="15"/>
        <v>8.499332460138373E-2</v>
      </c>
      <c r="G15" s="9">
        <f t="shared" si="16"/>
        <v>1.095181066685964</v>
      </c>
      <c r="H15" s="9">
        <f t="shared" si="17"/>
        <v>1.3833133733400873</v>
      </c>
      <c r="I15" s="9">
        <f t="shared" si="18"/>
        <v>5.2054952960741012</v>
      </c>
      <c r="J15" s="9">
        <f t="shared" si="19"/>
        <v>11.765629885523028</v>
      </c>
      <c r="K15" s="11">
        <f t="shared" si="20"/>
        <v>0.7407407407407407</v>
      </c>
      <c r="L15" s="11">
        <f t="shared" si="21"/>
        <v>0.20661157024793389</v>
      </c>
      <c r="M15" s="11">
        <f t="shared" si="22"/>
        <v>9.2336103416435819E-2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-0.18670037909524184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0.19812552340043316</v>
      </c>
      <c r="Q15" s="11">
        <f>2*'OddsRatio_working_3-way'!K15*'OddsRatio_working_3-way'!L15*'OddsRatio_working_3-way'!M15</f>
        <v>2.8263270099919139E-2</v>
      </c>
      <c r="R15" s="11">
        <f t="shared" si="23"/>
        <v>0</v>
      </c>
      <c r="S15" s="11">
        <f t="shared" si="24"/>
        <v>-1.0611950782347528</v>
      </c>
      <c r="T15" s="11">
        <f t="shared" si="25"/>
        <v>-0.15138303541151965</v>
      </c>
      <c r="U15" s="11">
        <f>'OddsRatio_working_3-way'!S15-'OddsRatio_working_3-way'!R15^2/3</f>
        <v>-1.0611950782347528</v>
      </c>
      <c r="V15" s="11">
        <f>'OddsRatio_working_3-way'!S15*'OddsRatio_working_3-way'!R15/3-2*'OddsRatio_working_3-way'!R15^3/27-'OddsRatio_working_3-way'!T15</f>
        <v>0.15138303541151965</v>
      </c>
      <c r="W15" s="11">
        <f>'OddsRatio_working_3-way'!V15^2+4*'OddsRatio_working_3-way'!U15^3/27</f>
        <v>-0.15412746001694999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0.21038315250237802</v>
      </c>
      <c r="Y15" s="11">
        <f>IF('OddsRatio_working_3-way'!W15&gt;=0,IF('OddsRatio_working_3-way'!V15+SQRT('OddsRatio_working_3-way'!W15)&gt;0,0,PI()),ACOS('OddsRatio_working_3-way'!V15/(2*'OddsRatio_working_3-way'!X15)))</f>
        <v>1.2027649102364331</v>
      </c>
      <c r="Z15" s="11">
        <f>'OddsRatio_working_3-way'!X15^(1/3)*COS('OddsRatio_working_3-way'!Y15/3)</f>
        <v>0.54759053334298202</v>
      </c>
      <c r="AA15" s="11">
        <f>'OddsRatio_working_3-way'!X15^(1/3)*COS(('OddsRatio_working_3-way'!Y15+2*PI())/3)</f>
        <v>-0.47481075215345464</v>
      </c>
      <c r="AB15" s="11">
        <f>'OddsRatio_working_3-way'!X15^(1/3)*COS(('OddsRatio_working_3-way'!Y15+4*PI())/3)</f>
        <v>-7.2779781189527534E-2</v>
      </c>
      <c r="AC15" s="11">
        <f>'OddsRatio_working_3-way'!X15^(1/3)*SIN('OddsRatio_working_3-way'!Y15/3)</f>
        <v>0.23211268930859</v>
      </c>
      <c r="AD15" s="11">
        <f>'OddsRatio_working_3-way'!X15^(1/3)*SIN(('OddsRatio_working_3-way'!Y15+2*PI())/3)</f>
        <v>0.35817096809259713</v>
      </c>
      <c r="AE15" s="11">
        <f>'OddsRatio_working_3-way'!X15^(1/3)*SIN(('OddsRatio_working_3-way'!Y15+4*PI())/3)</f>
        <v>-0.59028365740118716</v>
      </c>
      <c r="AF15" s="11">
        <f>-'OddsRatio_working_3-way'!U15/(3*'OddsRatio_working_3-way'!X15^(1/3))*COS(('OddsRatio_working_3-way'!Y15)/3)</f>
        <v>0.54759053334298202</v>
      </c>
      <c r="AG15" s="11">
        <f>-'OddsRatio_working_3-way'!U15/(3*'OddsRatio_working_3-way'!X15^(1/3))*COS(('OddsRatio_working_3-way'!Y15+2*PI())/3)</f>
        <v>-0.47481075215345464</v>
      </c>
      <c r="AH15" s="11">
        <f>-'OddsRatio_working_3-way'!U15/(3*'OddsRatio_working_3-way'!X15^(1/3))*COS(('OddsRatio_working_3-way'!Y15+4*PI())/3)</f>
        <v>-7.2779781189527534E-2</v>
      </c>
      <c r="AI15" s="11">
        <f>'OddsRatio_working_3-way'!U15/(3*'OddsRatio_working_3-way'!X15^(1/3))*SIN(('OddsRatio_working_3-way'!Y15)/3)</f>
        <v>-0.23211268930859</v>
      </c>
      <c r="AJ15" s="11">
        <f>'OddsRatio_working_3-way'!U15/(3*'OddsRatio_working_3-way'!X15^(1/3))*SIN(('OddsRatio_working_3-way'!Y15+2*PI())/3)</f>
        <v>-0.35817096809259713</v>
      </c>
      <c r="AK15" s="11">
        <f>'OddsRatio_working_3-way'!U15/(3*'OddsRatio_working_3-way'!X15^(1/3))*SIN(('OddsRatio_working_3-way'!Y15+4*PI())/3)</f>
        <v>0.59028365740118716</v>
      </c>
      <c r="AL15" s="11">
        <f>'OddsRatio_working_3-way'!Z15+'OddsRatio_working_3-way'!AF15</f>
        <v>1.095181066685964</v>
      </c>
      <c r="AM15" s="11">
        <f>'OddsRatio_working_3-way'!AA15+'OddsRatio_working_3-way'!AG15</f>
        <v>-0.94962150430690928</v>
      </c>
      <c r="AN15" s="11">
        <f>'OddsRatio_working_3-way'!AB15+'OddsRatio_working_3-way'!AH15</f>
        <v>-0.14555956237905507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1.095181066685964</v>
      </c>
      <c r="AS15" s="11">
        <f>IF(('OddsRatio_working_3-way'!X15=0),IF(Q15&gt;0,-Q15^(1/3),(-Q15)^(1/3)),'OddsRatio_working_3-way'!AM15-'OddsRatio_working_3-way'!R15/3)</f>
        <v>-0.94962150430690928</v>
      </c>
      <c r="AT15" s="11">
        <f>IF(('OddsRatio_working_3-way'!X15=0),IF(Q15&gt;0,-Q15^(1/3),(-Q15)^(1/3)),'OddsRatio_working_3-way'!AN15-'OddsRatio_working_3-way'!R15/3)</f>
        <v>-0.14555956237905507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3.33</v>
      </c>
      <c r="C16" s="4">
        <f>IF('True_Odds_Calculator_3-way'!C17="","",'True_Odds_Calculator_3-way'!C17)</f>
        <v>3.99</v>
      </c>
      <c r="D16" s="9">
        <f t="shared" si="13"/>
        <v>0.46707583422206878</v>
      </c>
      <c r="E16" s="9">
        <f t="shared" si="14"/>
        <v>0.29078427514517019</v>
      </c>
      <c r="F16" s="9">
        <f t="shared" si="15"/>
        <v>0.2421398906327612</v>
      </c>
      <c r="G16" s="9">
        <f t="shared" si="16"/>
        <v>1.0467706037962592</v>
      </c>
      <c r="H16" s="9">
        <f t="shared" si="17"/>
        <v>2.1409799581379225</v>
      </c>
      <c r="I16" s="9">
        <f t="shared" si="18"/>
        <v>3.4389755068452832</v>
      </c>
      <c r="J16" s="9">
        <f t="shared" si="19"/>
        <v>4.1298441053508155</v>
      </c>
      <c r="K16" s="11">
        <f t="shared" si="20"/>
        <v>0.47846889952153115</v>
      </c>
      <c r="L16" s="11">
        <f t="shared" si="21"/>
        <v>0.3003003003003003</v>
      </c>
      <c r="M16" s="11">
        <f t="shared" si="22"/>
        <v>0.25062656641604009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-0.27345772221118503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0.23083125576200372</v>
      </c>
      <c r="Q16" s="11">
        <f>2*'OddsRatio_working_3-way'!K16*'OddsRatio_working_3-way'!L16*'OddsRatio_working_3-way'!M16</f>
        <v>7.2022232687052642E-2</v>
      </c>
      <c r="R16" s="11">
        <f t="shared" si="23"/>
        <v>0</v>
      </c>
      <c r="S16" s="11">
        <f t="shared" si="24"/>
        <v>-0.84412045085250187</v>
      </c>
      <c r="T16" s="11">
        <f t="shared" si="25"/>
        <v>-0.26337611571060898</v>
      </c>
      <c r="U16" s="11">
        <f>'OddsRatio_working_3-way'!S16-'OddsRatio_working_3-way'!R16^2/3</f>
        <v>-0.84412045085250187</v>
      </c>
      <c r="V16" s="11">
        <f>'OddsRatio_working_3-way'!S16*'OddsRatio_working_3-way'!R16/3-2*'OddsRatio_working_3-way'!R16^3/27-'OddsRatio_working_3-way'!T16</f>
        <v>0.26337611571060898</v>
      </c>
      <c r="W16" s="11">
        <f>'OddsRatio_working_3-way'!V16^2+4*'OddsRatio_working_3-way'!U16^3/27</f>
        <v>-1.9739543920960737E-2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0.14925357805406947</v>
      </c>
      <c r="Y16" s="11">
        <f>IF('OddsRatio_working_3-way'!W16&gt;=0,IF('OddsRatio_working_3-way'!V16+SQRT('OddsRatio_working_3-way'!W16)&gt;0,0,PI()),ACOS('OddsRatio_working_3-way'!V16/(2*'OddsRatio_working_3-way'!X16)))</f>
        <v>0.49004666945164455</v>
      </c>
      <c r="Z16" s="11">
        <f>'OddsRatio_working_3-way'!X16^(1/3)*COS('OddsRatio_working_3-way'!Y16/3)</f>
        <v>0.5233853018981296</v>
      </c>
      <c r="AA16" s="11">
        <f>'OddsRatio_working_3-way'!X16^(1/3)*COS(('OddsRatio_working_3-way'!Y16+2*PI())/3)</f>
        <v>-0.33639862146600746</v>
      </c>
      <c r="AB16" s="11">
        <f>'OddsRatio_working_3-way'!X16^(1/3)*COS(('OddsRatio_working_3-way'!Y16+4*PI())/3)</f>
        <v>-0.18698668043212249</v>
      </c>
      <c r="AC16" s="11">
        <f>'OddsRatio_working_3-way'!X16^(1/3)*SIN('OddsRatio_working_3-way'!Y16/3)</f>
        <v>8.6263024376058178E-2</v>
      </c>
      <c r="AD16" s="11">
        <f>'OddsRatio_working_3-way'!X16^(1/3)*SIN(('OddsRatio_working_3-way'!Y16+2*PI())/3)</f>
        <v>0.41013345522313893</v>
      </c>
      <c r="AE16" s="11">
        <f>'OddsRatio_working_3-way'!X16^(1/3)*SIN(('OddsRatio_working_3-way'!Y16+4*PI())/3)</f>
        <v>-0.49639647959919697</v>
      </c>
      <c r="AF16" s="11">
        <f>-'OddsRatio_working_3-way'!U16/(3*'OddsRatio_working_3-way'!X16^(1/3))*COS(('OddsRatio_working_3-way'!Y16)/3)</f>
        <v>0.52338530189812948</v>
      </c>
      <c r="AG16" s="11">
        <f>-'OddsRatio_working_3-way'!U16/(3*'OddsRatio_working_3-way'!X16^(1/3))*COS(('OddsRatio_working_3-way'!Y16+2*PI())/3)</f>
        <v>-0.33639862146600741</v>
      </c>
      <c r="AH16" s="11">
        <f>-'OddsRatio_working_3-way'!U16/(3*'OddsRatio_working_3-way'!X16^(1/3))*COS(('OddsRatio_working_3-way'!Y16+4*PI())/3)</f>
        <v>-0.18698668043212247</v>
      </c>
      <c r="AI16" s="11">
        <f>'OddsRatio_working_3-way'!U16/(3*'OddsRatio_working_3-way'!X16^(1/3))*SIN(('OddsRatio_working_3-way'!Y16)/3)</f>
        <v>-8.6263024376058164E-2</v>
      </c>
      <c r="AJ16" s="11">
        <f>'OddsRatio_working_3-way'!U16/(3*'OddsRatio_working_3-way'!X16^(1/3))*SIN(('OddsRatio_working_3-way'!Y16+2*PI())/3)</f>
        <v>-0.41013345522313882</v>
      </c>
      <c r="AK16" s="11">
        <f>'OddsRatio_working_3-way'!U16/(3*'OddsRatio_working_3-way'!X16^(1/3))*SIN(('OddsRatio_working_3-way'!Y16+4*PI())/3)</f>
        <v>0.49639647959919686</v>
      </c>
      <c r="AL16" s="11">
        <f>'OddsRatio_working_3-way'!Z16+'OddsRatio_working_3-way'!AF16</f>
        <v>1.0467706037962592</v>
      </c>
      <c r="AM16" s="11">
        <f>'OddsRatio_working_3-way'!AA16+'OddsRatio_working_3-way'!AG16</f>
        <v>-0.67279724293201482</v>
      </c>
      <c r="AN16" s="11">
        <f>'OddsRatio_working_3-way'!AB16+'OddsRatio_working_3-way'!AH16</f>
        <v>-0.37397336086424493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1.0467706037962592</v>
      </c>
      <c r="AS16" s="11">
        <f>IF(('OddsRatio_working_3-way'!X16=0),IF(Q16&gt;0,-Q16^(1/3),(-Q16)^(1/3)),'OddsRatio_working_3-way'!AM16-'OddsRatio_working_3-way'!R16/3)</f>
        <v>-0.67279724293201482</v>
      </c>
      <c r="AT16" s="11">
        <f>IF(('OddsRatio_working_3-way'!X16=0),IF(Q16&gt;0,-Q16^(1/3),(-Q16)^(1/3)),'OddsRatio_working_3-way'!AN16-'OddsRatio_working_3-way'!R16/3)</f>
        <v>-0.37397336086424493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2.7</v>
      </c>
      <c r="B17" s="4">
        <f>IF('True_Odds_Calculator_3-way'!B18="","",'True_Odds_Calculator_3-way'!B18)</f>
        <v>3.14</v>
      </c>
      <c r="C17" s="4">
        <f>IF('True_Odds_Calculator_3-way'!C18="","",'True_Odds_Calculator_3-way'!C18)</f>
        <v>2.95</v>
      </c>
      <c r="D17" s="9">
        <f t="shared" si="13"/>
        <v>0.36073707511530434</v>
      </c>
      <c r="E17" s="9">
        <f t="shared" si="14"/>
        <v>0.30952432906512556</v>
      </c>
      <c r="F17" s="9">
        <f t="shared" si="15"/>
        <v>0.32973859581957032</v>
      </c>
      <c r="G17" s="9">
        <f t="shared" si="16"/>
        <v>1.042412994333509</v>
      </c>
      <c r="H17" s="9">
        <f t="shared" si="17"/>
        <v>2.7721020903669649</v>
      </c>
      <c r="I17" s="9">
        <f t="shared" si="18"/>
        <v>3.2307638078737089</v>
      </c>
      <c r="J17" s="9">
        <f t="shared" si="19"/>
        <v>3.0327053389503424</v>
      </c>
      <c r="K17" s="11">
        <f t="shared" si="20"/>
        <v>0.37037037037037035</v>
      </c>
      <c r="L17" s="11">
        <f t="shared" si="21"/>
        <v>0.31847133757961782</v>
      </c>
      <c r="M17" s="11">
        <f t="shared" si="22"/>
        <v>0.33898305084745761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-0.28364940564012142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0.23150647138556019</v>
      </c>
      <c r="Q17" s="11">
        <f>2*'OddsRatio_working_3-way'!K17*'OddsRatio_working_3-way'!L17*'OddsRatio_working_3-way'!M17</f>
        <v>7.9967693052006975E-2</v>
      </c>
      <c r="R17" s="11">
        <f t="shared" si="23"/>
        <v>0</v>
      </c>
      <c r="S17" s="11">
        <f t="shared" si="24"/>
        <v>-0.8161711845054338</v>
      </c>
      <c r="T17" s="11">
        <f t="shared" si="25"/>
        <v>-0.28192441606405316</v>
      </c>
      <c r="U17" s="11">
        <f>'OddsRatio_working_3-way'!S17-'OddsRatio_working_3-way'!R17^2/3</f>
        <v>-0.8161711845054338</v>
      </c>
      <c r="V17" s="11">
        <f>'OddsRatio_working_3-way'!S17*'OddsRatio_working_3-way'!R17/3-2*'OddsRatio_working_3-way'!R17^3/27-'OddsRatio_working_3-way'!T17</f>
        <v>0.28192441606405316</v>
      </c>
      <c r="W17" s="11">
        <f>'OddsRatio_working_3-way'!V17^2+4*'OddsRatio_working_3-way'!U17^3/27</f>
        <v>-1.0638859131187894E-3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0.14190248613588149</v>
      </c>
      <c r="Y17" s="11">
        <f>IF('OddsRatio_working_3-way'!W17&gt;=0,IF('OddsRatio_working_3-way'!V17+SQRT('OddsRatio_working_3-way'!W17)&gt;0,0,PI()),ACOS('OddsRatio_working_3-way'!V17/(2*'OddsRatio_working_3-way'!X17)))</f>
        <v>0.11518296666905159</v>
      </c>
      <c r="Z17" s="11">
        <f>'OddsRatio_working_3-way'!X17^(1/3)*COS('OddsRatio_working_3-way'!Y17/3)</f>
        <v>0.5212064971667546</v>
      </c>
      <c r="AA17" s="11">
        <f>'OddsRatio_working_3-way'!X17^(1/3)*COS(('OddsRatio_working_3-way'!Y17+2*PI())/3)</f>
        <v>-0.27794212426001419</v>
      </c>
      <c r="AB17" s="11">
        <f>'OddsRatio_working_3-way'!X17^(1/3)*COS(('OddsRatio_working_3-way'!Y17+4*PI())/3)</f>
        <v>-0.24326437290674047</v>
      </c>
      <c r="AC17" s="11">
        <f>'OddsRatio_working_3-way'!X17^(1/3)*SIN('OddsRatio_working_3-way'!Y17/3)</f>
        <v>2.0021209078703566E-2</v>
      </c>
      <c r="AD17" s="11">
        <f>'OddsRatio_working_3-way'!X17^(1/3)*SIN(('OddsRatio_working_3-way'!Y17+2*PI())/3)</f>
        <v>0.44136746262455973</v>
      </c>
      <c r="AE17" s="11">
        <f>'OddsRatio_working_3-way'!X17^(1/3)*SIN(('OddsRatio_working_3-way'!Y17+4*PI())/3)</f>
        <v>-0.46138867170326325</v>
      </c>
      <c r="AF17" s="11">
        <f>-'OddsRatio_working_3-way'!U17/(3*'OddsRatio_working_3-way'!X17^(1/3))*COS(('OddsRatio_working_3-way'!Y17)/3)</f>
        <v>0.52120649716675449</v>
      </c>
      <c r="AG17" s="11">
        <f>-'OddsRatio_working_3-way'!U17/(3*'OddsRatio_working_3-way'!X17^(1/3))*COS(('OddsRatio_working_3-way'!Y17+2*PI())/3)</f>
        <v>-0.27794212426001413</v>
      </c>
      <c r="AH17" s="11">
        <f>-'OddsRatio_working_3-way'!U17/(3*'OddsRatio_working_3-way'!X17^(1/3))*COS(('OddsRatio_working_3-way'!Y17+4*PI())/3)</f>
        <v>-0.24326437290674041</v>
      </c>
      <c r="AI17" s="11">
        <f>'OddsRatio_working_3-way'!U17/(3*'OddsRatio_working_3-way'!X17^(1/3))*SIN(('OddsRatio_working_3-way'!Y17)/3)</f>
        <v>-2.0021209078703559E-2</v>
      </c>
      <c r="AJ17" s="11">
        <f>'OddsRatio_working_3-way'!U17/(3*'OddsRatio_working_3-way'!X17^(1/3))*SIN(('OddsRatio_working_3-way'!Y17+2*PI())/3)</f>
        <v>-0.44136746262455961</v>
      </c>
      <c r="AK17" s="11">
        <f>'OddsRatio_working_3-way'!U17/(3*'OddsRatio_working_3-way'!X17^(1/3))*SIN(('OddsRatio_working_3-way'!Y17+4*PI())/3)</f>
        <v>0.46138867170326314</v>
      </c>
      <c r="AL17" s="11">
        <f>'OddsRatio_working_3-way'!Z17+'OddsRatio_working_3-way'!AF17</f>
        <v>1.042412994333509</v>
      </c>
      <c r="AM17" s="11">
        <f>'OddsRatio_working_3-way'!AA17+'OddsRatio_working_3-way'!AG17</f>
        <v>-0.55588424852002838</v>
      </c>
      <c r="AN17" s="11">
        <f>'OddsRatio_working_3-way'!AB17+'OddsRatio_working_3-way'!AH17</f>
        <v>-0.48652874581348088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1.042412994333509</v>
      </c>
      <c r="AS17" s="11">
        <f>IF(('OddsRatio_working_3-way'!X17=0),IF(Q17&gt;0,-Q17^(1/3),(-Q17)^(1/3)),'OddsRatio_working_3-way'!AM17-'OddsRatio_working_3-way'!R17/3)</f>
        <v>-0.55588424852002838</v>
      </c>
      <c r="AT17" s="11">
        <f>IF(('OddsRatio_working_3-way'!X17=0),IF(Q17&gt;0,-Q17^(1/3),(-Q17)^(1/3)),'OddsRatio_working_3-way'!AN17-'OddsRatio_working_3-way'!R17/3)</f>
        <v>-0.48652874581348088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14.05</v>
      </c>
      <c r="B18" s="4">
        <f>IF('True_Odds_Calculator_3-way'!B19="","",'True_Odds_Calculator_3-way'!B19)</f>
        <v>5.92</v>
      </c>
      <c r="C18" s="4">
        <f>IF('True_Odds_Calculator_3-way'!C19="","",'True_Odds_Calculator_3-way'!C19)</f>
        <v>1.25</v>
      </c>
      <c r="D18" s="9">
        <f t="shared" si="13"/>
        <v>6.4221921323294642E-2</v>
      </c>
      <c r="E18" s="9">
        <f t="shared" si="14"/>
        <v>0.15400164335348507</v>
      </c>
      <c r="F18" s="9">
        <f t="shared" si="15"/>
        <v>0.78177643532322039</v>
      </c>
      <c r="G18" s="9">
        <f t="shared" si="16"/>
        <v>1.116552276670026</v>
      </c>
      <c r="H18" s="9">
        <f t="shared" si="17"/>
        <v>15.571007210543838</v>
      </c>
      <c r="I18" s="9">
        <f t="shared" si="18"/>
        <v>6.493437201216528</v>
      </c>
      <c r="J18" s="9">
        <f t="shared" si="19"/>
        <v>1.2791380691675063</v>
      </c>
      <c r="K18" s="11">
        <f t="shared" si="20"/>
        <v>7.1174377224199281E-2</v>
      </c>
      <c r="L18" s="11">
        <f t="shared" si="21"/>
        <v>0.16891891891891891</v>
      </c>
      <c r="M18" s="11">
        <f t="shared" si="22"/>
        <v>0.8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-0.15438588054246416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0.17524285851687987</v>
      </c>
      <c r="Q18" s="11">
        <f>2*'OddsRatio_working_3-way'!K18*'OddsRatio_working_3-way'!L18*'OddsRatio_working_3-way'!M18</f>
        <v>1.9236318168702509E-2</v>
      </c>
      <c r="R18" s="11">
        <f t="shared" si="23"/>
        <v>0</v>
      </c>
      <c r="S18" s="11">
        <f t="shared" si="24"/>
        <v>-1.1350964084353488</v>
      </c>
      <c r="T18" s="11">
        <f t="shared" si="25"/>
        <v>-0.12459894713889667</v>
      </c>
      <c r="U18" s="11">
        <f>'OddsRatio_working_3-way'!S18-'OddsRatio_working_3-way'!R18^2/3</f>
        <v>-1.1350964084353488</v>
      </c>
      <c r="V18" s="11">
        <f>'OddsRatio_working_3-way'!S18*'OddsRatio_working_3-way'!R18/3-2*'OddsRatio_working_3-way'!R18^3/27-'OddsRatio_working_3-way'!T18</f>
        <v>0.12459894713889667</v>
      </c>
      <c r="W18" s="11">
        <f>'OddsRatio_working_3-way'!V18^2+4*'OddsRatio_working_3-way'!U18^3/27</f>
        <v>-0.20114295332281831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0.23273797012463388</v>
      </c>
      <c r="Y18" s="11">
        <f>IF('OddsRatio_working_3-way'!W18&gt;=0,IF('OddsRatio_working_3-way'!V18+SQRT('OddsRatio_working_3-way'!W18)&gt;0,0,PI()),ACOS('OddsRatio_working_3-way'!V18/(2*'OddsRatio_working_3-way'!X18)))</f>
        <v>1.299811197088421</v>
      </c>
      <c r="Z18" s="11">
        <f>'OddsRatio_working_3-way'!X18^(1/3)*COS('OddsRatio_working_3-way'!Y18/3)</f>
        <v>0.55827613833501299</v>
      </c>
      <c r="AA18" s="11">
        <f>'OddsRatio_working_3-way'!X18^(1/3)*COS(('OddsRatio_working_3-way'!Y18+2*PI())/3)</f>
        <v>-0.50278939854684701</v>
      </c>
      <c r="AB18" s="11">
        <f>'OddsRatio_working_3-way'!X18^(1/3)*COS(('OddsRatio_working_3-way'!Y18+4*PI())/3)</f>
        <v>-5.5486739788166199E-2</v>
      </c>
      <c r="AC18" s="11">
        <f>'OddsRatio_working_3-way'!X18^(1/3)*SIN('OddsRatio_working_3-way'!Y18/3)</f>
        <v>0.25825031044355984</v>
      </c>
      <c r="AD18" s="11">
        <f>'OddsRatio_working_3-way'!X18^(1/3)*SIN(('OddsRatio_working_3-way'!Y18+2*PI())/3)</f>
        <v>0.35435616290301691</v>
      </c>
      <c r="AE18" s="11">
        <f>'OddsRatio_working_3-way'!X18^(1/3)*SIN(('OddsRatio_working_3-way'!Y18+4*PI())/3)</f>
        <v>-0.6126064733465767</v>
      </c>
      <c r="AF18" s="11">
        <f>-'OddsRatio_working_3-way'!U18/(3*'OddsRatio_working_3-way'!X18^(1/3))*COS(('OddsRatio_working_3-way'!Y18)/3)</f>
        <v>0.55827613833501288</v>
      </c>
      <c r="AG18" s="11">
        <f>-'OddsRatio_working_3-way'!U18/(3*'OddsRatio_working_3-way'!X18^(1/3))*COS(('OddsRatio_working_3-way'!Y18+2*PI())/3)</f>
        <v>-0.5027893985468469</v>
      </c>
      <c r="AH18" s="11">
        <f>-'OddsRatio_working_3-way'!U18/(3*'OddsRatio_working_3-way'!X18^(1/3))*COS(('OddsRatio_working_3-way'!Y18+4*PI())/3)</f>
        <v>-5.5486739788166185E-2</v>
      </c>
      <c r="AI18" s="11">
        <f>'OddsRatio_working_3-way'!U18/(3*'OddsRatio_working_3-way'!X18^(1/3))*SIN(('OddsRatio_working_3-way'!Y18)/3)</f>
        <v>-0.25825031044355984</v>
      </c>
      <c r="AJ18" s="11">
        <f>'OddsRatio_working_3-way'!U18/(3*'OddsRatio_working_3-way'!X18^(1/3))*SIN(('OddsRatio_working_3-way'!Y18+2*PI())/3)</f>
        <v>-0.35435616290301686</v>
      </c>
      <c r="AK18" s="11">
        <f>'OddsRatio_working_3-way'!U18/(3*'OddsRatio_working_3-way'!X18^(1/3))*SIN(('OddsRatio_working_3-way'!Y18+4*PI())/3)</f>
        <v>0.61260647334657659</v>
      </c>
      <c r="AL18" s="11">
        <f>'OddsRatio_working_3-way'!Z18+'OddsRatio_working_3-way'!AF18</f>
        <v>1.116552276670026</v>
      </c>
      <c r="AM18" s="11">
        <f>'OddsRatio_working_3-way'!AA18+'OddsRatio_working_3-way'!AG18</f>
        <v>-1.005578797093694</v>
      </c>
      <c r="AN18" s="11">
        <f>'OddsRatio_working_3-way'!AB18+'OddsRatio_working_3-way'!AH18</f>
        <v>-0.11097347957633238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1.116552276670026</v>
      </c>
      <c r="AS18" s="11">
        <f>IF(('OddsRatio_working_3-way'!X18=0),IF(Q18&gt;0,-Q18^(1/3),(-Q18)^(1/3)),'OddsRatio_working_3-way'!AM18-'OddsRatio_working_3-way'!R18/3)</f>
        <v>-1.005578797093694</v>
      </c>
      <c r="AT18" s="11">
        <f>IF(('OddsRatio_working_3-way'!X18=0),IF(Q18&gt;0,-Q18^(1/3),(-Q18)^(1/3)),'OddsRatio_working_3-way'!AN18-'OddsRatio_working_3-way'!R18/3)</f>
        <v>-0.11097347957633238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4.16</v>
      </c>
      <c r="D19" s="9">
        <f t="shared" si="13"/>
        <v>0.4939924591179099</v>
      </c>
      <c r="E19" s="9">
        <f t="shared" si="14"/>
        <v>0.2736070620356203</v>
      </c>
      <c r="F19" s="9">
        <f t="shared" si="15"/>
        <v>0.23240047884646994</v>
      </c>
      <c r="G19" s="9">
        <f t="shared" si="16"/>
        <v>1.0452269379007777</v>
      </c>
      <c r="H19" s="9">
        <f t="shared" si="17"/>
        <v>2.0243223991427617</v>
      </c>
      <c r="I19" s="9">
        <f t="shared" si="18"/>
        <v>3.6548764222679759</v>
      </c>
      <c r="J19" s="9">
        <f t="shared" si="19"/>
        <v>4.3029171237664583</v>
      </c>
      <c r="K19" s="11">
        <f t="shared" si="20"/>
        <v>0.50505050505050508</v>
      </c>
      <c r="L19" s="11">
        <f t="shared" si="21"/>
        <v>0.2824858757062147</v>
      </c>
      <c r="M19" s="11">
        <f t="shared" si="22"/>
        <v>0.24038461538461536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-0.26976468290027622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0.22909450875552573</v>
      </c>
      <c r="Q19" s="11">
        <f>2*'OddsRatio_working_3-way'!K19*'OddsRatio_working_3-way'!L19*'OddsRatio_working_3-way'!M19</f>
        <v>6.8591170286085537E-2</v>
      </c>
      <c r="R19" s="11">
        <f t="shared" si="23"/>
        <v>0</v>
      </c>
      <c r="S19" s="11">
        <f t="shared" si="24"/>
        <v>-0.8492383298380648</v>
      </c>
      <c r="T19" s="11">
        <f t="shared" si="25"/>
        <v>-0.25426297300540857</v>
      </c>
      <c r="U19" s="11">
        <f>'OddsRatio_working_3-way'!S19-'OddsRatio_working_3-way'!R19^2/3</f>
        <v>-0.8492383298380648</v>
      </c>
      <c r="V19" s="11">
        <f>'OddsRatio_working_3-way'!S19*'OddsRatio_working_3-way'!R19/3-2*'OddsRatio_working_3-way'!R19^3/27-'OddsRatio_working_3-way'!T19</f>
        <v>0.25426297300540857</v>
      </c>
      <c r="W19" s="11">
        <f>'OddsRatio_working_3-way'!V19^2+4*'OddsRatio_working_3-way'!U19^3/27</f>
        <v>-2.6087460387012332E-2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0.15061301390364767</v>
      </c>
      <c r="Y19" s="11">
        <f>IF('OddsRatio_working_3-way'!W19&gt;=0,IF('OddsRatio_working_3-way'!V19+SQRT('OddsRatio_working_3-way'!W19)&gt;0,0,PI()),ACOS('OddsRatio_working_3-way'!V19/(2*'OddsRatio_working_3-way'!X19)))</f>
        <v>0.56592377610508482</v>
      </c>
      <c r="Z19" s="11">
        <f>'OddsRatio_working_3-way'!X19^(1/3)*COS('OddsRatio_working_3-way'!Y19/3)</f>
        <v>0.52261346895038896</v>
      </c>
      <c r="AA19" s="11">
        <f>'OddsRatio_working_3-way'!X19^(1/3)*COS(('OddsRatio_working_3-way'!Y19+2*PI())/3)</f>
        <v>-0.34771248667518934</v>
      </c>
      <c r="AB19" s="11">
        <f>'OddsRatio_working_3-way'!X19^(1/3)*COS(('OddsRatio_working_3-way'!Y19+4*PI())/3)</f>
        <v>-0.17490098227519971</v>
      </c>
      <c r="AC19" s="11">
        <f>'OddsRatio_working_3-way'!X19^(1/3)*SIN('OddsRatio_working_3-way'!Y19/3)</f>
        <v>9.9772768584398264E-2</v>
      </c>
      <c r="AD19" s="11">
        <f>'OddsRatio_working_3-way'!X19^(1/3)*SIN(('OddsRatio_working_3-way'!Y19+2*PI())/3)</f>
        <v>0.40271015617874761</v>
      </c>
      <c r="AE19" s="11">
        <f>'OddsRatio_working_3-way'!X19^(1/3)*SIN(('OddsRatio_working_3-way'!Y19+4*PI())/3)</f>
        <v>-0.50248292476314593</v>
      </c>
      <c r="AF19" s="11">
        <f>-'OddsRatio_working_3-way'!U19/(3*'OddsRatio_working_3-way'!X19^(1/3))*COS(('OddsRatio_working_3-way'!Y19)/3)</f>
        <v>0.52261346895038874</v>
      </c>
      <c r="AG19" s="11">
        <f>-'OddsRatio_working_3-way'!U19/(3*'OddsRatio_working_3-way'!X19^(1/3))*COS(('OddsRatio_working_3-way'!Y19+2*PI())/3)</f>
        <v>-0.34771248667518923</v>
      </c>
      <c r="AH19" s="11">
        <f>-'OddsRatio_working_3-way'!U19/(3*'OddsRatio_working_3-way'!X19^(1/3))*COS(('OddsRatio_working_3-way'!Y19+4*PI())/3)</f>
        <v>-0.17490098227519962</v>
      </c>
      <c r="AI19" s="11">
        <f>'OddsRatio_working_3-way'!U19/(3*'OddsRatio_working_3-way'!X19^(1/3))*SIN(('OddsRatio_working_3-way'!Y19)/3)</f>
        <v>-9.9772768584398222E-2</v>
      </c>
      <c r="AJ19" s="11">
        <f>'OddsRatio_working_3-way'!U19/(3*'OddsRatio_working_3-way'!X19^(1/3))*SIN(('OddsRatio_working_3-way'!Y19+2*PI())/3)</f>
        <v>-0.40271015617874745</v>
      </c>
      <c r="AK19" s="11">
        <f>'OddsRatio_working_3-way'!U19/(3*'OddsRatio_working_3-way'!X19^(1/3))*SIN(('OddsRatio_working_3-way'!Y19+4*PI())/3)</f>
        <v>0.50248292476314571</v>
      </c>
      <c r="AL19" s="11">
        <f>'OddsRatio_working_3-way'!Z19+'OddsRatio_working_3-way'!AF19</f>
        <v>1.0452269379007777</v>
      </c>
      <c r="AM19" s="11">
        <f>'OddsRatio_working_3-way'!AA19+'OddsRatio_working_3-way'!AG19</f>
        <v>-0.69542497335037856</v>
      </c>
      <c r="AN19" s="11">
        <f>'OddsRatio_working_3-way'!AB19+'OddsRatio_working_3-way'!AH19</f>
        <v>-0.34980196455039936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1.0452269379007777</v>
      </c>
      <c r="AS19" s="11">
        <f>IF(('OddsRatio_working_3-way'!X19=0),IF(Q19&gt;0,-Q19^(1/3),(-Q19)^(1/3)),'OddsRatio_working_3-way'!AM19-'OddsRatio_working_3-way'!R19/3)</f>
        <v>-0.69542497335037856</v>
      </c>
      <c r="AT19" s="11">
        <f>IF(('OddsRatio_working_3-way'!X19=0),IF(Q19&gt;0,-Q19^(1/3),(-Q19)^(1/3)),'OddsRatio_working_3-way'!AN19-'OddsRatio_working_3-way'!R19/3)</f>
        <v>-0.34980196455039936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2.95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2.59</v>
      </c>
      <c r="D20" s="9">
        <f t="shared" si="13"/>
        <v>0.32961505936328606</v>
      </c>
      <c r="E20" s="9">
        <f t="shared" si="14"/>
        <v>0.29421365373380115</v>
      </c>
      <c r="F20" s="9">
        <f t="shared" si="15"/>
        <v>0.37617128690291296</v>
      </c>
      <c r="G20" s="9">
        <f t="shared" si="16"/>
        <v>1.0429958804326436</v>
      </c>
      <c r="H20" s="9">
        <f t="shared" si="17"/>
        <v>3.0338419668436556</v>
      </c>
      <c r="I20" s="9">
        <f t="shared" si="18"/>
        <v>3.3988905249950796</v>
      </c>
      <c r="J20" s="9">
        <f t="shared" si="19"/>
        <v>2.6583634498879034</v>
      </c>
      <c r="K20" s="11">
        <f t="shared" si="20"/>
        <v>0.33898305084745761</v>
      </c>
      <c r="L20" s="11">
        <f t="shared" si="21"/>
        <v>0.30303030303030304</v>
      </c>
      <c r="M20" s="11">
        <f t="shared" si="22"/>
        <v>0.38610038610038611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-0.28282894384589319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0.23162057060362146</v>
      </c>
      <c r="Q20" s="11">
        <f>2*'OddsRatio_working_3-way'!K20*'OddsRatio_working_3-way'!L20*'OddsRatio_working_3-way'!M20</f>
        <v>7.9322113220418308E-2</v>
      </c>
      <c r="R20" s="11">
        <f t="shared" si="23"/>
        <v>0</v>
      </c>
      <c r="S20" s="11">
        <f t="shared" si="24"/>
        <v>-0.81894224634175361</v>
      </c>
      <c r="T20" s="11">
        <f t="shared" si="25"/>
        <v>-0.28045967340471012</v>
      </c>
      <c r="U20" s="11">
        <f>'OddsRatio_working_3-way'!S20-'OddsRatio_working_3-way'!R20^2/3</f>
        <v>-0.81894224634175361</v>
      </c>
      <c r="V20" s="11">
        <f>'OddsRatio_working_3-way'!S20*'OddsRatio_working_3-way'!R20/3-2*'OddsRatio_working_3-way'!R20^3/27-'OddsRatio_working_3-way'!T20</f>
        <v>0.28045967340471012</v>
      </c>
      <c r="W20" s="11">
        <f>'OddsRatio_working_3-way'!V20^2+4*'OddsRatio_working_3-way'!U20^3/27</f>
        <v>-2.7108235182295853E-3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0.14262577951102165</v>
      </c>
      <c r="Y20" s="11">
        <f>IF('OddsRatio_working_3-way'!W20&gt;=0,IF('OddsRatio_working_3-way'!V20+SQRT('OddsRatio_working_3-way'!W20)&gt;0,0,PI()),ACOS('OddsRatio_working_3-way'!V20/(2*'OddsRatio_working_3-way'!X20)))</f>
        <v>0.18355408581374855</v>
      </c>
      <c r="Z20" s="11">
        <f>'OddsRatio_working_3-way'!X20^(1/3)*COS('OddsRatio_working_3-way'!Y20/3)</f>
        <v>0.5214979402163219</v>
      </c>
      <c r="AA20" s="11">
        <f>'OddsRatio_working_3-way'!X20^(1/3)*COS(('OddsRatio_working_3-way'!Y20+2*PI())/3)</f>
        <v>-0.2884163759865343</v>
      </c>
      <c r="AB20" s="11">
        <f>'OddsRatio_working_3-way'!X20^(1/3)*COS(('OddsRatio_working_3-way'!Y20+4*PI())/3)</f>
        <v>-0.23308156422978765</v>
      </c>
      <c r="AC20" s="11">
        <f>'OddsRatio_working_3-way'!X20^(1/3)*SIN('OddsRatio_working_3-way'!Y20/3)</f>
        <v>3.1947568463315208E-2</v>
      </c>
      <c r="AD20" s="11">
        <f>'OddsRatio_working_3-way'!X20^(1/3)*SIN(('OddsRatio_working_3-way'!Y20+2*PI())/3)</f>
        <v>0.43565668001693564</v>
      </c>
      <c r="AE20" s="11">
        <f>'OddsRatio_working_3-way'!X20^(1/3)*SIN(('OddsRatio_working_3-way'!Y20+4*PI())/3)</f>
        <v>-0.46760424848025067</v>
      </c>
      <c r="AF20" s="11">
        <f>-'OddsRatio_working_3-way'!U20/(3*'OddsRatio_working_3-way'!X20^(1/3))*COS(('OddsRatio_working_3-way'!Y20)/3)</f>
        <v>0.52149794021632179</v>
      </c>
      <c r="AG20" s="11">
        <f>-'OddsRatio_working_3-way'!U20/(3*'OddsRatio_working_3-way'!X20^(1/3))*COS(('OddsRatio_working_3-way'!Y20+2*PI())/3)</f>
        <v>-0.28841637598653425</v>
      </c>
      <c r="AH20" s="11">
        <f>-'OddsRatio_working_3-way'!U20/(3*'OddsRatio_working_3-way'!X20^(1/3))*COS(('OddsRatio_working_3-way'!Y20+4*PI())/3)</f>
        <v>-0.2330815642297876</v>
      </c>
      <c r="AI20" s="11">
        <f>'OddsRatio_working_3-way'!U20/(3*'OddsRatio_working_3-way'!X20^(1/3))*SIN(('OddsRatio_working_3-way'!Y20)/3)</f>
        <v>-3.1947568463315201E-2</v>
      </c>
      <c r="AJ20" s="11">
        <f>'OddsRatio_working_3-way'!U20/(3*'OddsRatio_working_3-way'!X20^(1/3))*SIN(('OddsRatio_working_3-way'!Y20+2*PI())/3)</f>
        <v>-0.43565668001693558</v>
      </c>
      <c r="AK20" s="11">
        <f>'OddsRatio_working_3-way'!U20/(3*'OddsRatio_working_3-way'!X20^(1/3))*SIN(('OddsRatio_working_3-way'!Y20+4*PI())/3)</f>
        <v>0.46760424848025056</v>
      </c>
      <c r="AL20" s="11">
        <f>'OddsRatio_working_3-way'!Z20+'OddsRatio_working_3-way'!AF20</f>
        <v>1.0429958804326436</v>
      </c>
      <c r="AM20" s="11">
        <f>'OddsRatio_working_3-way'!AA20+'OddsRatio_working_3-way'!AG20</f>
        <v>-0.57683275197306849</v>
      </c>
      <c r="AN20" s="11">
        <f>'OddsRatio_working_3-way'!AB20+'OddsRatio_working_3-way'!AH20</f>
        <v>-0.46616312845957525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1.0429958804326436</v>
      </c>
      <c r="AS20" s="11">
        <f>IF(('OddsRatio_working_3-way'!X20=0),IF(Q20&gt;0,-Q20^(1/3),(-Q20)^(1/3)),'OddsRatio_working_3-way'!AM20-'OddsRatio_working_3-way'!R20/3)</f>
        <v>-0.57683275197306849</v>
      </c>
      <c r="AT20" s="11">
        <f>IF(('OddsRatio_working_3-way'!X20=0),IF(Q20&gt;0,-Q20^(1/3),(-Q20)^(1/3)),'OddsRatio_working_3-way'!AN20-'OddsRatio_working_3-way'!R20/3)</f>
        <v>-0.46616312845957525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3.38</v>
      </c>
      <c r="B21" s="4">
        <f>IF('True_Odds_Calculator_3-way'!B22="","",'True_Odds_Calculator_3-way'!B22)</f>
        <v>3.23</v>
      </c>
      <c r="C21" s="4">
        <f>IF('True_Odds_Calculator_3-way'!C22="","",'True_Odds_Calculator_3-way'!C22)</f>
        <v>2.31</v>
      </c>
      <c r="D21" s="9">
        <f t="shared" si="13"/>
        <v>0.28392612694525049</v>
      </c>
      <c r="E21" s="9">
        <f t="shared" si="14"/>
        <v>0.2973455412317228</v>
      </c>
      <c r="F21" s="9">
        <f t="shared" si="15"/>
        <v>0.41872833182302693</v>
      </c>
      <c r="G21" s="9">
        <f t="shared" si="16"/>
        <v>1.0596818914488457</v>
      </c>
      <c r="H21" s="9">
        <f t="shared" si="17"/>
        <v>3.522042901648252</v>
      </c>
      <c r="I21" s="9">
        <f t="shared" si="18"/>
        <v>3.3630906179309252</v>
      </c>
      <c r="J21" s="9">
        <f t="shared" si="19"/>
        <v>2.3881832777979879</v>
      </c>
      <c r="K21" s="11">
        <f t="shared" si="20"/>
        <v>0.29585798816568049</v>
      </c>
      <c r="L21" s="11">
        <f t="shared" si="21"/>
        <v>0.30959752321981426</v>
      </c>
      <c r="M21" s="11">
        <f t="shared" si="22"/>
        <v>0.4329004329004329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-0.27569057123713003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0.23474183988592179</v>
      </c>
      <c r="Q21" s="11">
        <f>2*'OddsRatio_working_3-way'!K21*'OddsRatio_working_3-way'!L21*'OddsRatio_working_3-way'!M21</f>
        <v>7.9304675637135752E-2</v>
      </c>
      <c r="R21" s="11">
        <f t="shared" si="23"/>
        <v>0</v>
      </c>
      <c r="S21" s="11">
        <f t="shared" si="24"/>
        <v>-0.85146850990421807</v>
      </c>
      <c r="T21" s="11">
        <f t="shared" si="25"/>
        <v>-0.28765828037304669</v>
      </c>
      <c r="U21" s="11">
        <f>'OddsRatio_working_3-way'!S21-'OddsRatio_working_3-way'!R21^2/3</f>
        <v>-0.85146850990421807</v>
      </c>
      <c r="V21" s="11">
        <f>'OddsRatio_working_3-way'!S21*'OddsRatio_working_3-way'!R21/3-2*'OddsRatio_working_3-way'!R21^3/27-'OddsRatio_working_3-way'!T21</f>
        <v>0.28765828037304669</v>
      </c>
      <c r="W21" s="11">
        <f>'OddsRatio_working_3-way'!V21^2+4*'OddsRatio_working_3-way'!U21^3/27</f>
        <v>-8.7065652163297313E-3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0.15120668923985148</v>
      </c>
      <c r="Y21" s="11">
        <f>IF('OddsRatio_working_3-way'!W21&gt;=0,IF('OddsRatio_working_3-way'!V21+SQRT('OddsRatio_working_3-way'!W21)&gt;0,0,PI()),ACOS('OddsRatio_working_3-way'!V21/(2*'OddsRatio_working_3-way'!X21)))</f>
        <v>0.31366594568610795</v>
      </c>
      <c r="Z21" s="11">
        <f>'OddsRatio_working_3-way'!X21^(1/3)*COS('OddsRatio_working_3-way'!Y21/3)</f>
        <v>0.52984094572442286</v>
      </c>
      <c r="AA21" s="11">
        <f>'OddsRatio_working_3-way'!X21^(1/3)*COS(('OddsRatio_working_3-way'!Y21+2*PI())/3)</f>
        <v>-0.31307186589960351</v>
      </c>
      <c r="AB21" s="11">
        <f>'OddsRatio_working_3-way'!X21^(1/3)*COS(('OddsRatio_working_3-way'!Y21+4*PI())/3)</f>
        <v>-0.21676907982481924</v>
      </c>
      <c r="AC21" s="11">
        <f>'OddsRatio_working_3-way'!X21^(1/3)*SIN('OddsRatio_working_3-way'!Y21/3)</f>
        <v>5.5600439463987697E-2</v>
      </c>
      <c r="AD21" s="11">
        <f>'OddsRatio_working_3-way'!X21^(1/3)*SIN(('OddsRatio_working_3-way'!Y21+2*PI())/3)</f>
        <v>0.43105549923052838</v>
      </c>
      <c r="AE21" s="11">
        <f>'OddsRatio_working_3-way'!X21^(1/3)*SIN(('OddsRatio_working_3-way'!Y21+4*PI())/3)</f>
        <v>-0.48665593869451601</v>
      </c>
      <c r="AF21" s="11">
        <f>-'OddsRatio_working_3-way'!U21/(3*'OddsRatio_working_3-way'!X21^(1/3))*COS(('OddsRatio_working_3-way'!Y21)/3)</f>
        <v>0.52984094572442286</v>
      </c>
      <c r="AG21" s="11">
        <f>-'OddsRatio_working_3-way'!U21/(3*'OddsRatio_working_3-way'!X21^(1/3))*COS(('OddsRatio_working_3-way'!Y21+2*PI())/3)</f>
        <v>-0.31307186589960351</v>
      </c>
      <c r="AH21" s="11">
        <f>-'OddsRatio_working_3-way'!U21/(3*'OddsRatio_working_3-way'!X21^(1/3))*COS(('OddsRatio_working_3-way'!Y21+4*PI())/3)</f>
        <v>-0.21676907982481924</v>
      </c>
      <c r="AI21" s="11">
        <f>'OddsRatio_working_3-way'!U21/(3*'OddsRatio_working_3-way'!X21^(1/3))*SIN(('OddsRatio_working_3-way'!Y21)/3)</f>
        <v>-5.5600439463987697E-2</v>
      </c>
      <c r="AJ21" s="11">
        <f>'OddsRatio_working_3-way'!U21/(3*'OddsRatio_working_3-way'!X21^(1/3))*SIN(('OddsRatio_working_3-way'!Y21+2*PI())/3)</f>
        <v>-0.43105549923052838</v>
      </c>
      <c r="AK21" s="11">
        <f>'OddsRatio_working_3-way'!U21/(3*'OddsRatio_working_3-way'!X21^(1/3))*SIN(('OddsRatio_working_3-way'!Y21+4*PI())/3)</f>
        <v>0.48665593869451601</v>
      </c>
      <c r="AL21" s="11">
        <f>'OddsRatio_working_3-way'!Z21+'OddsRatio_working_3-way'!AF21</f>
        <v>1.0596818914488457</v>
      </c>
      <c r="AM21" s="11">
        <f>'OddsRatio_working_3-way'!AA21+'OddsRatio_working_3-way'!AG21</f>
        <v>-0.62614373179920702</v>
      </c>
      <c r="AN21" s="11">
        <f>'OddsRatio_working_3-way'!AB21+'OddsRatio_working_3-way'!AH21</f>
        <v>-0.43353815964963849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1.0596818914488457</v>
      </c>
      <c r="AS21" s="11">
        <f>IF(('OddsRatio_working_3-way'!X21=0),IF(Q21&gt;0,-Q21^(1/3),(-Q21)^(1/3)),'OddsRatio_working_3-way'!AM21-'OddsRatio_working_3-way'!R21/3)</f>
        <v>-0.62614373179920702</v>
      </c>
      <c r="AT21" s="11">
        <f>IF(('OddsRatio_working_3-way'!X21=0),IF(Q21&gt;0,-Q21^(1/3),(-Q21)^(1/3)),'OddsRatio_working_3-way'!AN21-'OddsRatio_working_3-way'!R21/3)</f>
        <v>-0.43353815964963849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1.63</v>
      </c>
      <c r="B22" s="4">
        <f>IF('True_Odds_Calculator_3-way'!B23="","",'True_Odds_Calculator_3-way'!B23)</f>
        <v>4.0999999999999996</v>
      </c>
      <c r="C22" s="4">
        <f>IF('True_Odds_Calculator_3-way'!C23="","",'True_Odds_Calculator_3-way'!C23)</f>
        <v>5.73</v>
      </c>
      <c r="D22" s="9">
        <f t="shared" si="13"/>
        <v>0.59993908413882613</v>
      </c>
      <c r="E22" s="9">
        <f t="shared" si="14"/>
        <v>0.23357631557880076</v>
      </c>
      <c r="F22" s="9">
        <f t="shared" si="15"/>
        <v>0.16648460028237311</v>
      </c>
      <c r="G22" s="9">
        <f t="shared" si="16"/>
        <v>1.0584696739258028</v>
      </c>
      <c r="H22" s="9">
        <f t="shared" si="17"/>
        <v>1.6668358945732558</v>
      </c>
      <c r="I22" s="9">
        <f t="shared" si="18"/>
        <v>4.2812559891699884</v>
      </c>
      <c r="J22" s="9">
        <f t="shared" si="19"/>
        <v>6.0065615576690492</v>
      </c>
      <c r="K22" s="11">
        <f t="shared" si="20"/>
        <v>0.61349693251533743</v>
      </c>
      <c r="L22" s="11">
        <f t="shared" si="21"/>
        <v>0.24390243902439027</v>
      </c>
      <c r="M22" s="11">
        <f t="shared" si="22"/>
        <v>0.17452006980802792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-0.24123332390616814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0.22092470306388093</v>
      </c>
      <c r="Q22" s="11">
        <f>2*'OddsRatio_working_3-way'!K22*'OddsRatio_working_3-way'!L22*'OddsRatio_working_3-way'!M22</f>
        <v>5.2228062190042772E-2</v>
      </c>
      <c r="R22" s="11">
        <f t="shared" si="23"/>
        <v>0</v>
      </c>
      <c r="S22" s="11">
        <f t="shared" si="24"/>
        <v>-0.91581336892664711</v>
      </c>
      <c r="T22" s="11">
        <f t="shared" si="25"/>
        <v>-0.21650434253585038</v>
      </c>
      <c r="U22" s="11">
        <f>'OddsRatio_working_3-way'!S22-'OddsRatio_working_3-way'!R22^2/3</f>
        <v>-0.91581336892664711</v>
      </c>
      <c r="V22" s="11">
        <f>'OddsRatio_working_3-way'!S22*'OddsRatio_working_3-way'!R22/3-2*'OddsRatio_working_3-way'!R22^3/27-'OddsRatio_working_3-way'!T22</f>
        <v>0.21650434253585038</v>
      </c>
      <c r="W22" s="11">
        <f>'OddsRatio_working_3-way'!V22^2+4*'OddsRatio_working_3-way'!U22^3/27</f>
        <v>-6.6919293358507437E-2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0.16866640425362445</v>
      </c>
      <c r="Y22" s="11">
        <f>IF('OddsRatio_working_3-way'!W22&gt;=0,IF('OddsRatio_working_3-way'!V22+SQRT('OddsRatio_working_3-way'!W22)&gt;0,0,PI()),ACOS('OddsRatio_working_3-way'!V22/(2*'OddsRatio_working_3-way'!X22)))</f>
        <v>0.87393713556539931</v>
      </c>
      <c r="Z22" s="11">
        <f>'OddsRatio_working_3-way'!X22^(1/3)*COS('OddsRatio_working_3-way'!Y22/3)</f>
        <v>0.52923483696290152</v>
      </c>
      <c r="AA22" s="11">
        <f>'OddsRatio_working_3-way'!X22^(1/3)*COS(('OddsRatio_working_3-way'!Y22+2*PI())/3)</f>
        <v>-0.40204451821181753</v>
      </c>
      <c r="AB22" s="11">
        <f>'OddsRatio_working_3-way'!X22^(1/3)*COS(('OddsRatio_working_3-way'!Y22+4*PI())/3)</f>
        <v>-0.127190318751084</v>
      </c>
      <c r="AC22" s="11">
        <f>'OddsRatio_working_3-way'!X22^(1/3)*SIN('OddsRatio_working_3-way'!Y22/3)</f>
        <v>0.15868714604655357</v>
      </c>
      <c r="AD22" s="11">
        <f>'OddsRatio_working_3-way'!X22^(1/3)*SIN(('OddsRatio_working_3-way'!Y22+2*PI())/3)</f>
        <v>0.37898724035431142</v>
      </c>
      <c r="AE22" s="11">
        <f>'OddsRatio_working_3-way'!X22^(1/3)*SIN(('OddsRatio_working_3-way'!Y22+4*PI())/3)</f>
        <v>-0.53767438640086507</v>
      </c>
      <c r="AF22" s="11">
        <f>-'OddsRatio_working_3-way'!U22/(3*'OddsRatio_working_3-way'!X22^(1/3))*COS(('OddsRatio_working_3-way'!Y22)/3)</f>
        <v>0.5292348369629013</v>
      </c>
      <c r="AG22" s="11">
        <f>-'OddsRatio_working_3-way'!U22/(3*'OddsRatio_working_3-way'!X22^(1/3))*COS(('OddsRatio_working_3-way'!Y22+2*PI())/3)</f>
        <v>-0.40204451821181736</v>
      </c>
      <c r="AH22" s="11">
        <f>-'OddsRatio_working_3-way'!U22/(3*'OddsRatio_working_3-way'!X22^(1/3))*COS(('OddsRatio_working_3-way'!Y22+4*PI())/3)</f>
        <v>-0.12719031875108397</v>
      </c>
      <c r="AI22" s="11">
        <f>'OddsRatio_working_3-way'!U22/(3*'OddsRatio_working_3-way'!X22^(1/3))*SIN(('OddsRatio_working_3-way'!Y22)/3)</f>
        <v>-0.15868714604655351</v>
      </c>
      <c r="AJ22" s="11">
        <f>'OddsRatio_working_3-way'!U22/(3*'OddsRatio_working_3-way'!X22^(1/3))*SIN(('OddsRatio_working_3-way'!Y22+2*PI())/3)</f>
        <v>-0.37898724035431125</v>
      </c>
      <c r="AK22" s="11">
        <f>'OddsRatio_working_3-way'!U22/(3*'OddsRatio_working_3-way'!X22^(1/3))*SIN(('OddsRatio_working_3-way'!Y22+4*PI())/3)</f>
        <v>0.53767438640086485</v>
      </c>
      <c r="AL22" s="11">
        <f>'OddsRatio_working_3-way'!Z22+'OddsRatio_working_3-way'!AF22</f>
        <v>1.0584696739258028</v>
      </c>
      <c r="AM22" s="11">
        <f>'OddsRatio_working_3-way'!AA22+'OddsRatio_working_3-way'!AG22</f>
        <v>-0.80408903642363483</v>
      </c>
      <c r="AN22" s="11">
        <f>'OddsRatio_working_3-way'!AB22+'OddsRatio_working_3-way'!AH22</f>
        <v>-0.25438063750216799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1.0584696739258028</v>
      </c>
      <c r="AS22" s="11">
        <f>IF(('OddsRatio_working_3-way'!X22=0),IF(Q22&gt;0,-Q22^(1/3),(-Q22)^(1/3)),'OddsRatio_working_3-way'!AM22-'OddsRatio_working_3-way'!R22/3)</f>
        <v>-0.80408903642363483</v>
      </c>
      <c r="AT22" s="11">
        <f>IF(('OddsRatio_working_3-way'!X22=0),IF(Q22&gt;0,-Q22^(1/3),(-Q22)^(1/3)),'OddsRatio_working_3-way'!AN22-'OddsRatio_working_3-way'!R22/3)</f>
        <v>-0.25438063750216799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2.56</v>
      </c>
      <c r="D23" s="9">
        <f t="shared" si="13"/>
        <v>0.32647555858887251</v>
      </c>
      <c r="E23" s="9">
        <f t="shared" si="14"/>
        <v>0.2926311002848257</v>
      </c>
      <c r="F23" s="9">
        <f t="shared" si="15"/>
        <v>0.38089334112630197</v>
      </c>
      <c r="G23" s="9">
        <f t="shared" si="16"/>
        <v>1.0419274899745692</v>
      </c>
      <c r="H23" s="9">
        <f t="shared" si="17"/>
        <v>3.0630164301496463</v>
      </c>
      <c r="I23" s="9">
        <f t="shared" si="18"/>
        <v>3.4172717767409999</v>
      </c>
      <c r="J23" s="9">
        <f t="shared" si="19"/>
        <v>2.625406884360328</v>
      </c>
      <c r="K23" s="11">
        <f t="shared" si="20"/>
        <v>0.33557046979865773</v>
      </c>
      <c r="L23" s="11">
        <f t="shared" si="21"/>
        <v>0.30120481927710846</v>
      </c>
      <c r="M23" s="11">
        <f t="shared" si="22"/>
        <v>0.390625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-0.28293290612112887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0.23136800557936443</v>
      </c>
      <c r="Q23" s="11">
        <f>2*'OddsRatio_working_3-way'!K23*'OddsRatio_working_3-way'!L23*'OddsRatio_working_3-way'!M23</f>
        <v>7.8965189617530532E-2</v>
      </c>
      <c r="R23" s="11">
        <f t="shared" si="23"/>
        <v>0</v>
      </c>
      <c r="S23" s="11">
        <f t="shared" si="24"/>
        <v>-0.81774866257624856</v>
      </c>
      <c r="T23" s="11">
        <f t="shared" si="25"/>
        <v>-0.27909510668131354</v>
      </c>
      <c r="U23" s="11">
        <f>'OddsRatio_working_3-way'!S23-'OddsRatio_working_3-way'!R23^2/3</f>
        <v>-0.81774866257624856</v>
      </c>
      <c r="V23" s="11">
        <f>'OddsRatio_working_3-way'!S23*'OddsRatio_working_3-way'!R23/3-2*'OddsRatio_working_3-way'!R23^3/27-'OddsRatio_working_3-way'!T23</f>
        <v>0.27909510668131354</v>
      </c>
      <c r="W23" s="11">
        <f>'OddsRatio_working_3-way'!V23^2+4*'OddsRatio_working_3-way'!U23^3/27</f>
        <v>-3.1191153965522134E-3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0.14231408395693484</v>
      </c>
      <c r="Y23" s="11">
        <f>IF('OddsRatio_working_3-way'!W23&gt;=0,IF('OddsRatio_working_3-way'!V23+SQRT('OddsRatio_working_3-way'!W23)&gt;0,0,PI()),ACOS('OddsRatio_working_3-way'!V23/(2*'OddsRatio_working_3-way'!X23)))</f>
        <v>0.19749898194717019</v>
      </c>
      <c r="Z23" s="11">
        <f>'OddsRatio_working_3-way'!X23^(1/3)*COS('OddsRatio_working_3-way'!Y23/3)</f>
        <v>0.52096374498728459</v>
      </c>
      <c r="AA23" s="11">
        <f>'OddsRatio_working_3-way'!X23^(1/3)*COS(('OddsRatio_working_3-way'!Y23+2*PI())/3)</f>
        <v>-0.29022658548065527</v>
      </c>
      <c r="AB23" s="11">
        <f>'OddsRatio_working_3-way'!X23^(1/3)*COS(('OddsRatio_working_3-way'!Y23+4*PI())/3)</f>
        <v>-0.23073715950662943</v>
      </c>
      <c r="AC23" s="11">
        <f>'OddsRatio_working_3-way'!X23^(1/3)*SIN('OddsRatio_working_3-way'!Y23/3)</f>
        <v>3.4346236100040305E-2</v>
      </c>
      <c r="AD23" s="11">
        <f>'OddsRatio_working_3-way'!X23^(1/3)*SIN(('OddsRatio_working_3-way'!Y23+2*PI())/3)</f>
        <v>0.4339947195596463</v>
      </c>
      <c r="AE23" s="11">
        <f>'OddsRatio_working_3-way'!X23^(1/3)*SIN(('OddsRatio_working_3-way'!Y23+4*PI())/3)</f>
        <v>-0.46834095565968648</v>
      </c>
      <c r="AF23" s="11">
        <f>-'OddsRatio_working_3-way'!U23/(3*'OddsRatio_working_3-way'!X23^(1/3))*COS(('OddsRatio_working_3-way'!Y23)/3)</f>
        <v>0.5209637449872847</v>
      </c>
      <c r="AG23" s="11">
        <f>-'OddsRatio_working_3-way'!U23/(3*'OddsRatio_working_3-way'!X23^(1/3))*COS(('OddsRatio_working_3-way'!Y23+2*PI())/3)</f>
        <v>-0.29022658548065533</v>
      </c>
      <c r="AH23" s="11">
        <f>-'OddsRatio_working_3-way'!U23/(3*'OddsRatio_working_3-way'!X23^(1/3))*COS(('OddsRatio_working_3-way'!Y23+4*PI())/3)</f>
        <v>-0.23073715950662949</v>
      </c>
      <c r="AI23" s="11">
        <f>'OddsRatio_working_3-way'!U23/(3*'OddsRatio_working_3-way'!X23^(1/3))*SIN(('OddsRatio_working_3-way'!Y23)/3)</f>
        <v>-3.4346236100040312E-2</v>
      </c>
      <c r="AJ23" s="11">
        <f>'OddsRatio_working_3-way'!U23/(3*'OddsRatio_working_3-way'!X23^(1/3))*SIN(('OddsRatio_working_3-way'!Y23+2*PI())/3)</f>
        <v>-0.43399471955964641</v>
      </c>
      <c r="AK23" s="11">
        <f>'OddsRatio_working_3-way'!U23/(3*'OddsRatio_working_3-way'!X23^(1/3))*SIN(('OddsRatio_working_3-way'!Y23+4*PI())/3)</f>
        <v>0.46834095565968659</v>
      </c>
      <c r="AL23" s="11">
        <f>'OddsRatio_working_3-way'!Z23+'OddsRatio_working_3-way'!AF23</f>
        <v>1.0419274899745692</v>
      </c>
      <c r="AM23" s="11">
        <f>'OddsRatio_working_3-way'!AA23+'OddsRatio_working_3-way'!AG23</f>
        <v>-0.58045317096131055</v>
      </c>
      <c r="AN23" s="11">
        <f>'OddsRatio_working_3-way'!AB23+'OddsRatio_working_3-way'!AH23</f>
        <v>-0.46147431901325892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1.0419274899745692</v>
      </c>
      <c r="AS23" s="11">
        <f>IF(('OddsRatio_working_3-way'!X23=0),IF(Q23&gt;0,-Q23^(1/3),(-Q23)^(1/3)),'OddsRatio_working_3-way'!AM23-'OddsRatio_working_3-way'!R23/3)</f>
        <v>-0.58045317096131055</v>
      </c>
      <c r="AT23" s="11">
        <f>IF(('OddsRatio_working_3-way'!X23=0),IF(Q23&gt;0,-Q23^(1/3),(-Q23)^(1/3)),'OddsRatio_working_3-way'!AN23-'OddsRatio_working_3-way'!R23/3)</f>
        <v>-0.46147431901325892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2.84</v>
      </c>
      <c r="D24" s="9">
        <f t="shared" si="13"/>
        <v>0.33808788478260077</v>
      </c>
      <c r="E24" s="9">
        <f t="shared" si="14"/>
        <v>0.31899484542646006</v>
      </c>
      <c r="F24" s="9">
        <f t="shared" si="15"/>
        <v>0.34291726979093906</v>
      </c>
      <c r="G24" s="9">
        <f t="shared" si="16"/>
        <v>1.0413887281884633</v>
      </c>
      <c r="H24" s="9">
        <f t="shared" si="17"/>
        <v>2.9578108089943118</v>
      </c>
      <c r="I24" s="9">
        <f t="shared" si="18"/>
        <v>3.1348468927863489</v>
      </c>
      <c r="J24" s="9">
        <f t="shared" si="19"/>
        <v>2.9161552598667724</v>
      </c>
      <c r="K24" s="11">
        <f t="shared" si="20"/>
        <v>0.34722222222222221</v>
      </c>
      <c r="L24" s="11">
        <f t="shared" si="21"/>
        <v>0.32786885245901642</v>
      </c>
      <c r="M24" s="11">
        <f t="shared" si="22"/>
        <v>0.35211267605633806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-0.28426203853356935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0.2312944149413787</v>
      </c>
      <c r="Q24" s="11">
        <f>2*'OddsRatio_working_3-way'!K24*'OddsRatio_working_3-way'!L24*'OddsRatio_working_3-way'!M24</f>
        <v>8.0171374329767328E-2</v>
      </c>
      <c r="R24" s="11">
        <f t="shared" si="23"/>
        <v>0</v>
      </c>
      <c r="S24" s="11">
        <f t="shared" si="24"/>
        <v>-0.81366620789242128</v>
      </c>
      <c r="T24" s="11">
        <f t="shared" si="25"/>
        <v>-0.28203334762302301</v>
      </c>
      <c r="U24" s="11">
        <f>'OddsRatio_working_3-way'!S24-'OddsRatio_working_3-way'!R24^2/3</f>
        <v>-0.81366620789242128</v>
      </c>
      <c r="V24" s="11">
        <f>'OddsRatio_working_3-way'!S24*'OddsRatio_working_3-way'!R24/3-2*'OddsRatio_working_3-way'!R24^3/27-'OddsRatio_working_3-way'!T24</f>
        <v>0.28203334762302301</v>
      </c>
      <c r="W24" s="11">
        <f>'OddsRatio_working_3-way'!V24^2+4*'OddsRatio_working_3-way'!U24^3/27</f>
        <v>-2.6310313930689999E-4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0.1412497011596448</v>
      </c>
      <c r="Y24" s="11">
        <f>IF('OddsRatio_working_3-way'!W24&gt;=0,IF('OddsRatio_working_3-way'!V24+SQRT('OddsRatio_working_3-way'!W24)&gt;0,0,PI()),ACOS('OddsRatio_working_3-way'!V24/(2*'OddsRatio_working_3-way'!X24)))</f>
        <v>5.7449254865633126E-2</v>
      </c>
      <c r="Z24" s="11">
        <f>'OddsRatio_working_3-way'!X24^(1/3)*COS('OddsRatio_working_3-way'!Y24/3)</f>
        <v>0.52069436409423164</v>
      </c>
      <c r="AA24" s="11">
        <f>'OddsRatio_working_3-way'!X24^(1/3)*COS(('OddsRatio_working_3-way'!Y24+2*PI())/3)</f>
        <v>-0.2689835223300811</v>
      </c>
      <c r="AB24" s="11">
        <f>'OddsRatio_working_3-way'!X24^(1/3)*COS(('OddsRatio_working_3-way'!Y24+4*PI())/3)</f>
        <v>-0.25171084176415048</v>
      </c>
      <c r="AC24" s="11">
        <f>'OddsRatio_working_3-way'!X24^(1/3)*SIN('OddsRatio_working_3-way'!Y24/3)</f>
        <v>9.9723867743664873E-3</v>
      </c>
      <c r="AD24" s="11">
        <f>'OddsRatio_working_3-way'!X24^(1/3)*SIN(('OddsRatio_working_3-way'!Y24+2*PI())/3)</f>
        <v>0.44594835352580525</v>
      </c>
      <c r="AE24" s="11">
        <f>'OddsRatio_working_3-way'!X24^(1/3)*SIN(('OddsRatio_working_3-way'!Y24+4*PI())/3)</f>
        <v>-0.45592074030017171</v>
      </c>
      <c r="AF24" s="11">
        <f>-'OddsRatio_working_3-way'!U24/(3*'OddsRatio_working_3-way'!X24^(1/3))*COS(('OddsRatio_working_3-way'!Y24)/3)</f>
        <v>0.52069436409423153</v>
      </c>
      <c r="AG24" s="11">
        <f>-'OddsRatio_working_3-way'!U24/(3*'OddsRatio_working_3-way'!X24^(1/3))*COS(('OddsRatio_working_3-way'!Y24+2*PI())/3)</f>
        <v>-0.26898352233008105</v>
      </c>
      <c r="AH24" s="11">
        <f>-'OddsRatio_working_3-way'!U24/(3*'OddsRatio_working_3-way'!X24^(1/3))*COS(('OddsRatio_working_3-way'!Y24+4*PI())/3)</f>
        <v>-0.25171084176415043</v>
      </c>
      <c r="AI24" s="11">
        <f>'OddsRatio_working_3-way'!U24/(3*'OddsRatio_working_3-way'!X24^(1/3))*SIN(('OddsRatio_working_3-way'!Y24)/3)</f>
        <v>-9.9723867743664856E-3</v>
      </c>
      <c r="AJ24" s="11">
        <f>'OddsRatio_working_3-way'!U24/(3*'OddsRatio_working_3-way'!X24^(1/3))*SIN(('OddsRatio_working_3-way'!Y24+2*PI())/3)</f>
        <v>-0.4459483535258052</v>
      </c>
      <c r="AK24" s="11">
        <f>'OddsRatio_working_3-way'!U24/(3*'OddsRatio_working_3-way'!X24^(1/3))*SIN(('OddsRatio_working_3-way'!Y24+4*PI())/3)</f>
        <v>0.4559207403001716</v>
      </c>
      <c r="AL24" s="11">
        <f>'OddsRatio_working_3-way'!Z24+'OddsRatio_working_3-way'!AF24</f>
        <v>1.0413887281884633</v>
      </c>
      <c r="AM24" s="11">
        <f>'OddsRatio_working_3-way'!AA24+'OddsRatio_working_3-way'!AG24</f>
        <v>-0.5379670446601621</v>
      </c>
      <c r="AN24" s="11">
        <f>'OddsRatio_working_3-way'!AB24+'OddsRatio_working_3-way'!AH24</f>
        <v>-0.50342168352830097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1.0413887281884633</v>
      </c>
      <c r="AS24" s="11">
        <f>IF(('OddsRatio_working_3-way'!X24=0),IF(Q24&gt;0,-Q24^(1/3),(-Q24)^(1/3)),'OddsRatio_working_3-way'!AM24-'OddsRatio_working_3-way'!R24/3)</f>
        <v>-0.5379670446601621</v>
      </c>
      <c r="AT24" s="11">
        <f>IF(('OddsRatio_working_3-way'!X24=0),IF(Q24&gt;0,-Q24^(1/3),(-Q24)^(1/3)),'OddsRatio_working_3-way'!AN24-'OddsRatio_working_3-way'!R24/3)</f>
        <v>-0.50342168352830097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2.13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3.41</v>
      </c>
      <c r="D25" s="9">
        <f t="shared" si="13"/>
        <v>0.45845719490379461</v>
      </c>
      <c r="E25" s="9">
        <f t="shared" si="14"/>
        <v>0.2573919749431422</v>
      </c>
      <c r="F25" s="9">
        <f t="shared" si="15"/>
        <v>0.28415083015306297</v>
      </c>
      <c r="G25" s="9">
        <f t="shared" si="16"/>
        <v>1.0453351496418042</v>
      </c>
      <c r="H25" s="9">
        <f t="shared" si="17"/>
        <v>2.1812287190952384</v>
      </c>
      <c r="I25" s="9">
        <f t="shared" si="18"/>
        <v>3.8851250130113795</v>
      </c>
      <c r="J25" s="9">
        <f t="shared" si="19"/>
        <v>3.5192577106367486</v>
      </c>
      <c r="K25" s="11">
        <f t="shared" si="20"/>
        <v>0.46948356807511737</v>
      </c>
      <c r="L25" s="11">
        <f t="shared" si="21"/>
        <v>0.26595744680851063</v>
      </c>
      <c r="M25" s="11">
        <f t="shared" si="22"/>
        <v>0.29325513196480935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-0.27522174288634382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0.23068466329266546</v>
      </c>
      <c r="Q25" s="11">
        <f>2*'OddsRatio_working_3-way'!K25*'OddsRatio_working_3-way'!L25*'OddsRatio_working_3-way'!M25</f>
        <v>7.3233226442116009E-2</v>
      </c>
      <c r="R25" s="11">
        <f t="shared" si="23"/>
        <v>0</v>
      </c>
      <c r="S25" s="11">
        <f t="shared" si="24"/>
        <v>-0.83817746691593875</v>
      </c>
      <c r="T25" s="11">
        <f t="shared" si="25"/>
        <v>-0.26608808473521861</v>
      </c>
      <c r="U25" s="11">
        <f>'OddsRatio_working_3-way'!S25-'OddsRatio_working_3-way'!R25^2/3</f>
        <v>-0.83817746691593875</v>
      </c>
      <c r="V25" s="11">
        <f>'OddsRatio_working_3-way'!S25*'OddsRatio_working_3-way'!R25/3-2*'OddsRatio_working_3-way'!R25^3/27-'OddsRatio_working_3-way'!T25</f>
        <v>0.26608808473521861</v>
      </c>
      <c r="W25" s="11">
        <f>'OddsRatio_working_3-way'!V25^2+4*'OddsRatio_working_3-way'!U25^3/27</f>
        <v>-1.6434823963947187E-2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0.14768013813814307</v>
      </c>
      <c r="Y25" s="11">
        <f>IF('OddsRatio_working_3-way'!W25&gt;=0,IF('OddsRatio_working_3-way'!V25+SQRT('OddsRatio_working_3-way'!W25)&gt;0,0,PI()),ACOS('OddsRatio_working_3-way'!V25/(2*'OddsRatio_working_3-way'!X25)))</f>
        <v>0.44897315741753241</v>
      </c>
      <c r="Z25" s="11">
        <f>'OddsRatio_working_3-way'!X25^(1/3)*COS('OddsRatio_working_3-way'!Y25/3)</f>
        <v>0.52266757482090209</v>
      </c>
      <c r="AA25" s="11">
        <f>'OddsRatio_working_3-way'!X25^(1/3)*COS(('OddsRatio_working_3-way'!Y25+2*PI())/3)</f>
        <v>-0.32958568410286687</v>
      </c>
      <c r="AB25" s="11">
        <f>'OddsRatio_working_3-way'!X25^(1/3)*COS(('OddsRatio_working_3-way'!Y25+4*PI())/3)</f>
        <v>-0.19308189071803514</v>
      </c>
      <c r="AC25" s="11">
        <f>'OddsRatio_working_3-way'!X25^(1/3)*SIN('OddsRatio_working_3-way'!Y25/3)</f>
        <v>7.8810501856137735E-2</v>
      </c>
      <c r="AD25" s="11">
        <f>'OddsRatio_working_3-way'!X25^(1/3)*SIN(('OddsRatio_working_3-way'!Y25+2*PI())/3)</f>
        <v>0.41323814660123626</v>
      </c>
      <c r="AE25" s="11">
        <f>'OddsRatio_working_3-way'!X25^(1/3)*SIN(('OddsRatio_working_3-way'!Y25+4*PI())/3)</f>
        <v>-0.49204864845737389</v>
      </c>
      <c r="AF25" s="11">
        <f>-'OddsRatio_working_3-way'!U25/(3*'OddsRatio_working_3-way'!X25^(1/3))*COS(('OddsRatio_working_3-way'!Y25)/3)</f>
        <v>0.52266757482090209</v>
      </c>
      <c r="AG25" s="11">
        <f>-'OddsRatio_working_3-way'!U25/(3*'OddsRatio_working_3-way'!X25^(1/3))*COS(('OddsRatio_working_3-way'!Y25+2*PI())/3)</f>
        <v>-0.32958568410286687</v>
      </c>
      <c r="AH25" s="11">
        <f>-'OddsRatio_working_3-way'!U25/(3*'OddsRatio_working_3-way'!X25^(1/3))*COS(('OddsRatio_working_3-way'!Y25+4*PI())/3)</f>
        <v>-0.19308189071803514</v>
      </c>
      <c r="AI25" s="11">
        <f>'OddsRatio_working_3-way'!U25/(3*'OddsRatio_working_3-way'!X25^(1/3))*SIN(('OddsRatio_working_3-way'!Y25)/3)</f>
        <v>-7.8810501856137735E-2</v>
      </c>
      <c r="AJ25" s="11">
        <f>'OddsRatio_working_3-way'!U25/(3*'OddsRatio_working_3-way'!X25^(1/3))*SIN(('OddsRatio_working_3-way'!Y25+2*PI())/3)</f>
        <v>-0.41323814660123626</v>
      </c>
      <c r="AK25" s="11">
        <f>'OddsRatio_working_3-way'!U25/(3*'OddsRatio_working_3-way'!X25^(1/3))*SIN(('OddsRatio_working_3-way'!Y25+4*PI())/3)</f>
        <v>0.49204864845737389</v>
      </c>
      <c r="AL25" s="11">
        <f>'OddsRatio_working_3-way'!Z25+'OddsRatio_working_3-way'!AF25</f>
        <v>1.0453351496418042</v>
      </c>
      <c r="AM25" s="11">
        <f>'OddsRatio_working_3-way'!AA25+'OddsRatio_working_3-way'!AG25</f>
        <v>-0.65917136820573374</v>
      </c>
      <c r="AN25" s="11">
        <f>'OddsRatio_working_3-way'!AB25+'OddsRatio_working_3-way'!AH25</f>
        <v>-0.38616378143607027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1.0453351496418042</v>
      </c>
      <c r="AS25" s="11">
        <f>IF(('OddsRatio_working_3-way'!X25=0),IF(Q25&gt;0,-Q25^(1/3),(-Q25)^(1/3)),'OddsRatio_working_3-way'!AM25-'OddsRatio_working_3-way'!R25/3)</f>
        <v>-0.65917136820573374</v>
      </c>
      <c r="AT25" s="11">
        <f>IF(('OddsRatio_working_3-way'!X25=0),IF(Q25&gt;0,-Q25^(1/3),(-Q25)^(1/3)),'OddsRatio_working_3-way'!AN25-'OddsRatio_working_3-way'!R25/3)</f>
        <v>-0.38616378143607027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7.45</v>
      </c>
      <c r="B26" s="4">
        <f>IF('True_Odds_Calculator_3-way'!B27="","",'True_Odds_Calculator_3-way'!B27)</f>
        <v>4.45</v>
      </c>
      <c r="C26" s="4">
        <f>IF('True_Odds_Calculator_3-way'!C27="","",'True_Odds_Calculator_3-way'!C27)</f>
        <v>1.49</v>
      </c>
      <c r="D26" s="9">
        <f t="shared" si="13"/>
        <v>0.12749297230416975</v>
      </c>
      <c r="E26" s="9">
        <f t="shared" si="14"/>
        <v>0.21456860929697522</v>
      </c>
      <c r="F26" s="9">
        <f t="shared" si="15"/>
        <v>0.65793841839885503</v>
      </c>
      <c r="G26" s="9">
        <f t="shared" si="16"/>
        <v>1.0610185404727457</v>
      </c>
      <c r="H26" s="9">
        <f t="shared" si="17"/>
        <v>7.8435695860492087</v>
      </c>
      <c r="I26" s="9">
        <f t="shared" si="18"/>
        <v>4.6605139646309723</v>
      </c>
      <c r="J26" s="9">
        <f t="shared" si="19"/>
        <v>1.5198990848316454</v>
      </c>
      <c r="K26" s="11">
        <f t="shared" si="20"/>
        <v>0.13422818791946309</v>
      </c>
      <c r="L26" s="11">
        <f t="shared" si="21"/>
        <v>0.2247191011235955</v>
      </c>
      <c r="M26" s="11">
        <f t="shared" si="22"/>
        <v>0.67114093959731547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-0.2207355777576574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0.21033570205613775</v>
      </c>
      <c r="Q26" s="11">
        <f>2*'OddsRatio_working_3-way'!K26*'OddsRatio_working_3-way'!L26*'OddsRatio_working_3-way'!M26</f>
        <v>4.0488104341893705E-2</v>
      </c>
      <c r="R26" s="11">
        <f t="shared" si="23"/>
        <v>0</v>
      </c>
      <c r="S26" s="11">
        <f t="shared" si="24"/>
        <v>-0.95288536715663696</v>
      </c>
      <c r="T26" s="11">
        <f t="shared" si="25"/>
        <v>-0.18342355479434785</v>
      </c>
      <c r="U26" s="11">
        <f>'OddsRatio_working_3-way'!S26-'OddsRatio_working_3-way'!R26^2/3</f>
        <v>-0.95288536715663696</v>
      </c>
      <c r="V26" s="11">
        <f>'OddsRatio_working_3-way'!S26*'OddsRatio_working_3-way'!R26/3-2*'OddsRatio_working_3-way'!R26^3/27-'OddsRatio_working_3-way'!T26</f>
        <v>0.18342355479434785</v>
      </c>
      <c r="W26" s="11">
        <f>'OddsRatio_working_3-way'!V26^2+4*'OddsRatio_working_3-way'!U26^3/27</f>
        <v>-9.453518959513954E-2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0.17901074691798163</v>
      </c>
      <c r="Y26" s="11">
        <f>IF('OddsRatio_working_3-way'!W26&gt;=0,IF('OddsRatio_working_3-way'!V26+SQRT('OddsRatio_working_3-way'!W26)&gt;0,0,PI()),ACOS('OddsRatio_working_3-way'!V26/(2*'OddsRatio_working_3-way'!X26)))</f>
        <v>1.032905796061562</v>
      </c>
      <c r="Z26" s="11">
        <f>'OddsRatio_working_3-way'!X26^(1/3)*COS('OddsRatio_working_3-way'!Y26/3)</f>
        <v>0.53050927023637295</v>
      </c>
      <c r="AA26" s="11">
        <f>'OddsRatio_working_3-way'!X26^(1/3)*COS(('OddsRatio_working_3-way'!Y26+2*PI())/3)</f>
        <v>-0.43000073502380659</v>
      </c>
      <c r="AB26" s="11">
        <f>'OddsRatio_working_3-way'!X26^(1/3)*COS(('OddsRatio_working_3-way'!Y26+4*PI())/3)</f>
        <v>-0.10050853521256645</v>
      </c>
      <c r="AC26" s="11">
        <f>'OddsRatio_working_3-way'!X26^(1/3)*SIN('OddsRatio_working_3-way'!Y26/3)</f>
        <v>0.19023241025690152</v>
      </c>
      <c r="AD26" s="11">
        <f>'OddsRatio_working_3-way'!X26^(1/3)*SIN(('OddsRatio_working_3-way'!Y26+2*PI())/3)</f>
        <v>0.36431829983939196</v>
      </c>
      <c r="AE26" s="11">
        <f>'OddsRatio_working_3-way'!X26^(1/3)*SIN(('OddsRatio_working_3-way'!Y26+4*PI())/3)</f>
        <v>-0.55455071009629342</v>
      </c>
      <c r="AF26" s="11">
        <f>-'OddsRatio_working_3-way'!U26/(3*'OddsRatio_working_3-way'!X26^(1/3))*COS(('OddsRatio_working_3-way'!Y26)/3)</f>
        <v>0.53050927023637273</v>
      </c>
      <c r="AG26" s="11">
        <f>-'OddsRatio_working_3-way'!U26/(3*'OddsRatio_working_3-way'!X26^(1/3))*COS(('OddsRatio_working_3-way'!Y26+2*PI())/3)</f>
        <v>-0.43000073502380642</v>
      </c>
      <c r="AH26" s="11">
        <f>-'OddsRatio_working_3-way'!U26/(3*'OddsRatio_working_3-way'!X26^(1/3))*COS(('OddsRatio_working_3-way'!Y26+4*PI())/3)</f>
        <v>-0.1005085352125664</v>
      </c>
      <c r="AI26" s="11">
        <f>'OddsRatio_working_3-way'!U26/(3*'OddsRatio_working_3-way'!X26^(1/3))*SIN(('OddsRatio_working_3-way'!Y26)/3)</f>
        <v>-0.19023241025690146</v>
      </c>
      <c r="AJ26" s="11">
        <f>'OddsRatio_working_3-way'!U26/(3*'OddsRatio_working_3-way'!X26^(1/3))*SIN(('OddsRatio_working_3-way'!Y26+2*PI())/3)</f>
        <v>-0.36431829983939179</v>
      </c>
      <c r="AK26" s="11">
        <f>'OddsRatio_working_3-way'!U26/(3*'OddsRatio_working_3-way'!X26^(1/3))*SIN(('OddsRatio_working_3-way'!Y26+4*PI())/3)</f>
        <v>0.55455071009629331</v>
      </c>
      <c r="AL26" s="11">
        <f>'OddsRatio_working_3-way'!Z26+'OddsRatio_working_3-way'!AF26</f>
        <v>1.0610185404727457</v>
      </c>
      <c r="AM26" s="11">
        <f>'OddsRatio_working_3-way'!AA26+'OddsRatio_working_3-way'!AG26</f>
        <v>-0.86000147004761307</v>
      </c>
      <c r="AN26" s="11">
        <f>'OddsRatio_working_3-way'!AB26+'OddsRatio_working_3-way'!AH26</f>
        <v>-0.20101707042513284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1.0610185404727457</v>
      </c>
      <c r="AS26" s="11">
        <f>IF(('OddsRatio_working_3-way'!X26=0),IF(Q26&gt;0,-Q26^(1/3),(-Q26)^(1/3)),'OddsRatio_working_3-way'!AM26-'OddsRatio_working_3-way'!R26/3)</f>
        <v>-0.86000147004761307</v>
      </c>
      <c r="AT26" s="11">
        <f>IF(('OddsRatio_working_3-way'!X26=0),IF(Q26&gt;0,-Q26^(1/3),(-Q26)^(1/3)),'OddsRatio_working_3-way'!AN26-'OddsRatio_working_3-way'!R26/3)</f>
        <v>-0.20101707042513284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4.1900000000000004</v>
      </c>
      <c r="C27" s="4">
        <f>IF('True_Odds_Calculator_3-way'!C28="","",'True_Odds_Calculator_3-way'!C28)</f>
        <v>5.25</v>
      </c>
      <c r="D27" s="9">
        <f t="shared" si="13"/>
        <v>0.58911463204347936</v>
      </c>
      <c r="E27" s="9">
        <f t="shared" si="14"/>
        <v>0.22877699937128532</v>
      </c>
      <c r="F27" s="9">
        <f t="shared" si="15"/>
        <v>0.18210836858523535</v>
      </c>
      <c r="G27" s="9">
        <f t="shared" si="16"/>
        <v>1.0567613736794148</v>
      </c>
      <c r="H27" s="9">
        <f t="shared" si="17"/>
        <v>1.6974625066284135</v>
      </c>
      <c r="I27" s="9">
        <f t="shared" si="18"/>
        <v>4.3710687820373337</v>
      </c>
      <c r="J27" s="9">
        <f t="shared" si="19"/>
        <v>5.4912358381375128</v>
      </c>
      <c r="K27" s="11">
        <f t="shared" si="20"/>
        <v>0.60240963855421692</v>
      </c>
      <c r="L27" s="11">
        <f t="shared" si="21"/>
        <v>0.2386634844868735</v>
      </c>
      <c r="M27" s="11">
        <f t="shared" si="22"/>
        <v>0.19047619047619047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-0.24504290602573953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0.221821482999848</v>
      </c>
      <c r="Q27" s="11">
        <f>2*'OddsRatio_working_3-way'!K27*'OddsRatio_working_3-way'!L27*'OddsRatio_working_3-way'!M27</f>
        <v>5.4770736543172348E-2</v>
      </c>
      <c r="R27" s="11">
        <f t="shared" si="23"/>
        <v>0</v>
      </c>
      <c r="S27" s="11">
        <f t="shared" si="24"/>
        <v>-0.90523527735403064</v>
      </c>
      <c r="T27" s="11">
        <f t="shared" si="25"/>
        <v>-0.22351488329729155</v>
      </c>
      <c r="U27" s="11">
        <f>'OddsRatio_working_3-way'!S27-'OddsRatio_working_3-way'!R27^2/3</f>
        <v>-0.90523527735403064</v>
      </c>
      <c r="V27" s="11">
        <f>'OddsRatio_working_3-way'!S27*'OddsRatio_working_3-way'!R27/3-2*'OddsRatio_working_3-way'!R27^3/27-'OddsRatio_working_3-way'!T27</f>
        <v>0.22351488329729155</v>
      </c>
      <c r="W27" s="11">
        <f>'OddsRatio_working_3-way'!V27^2+4*'OddsRatio_working_3-way'!U27^3/27</f>
        <v>-5.9936781301291514E-2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0.16575258999235379</v>
      </c>
      <c r="Y27" s="11">
        <f>IF('OddsRatio_working_3-way'!W27&gt;=0,IF('OddsRatio_working_3-way'!V27+SQRT('OddsRatio_working_3-way'!W27)&gt;0,0,PI()),ACOS('OddsRatio_working_3-way'!V27/(2*'OddsRatio_working_3-way'!X27)))</f>
        <v>0.83085781130358427</v>
      </c>
      <c r="Z27" s="11">
        <f>'OddsRatio_working_3-way'!X27^(1/3)*COS('OddsRatio_working_3-way'!Y27/3)</f>
        <v>0.5283806868397074</v>
      </c>
      <c r="AA27" s="11">
        <f>'OddsRatio_working_3-way'!X27^(1/3)*COS(('OddsRatio_working_3-way'!Y27+2*PI())/3)</f>
        <v>-0.3942641942493228</v>
      </c>
      <c r="AB27" s="11">
        <f>'OddsRatio_working_3-way'!X27^(1/3)*COS(('OddsRatio_working_3-way'!Y27+4*PI())/3)</f>
        <v>-0.1341164925903845</v>
      </c>
      <c r="AC27" s="11">
        <f>'OddsRatio_working_3-way'!X27^(1/3)*SIN('OddsRatio_working_3-way'!Y27/3)</f>
        <v>0.15019634558185044</v>
      </c>
      <c r="AD27" s="11">
        <f>'OddsRatio_working_3-way'!X27^(1/3)*SIN(('OddsRatio_working_3-way'!Y27+2*PI())/3)</f>
        <v>0.38249292488133141</v>
      </c>
      <c r="AE27" s="11">
        <f>'OddsRatio_working_3-way'!X27^(1/3)*SIN(('OddsRatio_working_3-way'!Y27+4*PI())/3)</f>
        <v>-0.53268927046318182</v>
      </c>
      <c r="AF27" s="11">
        <f>-'OddsRatio_working_3-way'!U27/(3*'OddsRatio_working_3-way'!X27^(1/3))*COS(('OddsRatio_working_3-way'!Y27)/3)</f>
        <v>0.5283806868397074</v>
      </c>
      <c r="AG27" s="11">
        <f>-'OddsRatio_working_3-way'!U27/(3*'OddsRatio_working_3-way'!X27^(1/3))*COS(('OddsRatio_working_3-way'!Y27+2*PI())/3)</f>
        <v>-0.3942641942493228</v>
      </c>
      <c r="AH27" s="11">
        <f>-'OddsRatio_working_3-way'!U27/(3*'OddsRatio_working_3-way'!X27^(1/3))*COS(('OddsRatio_working_3-way'!Y27+4*PI())/3)</f>
        <v>-0.1341164925903845</v>
      </c>
      <c r="AI27" s="11">
        <f>'OddsRatio_working_3-way'!U27/(3*'OddsRatio_working_3-way'!X27^(1/3))*SIN(('OddsRatio_working_3-way'!Y27)/3)</f>
        <v>-0.15019634558185044</v>
      </c>
      <c r="AJ27" s="11">
        <f>'OddsRatio_working_3-way'!U27/(3*'OddsRatio_working_3-way'!X27^(1/3))*SIN(('OddsRatio_working_3-way'!Y27+2*PI())/3)</f>
        <v>-0.38249292488133141</v>
      </c>
      <c r="AK27" s="11">
        <f>'OddsRatio_working_3-way'!U27/(3*'OddsRatio_working_3-way'!X27^(1/3))*SIN(('OddsRatio_working_3-way'!Y27+4*PI())/3)</f>
        <v>0.53268927046318182</v>
      </c>
      <c r="AL27" s="11">
        <f>'OddsRatio_working_3-way'!Z27+'OddsRatio_working_3-way'!AF27</f>
        <v>1.0567613736794148</v>
      </c>
      <c r="AM27" s="11">
        <f>'OddsRatio_working_3-way'!AA27+'OddsRatio_working_3-way'!AG27</f>
        <v>-0.78852838849864559</v>
      </c>
      <c r="AN27" s="11">
        <f>'OddsRatio_working_3-way'!AB27+'OddsRatio_working_3-way'!AH27</f>
        <v>-0.26823298518076899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1.0567613736794148</v>
      </c>
      <c r="AS27" s="11">
        <f>IF(('OddsRatio_working_3-way'!X27=0),IF(Q27&gt;0,-Q27^(1/3),(-Q27)^(1/3)),'OddsRatio_working_3-way'!AM27-'OddsRatio_working_3-way'!R27/3)</f>
        <v>-0.78852838849864559</v>
      </c>
      <c r="AT27" s="11">
        <f>IF(('OddsRatio_working_3-way'!X27=0),IF(Q27&gt;0,-Q27^(1/3),(-Q27)^(1/3)),'OddsRatio_working_3-way'!AN27-'OddsRatio_working_3-way'!R27/3)</f>
        <v>-0.26823298518076899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3.55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2.08</v>
      </c>
      <c r="D28" s="9">
        <f t="shared" si="13"/>
        <v>0.27283401770995541</v>
      </c>
      <c r="E28" s="9">
        <f t="shared" si="14"/>
        <v>0.25741869059196859</v>
      </c>
      <c r="F28" s="9">
        <f t="shared" si="15"/>
        <v>0.46974729169807616</v>
      </c>
      <c r="G28" s="9">
        <f t="shared" si="16"/>
        <v>1.0451890592798909</v>
      </c>
      <c r="H28" s="9">
        <f t="shared" si="17"/>
        <v>3.6652321011637219</v>
      </c>
      <c r="I28" s="9">
        <f t="shared" si="18"/>
        <v>3.8847218036124986</v>
      </c>
      <c r="J28" s="9">
        <f t="shared" si="19"/>
        <v>2.128804184022282</v>
      </c>
      <c r="K28" s="11">
        <f t="shared" si="20"/>
        <v>0.28169014084507044</v>
      </c>
      <c r="L28" s="11">
        <f t="shared" si="21"/>
        <v>0.26595744680851063</v>
      </c>
      <c r="M28" s="11">
        <f t="shared" si="22"/>
        <v>0.48076923076923073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-0.27377480924828856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0.23015548281505732</v>
      </c>
      <c r="Q28" s="11">
        <f>2*'OddsRatio_working_3-way'!K28*'OddsRatio_working_3-way'!L28*'OddsRatio_working_3-way'!M28</f>
        <v>7.2036144856042969E-2</v>
      </c>
      <c r="R28" s="11">
        <f t="shared" si="23"/>
        <v>0</v>
      </c>
      <c r="S28" s="11">
        <f t="shared" si="24"/>
        <v>-0.84067443402481734</v>
      </c>
      <c r="T28" s="11">
        <f t="shared" si="25"/>
        <v>-0.26312188858366736</v>
      </c>
      <c r="U28" s="11">
        <f>'OddsRatio_working_3-way'!S28-'OddsRatio_working_3-way'!R28^2/3</f>
        <v>-0.84067443402481734</v>
      </c>
      <c r="V28" s="11">
        <f>'OddsRatio_working_3-way'!S28*'OddsRatio_working_3-way'!R28/3-2*'OddsRatio_working_3-way'!R28^3/27-'OddsRatio_working_3-way'!T28</f>
        <v>0.26312188858366736</v>
      </c>
      <c r="W28" s="11">
        <f>'OddsRatio_working_3-way'!V28^2+4*'OddsRatio_working_3-way'!U28^3/27</f>
        <v>-1.8786544118662943E-2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0.14834054770232144</v>
      </c>
      <c r="Y28" s="11">
        <f>IF('OddsRatio_working_3-way'!W28&gt;=0,IF('OddsRatio_working_3-way'!V28+SQRT('OddsRatio_working_3-way'!W28)&gt;0,0,PI()),ACOS('OddsRatio_working_3-way'!V28/(2*'OddsRatio_working_3-way'!X28)))</f>
        <v>0.4802388973770908</v>
      </c>
      <c r="Z28" s="11">
        <f>'OddsRatio_working_3-way'!X28^(1/3)*COS('OddsRatio_working_3-way'!Y28/3)</f>
        <v>0.52259452963994557</v>
      </c>
      <c r="AA28" s="11">
        <f>'OddsRatio_working_3-way'!X28^(1/3)*COS(('OddsRatio_working_3-way'!Y28+2*PI())/3)</f>
        <v>-0.33437138266622141</v>
      </c>
      <c r="AB28" s="11">
        <f>'OddsRatio_working_3-way'!X28^(1/3)*COS(('OddsRatio_working_3-way'!Y28+4*PI())/3)</f>
        <v>-0.18822314697372422</v>
      </c>
      <c r="AC28" s="11">
        <f>'OddsRatio_working_3-way'!X28^(1/3)*SIN('OddsRatio_working_3-way'!Y28/3)</f>
        <v>8.4378723218652169E-2</v>
      </c>
      <c r="AD28" s="11">
        <f>'OddsRatio_working_3-way'!X28^(1/3)*SIN(('OddsRatio_working_3-way'!Y28+2*PI())/3)</f>
        <v>0.41039077693764647</v>
      </c>
      <c r="AE28" s="11">
        <f>'OddsRatio_working_3-way'!X28^(1/3)*SIN(('OddsRatio_working_3-way'!Y28+4*PI())/3)</f>
        <v>-0.49476950015629867</v>
      </c>
      <c r="AF28" s="11">
        <f>-'OddsRatio_working_3-way'!U28/(3*'OddsRatio_working_3-way'!X28^(1/3))*COS(('OddsRatio_working_3-way'!Y28)/3)</f>
        <v>0.52259452963994546</v>
      </c>
      <c r="AG28" s="11">
        <f>-'OddsRatio_working_3-way'!U28/(3*'OddsRatio_working_3-way'!X28^(1/3))*COS(('OddsRatio_working_3-way'!Y28+2*PI())/3)</f>
        <v>-0.33437138266622135</v>
      </c>
      <c r="AH28" s="11">
        <f>-'OddsRatio_working_3-way'!U28/(3*'OddsRatio_working_3-way'!X28^(1/3))*COS(('OddsRatio_working_3-way'!Y28+4*PI())/3)</f>
        <v>-0.18822314697372416</v>
      </c>
      <c r="AI28" s="11">
        <f>'OddsRatio_working_3-way'!U28/(3*'OddsRatio_working_3-way'!X28^(1/3))*SIN(('OddsRatio_working_3-way'!Y28)/3)</f>
        <v>-8.4378723218652141E-2</v>
      </c>
      <c r="AJ28" s="11">
        <f>'OddsRatio_working_3-way'!U28/(3*'OddsRatio_working_3-way'!X28^(1/3))*SIN(('OddsRatio_working_3-way'!Y28+2*PI())/3)</f>
        <v>-0.41039077693764642</v>
      </c>
      <c r="AK28" s="11">
        <f>'OddsRatio_working_3-way'!U28/(3*'OddsRatio_working_3-way'!X28^(1/3))*SIN(('OddsRatio_working_3-way'!Y28+4*PI())/3)</f>
        <v>0.49476950015629856</v>
      </c>
      <c r="AL28" s="11">
        <f>'OddsRatio_working_3-way'!Z28+'OddsRatio_working_3-way'!AF28</f>
        <v>1.0451890592798909</v>
      </c>
      <c r="AM28" s="11">
        <f>'OddsRatio_working_3-way'!AA28+'OddsRatio_working_3-way'!AG28</f>
        <v>-0.6687427653324427</v>
      </c>
      <c r="AN28" s="11">
        <f>'OddsRatio_working_3-way'!AB28+'OddsRatio_working_3-way'!AH28</f>
        <v>-0.37644629394744838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1.0451890592798909</v>
      </c>
      <c r="AS28" s="11">
        <f>IF(('OddsRatio_working_3-way'!X28=0),IF(Q28&gt;0,-Q28^(1/3),(-Q28)^(1/3)),'OddsRatio_working_3-way'!AM28-'OddsRatio_working_3-way'!R28/3)</f>
        <v>-0.6687427653324427</v>
      </c>
      <c r="AT28" s="11">
        <f>IF(('OddsRatio_working_3-way'!X28=0),IF(Q28&gt;0,-Q28^(1/3),(-Q28)^(1/3)),'OddsRatio_working_3-way'!AN28-'OddsRatio_working_3-way'!R28/3)</f>
        <v>-0.37644629394744838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1.97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3.95</v>
      </c>
      <c r="D29" s="9">
        <f t="shared" si="13"/>
        <v>0.49645520801456894</v>
      </c>
      <c r="E29" s="9">
        <f t="shared" si="14"/>
        <v>0.25872680694042921</v>
      </c>
      <c r="F29" s="9">
        <f t="shared" si="15"/>
        <v>0.24481798504500182</v>
      </c>
      <c r="G29" s="9">
        <f t="shared" si="16"/>
        <v>1.0456499073281704</v>
      </c>
      <c r="H29" s="9">
        <f t="shared" si="17"/>
        <v>2.0142804101083254</v>
      </c>
      <c r="I29" s="9">
        <f t="shared" si="18"/>
        <v>3.8650807460791872</v>
      </c>
      <c r="J29" s="9">
        <f t="shared" si="19"/>
        <v>4.0846672266181034</v>
      </c>
      <c r="K29" s="11">
        <f t="shared" si="20"/>
        <v>0.50761421319796951</v>
      </c>
      <c r="L29" s="11">
        <f t="shared" si="21"/>
        <v>0.26737967914438499</v>
      </c>
      <c r="M29" s="11">
        <f t="shared" si="22"/>
        <v>0.25316455696202528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-0.26940731839983834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0.22884388139839412</v>
      </c>
      <c r="Q29" s="11">
        <f>2*'OddsRatio_working_3-way'!K29*'OddsRatio_working_3-way'!L29*'OddsRatio_working_3-way'!M29</f>
        <v>6.8721886305824056E-2</v>
      </c>
      <c r="R29" s="11">
        <f t="shared" si="23"/>
        <v>0</v>
      </c>
      <c r="S29" s="11">
        <f t="shared" si="24"/>
        <v>-0.84943453933481361</v>
      </c>
      <c r="T29" s="11">
        <f t="shared" si="25"/>
        <v>-0.25508544724769172</v>
      </c>
      <c r="U29" s="11">
        <f>'OddsRatio_working_3-way'!S29-'OddsRatio_working_3-way'!R29^2/3</f>
        <v>-0.84943453933481361</v>
      </c>
      <c r="V29" s="11">
        <f>'OddsRatio_working_3-way'!S29*'OddsRatio_working_3-way'!R29/3-2*'OddsRatio_working_3-way'!R29^3/27-'OddsRatio_working_3-way'!T29</f>
        <v>0.25508544724769172</v>
      </c>
      <c r="W29" s="11">
        <f>'OddsRatio_working_3-way'!V29^2+4*'OddsRatio_working_3-way'!U29^3/27</f>
        <v>-2.5731441147497328E-2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0.15066521375640451</v>
      </c>
      <c r="Y29" s="11">
        <f>IF('OddsRatio_working_3-way'!W29&gt;=0,IF('OddsRatio_working_3-way'!V29+SQRT('OddsRatio_working_3-way'!W29)&gt;0,0,PI()),ACOS('OddsRatio_working_3-way'!V29/(2*'OddsRatio_working_3-way'!X29)))</f>
        <v>0.56136234674653895</v>
      </c>
      <c r="Z29" s="11">
        <f>'OddsRatio_working_3-way'!X29^(1/3)*COS('OddsRatio_working_3-way'!Y29/3)</f>
        <v>0.52282495366408532</v>
      </c>
      <c r="AA29" s="11">
        <f>'OddsRatio_working_3-way'!X29^(1/3)*COS(('OddsRatio_working_3-way'!Y29+2*PI())/3)</f>
        <v>-0.34713986862319479</v>
      </c>
      <c r="AB29" s="11">
        <f>'OddsRatio_working_3-way'!X29^(1/3)*COS(('OddsRatio_working_3-way'!Y29+4*PI())/3)</f>
        <v>-0.1756850850408907</v>
      </c>
      <c r="AC29" s="11">
        <f>'OddsRatio_working_3-way'!X29^(1/3)*SIN('OddsRatio_working_3-way'!Y29/3)</f>
        <v>9.8989465455092476E-2</v>
      </c>
      <c r="AD29" s="11">
        <f>'OddsRatio_working_3-way'!X29^(1/3)*SIN(('OddsRatio_working_3-way'!Y29+2*PI())/3)</f>
        <v>0.40328495887797378</v>
      </c>
      <c r="AE29" s="11">
        <f>'OddsRatio_working_3-way'!X29^(1/3)*SIN(('OddsRatio_working_3-way'!Y29+4*PI())/3)</f>
        <v>-0.50227442433306602</v>
      </c>
      <c r="AF29" s="11">
        <f>-'OddsRatio_working_3-way'!U29/(3*'OddsRatio_working_3-way'!X29^(1/3))*COS(('OddsRatio_working_3-way'!Y29)/3)</f>
        <v>0.52282495366408521</v>
      </c>
      <c r="AG29" s="11">
        <f>-'OddsRatio_working_3-way'!U29/(3*'OddsRatio_working_3-way'!X29^(1/3))*COS(('OddsRatio_working_3-way'!Y29+2*PI())/3)</f>
        <v>-0.34713986862319474</v>
      </c>
      <c r="AH29" s="11">
        <f>-'OddsRatio_working_3-way'!U29/(3*'OddsRatio_working_3-way'!X29^(1/3))*COS(('OddsRatio_working_3-way'!Y29+4*PI())/3)</f>
        <v>-0.17568508504089067</v>
      </c>
      <c r="AI29" s="11">
        <f>'OddsRatio_working_3-way'!U29/(3*'OddsRatio_working_3-way'!X29^(1/3))*SIN(('OddsRatio_working_3-way'!Y29)/3)</f>
        <v>-9.8989465455092449E-2</v>
      </c>
      <c r="AJ29" s="11">
        <f>'OddsRatio_working_3-way'!U29/(3*'OddsRatio_working_3-way'!X29^(1/3))*SIN(('OddsRatio_working_3-way'!Y29+2*PI())/3)</f>
        <v>-0.40328495887797366</v>
      </c>
      <c r="AK29" s="11">
        <f>'OddsRatio_working_3-way'!U29/(3*'OddsRatio_working_3-way'!X29^(1/3))*SIN(('OddsRatio_working_3-way'!Y29+4*PI())/3)</f>
        <v>0.50227442433306591</v>
      </c>
      <c r="AL29" s="11">
        <f>'OddsRatio_working_3-way'!Z29+'OddsRatio_working_3-way'!AF29</f>
        <v>1.0456499073281704</v>
      </c>
      <c r="AM29" s="11">
        <f>'OddsRatio_working_3-way'!AA29+'OddsRatio_working_3-way'!AG29</f>
        <v>-0.69427973724638958</v>
      </c>
      <c r="AN29" s="11">
        <f>'OddsRatio_working_3-way'!AB29+'OddsRatio_working_3-way'!AH29</f>
        <v>-0.3513701700817814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1.0456499073281704</v>
      </c>
      <c r="AS29" s="11">
        <f>IF(('OddsRatio_working_3-way'!X29=0),IF(Q29&gt;0,-Q29^(1/3),(-Q29)^(1/3)),'OddsRatio_working_3-way'!AM29-'OddsRatio_working_3-way'!R29/3)</f>
        <v>-0.69427973724638958</v>
      </c>
      <c r="AT29" s="11">
        <f>IF(('OddsRatio_working_3-way'!X29=0),IF(Q29&gt;0,-Q29^(1/3),(-Q29)^(1/3)),'OddsRatio_working_3-way'!AN29-'OddsRatio_working_3-way'!R29/3)</f>
        <v>-0.3513701700817814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3.34</v>
      </c>
      <c r="D30" s="9">
        <f t="shared" si="13"/>
        <v>0.45187092739021029</v>
      </c>
      <c r="E30" s="9">
        <f t="shared" si="14"/>
        <v>0.25801809852331409</v>
      </c>
      <c r="F30" s="9">
        <f t="shared" si="15"/>
        <v>0.29011097408647557</v>
      </c>
      <c r="G30" s="9">
        <f t="shared" si="16"/>
        <v>1.0457080417271465</v>
      </c>
      <c r="H30" s="9">
        <f t="shared" si="17"/>
        <v>2.2130213284034896</v>
      </c>
      <c r="I30" s="9">
        <f t="shared" si="18"/>
        <v>3.8756971147496526</v>
      </c>
      <c r="J30" s="9">
        <f t="shared" si="19"/>
        <v>3.4469568176415222</v>
      </c>
      <c r="K30" s="11">
        <f t="shared" si="20"/>
        <v>0.46296296296296291</v>
      </c>
      <c r="L30" s="11">
        <f t="shared" si="21"/>
        <v>0.26666666666666666</v>
      </c>
      <c r="M30" s="11">
        <f t="shared" si="22"/>
        <v>0.29940119760479045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-0.27591483699268116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0.23101944259628887</v>
      </c>
      <c r="Q30" s="11">
        <f>2*'OddsRatio_working_3-way'!K30*'OddsRatio_working_3-way'!L30*'OddsRatio_working_3-way'!M30</f>
        <v>7.3926221630812444E-2</v>
      </c>
      <c r="R30" s="11">
        <f t="shared" si="23"/>
        <v>0</v>
      </c>
      <c r="S30" s="11">
        <f t="shared" si="24"/>
        <v>-0.83728532004394107</v>
      </c>
      <c r="T30" s="11">
        <f t="shared" si="25"/>
        <v>-0.26793130241406116</v>
      </c>
      <c r="U30" s="11">
        <f>'OddsRatio_working_3-way'!S30-'OddsRatio_working_3-way'!R30^2/3</f>
        <v>-0.83728532004394107</v>
      </c>
      <c r="V30" s="11">
        <f>'OddsRatio_working_3-way'!S30*'OddsRatio_working_3-way'!R30/3-2*'OddsRatio_working_3-way'!R30^3/27-'OddsRatio_working_3-way'!T30</f>
        <v>0.26793130241406116</v>
      </c>
      <c r="W30" s="11">
        <f>'OddsRatio_working_3-way'!V30^2+4*'OddsRatio_working_3-way'!U30^3/27</f>
        <v>-1.5172241863907865E-2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0.14744441721984844</v>
      </c>
      <c r="Y30" s="11">
        <f>IF('OddsRatio_working_3-way'!W30&gt;=0,IF('OddsRatio_working_3-way'!V30+SQRT('OddsRatio_working_3-way'!W30)&gt;0,0,PI()),ACOS('OddsRatio_working_3-way'!V30/(2*'OddsRatio_working_3-way'!X30)))</f>
        <v>0.43091462990798912</v>
      </c>
      <c r="Z30" s="11">
        <f>'OddsRatio_working_3-way'!X30^(1/3)*COS('OddsRatio_working_3-way'!Y30/3)</f>
        <v>0.52285402086357324</v>
      </c>
      <c r="AA30" s="11">
        <f>'OddsRatio_working_3-way'!X30^(1/3)*COS(('OddsRatio_working_3-way'!Y30+2*PI())/3)</f>
        <v>-0.32691811411069011</v>
      </c>
      <c r="AB30" s="11">
        <f>'OddsRatio_working_3-way'!X30^(1/3)*COS(('OddsRatio_working_3-way'!Y30+4*PI())/3)</f>
        <v>-0.19593590675288325</v>
      </c>
      <c r="AC30" s="11">
        <f>'OddsRatio_working_3-way'!X30^(1/3)*SIN('OddsRatio_working_3-way'!Y30/3)</f>
        <v>7.5622612677081161E-2</v>
      </c>
      <c r="AD30" s="11">
        <f>'OddsRatio_working_3-way'!X30^(1/3)*SIN(('OddsRatio_working_3-way'!Y30+2*PI())/3)</f>
        <v>0.41499355820015271</v>
      </c>
      <c r="AE30" s="11">
        <f>'OddsRatio_working_3-way'!X30^(1/3)*SIN(('OddsRatio_working_3-way'!Y30+4*PI())/3)</f>
        <v>-0.49061617087723386</v>
      </c>
      <c r="AF30" s="11">
        <f>-'OddsRatio_working_3-way'!U30/(3*'OddsRatio_working_3-way'!X30^(1/3))*COS(('OddsRatio_working_3-way'!Y30)/3)</f>
        <v>0.52285402086357324</v>
      </c>
      <c r="AG30" s="11">
        <f>-'OddsRatio_working_3-way'!U30/(3*'OddsRatio_working_3-way'!X30^(1/3))*COS(('OddsRatio_working_3-way'!Y30+2*PI())/3)</f>
        <v>-0.32691811411069011</v>
      </c>
      <c r="AH30" s="11">
        <f>-'OddsRatio_working_3-way'!U30/(3*'OddsRatio_working_3-way'!X30^(1/3))*COS(('OddsRatio_working_3-way'!Y30+4*PI())/3)</f>
        <v>-0.19593590675288325</v>
      </c>
      <c r="AI30" s="11">
        <f>'OddsRatio_working_3-way'!U30/(3*'OddsRatio_working_3-way'!X30^(1/3))*SIN(('OddsRatio_working_3-way'!Y30)/3)</f>
        <v>-7.5622612677081161E-2</v>
      </c>
      <c r="AJ30" s="11">
        <f>'OddsRatio_working_3-way'!U30/(3*'OddsRatio_working_3-way'!X30^(1/3))*SIN(('OddsRatio_working_3-way'!Y30+2*PI())/3)</f>
        <v>-0.41499355820015271</v>
      </c>
      <c r="AK30" s="11">
        <f>'OddsRatio_working_3-way'!U30/(3*'OddsRatio_working_3-way'!X30^(1/3))*SIN(('OddsRatio_working_3-way'!Y30+4*PI())/3)</f>
        <v>0.49061617087723386</v>
      </c>
      <c r="AL30" s="11">
        <f>'OddsRatio_working_3-way'!Z30+'OddsRatio_working_3-way'!AF30</f>
        <v>1.0457080417271465</v>
      </c>
      <c r="AM30" s="11">
        <f>'OddsRatio_working_3-way'!AA30+'OddsRatio_working_3-way'!AG30</f>
        <v>-0.65383622822138021</v>
      </c>
      <c r="AN30" s="11">
        <f>'OddsRatio_working_3-way'!AB30+'OddsRatio_working_3-way'!AH30</f>
        <v>-0.3918718135057665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1.0457080417271465</v>
      </c>
      <c r="AS30" s="11">
        <f>IF(('OddsRatio_working_3-way'!X30=0),IF(Q30&gt;0,-Q30^(1/3),(-Q30)^(1/3)),'OddsRatio_working_3-way'!AM30-'OddsRatio_working_3-way'!R30/3)</f>
        <v>-0.65383622822138021</v>
      </c>
      <c r="AT30" s="11">
        <f>IF(('OddsRatio_working_3-way'!X30=0),IF(Q30&gt;0,-Q30^(1/3),(-Q30)^(1/3)),'OddsRatio_working_3-way'!AN30-'OddsRatio_working_3-way'!R30/3)</f>
        <v>-0.3918718135057665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3.07</v>
      </c>
      <c r="B31" s="4">
        <f>IF('True_Odds_Calculator_3-way'!B32="","",'True_Odds_Calculator_3-way'!B32)</f>
        <v>3.01</v>
      </c>
      <c r="C31" s="4">
        <f>IF('True_Odds_Calculator_3-way'!C32="","",'True_Odds_Calculator_3-way'!C32)</f>
        <v>2.71</v>
      </c>
      <c r="D31" s="9">
        <f t="shared" si="13"/>
        <v>0.31695704790204809</v>
      </c>
      <c r="E31" s="9">
        <f t="shared" si="14"/>
        <v>0.32335902184017024</v>
      </c>
      <c r="F31" s="9">
        <f t="shared" si="15"/>
        <v>0.35968393025778173</v>
      </c>
      <c r="G31" s="9">
        <f t="shared" si="16"/>
        <v>1.041063585148623</v>
      </c>
      <c r="H31" s="9">
        <f t="shared" si="17"/>
        <v>3.1550016212576488</v>
      </c>
      <c r="I31" s="9">
        <f t="shared" si="18"/>
        <v>3.0925378061487319</v>
      </c>
      <c r="J31" s="9">
        <f t="shared" si="19"/>
        <v>2.7802187306041457</v>
      </c>
      <c r="K31" s="11">
        <f t="shared" si="20"/>
        <v>0.32573289902280134</v>
      </c>
      <c r="L31" s="11">
        <f t="shared" si="21"/>
        <v>0.33222591362126247</v>
      </c>
      <c r="M31" s="11">
        <f t="shared" si="22"/>
        <v>0.36900369003690037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-0.28411119794641848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0.23120882241752821</v>
      </c>
      <c r="Q31" s="11">
        <f>2*'OddsRatio_working_3-way'!K31*'OddsRatio_working_3-way'!L31*'OddsRatio_working_3-way'!M31</f>
        <v>7.9864878209854329E-2</v>
      </c>
      <c r="R31" s="11">
        <f t="shared" si="23"/>
        <v>0</v>
      </c>
      <c r="S31" s="11">
        <f t="shared" si="24"/>
        <v>-0.81379693615994919</v>
      </c>
      <c r="T31" s="11">
        <f t="shared" si="25"/>
        <v>-0.28110429573746093</v>
      </c>
      <c r="U31" s="11">
        <f>'OddsRatio_working_3-way'!S31-'OddsRatio_working_3-way'!R31^2/3</f>
        <v>-0.81379693615994919</v>
      </c>
      <c r="V31" s="11">
        <f>'OddsRatio_working_3-way'!S31*'OddsRatio_working_3-way'!R31/3-2*'OddsRatio_working_3-way'!R31^3/27-'OddsRatio_working_3-way'!T31</f>
        <v>0.28110429573746093</v>
      </c>
      <c r="W31" s="11">
        <f>'OddsRatio_working_3-way'!V31^2+4*'OddsRatio_working_3-way'!U31^3/27</f>
        <v>-8.2475963243826278E-4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0.14128374350442105</v>
      </c>
      <c r="Y31" s="11">
        <f>IF('OddsRatio_working_3-way'!W31&gt;=0,IF('OddsRatio_working_3-way'!V31+SQRT('OddsRatio_working_3-way'!W31)&gt;0,0,PI()),ACOS('OddsRatio_working_3-way'!V31/(2*'OddsRatio_working_3-way'!X31)))</f>
        <v>0.10181037510974345</v>
      </c>
      <c r="Z31" s="11">
        <f>'OddsRatio_working_3-way'!X31^(1/3)*COS('OddsRatio_working_3-way'!Y31/3)</f>
        <v>0.52053179257431148</v>
      </c>
      <c r="AA31" s="11">
        <f>'OddsRatio_working_3-way'!X31^(1/3)*COS(('OddsRatio_working_3-way'!Y31+2*PI())/3)</f>
        <v>-0.27557026590886169</v>
      </c>
      <c r="AB31" s="11">
        <f>'OddsRatio_working_3-way'!X31^(1/3)*COS(('OddsRatio_working_3-way'!Y31+4*PI())/3)</f>
        <v>-0.2449615266654501</v>
      </c>
      <c r="AC31" s="11">
        <f>'OddsRatio_working_3-way'!X31^(1/3)*SIN('OddsRatio_working_3-way'!Y31/3)</f>
        <v>1.7671963841738934E-2</v>
      </c>
      <c r="AD31" s="11">
        <f>'OddsRatio_working_3-way'!X31^(1/3)*SIN(('OddsRatio_working_3-way'!Y31+2*PI())/3)</f>
        <v>0.44195777392593627</v>
      </c>
      <c r="AE31" s="11">
        <f>'OddsRatio_working_3-way'!X31^(1/3)*SIN(('OddsRatio_working_3-way'!Y31+4*PI())/3)</f>
        <v>-0.45962973776767502</v>
      </c>
      <c r="AF31" s="11">
        <f>-'OddsRatio_working_3-way'!U31/(3*'OddsRatio_working_3-way'!X31^(1/3))*COS(('OddsRatio_working_3-way'!Y31)/3)</f>
        <v>0.52053179257431148</v>
      </c>
      <c r="AG31" s="11">
        <f>-'OddsRatio_working_3-way'!U31/(3*'OddsRatio_working_3-way'!X31^(1/3))*COS(('OddsRatio_working_3-way'!Y31+2*PI())/3)</f>
        <v>-0.27557026590886169</v>
      </c>
      <c r="AH31" s="11">
        <f>-'OddsRatio_working_3-way'!U31/(3*'OddsRatio_working_3-way'!X31^(1/3))*COS(('OddsRatio_working_3-way'!Y31+4*PI())/3)</f>
        <v>-0.2449615266654501</v>
      </c>
      <c r="AI31" s="11">
        <f>'OddsRatio_working_3-way'!U31/(3*'OddsRatio_working_3-way'!X31^(1/3))*SIN(('OddsRatio_working_3-way'!Y31)/3)</f>
        <v>-1.7671963841738934E-2</v>
      </c>
      <c r="AJ31" s="11">
        <f>'OddsRatio_working_3-way'!U31/(3*'OddsRatio_working_3-way'!X31^(1/3))*SIN(('OddsRatio_working_3-way'!Y31+2*PI())/3)</f>
        <v>-0.44195777392593627</v>
      </c>
      <c r="AK31" s="11">
        <f>'OddsRatio_working_3-way'!U31/(3*'OddsRatio_working_3-way'!X31^(1/3))*SIN(('OddsRatio_working_3-way'!Y31+4*PI())/3)</f>
        <v>0.45962973776767502</v>
      </c>
      <c r="AL31" s="11">
        <f>'OddsRatio_working_3-way'!Z31+'OddsRatio_working_3-way'!AF31</f>
        <v>1.041063585148623</v>
      </c>
      <c r="AM31" s="11">
        <f>'OddsRatio_working_3-way'!AA31+'OddsRatio_working_3-way'!AG31</f>
        <v>-0.55114053181772338</v>
      </c>
      <c r="AN31" s="11">
        <f>'OddsRatio_working_3-way'!AB31+'OddsRatio_working_3-way'!AH31</f>
        <v>-0.48992305333090019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1.041063585148623</v>
      </c>
      <c r="AS31" s="11">
        <f>IF(('OddsRatio_working_3-way'!X31=0),IF(Q31&gt;0,-Q31^(1/3),(-Q31)^(1/3)),'OddsRatio_working_3-way'!AM31-'OddsRatio_working_3-way'!R31/3)</f>
        <v>-0.55114053181772338</v>
      </c>
      <c r="AT31" s="11">
        <f>IF(('OddsRatio_working_3-way'!X31=0),IF(Q31&gt;0,-Q31^(1/3),(-Q31)^(1/3)),'OddsRatio_working_3-way'!AN31-'OddsRatio_working_3-way'!R31/3)</f>
        <v>-0.48992305333090019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4.45</v>
      </c>
      <c r="C32" s="4">
        <f>IF('True_Odds_Calculator_3-way'!C33="","",'True_Odds_Calculator_3-way'!C33)</f>
        <v>7.47</v>
      </c>
      <c r="D32" s="9">
        <f t="shared" si="13"/>
        <v>0.65809182526802001</v>
      </c>
      <c r="E32" s="9">
        <f t="shared" si="14"/>
        <v>0.21468352013005548</v>
      </c>
      <c r="F32" s="9">
        <f t="shared" si="15"/>
        <v>0.12722465460192456</v>
      </c>
      <c r="G32" s="9">
        <f t="shared" si="16"/>
        <v>1.0602954760654044</v>
      </c>
      <c r="H32" s="9">
        <f t="shared" si="17"/>
        <v>1.5195447832720481</v>
      </c>
      <c r="I32" s="9">
        <f t="shared" si="18"/>
        <v>4.6580193924256461</v>
      </c>
      <c r="J32" s="9">
        <f t="shared" si="19"/>
        <v>7.8601117301431662</v>
      </c>
      <c r="K32" s="11">
        <f t="shared" si="20"/>
        <v>0.67114093959731547</v>
      </c>
      <c r="L32" s="11">
        <f t="shared" si="21"/>
        <v>0.2247191011235955</v>
      </c>
      <c r="M32" s="11">
        <f t="shared" si="22"/>
        <v>0.13386880856760375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-0.22082720445162007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0.21017635128402914</v>
      </c>
      <c r="Q32" s="11">
        <f>2*'OddsRatio_working_3-way'!K32*'OddsRatio_working_3-way'!L32*'OddsRatio_working_3-way'!M32</f>
        <v>4.0379702456105497E-2</v>
      </c>
      <c r="R32" s="11">
        <f t="shared" si="23"/>
        <v>0</v>
      </c>
      <c r="S32" s="11">
        <f t="shared" si="24"/>
        <v>-0.95176838291260268</v>
      </c>
      <c r="T32" s="11">
        <f t="shared" si="25"/>
        <v>-0.18285655771615802</v>
      </c>
      <c r="U32" s="11">
        <f>'OddsRatio_working_3-way'!S32-'OddsRatio_working_3-way'!R32^2/3</f>
        <v>-0.95176838291260268</v>
      </c>
      <c r="V32" s="11">
        <f>'OddsRatio_working_3-way'!S32*'OddsRatio_working_3-way'!R32/3-2*'OddsRatio_working_3-way'!R32^3/27-'OddsRatio_working_3-way'!T32</f>
        <v>0.18285655771615802</v>
      </c>
      <c r="W32" s="11">
        <f>'OddsRatio_working_3-way'!V32^2+4*'OddsRatio_working_3-way'!U32^3/27</f>
        <v>-9.4292637037023758E-2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0.17869608119431885</v>
      </c>
      <c r="Y32" s="11">
        <f>IF('OddsRatio_working_3-way'!W32&gt;=0,IF('OddsRatio_working_3-way'!V32+SQRT('OddsRatio_working_3-way'!W32)&gt;0,0,PI()),ACOS('OddsRatio_working_3-way'!V32/(2*'OddsRatio_working_3-way'!X32)))</f>
        <v>1.0337024603801881</v>
      </c>
      <c r="Z32" s="11">
        <f>'OddsRatio_working_3-way'!X32^(1/3)*COS('OddsRatio_working_3-way'!Y32/3)</f>
        <v>0.5301477380327021</v>
      </c>
      <c r="AA32" s="11">
        <f>'OddsRatio_working_3-way'!X32^(1/3)*COS(('OddsRatio_working_3-way'!Y32+2*PI())/3)</f>
        <v>-0.4298453095704039</v>
      </c>
      <c r="AB32" s="11">
        <f>'OddsRatio_working_3-way'!X32^(1/3)*COS(('OddsRatio_working_3-way'!Y32+4*PI())/3)</f>
        <v>-0.10030242846229832</v>
      </c>
      <c r="AC32" s="11">
        <f>'OddsRatio_working_3-way'!X32^(1/3)*SIN('OddsRatio_working_3-way'!Y32/3)</f>
        <v>0.19026167111728962</v>
      </c>
      <c r="AD32" s="11">
        <f>'OddsRatio_working_3-way'!X32^(1/3)*SIN(('OddsRatio_working_3-way'!Y32+2*PI())/3)</f>
        <v>0.36399057333653279</v>
      </c>
      <c r="AE32" s="11">
        <f>'OddsRatio_working_3-way'!X32^(1/3)*SIN(('OddsRatio_working_3-way'!Y32+4*PI())/3)</f>
        <v>-0.55425224445382237</v>
      </c>
      <c r="AF32" s="11">
        <f>-'OddsRatio_working_3-way'!U32/(3*'OddsRatio_working_3-way'!X32^(1/3))*COS(('OddsRatio_working_3-way'!Y32)/3)</f>
        <v>0.53014773803270221</v>
      </c>
      <c r="AG32" s="11">
        <f>-'OddsRatio_working_3-way'!U32/(3*'OddsRatio_working_3-way'!X32^(1/3))*COS(('OddsRatio_working_3-way'!Y32+2*PI())/3)</f>
        <v>-0.42984530957040396</v>
      </c>
      <c r="AH32" s="11">
        <f>-'OddsRatio_working_3-way'!U32/(3*'OddsRatio_working_3-way'!X32^(1/3))*COS(('OddsRatio_working_3-way'!Y32+4*PI())/3)</f>
        <v>-0.10030242846229834</v>
      </c>
      <c r="AI32" s="11">
        <f>'OddsRatio_working_3-way'!U32/(3*'OddsRatio_working_3-way'!X32^(1/3))*SIN(('OddsRatio_working_3-way'!Y32)/3)</f>
        <v>-0.19026167111728967</v>
      </c>
      <c r="AJ32" s="11">
        <f>'OddsRatio_working_3-way'!U32/(3*'OddsRatio_working_3-way'!X32^(1/3))*SIN(('OddsRatio_working_3-way'!Y32+2*PI())/3)</f>
        <v>-0.3639905733365329</v>
      </c>
      <c r="AK32" s="11">
        <f>'OddsRatio_working_3-way'!U32/(3*'OddsRatio_working_3-way'!X32^(1/3))*SIN(('OddsRatio_working_3-way'!Y32+4*PI())/3)</f>
        <v>0.55425224445382248</v>
      </c>
      <c r="AL32" s="11">
        <f>'OddsRatio_working_3-way'!Z32+'OddsRatio_working_3-way'!AF32</f>
        <v>1.0602954760654044</v>
      </c>
      <c r="AM32" s="11">
        <f>'OddsRatio_working_3-way'!AA32+'OddsRatio_working_3-way'!AG32</f>
        <v>-0.8596906191408078</v>
      </c>
      <c r="AN32" s="11">
        <f>'OddsRatio_working_3-way'!AB32+'OddsRatio_working_3-way'!AH32</f>
        <v>-0.20060485692459668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1.0602954760654044</v>
      </c>
      <c r="AS32" s="11">
        <f>IF(('OddsRatio_working_3-way'!X32=0),IF(Q32&gt;0,-Q32^(1/3),(-Q32)^(1/3)),'OddsRatio_working_3-way'!AM32-'OddsRatio_working_3-way'!R32/3)</f>
        <v>-0.8596906191408078</v>
      </c>
      <c r="AT32" s="11">
        <f>IF(('OddsRatio_working_3-way'!X32=0),IF(Q32&gt;0,-Q32^(1/3),(-Q32)^(1/3)),'OddsRatio_working_3-way'!AN32-'OddsRatio_working_3-way'!R32/3)</f>
        <v>-0.20060485692459668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3.54</v>
      </c>
      <c r="D33" s="9">
        <f t="shared" si="13"/>
        <v>0.44976781521797721</v>
      </c>
      <c r="E33" s="9">
        <f t="shared" si="14"/>
        <v>0.27669886805194238</v>
      </c>
      <c r="F33" s="9">
        <f t="shared" si="15"/>
        <v>0.27353331673008041</v>
      </c>
      <c r="G33" s="9">
        <f t="shared" si="16"/>
        <v>1.0456148766207143</v>
      </c>
      <c r="H33" s="9">
        <f t="shared" si="17"/>
        <v>2.2233694056462356</v>
      </c>
      <c r="I33" s="9">
        <f t="shared" si="18"/>
        <v>3.6140371915517857</v>
      </c>
      <c r="J33" s="9">
        <f t="shared" si="19"/>
        <v>3.6558617866166143</v>
      </c>
      <c r="K33" s="11">
        <f t="shared" si="20"/>
        <v>0.46082949308755761</v>
      </c>
      <c r="L33" s="11">
        <f t="shared" si="21"/>
        <v>0.2857142857142857</v>
      </c>
      <c r="M33" s="11">
        <f t="shared" si="22"/>
        <v>0.2824858757062147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-0.27633032436594096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0.2309726514990906</v>
      </c>
      <c r="Q33" s="11">
        <f>2*'OddsRatio_working_3-way'!K33*'OddsRatio_working_3-way'!L33*'OddsRatio_working_3-way'!M33</f>
        <v>7.4387327374908399E-2</v>
      </c>
      <c r="R33" s="11">
        <f t="shared" si="23"/>
        <v>0</v>
      </c>
      <c r="S33" s="11">
        <f t="shared" si="24"/>
        <v>-0.83585705632949736</v>
      </c>
      <c r="T33" s="11">
        <f t="shared" si="25"/>
        <v>-0.26919711959082038</v>
      </c>
      <c r="U33" s="11">
        <f>'OddsRatio_working_3-way'!S33-'OddsRatio_working_3-way'!R33^2/3</f>
        <v>-0.83585705632949736</v>
      </c>
      <c r="V33" s="11">
        <f>'OddsRatio_working_3-way'!S33*'OddsRatio_working_3-way'!R33/3-2*'OddsRatio_working_3-way'!R33^3/27-'OddsRatio_working_3-way'!T33</f>
        <v>0.26919711959082038</v>
      </c>
      <c r="W33" s="11">
        <f>'OddsRatio_working_3-way'!V33^2+4*'OddsRatio_working_3-way'!U33^3/27</f>
        <v>-1.4048081020917549E-2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0.14706730620443142</v>
      </c>
      <c r="Y33" s="11">
        <f>IF('OddsRatio_working_3-way'!W33&gt;=0,IF('OddsRatio_working_3-way'!V33+SQRT('OddsRatio_working_3-way'!W33)&gt;0,0,PI()),ACOS('OddsRatio_working_3-way'!V33/(2*'OddsRatio_working_3-way'!X33)))</f>
        <v>0.41474919226613816</v>
      </c>
      <c r="Z33" s="11">
        <f>'OddsRatio_working_3-way'!X33^(1/3)*COS('OddsRatio_working_3-way'!Y33/3)</f>
        <v>0.52280743831035714</v>
      </c>
      <c r="AA33" s="11">
        <f>'OddsRatio_working_3-way'!X33^(1/3)*COS(('OddsRatio_working_3-way'!Y33+2*PI())/3)</f>
        <v>-0.32440015491067092</v>
      </c>
      <c r="AB33" s="11">
        <f>'OddsRatio_working_3-way'!X33^(1/3)*COS(('OddsRatio_working_3-way'!Y33+4*PI())/3)</f>
        <v>-0.19840728339968616</v>
      </c>
      <c r="AC33" s="11">
        <f>'OddsRatio_working_3-way'!X33^(1/3)*SIN('OddsRatio_working_3-way'!Y33/3)</f>
        <v>7.2742018282841048E-2</v>
      </c>
      <c r="AD33" s="11">
        <f>'OddsRatio_working_3-way'!X33^(1/3)*SIN(('OddsRatio_working_3-way'!Y33+2*PI())/3)</f>
        <v>0.41639351372281463</v>
      </c>
      <c r="AE33" s="11">
        <f>'OddsRatio_working_3-way'!X33^(1/3)*SIN(('OddsRatio_working_3-way'!Y33+4*PI())/3)</f>
        <v>-0.48913553200565563</v>
      </c>
      <c r="AF33" s="11">
        <f>-'OddsRatio_working_3-way'!U33/(3*'OddsRatio_working_3-way'!X33^(1/3))*COS(('OddsRatio_working_3-way'!Y33)/3)</f>
        <v>0.52280743831035714</v>
      </c>
      <c r="AG33" s="11">
        <f>-'OddsRatio_working_3-way'!U33/(3*'OddsRatio_working_3-way'!X33^(1/3))*COS(('OddsRatio_working_3-way'!Y33+2*PI())/3)</f>
        <v>-0.32440015491067092</v>
      </c>
      <c r="AH33" s="11">
        <f>-'OddsRatio_working_3-way'!U33/(3*'OddsRatio_working_3-way'!X33^(1/3))*COS(('OddsRatio_working_3-way'!Y33+4*PI())/3)</f>
        <v>-0.19840728339968616</v>
      </c>
      <c r="AI33" s="11">
        <f>'OddsRatio_working_3-way'!U33/(3*'OddsRatio_working_3-way'!X33^(1/3))*SIN(('OddsRatio_working_3-way'!Y33)/3)</f>
        <v>-7.2742018282841048E-2</v>
      </c>
      <c r="AJ33" s="11">
        <f>'OddsRatio_working_3-way'!U33/(3*'OddsRatio_working_3-way'!X33^(1/3))*SIN(('OddsRatio_working_3-way'!Y33+2*PI())/3)</f>
        <v>-0.41639351372281463</v>
      </c>
      <c r="AK33" s="11">
        <f>'OddsRatio_working_3-way'!U33/(3*'OddsRatio_working_3-way'!X33^(1/3))*SIN(('OddsRatio_working_3-way'!Y33+4*PI())/3)</f>
        <v>0.48913553200565563</v>
      </c>
      <c r="AL33" s="11">
        <f>'OddsRatio_working_3-way'!Z33+'OddsRatio_working_3-way'!AF33</f>
        <v>1.0456148766207143</v>
      </c>
      <c r="AM33" s="11">
        <f>'OddsRatio_working_3-way'!AA33+'OddsRatio_working_3-way'!AG33</f>
        <v>-0.64880030982134185</v>
      </c>
      <c r="AN33" s="11">
        <f>'OddsRatio_working_3-way'!AB33+'OddsRatio_working_3-way'!AH33</f>
        <v>-0.39681456679937233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1.0456148766207143</v>
      </c>
      <c r="AS33" s="11">
        <f>IF(('OddsRatio_working_3-way'!X33=0),IF(Q33&gt;0,-Q33^(1/3),(-Q33)^(1/3)),'OddsRatio_working_3-way'!AM33-'OddsRatio_working_3-way'!R33/3)</f>
        <v>-0.64880030982134185</v>
      </c>
      <c r="AT33" s="11">
        <f>IF(('OddsRatio_working_3-way'!X33=0),IF(Q33&gt;0,-Q33^(1/3),(-Q33)^(1/3)),'OddsRatio_working_3-way'!AN33-'OddsRatio_working_3-way'!R33/3)</f>
        <v>-0.39681456679937233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2.62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2.74</v>
      </c>
      <c r="D34" s="9">
        <f t="shared" si="13"/>
        <v>0.37196019518521328</v>
      </c>
      <c r="E34" s="9">
        <f t="shared" si="14"/>
        <v>0.27261451550543164</v>
      </c>
      <c r="F34" s="9">
        <f t="shared" si="15"/>
        <v>0.35542528930935502</v>
      </c>
      <c r="G34" s="9">
        <f t="shared" si="16"/>
        <v>1.0422590827707765</v>
      </c>
      <c r="H34" s="9">
        <f t="shared" si="17"/>
        <v>2.6884597140886584</v>
      </c>
      <c r="I34" s="9">
        <f t="shared" si="18"/>
        <v>3.6681832518931876</v>
      </c>
      <c r="J34" s="9">
        <f t="shared" si="19"/>
        <v>2.8135308040211515</v>
      </c>
      <c r="K34" s="11">
        <f t="shared" si="20"/>
        <v>0.38167938931297707</v>
      </c>
      <c r="L34" s="11">
        <f t="shared" si="21"/>
        <v>0.2808988764044944</v>
      </c>
      <c r="M34" s="11">
        <f t="shared" si="22"/>
        <v>0.36496350364963503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-0.28235948169485314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0.23164335937964656</v>
      </c>
      <c r="Q34" s="11">
        <f>2*'OddsRatio_working_3-way'!K34*'OddsRatio_working_3-way'!L34*'OddsRatio_working_3-way'!M34</f>
        <v>7.8257891682313035E-2</v>
      </c>
      <c r="R34" s="11">
        <f t="shared" si="23"/>
        <v>0</v>
      </c>
      <c r="S34" s="11">
        <f t="shared" si="24"/>
        <v>-0.82038456080601652</v>
      </c>
      <c r="T34" s="11">
        <f t="shared" si="25"/>
        <v>-0.27715694621824888</v>
      </c>
      <c r="U34" s="11">
        <f>'OddsRatio_working_3-way'!S34-'OddsRatio_working_3-way'!R34^2/3</f>
        <v>-0.82038456080601652</v>
      </c>
      <c r="V34" s="11">
        <f>'OddsRatio_working_3-way'!S34*'OddsRatio_working_3-way'!R34/3-2*'OddsRatio_working_3-way'!R34^3/27-'OddsRatio_working_3-way'!T34</f>
        <v>0.27715694621824888</v>
      </c>
      <c r="W34" s="11">
        <f>'OddsRatio_working_3-way'!V34^2+4*'OddsRatio_working_3-way'!U34^3/27</f>
        <v>-4.9831530765778592E-3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0.14300273241585557</v>
      </c>
      <c r="Y34" s="11">
        <f>IF('OddsRatio_working_3-way'!W34&gt;=0,IF('OddsRatio_working_3-way'!V34+SQRT('OddsRatio_working_3-way'!W34)&gt;0,0,PI()),ACOS('OddsRatio_working_3-way'!V34/(2*'OddsRatio_working_3-way'!X34)))</f>
        <v>0.24939584629911948</v>
      </c>
      <c r="Z34" s="11">
        <f>'OddsRatio_working_3-way'!X34^(1/3)*COS('OddsRatio_working_3-way'!Y34/3)</f>
        <v>0.52112954138538825</v>
      </c>
      <c r="AA34" s="11">
        <f>'OddsRatio_working_3-way'!X34^(1/3)*COS(('OddsRatio_working_3-way'!Y34+2*PI())/3)</f>
        <v>-0.2981698371478323</v>
      </c>
      <c r="AB34" s="11">
        <f>'OddsRatio_working_3-way'!X34^(1/3)*COS(('OddsRatio_working_3-way'!Y34+4*PI())/3)</f>
        <v>-0.22295970423755587</v>
      </c>
      <c r="AC34" s="11">
        <f>'OddsRatio_working_3-way'!X34^(1/3)*SIN('OddsRatio_working_3-way'!Y34/3)</f>
        <v>4.3422590481535593E-2</v>
      </c>
      <c r="AD34" s="11">
        <f>'OddsRatio_working_3-way'!X34^(1/3)*SIN(('OddsRatio_working_3-way'!Y34+2*PI())/3)</f>
        <v>0.42960012626151245</v>
      </c>
      <c r="AE34" s="11">
        <f>'OddsRatio_working_3-way'!X34^(1/3)*SIN(('OddsRatio_working_3-way'!Y34+4*PI())/3)</f>
        <v>-0.47302271674304802</v>
      </c>
      <c r="AF34" s="11">
        <f>-'OddsRatio_working_3-way'!U34/(3*'OddsRatio_working_3-way'!X34^(1/3))*COS(('OddsRatio_working_3-way'!Y34)/3)</f>
        <v>0.52112954138538814</v>
      </c>
      <c r="AG34" s="11">
        <f>-'OddsRatio_working_3-way'!U34/(3*'OddsRatio_working_3-way'!X34^(1/3))*COS(('OddsRatio_working_3-way'!Y34+2*PI())/3)</f>
        <v>-0.29816983714783224</v>
      </c>
      <c r="AH34" s="11">
        <f>-'OddsRatio_working_3-way'!U34/(3*'OddsRatio_working_3-way'!X34^(1/3))*COS(('OddsRatio_working_3-way'!Y34+4*PI())/3)</f>
        <v>-0.22295970423755584</v>
      </c>
      <c r="AI34" s="11">
        <f>'OddsRatio_working_3-way'!U34/(3*'OddsRatio_working_3-way'!X34^(1/3))*SIN(('OddsRatio_working_3-way'!Y34)/3)</f>
        <v>-4.3422590481535586E-2</v>
      </c>
      <c r="AJ34" s="11">
        <f>'OddsRatio_working_3-way'!U34/(3*'OddsRatio_working_3-way'!X34^(1/3))*SIN(('OddsRatio_working_3-way'!Y34+2*PI())/3)</f>
        <v>-0.42960012626151234</v>
      </c>
      <c r="AK34" s="11">
        <f>'OddsRatio_working_3-way'!U34/(3*'OddsRatio_working_3-way'!X34^(1/3))*SIN(('OddsRatio_working_3-way'!Y34+4*PI())/3)</f>
        <v>0.47302271674304791</v>
      </c>
      <c r="AL34" s="11">
        <f>'OddsRatio_working_3-way'!Z34+'OddsRatio_working_3-way'!AF34</f>
        <v>1.0422590827707765</v>
      </c>
      <c r="AM34" s="11">
        <f>'OddsRatio_working_3-way'!AA34+'OddsRatio_working_3-way'!AG34</f>
        <v>-0.59633967429566459</v>
      </c>
      <c r="AN34" s="11">
        <f>'OddsRatio_working_3-way'!AB34+'OddsRatio_working_3-way'!AH34</f>
        <v>-0.44591940847511169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1.0422590827707765</v>
      </c>
      <c r="AS34" s="11">
        <f>IF(('OddsRatio_working_3-way'!X34=0),IF(Q34&gt;0,-Q34^(1/3),(-Q34)^(1/3)),'OddsRatio_working_3-way'!AM34-'OddsRatio_working_3-way'!R34/3)</f>
        <v>-0.59633967429566459</v>
      </c>
      <c r="AT34" s="11">
        <f>IF(('OddsRatio_working_3-way'!X34=0),IF(Q34&gt;0,-Q34^(1/3),(-Q34)^(1/3)),'OddsRatio_working_3-way'!AN34-'OddsRatio_working_3-way'!R34/3)</f>
        <v>-0.44591940847511169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2.34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3.28</v>
      </c>
      <c r="D35" s="9">
        <f t="shared" si="13"/>
        <v>0.41303490888956407</v>
      </c>
      <c r="E35" s="9">
        <f t="shared" si="14"/>
        <v>0.29439598773753634</v>
      </c>
      <c r="F35" s="9">
        <f t="shared" si="15"/>
        <v>0.2925691033728996</v>
      </c>
      <c r="G35" s="9">
        <f t="shared" si="16"/>
        <v>1.0605245238472931</v>
      </c>
      <c r="H35" s="9">
        <f t="shared" si="17"/>
        <v>2.4211028619553723</v>
      </c>
      <c r="I35" s="9">
        <f t="shared" si="18"/>
        <v>3.3967854238948827</v>
      </c>
      <c r="J35" s="9">
        <f t="shared" si="19"/>
        <v>3.4179959143718288</v>
      </c>
      <c r="K35" s="11">
        <f t="shared" si="20"/>
        <v>0.42735042735042739</v>
      </c>
      <c r="L35" s="11">
        <f t="shared" si="21"/>
        <v>0.30674846625766872</v>
      </c>
      <c r="M35" s="11">
        <f t="shared" si="22"/>
        <v>0.3048780487804878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-0.27595659864102184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0.23500117020990885</v>
      </c>
      <c r="Q35" s="11">
        <f>2*'OddsRatio_working_3-way'!K35*'OddsRatio_working_3-way'!L35*'OddsRatio_working_3-way'!M35</f>
        <v>7.9932370819696882E-2</v>
      </c>
      <c r="R35" s="11">
        <f t="shared" si="23"/>
        <v>0</v>
      </c>
      <c r="S35" s="11">
        <f t="shared" si="24"/>
        <v>-0.85158742848403535</v>
      </c>
      <c r="T35" s="11">
        <f t="shared" si="25"/>
        <v>-0.28965558791973989</v>
      </c>
      <c r="U35" s="11">
        <f>'OddsRatio_working_3-way'!S35-'OddsRatio_working_3-way'!R35^2/3</f>
        <v>-0.85158742848403535</v>
      </c>
      <c r="V35" s="11">
        <f>'OddsRatio_working_3-way'!S35*'OddsRatio_working_3-way'!R35/3-2*'OddsRatio_working_3-way'!R35^3/27-'OddsRatio_working_3-way'!T35</f>
        <v>0.28965558791973989</v>
      </c>
      <c r="W35" s="11">
        <f>'OddsRatio_working_3-way'!V35^2+4*'OddsRatio_working_3-way'!U35^3/27</f>
        <v>-7.5918153585429332E-3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0.15123836729784634</v>
      </c>
      <c r="Y35" s="11">
        <f>IF('OddsRatio_working_3-way'!W35&gt;=0,IF('OddsRatio_working_3-way'!V35+SQRT('OddsRatio_working_3-way'!W35)&gt;0,0,PI()),ACOS('OddsRatio_working_3-way'!V35/(2*'OddsRatio_working_3-way'!X35)))</f>
        <v>0.29219888268828154</v>
      </c>
      <c r="Z35" s="11">
        <f>'OddsRatio_working_3-way'!X35^(1/3)*COS('OddsRatio_working_3-way'!Y35/3)</f>
        <v>0.53026226192364656</v>
      </c>
      <c r="AA35" s="11">
        <f>'OddsRatio_working_3-way'!X35^(1/3)*COS(('OddsRatio_working_3-way'!Y35+2*PI())/3)</f>
        <v>-0.31000102404975488</v>
      </c>
      <c r="AB35" s="11">
        <f>'OddsRatio_working_3-way'!X35^(1/3)*COS(('OddsRatio_working_3-way'!Y35+4*PI())/3)</f>
        <v>-0.2202612378738916</v>
      </c>
      <c r="AC35" s="11">
        <f>'OddsRatio_working_3-way'!X35^(1/3)*SIN('OddsRatio_working_3-way'!Y35/3)</f>
        <v>5.1811289705654115E-2</v>
      </c>
      <c r="AD35" s="11">
        <f>'OddsRatio_working_3-way'!X35^(1/3)*SIN(('OddsRatio_working_3-way'!Y35+2*PI())/3)</f>
        <v>0.43331494464124876</v>
      </c>
      <c r="AE35" s="11">
        <f>'OddsRatio_working_3-way'!X35^(1/3)*SIN(('OddsRatio_working_3-way'!Y35+4*PI())/3)</f>
        <v>-0.48512623434690288</v>
      </c>
      <c r="AF35" s="11">
        <f>-'OddsRatio_working_3-way'!U35/(3*'OddsRatio_working_3-way'!X35^(1/3))*COS(('OddsRatio_working_3-way'!Y35)/3)</f>
        <v>0.53026226192364645</v>
      </c>
      <c r="AG35" s="11">
        <f>-'OddsRatio_working_3-way'!U35/(3*'OddsRatio_working_3-way'!X35^(1/3))*COS(('OddsRatio_working_3-way'!Y35+2*PI())/3)</f>
        <v>-0.31000102404975477</v>
      </c>
      <c r="AH35" s="11">
        <f>-'OddsRatio_working_3-way'!U35/(3*'OddsRatio_working_3-way'!X35^(1/3))*COS(('OddsRatio_working_3-way'!Y35+4*PI())/3)</f>
        <v>-0.22026123787389154</v>
      </c>
      <c r="AI35" s="11">
        <f>'OddsRatio_working_3-way'!U35/(3*'OddsRatio_working_3-way'!X35^(1/3))*SIN(('OddsRatio_working_3-way'!Y35)/3)</f>
        <v>-5.1811289705654108E-2</v>
      </c>
      <c r="AJ35" s="11">
        <f>'OddsRatio_working_3-way'!U35/(3*'OddsRatio_working_3-way'!X35^(1/3))*SIN(('OddsRatio_working_3-way'!Y35+2*PI())/3)</f>
        <v>-0.43331494464124864</v>
      </c>
      <c r="AK35" s="11">
        <f>'OddsRatio_working_3-way'!U35/(3*'OddsRatio_working_3-way'!X35^(1/3))*SIN(('OddsRatio_working_3-way'!Y35+4*PI())/3)</f>
        <v>0.48512623434690277</v>
      </c>
      <c r="AL35" s="11">
        <f>'OddsRatio_working_3-way'!Z35+'OddsRatio_working_3-way'!AF35</f>
        <v>1.0605245238472931</v>
      </c>
      <c r="AM35" s="11">
        <f>'OddsRatio_working_3-way'!AA35+'OddsRatio_working_3-way'!AG35</f>
        <v>-0.62000204809950965</v>
      </c>
      <c r="AN35" s="11">
        <f>'OddsRatio_working_3-way'!AB35+'OddsRatio_working_3-way'!AH35</f>
        <v>-0.44052247574778314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1.0605245238472931</v>
      </c>
      <c r="AS35" s="11">
        <f>IF(('OddsRatio_working_3-way'!X35=0),IF(Q35&gt;0,-Q35^(1/3),(-Q35)^(1/3)),'OddsRatio_working_3-way'!AM35-'OddsRatio_working_3-way'!R35/3)</f>
        <v>-0.62000204809950965</v>
      </c>
      <c r="AT35" s="11">
        <f>IF(('OddsRatio_working_3-way'!X35=0),IF(Q35&gt;0,-Q35^(1/3),(-Q35)^(1/3)),'OddsRatio_working_3-way'!AN35-'OddsRatio_working_3-way'!R35/3)</f>
        <v>-0.44052247574778314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5</v>
      </c>
      <c r="D36" s="9">
        <f t="shared" si="13"/>
        <v>0.5386705661474096</v>
      </c>
      <c r="E36" s="9">
        <f t="shared" si="14"/>
        <v>0.27201118673959435</v>
      </c>
      <c r="F36" s="9">
        <f t="shared" si="15"/>
        <v>0.18931824711299619</v>
      </c>
      <c r="G36" s="9">
        <f t="shared" si="16"/>
        <v>1.0705277558416513</v>
      </c>
      <c r="H36" s="9">
        <f t="shared" si="17"/>
        <v>1.8564222046733208</v>
      </c>
      <c r="I36" s="9">
        <f t="shared" si="18"/>
        <v>3.676319389604128</v>
      </c>
      <c r="J36" s="9">
        <f t="shared" si="19"/>
        <v>5.2821110233666042</v>
      </c>
      <c r="K36" s="11">
        <f t="shared" si="20"/>
        <v>0.55555555555555558</v>
      </c>
      <c r="L36" s="11">
        <f t="shared" si="21"/>
        <v>0.2857142857142857</v>
      </c>
      <c r="M36" s="11">
        <f t="shared" si="22"/>
        <v>0.2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-0.25396825396825395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0.23174603174603176</v>
      </c>
      <c r="Q36" s="11">
        <f>2*'OddsRatio_working_3-way'!K36*'OddsRatio_working_3-way'!L36*'OddsRatio_working_3-way'!M36</f>
        <v>6.3492063492063489E-2</v>
      </c>
      <c r="R36" s="11">
        <f t="shared" si="23"/>
        <v>0</v>
      </c>
      <c r="S36" s="11">
        <f t="shared" si="24"/>
        <v>-0.91250000000000009</v>
      </c>
      <c r="T36" s="11">
        <f t="shared" si="25"/>
        <v>-0.25</v>
      </c>
      <c r="U36" s="11">
        <f>'OddsRatio_working_3-way'!S36-'OddsRatio_working_3-way'!R36^2/3</f>
        <v>-0.91250000000000009</v>
      </c>
      <c r="V36" s="11">
        <f>'OddsRatio_working_3-way'!S36*'OddsRatio_working_3-way'!R36/3-2*'OddsRatio_working_3-way'!R36^3/27-'OddsRatio_working_3-way'!T36</f>
        <v>0.25</v>
      </c>
      <c r="W36" s="11">
        <f>'OddsRatio_working_3-way'!V36^2+4*'OddsRatio_working_3-way'!U36^3/27</f>
        <v>-5.0062789351851877E-2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0.16775189220382275</v>
      </c>
      <c r="Y36" s="11">
        <f>IF('OddsRatio_working_3-way'!W36&gt;=0,IF('OddsRatio_working_3-way'!V36+SQRT('OddsRatio_working_3-way'!W36)&gt;0,0,PI()),ACOS('OddsRatio_working_3-way'!V36/(2*'OddsRatio_working_3-way'!X36)))</f>
        <v>0.73003947413404791</v>
      </c>
      <c r="Z36" s="11">
        <f>'OddsRatio_working_3-way'!X36^(1/3)*COS('OddsRatio_working_3-way'!Y36/3)</f>
        <v>0.53526387792082575</v>
      </c>
      <c r="AA36" s="11">
        <f>'OddsRatio_working_3-way'!X36^(1/3)*COS(('OddsRatio_working_3-way'!Y36+2*PI())/3)</f>
        <v>-0.38271641117482413</v>
      </c>
      <c r="AB36" s="11">
        <f>'OddsRatio_working_3-way'!X36^(1/3)*COS(('OddsRatio_working_3-way'!Y36+4*PI())/3)</f>
        <v>-0.15254746674600175</v>
      </c>
      <c r="AC36" s="11">
        <f>'OddsRatio_working_3-way'!X36^(1/3)*SIN('OddsRatio_working_3-way'!Y36/3)</f>
        <v>0.13288810202507262</v>
      </c>
      <c r="AD36" s="11">
        <f>'OddsRatio_working_3-way'!X36^(1/3)*SIN(('OddsRatio_working_3-way'!Y36+2*PI())/3)</f>
        <v>0.39710806499507123</v>
      </c>
      <c r="AE36" s="11">
        <f>'OddsRatio_working_3-way'!X36^(1/3)*SIN(('OddsRatio_working_3-way'!Y36+4*PI())/3)</f>
        <v>-0.52999616702014385</v>
      </c>
      <c r="AF36" s="11">
        <f>-'OddsRatio_working_3-way'!U36/(3*'OddsRatio_working_3-way'!X36^(1/3))*COS(('OddsRatio_working_3-way'!Y36)/3)</f>
        <v>0.53526387792082564</v>
      </c>
      <c r="AG36" s="11">
        <f>-'OddsRatio_working_3-way'!U36/(3*'OddsRatio_working_3-way'!X36^(1/3))*COS(('OddsRatio_working_3-way'!Y36+2*PI())/3)</f>
        <v>-0.38271641117482408</v>
      </c>
      <c r="AH36" s="11">
        <f>-'OddsRatio_working_3-way'!U36/(3*'OddsRatio_working_3-way'!X36^(1/3))*COS(('OddsRatio_working_3-way'!Y36+4*PI())/3)</f>
        <v>-0.1525474667460017</v>
      </c>
      <c r="AI36" s="11">
        <f>'OddsRatio_working_3-way'!U36/(3*'OddsRatio_working_3-way'!X36^(1/3))*SIN(('OddsRatio_working_3-way'!Y36)/3)</f>
        <v>-0.13288810202507259</v>
      </c>
      <c r="AJ36" s="11">
        <f>'OddsRatio_working_3-way'!U36/(3*'OddsRatio_working_3-way'!X36^(1/3))*SIN(('OddsRatio_working_3-way'!Y36+2*PI())/3)</f>
        <v>-0.39710806499507117</v>
      </c>
      <c r="AK36" s="11">
        <f>'OddsRatio_working_3-way'!U36/(3*'OddsRatio_working_3-way'!X36^(1/3))*SIN(('OddsRatio_working_3-way'!Y36+4*PI())/3)</f>
        <v>0.52999616702014374</v>
      </c>
      <c r="AL36" s="11">
        <f>'OddsRatio_working_3-way'!Z36+'OddsRatio_working_3-way'!AF36</f>
        <v>1.0705277558416513</v>
      </c>
      <c r="AM36" s="11">
        <f>'OddsRatio_working_3-way'!AA36+'OddsRatio_working_3-way'!AG36</f>
        <v>-0.76543282234964827</v>
      </c>
      <c r="AN36" s="11">
        <f>'OddsRatio_working_3-way'!AB36+'OddsRatio_working_3-way'!AH36</f>
        <v>-0.30509493349200345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1.0705277558416513</v>
      </c>
      <c r="AS36" s="11">
        <f>IF(('OddsRatio_working_3-way'!X36=0),IF(Q36&gt;0,-Q36^(1/3),(-Q36)^(1/3)),'OddsRatio_working_3-way'!AM36-'OddsRatio_working_3-way'!R36/3)</f>
        <v>-0.76543282234964827</v>
      </c>
      <c r="AT36" s="11">
        <f>IF(('OddsRatio_working_3-way'!X36=0),IF(Q36&gt;0,-Q36^(1/3),(-Q36)^(1/3)),'OddsRatio_working_3-way'!AN36-'OddsRatio_working_3-way'!R36/3)</f>
        <v>-0.30509493349200345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2.25</v>
      </c>
      <c r="B37" s="4">
        <f>IF('True_Odds_Calculator_3-way'!B38="","",'True_Odds_Calculator_3-way'!B38)</f>
        <v>3.33</v>
      </c>
      <c r="C37" s="4">
        <f>IF('True_Odds_Calculator_3-way'!C38="","",'True_Odds_Calculator_3-way'!C38)</f>
        <v>3.4</v>
      </c>
      <c r="D37" s="9">
        <f t="shared" si="13"/>
        <v>0.42992892989517245</v>
      </c>
      <c r="E37" s="9">
        <f t="shared" si="14"/>
        <v>0.28805159346240722</v>
      </c>
      <c r="F37" s="9">
        <f t="shared" si="15"/>
        <v>0.28201947664242033</v>
      </c>
      <c r="G37" s="9">
        <f t="shared" si="16"/>
        <v>1.0607726635075714</v>
      </c>
      <c r="H37" s="9">
        <f t="shared" si="17"/>
        <v>2.3259658293844643</v>
      </c>
      <c r="I37" s="9">
        <f t="shared" si="18"/>
        <v>3.4716003059726419</v>
      </c>
      <c r="J37" s="9">
        <f t="shared" si="19"/>
        <v>3.5458543924181711</v>
      </c>
      <c r="K37" s="11">
        <f t="shared" si="20"/>
        <v>0.44444444444444442</v>
      </c>
      <c r="L37" s="11">
        <f t="shared" si="21"/>
        <v>0.3003003003003003</v>
      </c>
      <c r="M37" s="11">
        <f t="shared" si="22"/>
        <v>0.29411764705882354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-0.27439203909792154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0.23474454847003864</v>
      </c>
      <c r="Q37" s="11">
        <f>2*'OddsRatio_working_3-way'!K37*'OddsRatio_working_3-way'!L37*'OddsRatio_working_3-way'!M37</f>
        <v>7.8509882431451058E-2</v>
      </c>
      <c r="R37" s="11">
        <f t="shared" si="23"/>
        <v>0</v>
      </c>
      <c r="S37" s="11">
        <f t="shared" si="24"/>
        <v>-0.85550786838340453</v>
      </c>
      <c r="T37" s="11">
        <f t="shared" si="25"/>
        <v>-0.2861230329041487</v>
      </c>
      <c r="U37" s="11">
        <f>'OddsRatio_working_3-way'!S37-'OddsRatio_working_3-way'!R37^2/3</f>
        <v>-0.85550786838340453</v>
      </c>
      <c r="V37" s="11">
        <f>'OddsRatio_working_3-way'!S37*'OddsRatio_working_3-way'!R37/3-2*'OddsRatio_working_3-way'!R37^3/27-'OddsRatio_working_3-way'!T37</f>
        <v>0.2861230329041487</v>
      </c>
      <c r="W37" s="11">
        <f>'OddsRatio_working_3-way'!V37^2+4*'OddsRatio_working_3-way'!U37^3/27</f>
        <v>-1.0895214512418233E-2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0.15228394898239175</v>
      </c>
      <c r="Y37" s="11">
        <f>IF('OddsRatio_working_3-way'!W37&gt;=0,IF('OddsRatio_working_3-way'!V37+SQRT('OddsRatio_working_3-way'!W37)&gt;0,0,PI()),ACOS('OddsRatio_working_3-way'!V37/(2*'OddsRatio_working_3-way'!X37)))</f>
        <v>0.34980595006852155</v>
      </c>
      <c r="Z37" s="11">
        <f>'OddsRatio_working_3-way'!X37^(1/3)*COS('OddsRatio_working_3-way'!Y37/3)</f>
        <v>0.53038633175378569</v>
      </c>
      <c r="AA37" s="11">
        <f>'OddsRatio_working_3-way'!X37^(1/3)*COS(('OddsRatio_working_3-way'!Y37+2*PI())/3)</f>
        <v>-0.31899578117042232</v>
      </c>
      <c r="AB37" s="11">
        <f>'OddsRatio_working_3-way'!X37^(1/3)*COS(('OddsRatio_working_3-way'!Y37+4*PI())/3)</f>
        <v>-0.21139055058336323</v>
      </c>
      <c r="AC37" s="11">
        <f>'OddsRatio_working_3-way'!X37^(1/3)*SIN('OddsRatio_working_3-way'!Y37/3)</f>
        <v>6.2125908845650286E-2</v>
      </c>
      <c r="AD37" s="11">
        <f>'OddsRatio_working_3-way'!X37^(1/3)*SIN(('OddsRatio_working_3-way'!Y37+2*PI())/3)</f>
        <v>0.42826508269599434</v>
      </c>
      <c r="AE37" s="11">
        <f>'OddsRatio_working_3-way'!X37^(1/3)*SIN(('OddsRatio_working_3-way'!Y37+4*PI())/3)</f>
        <v>-0.49039099154164467</v>
      </c>
      <c r="AF37" s="11">
        <f>-'OddsRatio_working_3-way'!U37/(3*'OddsRatio_working_3-way'!X37^(1/3))*COS(('OddsRatio_working_3-way'!Y37)/3)</f>
        <v>0.53038633175378569</v>
      </c>
      <c r="AG37" s="11">
        <f>-'OddsRatio_working_3-way'!U37/(3*'OddsRatio_working_3-way'!X37^(1/3))*COS(('OddsRatio_working_3-way'!Y37+2*PI())/3)</f>
        <v>-0.31899578117042232</v>
      </c>
      <c r="AH37" s="11">
        <f>-'OddsRatio_working_3-way'!U37/(3*'OddsRatio_working_3-way'!X37^(1/3))*COS(('OddsRatio_working_3-way'!Y37+4*PI())/3)</f>
        <v>-0.21139055058336323</v>
      </c>
      <c r="AI37" s="11">
        <f>'OddsRatio_working_3-way'!U37/(3*'OddsRatio_working_3-way'!X37^(1/3))*SIN(('OddsRatio_working_3-way'!Y37)/3)</f>
        <v>-6.2125908845650286E-2</v>
      </c>
      <c r="AJ37" s="11">
        <f>'OddsRatio_working_3-way'!U37/(3*'OddsRatio_working_3-way'!X37^(1/3))*SIN(('OddsRatio_working_3-way'!Y37+2*PI())/3)</f>
        <v>-0.42826508269599434</v>
      </c>
      <c r="AK37" s="11">
        <f>'OddsRatio_working_3-way'!U37/(3*'OddsRatio_working_3-way'!X37^(1/3))*SIN(('OddsRatio_working_3-way'!Y37+4*PI())/3)</f>
        <v>0.49039099154164467</v>
      </c>
      <c r="AL37" s="11">
        <f>'OddsRatio_working_3-way'!Z37+'OddsRatio_working_3-way'!AF37</f>
        <v>1.0607726635075714</v>
      </c>
      <c r="AM37" s="11">
        <f>'OddsRatio_working_3-way'!AA37+'OddsRatio_working_3-way'!AG37</f>
        <v>-0.63799156234084464</v>
      </c>
      <c r="AN37" s="11">
        <f>'OddsRatio_working_3-way'!AB37+'OddsRatio_working_3-way'!AH37</f>
        <v>-0.42278110116672646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1.0607726635075714</v>
      </c>
      <c r="AS37" s="11">
        <f>IF(('OddsRatio_working_3-way'!X37=0),IF(Q37&gt;0,-Q37^(1/3),(-Q37)^(1/3)),'OddsRatio_working_3-way'!AM37-'OddsRatio_working_3-way'!R37/3)</f>
        <v>-0.63799156234084464</v>
      </c>
      <c r="AT37" s="11">
        <f>IF(('OddsRatio_working_3-way'!X37=0),IF(Q37&gt;0,-Q37^(1/3),(-Q37)^(1/3)),'OddsRatio_working_3-way'!AN37-'OddsRatio_working_3-way'!R37/3)</f>
        <v>-0.42278110116672646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2.82</v>
      </c>
      <c r="B40" s="4">
        <f>IF('True_Odds_Calculator_3-way'!B39="","",'True_Odds_Calculator_3-way'!B39)</f>
        <v>3.13</v>
      </c>
      <c r="C40" s="4">
        <f>IF('True_Odds_Calculator_3-way'!C39="","",'True_Odds_Calculator_3-way'!C39)</f>
        <v>2.75</v>
      </c>
      <c r="D40" s="9">
        <f t="shared" si="13"/>
        <v>0.34186051863008621</v>
      </c>
      <c r="E40" s="9">
        <f t="shared" si="14"/>
        <v>0.30740069177520557</v>
      </c>
      <c r="F40" s="9">
        <f t="shared" si="15"/>
        <v>0.35073878959470828</v>
      </c>
      <c r="G40" s="9">
        <f t="shared" si="16"/>
        <v>1.0577855000714143</v>
      </c>
      <c r="H40" s="9">
        <f t="shared" si="17"/>
        <v>2.925169610129974</v>
      </c>
      <c r="I40" s="9">
        <f t="shared" si="18"/>
        <v>3.253083115152112</v>
      </c>
      <c r="J40" s="9">
        <f t="shared" si="19"/>
        <v>2.8511246251249744</v>
      </c>
      <c r="K40" s="11">
        <f t="shared" si="20"/>
        <v>0.3546099290780142</v>
      </c>
      <c r="L40" s="11">
        <f t="shared" si="21"/>
        <v>0.31948881789137379</v>
      </c>
      <c r="M40" s="11">
        <f t="shared" si="22"/>
        <v>0.36363636363636365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-0.27948782914454862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0.23482737098398848</v>
      </c>
      <c r="Q40" s="11">
        <f>2*'OddsRatio_working_3-way'!K40*'OddsRatio_working_3-way'!L40*'OddsRatio_working_3-way'!M40</f>
        <v>8.2395568766311753E-2</v>
      </c>
      <c r="R40" s="11">
        <f t="shared" si="23"/>
        <v>0</v>
      </c>
      <c r="S40" s="11">
        <f t="shared" si="24"/>
        <v>-0.84020607159440153</v>
      </c>
      <c r="T40" s="11">
        <f t="shared" si="25"/>
        <v>-0.29480914792786023</v>
      </c>
      <c r="U40" s="11">
        <f>'OddsRatio_working_3-way'!S40-'OddsRatio_working_3-way'!R40^2/3</f>
        <v>-0.84020607159440153</v>
      </c>
      <c r="V40" s="11">
        <f>'OddsRatio_working_3-way'!S40*'OddsRatio_working_3-way'!R40/3-2*'OddsRatio_working_3-way'!R40^3/27-'OddsRatio_working_3-way'!T40</f>
        <v>0.29480914792786023</v>
      </c>
      <c r="W40" s="11">
        <f>'OddsRatio_working_3-way'!V40^2+4*'OddsRatio_working_3-way'!U40^3/27</f>
        <v>-9.6020620513719013E-4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0.14821659818243044</v>
      </c>
      <c r="Y40" s="11">
        <f>IF('OddsRatio_working_3-way'!W40&gt;=0,IF('OddsRatio_working_3-way'!V40+SQRT('OddsRatio_working_3-way'!W40)&gt;0,0,PI()),ACOS('OddsRatio_working_3-way'!V40/(2*'OddsRatio_working_3-way'!X40)))</f>
        <v>0.1047248015510851</v>
      </c>
      <c r="Z40" s="11">
        <f>'OddsRatio_working_3-way'!X40^(1/3)*COS('OddsRatio_working_3-way'!Y40/3)</f>
        <v>0.52889275003570713</v>
      </c>
      <c r="AA40" s="11">
        <f>'OddsRatio_working_3-way'!X40^(1/3)*COS(('OddsRatio_working_3-way'!Y40+2*PI())/3)</f>
        <v>-0.28044206563597451</v>
      </c>
      <c r="AB40" s="11">
        <f>'OddsRatio_working_3-way'!X40^(1/3)*COS(('OddsRatio_working_3-way'!Y40+4*PI())/3)</f>
        <v>-0.2484506843997327</v>
      </c>
      <c r="AC40" s="11">
        <f>'OddsRatio_working_3-way'!X40^(1/3)*SIN('OddsRatio_working_3-way'!Y40/3)</f>
        <v>1.847023256849218E-2</v>
      </c>
      <c r="AD40" s="11">
        <f>'OddsRatio_working_3-way'!X40^(1/3)*SIN(('OddsRatio_working_3-way'!Y40+2*PI())/3)</f>
        <v>0.44879944112408932</v>
      </c>
      <c r="AE40" s="11">
        <f>'OddsRatio_working_3-way'!X40^(1/3)*SIN(('OddsRatio_working_3-way'!Y40+4*PI())/3)</f>
        <v>-0.46726967369258149</v>
      </c>
      <c r="AF40" s="11">
        <f>-'OddsRatio_working_3-way'!U40/(3*'OddsRatio_working_3-way'!X40^(1/3))*COS(('OddsRatio_working_3-way'!Y40)/3)</f>
        <v>0.52889275003570713</v>
      </c>
      <c r="AG40" s="11">
        <f>-'OddsRatio_working_3-way'!U40/(3*'OddsRatio_working_3-way'!X40^(1/3))*COS(('OddsRatio_working_3-way'!Y40+2*PI())/3)</f>
        <v>-0.28044206563597451</v>
      </c>
      <c r="AH40" s="11">
        <f>-'OddsRatio_working_3-way'!U40/(3*'OddsRatio_working_3-way'!X40^(1/3))*COS(('OddsRatio_working_3-way'!Y40+4*PI())/3)</f>
        <v>-0.2484506843997327</v>
      </c>
      <c r="AI40" s="11">
        <f>'OddsRatio_working_3-way'!U40/(3*'OddsRatio_working_3-way'!X40^(1/3))*SIN(('OddsRatio_working_3-way'!Y40)/3)</f>
        <v>-1.847023256849218E-2</v>
      </c>
      <c r="AJ40" s="11">
        <f>'OddsRatio_working_3-way'!U40/(3*'OddsRatio_working_3-way'!X40^(1/3))*SIN(('OddsRatio_working_3-way'!Y40+2*PI())/3)</f>
        <v>-0.44879944112408932</v>
      </c>
      <c r="AK40" s="11">
        <f>'OddsRatio_working_3-way'!U40/(3*'OddsRatio_working_3-way'!X40^(1/3))*SIN(('OddsRatio_working_3-way'!Y40+4*PI())/3)</f>
        <v>0.46726967369258149</v>
      </c>
      <c r="AL40" s="11">
        <f>'OddsRatio_working_3-way'!Z40+'OddsRatio_working_3-way'!AF40</f>
        <v>1.0577855000714143</v>
      </c>
      <c r="AM40" s="11">
        <f>'OddsRatio_working_3-way'!AA40+'OddsRatio_working_3-way'!AG40</f>
        <v>-0.56088413127194903</v>
      </c>
      <c r="AN40" s="11">
        <f>'OddsRatio_working_3-way'!AB40+'OddsRatio_working_3-way'!AH40</f>
        <v>-0.49690136879946539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1.0577855000714143</v>
      </c>
      <c r="AS40" s="11">
        <f>IF(('OddsRatio_working_3-way'!X40=0),IF(Q40&gt;0,-Q40^(1/3),(-Q40)^(1/3)),'OddsRatio_working_3-way'!AM40-'OddsRatio_working_3-way'!R40/3)</f>
        <v>-0.56088413127194903</v>
      </c>
      <c r="AT40" s="11">
        <f>IF(('OddsRatio_working_3-way'!X40=0),IF(Q40&gt;0,-Q40^(1/3),(-Q40)^(1/3)),'OddsRatio_working_3-way'!AN40-'OddsRatio_working_3-way'!R40/3)</f>
        <v>-0.49690136879946539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3.43</v>
      </c>
      <c r="B41" s="4">
        <f>IF('True_Odds_Calculator_3-way'!B40="","",'True_Odds_Calculator_3-way'!B40)</f>
        <v>3.03</v>
      </c>
      <c r="C41" s="4">
        <f>IF('True_Odds_Calculator_3-way'!C40="","",'True_Odds_Calculator_3-way'!C40)</f>
        <v>2.36</v>
      </c>
      <c r="D41" s="9">
        <f t="shared" si="13"/>
        <v>0.27767326878387166</v>
      </c>
      <c r="E41" s="9">
        <f t="shared" si="14"/>
        <v>0.3151444190886093</v>
      </c>
      <c r="F41" s="9">
        <f t="shared" si="15"/>
        <v>0.40718231212751899</v>
      </c>
      <c r="G41" s="9">
        <f t="shared" si="16"/>
        <v>1.0705164388212776</v>
      </c>
      <c r="H41" s="9">
        <f t="shared" si="17"/>
        <v>3.6013549463357051</v>
      </c>
      <c r="I41" s="9">
        <f t="shared" si="18"/>
        <v>3.1731483708071937</v>
      </c>
      <c r="J41" s="9">
        <f t="shared" si="19"/>
        <v>2.4559023567969374</v>
      </c>
      <c r="K41" s="11">
        <f t="shared" si="20"/>
        <v>0.29154518950437314</v>
      </c>
      <c r="L41" s="11">
        <f t="shared" si="21"/>
        <v>0.33003300330033003</v>
      </c>
      <c r="M41" s="11">
        <f t="shared" si="22"/>
        <v>0.42372881355932207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-0.27352212910671903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0.23728715708947976</v>
      </c>
      <c r="Q41" s="11">
        <f>2*'OddsRatio_working_3-way'!K41*'OddsRatio_working_3-way'!L41*'OddsRatio_working_3-way'!M41</f>
        <v>8.1541978381264521E-2</v>
      </c>
      <c r="R41" s="11">
        <f t="shared" si="23"/>
        <v>0</v>
      </c>
      <c r="S41" s="11">
        <f t="shared" si="24"/>
        <v>-0.86752453216280134</v>
      </c>
      <c r="T41" s="11">
        <f t="shared" si="25"/>
        <v>-0.2981183959322341</v>
      </c>
      <c r="U41" s="11">
        <f>'OddsRatio_working_3-way'!S41-'OddsRatio_working_3-way'!R41^2/3</f>
        <v>-0.86752453216280134</v>
      </c>
      <c r="V41" s="11">
        <f>'OddsRatio_working_3-way'!S41*'OddsRatio_working_3-way'!R41/3-2*'OddsRatio_working_3-way'!R41^3/27-'OddsRatio_working_3-way'!T41</f>
        <v>0.2981183959322341</v>
      </c>
      <c r="W41" s="11">
        <f>'OddsRatio_working_3-way'!V41^2+4*'OddsRatio_working_3-way'!U41^3/27</f>
        <v>-7.851041849546686E-3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0.15550371365561899</v>
      </c>
      <c r="Y41" s="11">
        <f>IF('OddsRatio_working_3-way'!W41&gt;=0,IF('OddsRatio_working_3-way'!V41+SQRT('OddsRatio_working_3-way'!W41)&gt;0,0,PI()),ACOS('OddsRatio_working_3-way'!V41/(2*'OddsRatio_working_3-way'!X41)))</f>
        <v>0.28890240162500525</v>
      </c>
      <c r="Z41" s="11">
        <f>'OddsRatio_working_3-way'!X41^(1/3)*COS('OddsRatio_working_3-way'!Y41/3)</f>
        <v>0.53525821941063867</v>
      </c>
      <c r="AA41" s="11">
        <f>'OddsRatio_working_3-way'!X41^(1/3)*COS(('OddsRatio_working_3-way'!Y41+2*PI())/3)</f>
        <v>-0.31240758618358633</v>
      </c>
      <c r="AB41" s="11">
        <f>'OddsRatio_working_3-way'!X41^(1/3)*COS(('OddsRatio_working_3-way'!Y41+4*PI())/3)</f>
        <v>-0.22285063322705254</v>
      </c>
      <c r="AC41" s="11">
        <f>'OddsRatio_working_3-way'!X41^(1/3)*SIN('OddsRatio_working_3-way'!Y41/3)</f>
        <v>5.1705730897257385E-2</v>
      </c>
      <c r="AD41" s="11">
        <f>'OddsRatio_working_3-way'!X41^(1/3)*SIN(('OddsRatio_working_3-way'!Y41+2*PI())/3)</f>
        <v>0.43769435014540931</v>
      </c>
      <c r="AE41" s="11">
        <f>'OddsRatio_working_3-way'!X41^(1/3)*SIN(('OddsRatio_working_3-way'!Y41+4*PI())/3)</f>
        <v>-0.48940008104266675</v>
      </c>
      <c r="AF41" s="11">
        <f>-'OddsRatio_working_3-way'!U41/(3*'OddsRatio_working_3-way'!X41^(1/3))*COS(('OddsRatio_working_3-way'!Y41)/3)</f>
        <v>0.53525821941063878</v>
      </c>
      <c r="AG41" s="11">
        <f>-'OddsRatio_working_3-way'!U41/(3*'OddsRatio_working_3-way'!X41^(1/3))*COS(('OddsRatio_working_3-way'!Y41+2*PI())/3)</f>
        <v>-0.31240758618358638</v>
      </c>
      <c r="AH41" s="11">
        <f>-'OddsRatio_working_3-way'!U41/(3*'OddsRatio_working_3-way'!X41^(1/3))*COS(('OddsRatio_working_3-way'!Y41+4*PI())/3)</f>
        <v>-0.22285063322705259</v>
      </c>
      <c r="AI41" s="11">
        <f>'OddsRatio_working_3-way'!U41/(3*'OddsRatio_working_3-way'!X41^(1/3))*SIN(('OddsRatio_working_3-way'!Y41)/3)</f>
        <v>-5.1705730897257399E-2</v>
      </c>
      <c r="AJ41" s="11">
        <f>'OddsRatio_working_3-way'!U41/(3*'OddsRatio_working_3-way'!X41^(1/3))*SIN(('OddsRatio_working_3-way'!Y41+2*PI())/3)</f>
        <v>-0.43769435014540942</v>
      </c>
      <c r="AK41" s="11">
        <f>'OddsRatio_working_3-way'!U41/(3*'OddsRatio_working_3-way'!X41^(1/3))*SIN(('OddsRatio_working_3-way'!Y41+4*PI())/3)</f>
        <v>0.48940008104266686</v>
      </c>
      <c r="AL41" s="11">
        <f>'OddsRatio_working_3-way'!Z41+'OddsRatio_working_3-way'!AF41</f>
        <v>1.0705164388212776</v>
      </c>
      <c r="AM41" s="11">
        <f>'OddsRatio_working_3-way'!AA41+'OddsRatio_working_3-way'!AG41</f>
        <v>-0.62481517236717266</v>
      </c>
      <c r="AN41" s="11">
        <f>'OddsRatio_working_3-way'!AB41+'OddsRatio_working_3-way'!AH41</f>
        <v>-0.44570126645410513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1.0705164388212776</v>
      </c>
      <c r="AS41" s="11">
        <f>IF(('OddsRatio_working_3-way'!X41=0),IF(Q41&gt;0,-Q41^(1/3),(-Q41)^(1/3)),'OddsRatio_working_3-way'!AM41-'OddsRatio_working_3-way'!R41/3)</f>
        <v>-0.62481517236717266</v>
      </c>
      <c r="AT41" s="11">
        <f>IF(('OddsRatio_working_3-way'!X41=0),IF(Q41&gt;0,-Q41^(1/3),(-Q41)^(1/3)),'OddsRatio_working_3-way'!AN41-'OddsRatio_working_3-way'!R41/3)</f>
        <v>-0.44570126645410513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5.49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1.62</v>
      </c>
      <c r="D42" s="9">
        <f t="shared" si="13"/>
        <v>0.16996240686196082</v>
      </c>
      <c r="E42" s="9">
        <f t="shared" si="14"/>
        <v>0.2327936013408301</v>
      </c>
      <c r="F42" s="9">
        <f t="shared" si="15"/>
        <v>0.597243991797209</v>
      </c>
      <c r="G42" s="9">
        <f t="shared" si="16"/>
        <v>1.0876735032334683</v>
      </c>
      <c r="H42" s="9">
        <f t="shared" si="17"/>
        <v>5.8836540295182731</v>
      </c>
      <c r="I42" s="9">
        <f t="shared" si="18"/>
        <v>4.295650714797409</v>
      </c>
      <c r="J42" s="9">
        <f t="shared" si="19"/>
        <v>1.6743575720047505</v>
      </c>
      <c r="K42" s="11">
        <f t="shared" si="20"/>
        <v>0.18214936247723132</v>
      </c>
      <c r="L42" s="11">
        <f t="shared" si="21"/>
        <v>0.24813895781637715</v>
      </c>
      <c r="M42" s="11">
        <f t="shared" si="22"/>
        <v>0.61728395061728392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-0.23533593843247769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0.22710777357544698</v>
      </c>
      <c r="Q42" s="11">
        <f>2*'OddsRatio_working_3-way'!K42*'OddsRatio_working_3-way'!L42*'OddsRatio_working_3-way'!M42</f>
        <v>5.5800435767923075E-2</v>
      </c>
      <c r="R42" s="11">
        <f t="shared" si="23"/>
        <v>0</v>
      </c>
      <c r="S42" s="11">
        <f t="shared" si="24"/>
        <v>-0.96503651370956445</v>
      </c>
      <c r="T42" s="11">
        <f t="shared" si="25"/>
        <v>-0.23710970852814844</v>
      </c>
      <c r="U42" s="11">
        <f>'OddsRatio_working_3-way'!S42-'OddsRatio_working_3-way'!R42^2/3</f>
        <v>-0.96503651370956445</v>
      </c>
      <c r="V42" s="11">
        <f>'OddsRatio_working_3-way'!S42*'OddsRatio_working_3-way'!R42/3-2*'OddsRatio_working_3-way'!R42^3/27-'OddsRatio_working_3-way'!T42</f>
        <v>0.23710970852814844</v>
      </c>
      <c r="W42" s="11">
        <f>'OddsRatio_working_3-way'!V42^2+4*'OddsRatio_working_3-way'!U42^3/27</f>
        <v>-7.6924784091678369E-2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0.18244574396925645</v>
      </c>
      <c r="Y42" s="11">
        <f>IF('OddsRatio_working_3-way'!W42&gt;=0,IF('OddsRatio_working_3-way'!V42+SQRT('OddsRatio_working_3-way'!W42)&gt;0,0,PI()),ACOS('OddsRatio_working_3-way'!V42/(2*'OddsRatio_working_3-way'!X42)))</f>
        <v>0.86346343265179526</v>
      </c>
      <c r="Z42" s="11">
        <f>'OddsRatio_working_3-way'!X42^(1/3)*COS('OddsRatio_working_3-way'!Y42/3)</f>
        <v>0.54383675161673406</v>
      </c>
      <c r="AA42" s="11">
        <f>'OddsRatio_working_3-way'!X42^(1/3)*COS(('OddsRatio_working_3-way'!Y42+2*PI())/3)</f>
        <v>-0.41134692066418244</v>
      </c>
      <c r="AB42" s="11">
        <f>'OddsRatio_working_3-way'!X42^(1/3)*COS(('OddsRatio_working_3-way'!Y42+4*PI())/3)</f>
        <v>-0.13248983095255198</v>
      </c>
      <c r="AC42" s="11">
        <f>'OddsRatio_working_3-way'!X42^(1/3)*SIN('OddsRatio_working_3-way'!Y42/3)</f>
        <v>0.16099821581044566</v>
      </c>
      <c r="AD42" s="11">
        <f>'OddsRatio_working_3-way'!X42^(1/3)*SIN(('OddsRatio_working_3-way'!Y42+2*PI())/3)</f>
        <v>0.3904773345064767</v>
      </c>
      <c r="AE42" s="11">
        <f>'OddsRatio_working_3-way'!X42^(1/3)*SIN(('OddsRatio_working_3-way'!Y42+4*PI())/3)</f>
        <v>-0.5514755503169223</v>
      </c>
      <c r="AF42" s="11">
        <f>-'OddsRatio_working_3-way'!U42/(3*'OddsRatio_working_3-way'!X42^(1/3))*COS(('OddsRatio_working_3-way'!Y42)/3)</f>
        <v>0.54383675161673417</v>
      </c>
      <c r="AG42" s="11">
        <f>-'OddsRatio_working_3-way'!U42/(3*'OddsRatio_working_3-way'!X42^(1/3))*COS(('OddsRatio_working_3-way'!Y42+2*PI())/3)</f>
        <v>-0.41134692066418255</v>
      </c>
      <c r="AH42" s="11">
        <f>-'OddsRatio_working_3-way'!U42/(3*'OddsRatio_working_3-way'!X42^(1/3))*COS(('OddsRatio_working_3-way'!Y42+4*PI())/3)</f>
        <v>-0.13248983095255201</v>
      </c>
      <c r="AI42" s="11">
        <f>'OddsRatio_working_3-way'!U42/(3*'OddsRatio_working_3-way'!X42^(1/3))*SIN(('OddsRatio_working_3-way'!Y42)/3)</f>
        <v>-0.16099821581044568</v>
      </c>
      <c r="AJ42" s="11">
        <f>'OddsRatio_working_3-way'!U42/(3*'OddsRatio_working_3-way'!X42^(1/3))*SIN(('OddsRatio_working_3-way'!Y42+2*PI())/3)</f>
        <v>-0.39047733450647681</v>
      </c>
      <c r="AK42" s="11">
        <f>'OddsRatio_working_3-way'!U42/(3*'OddsRatio_working_3-way'!X42^(1/3))*SIN(('OddsRatio_working_3-way'!Y42+4*PI())/3)</f>
        <v>0.55147555031692241</v>
      </c>
      <c r="AL42" s="11">
        <f>'OddsRatio_working_3-way'!Z42+'OddsRatio_working_3-way'!AF42</f>
        <v>1.0876735032334683</v>
      </c>
      <c r="AM42" s="11">
        <f>'OddsRatio_working_3-way'!AA42+'OddsRatio_working_3-way'!AG42</f>
        <v>-0.82269384132836498</v>
      </c>
      <c r="AN42" s="11">
        <f>'OddsRatio_working_3-way'!AB42+'OddsRatio_working_3-way'!AH42</f>
        <v>-0.26497966190510402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1.0876735032334683</v>
      </c>
      <c r="AS42" s="11">
        <f>IF(('OddsRatio_working_3-way'!X42=0),IF(Q42&gt;0,-Q42^(1/3),(-Q42)^(1/3)),'OddsRatio_working_3-way'!AM42-'OddsRatio_working_3-way'!R42/3)</f>
        <v>-0.82269384132836498</v>
      </c>
      <c r="AT42" s="11">
        <f>IF(('OddsRatio_working_3-way'!X42=0),IF(Q42&gt;0,-Q42^(1/3),(-Q42)^(1/3)),'OddsRatio_working_3-way'!AN42-'OddsRatio_working_3-way'!R42/3)</f>
        <v>-0.26497966190510402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2.4300000000000002</v>
      </c>
      <c r="B43" s="4">
        <f>IF('True_Odds_Calculator_3-way'!B42="","",'True_Odds_Calculator_3-way'!B42)</f>
        <v>3.23</v>
      </c>
      <c r="C43" s="4">
        <f>IF('True_Odds_Calculator_3-way'!C42="","",'True_Odds_Calculator_3-way'!C42)</f>
        <v>3.27</v>
      </c>
      <c r="D43" s="9">
        <f t="shared" si="13"/>
        <v>0.40173641929686166</v>
      </c>
      <c r="E43" s="9">
        <f t="shared" si="14"/>
        <v>0.30099539422154259</v>
      </c>
      <c r="F43" s="9">
        <f t="shared" si="15"/>
        <v>0.29726818648159559</v>
      </c>
      <c r="G43" s="9">
        <f t="shared" si="16"/>
        <v>1.0413946066530126</v>
      </c>
      <c r="H43" s="9">
        <f t="shared" si="17"/>
        <v>2.4891942875138082</v>
      </c>
      <c r="I43" s="9">
        <f t="shared" si="18"/>
        <v>3.3223099728362184</v>
      </c>
      <c r="J43" s="9">
        <f t="shared" si="19"/>
        <v>3.3639657571023389</v>
      </c>
      <c r="K43" s="11">
        <f t="shared" si="20"/>
        <v>0.41152263374485593</v>
      </c>
      <c r="L43" s="11">
        <f t="shared" si="21"/>
        <v>0.30959752321981426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-0.28203967731039881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0.23104583540271306</v>
      </c>
      <c r="Q43" s="11">
        <f>2*'OddsRatio_working_3-way'!K43*'OddsRatio_working_3-way'!L43*'OddsRatio_working_3-way'!M43</f>
        <v>7.7924396425872872E-2</v>
      </c>
      <c r="R43" s="11">
        <f t="shared" si="23"/>
        <v>0</v>
      </c>
      <c r="S43" s="11">
        <f t="shared" si="24"/>
        <v>-0.81919621241246687</v>
      </c>
      <c r="T43" s="11">
        <f t="shared" si="25"/>
        <v>-0.27628877315766165</v>
      </c>
      <c r="U43" s="11">
        <f>'OddsRatio_working_3-way'!S43-'OddsRatio_working_3-way'!R43^2/3</f>
        <v>-0.81919621241246687</v>
      </c>
      <c r="V43" s="11">
        <f>'OddsRatio_working_3-way'!S43*'OddsRatio_working_3-way'!R43/3-2*'OddsRatio_working_3-way'!R43^3/27-'OddsRatio_working_3-way'!T43</f>
        <v>0.27628877315766165</v>
      </c>
      <c r="W43" s="11">
        <f>'OddsRatio_working_3-way'!V43^2+4*'OddsRatio_working_3-way'!U43^3/27</f>
        <v>-5.1086899014574083E-3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0.14269213019156243</v>
      </c>
      <c r="Y43" s="11">
        <f>IF('OddsRatio_working_3-way'!W43&gt;=0,IF('OddsRatio_working_3-way'!V43+SQRT('OddsRatio_working_3-way'!W43)&gt;0,0,PI()),ACOS('OddsRatio_working_3-way'!V43/(2*'OddsRatio_working_3-way'!X43)))</f>
        <v>0.25314725560564622</v>
      </c>
      <c r="Z43" s="11">
        <f>'OddsRatio_working_3-way'!X43^(1/3)*COS('OddsRatio_working_3-way'!Y43/3)</f>
        <v>0.52069730332650632</v>
      </c>
      <c r="AA43" s="11">
        <f>'OddsRatio_working_3-way'!X43^(1/3)*COS(('OddsRatio_working_3-way'!Y43+2*PI())/3)</f>
        <v>-0.29849038516469384</v>
      </c>
      <c r="AB43" s="11">
        <f>'OddsRatio_working_3-way'!X43^(1/3)*COS(('OddsRatio_working_3-way'!Y43+4*PI())/3)</f>
        <v>-0.2222069181618124</v>
      </c>
      <c r="AC43" s="11">
        <f>'OddsRatio_working_3-way'!X43^(1/3)*SIN('OddsRatio_working_3-way'!Y43/3)</f>
        <v>4.4042280208831525E-2</v>
      </c>
      <c r="AD43" s="11">
        <f>'OddsRatio_working_3-way'!X43^(1/3)*SIN(('OddsRatio_working_3-way'!Y43+2*PI())/3)</f>
        <v>0.4289159522583903</v>
      </c>
      <c r="AE43" s="11">
        <f>'OddsRatio_working_3-way'!X43^(1/3)*SIN(('OddsRatio_working_3-way'!Y43+4*PI())/3)</f>
        <v>-0.4729582324672218</v>
      </c>
      <c r="AF43" s="11">
        <f>-'OddsRatio_working_3-way'!U43/(3*'OddsRatio_working_3-way'!X43^(1/3))*COS(('OddsRatio_working_3-way'!Y43)/3)</f>
        <v>0.52069730332650621</v>
      </c>
      <c r="AG43" s="11">
        <f>-'OddsRatio_working_3-way'!U43/(3*'OddsRatio_working_3-way'!X43^(1/3))*COS(('OddsRatio_working_3-way'!Y43+2*PI())/3)</f>
        <v>-0.29849038516469378</v>
      </c>
      <c r="AH43" s="11">
        <f>-'OddsRatio_working_3-way'!U43/(3*'OddsRatio_working_3-way'!X43^(1/3))*COS(('OddsRatio_working_3-way'!Y43+4*PI())/3)</f>
        <v>-0.22220691816181237</v>
      </c>
      <c r="AI43" s="11">
        <f>'OddsRatio_working_3-way'!U43/(3*'OddsRatio_working_3-way'!X43^(1/3))*SIN(('OddsRatio_working_3-way'!Y43)/3)</f>
        <v>-4.4042280208831518E-2</v>
      </c>
      <c r="AJ43" s="11">
        <f>'OddsRatio_working_3-way'!U43/(3*'OddsRatio_working_3-way'!X43^(1/3))*SIN(('OddsRatio_working_3-way'!Y43+2*PI())/3)</f>
        <v>-0.42891595225839019</v>
      </c>
      <c r="AK43" s="11">
        <f>'OddsRatio_working_3-way'!U43/(3*'OddsRatio_working_3-way'!X43^(1/3))*SIN(('OddsRatio_working_3-way'!Y43+4*PI())/3)</f>
        <v>0.47295823246722168</v>
      </c>
      <c r="AL43" s="11">
        <f>'OddsRatio_working_3-way'!Z43+'OddsRatio_working_3-way'!AF43</f>
        <v>1.0413946066530126</v>
      </c>
      <c r="AM43" s="11">
        <f>'OddsRatio_working_3-way'!AA43+'OddsRatio_working_3-way'!AG43</f>
        <v>-0.59698077032938768</v>
      </c>
      <c r="AN43" s="11">
        <f>'OddsRatio_working_3-way'!AB43+'OddsRatio_working_3-way'!AH43</f>
        <v>-0.44441383632362474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1.0413946066530126</v>
      </c>
      <c r="AS43" s="11">
        <f>IF(('OddsRatio_working_3-way'!X43=0),IF(Q43&gt;0,-Q43^(1/3),(-Q43)^(1/3)),'OddsRatio_working_3-way'!AM43-'OddsRatio_working_3-way'!R43/3)</f>
        <v>-0.59698077032938768</v>
      </c>
      <c r="AT43" s="11">
        <f>IF(('OddsRatio_working_3-way'!X43=0),IF(Q43&gt;0,-Q43^(1/3),(-Q43)^(1/3)),'OddsRatio_working_3-way'!AN43-'OddsRatio_working_3-way'!R43/3)</f>
        <v>-0.44441383632362474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3.43</v>
      </c>
      <c r="C44" s="4">
        <f>IF('True_Odds_Calculator_3-way'!C43="","",'True_Odds_Calculator_3-way'!C43)</f>
        <v>3.54</v>
      </c>
      <c r="D44" s="9">
        <f t="shared" si="13"/>
        <v>0.44371523013467279</v>
      </c>
      <c r="E44" s="9">
        <f t="shared" si="14"/>
        <v>0.28258662728516631</v>
      </c>
      <c r="F44" s="9">
        <f t="shared" si="15"/>
        <v>0.27369814258016067</v>
      </c>
      <c r="G44" s="9">
        <f t="shared" si="16"/>
        <v>1.0447480953352448</v>
      </c>
      <c r="H44" s="9">
        <f t="shared" si="17"/>
        <v>2.2536977144022941</v>
      </c>
      <c r="I44" s="9">
        <f t="shared" si="18"/>
        <v>3.538737871664646</v>
      </c>
      <c r="J44" s="9">
        <f t="shared" si="19"/>
        <v>3.653660162151521</v>
      </c>
      <c r="K44" s="11">
        <f t="shared" si="20"/>
        <v>0.45454545454545453</v>
      </c>
      <c r="L44" s="11">
        <f t="shared" si="21"/>
        <v>0.29154518950437314</v>
      </c>
      <c r="M44" s="11">
        <f t="shared" si="22"/>
        <v>0.2824858757062147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-0.27726890888426681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0.23097506667205731</v>
      </c>
      <c r="Q44" s="11">
        <f>2*'OddsRatio_working_3-way'!K44*'OddsRatio_working_3-way'!L44*'OddsRatio_working_3-way'!M44</f>
        <v>7.4870361968251961E-2</v>
      </c>
      <c r="R44" s="11">
        <f t="shared" si="23"/>
        <v>0</v>
      </c>
      <c r="S44" s="11">
        <f t="shared" si="24"/>
        <v>-0.83303630256094552</v>
      </c>
      <c r="T44" s="11">
        <f t="shared" si="25"/>
        <v>-0.27002797489819952</v>
      </c>
      <c r="U44" s="11">
        <f>'OddsRatio_working_3-way'!S44-'OddsRatio_working_3-way'!R44^2/3</f>
        <v>-0.83303630256094552</v>
      </c>
      <c r="V44" s="11">
        <f>'OddsRatio_working_3-way'!S44*'OddsRatio_working_3-way'!R44/3-2*'OddsRatio_working_3-way'!R44^3/27-'OddsRatio_working_3-way'!T44</f>
        <v>0.27002797489819952</v>
      </c>
      <c r="W44" s="11">
        <f>'OddsRatio_working_3-way'!V44^2+4*'OddsRatio_working_3-way'!U44^3/27</f>
        <v>-1.2727131311126294E-2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0.14632347602038176</v>
      </c>
      <c r="Y44" s="11">
        <f>IF('OddsRatio_working_3-way'!W44&gt;=0,IF('OddsRatio_working_3-way'!V44+SQRT('OddsRatio_working_3-way'!W44)&gt;0,0,PI()),ACOS('OddsRatio_working_3-way'!V44/(2*'OddsRatio_working_3-way'!X44)))</f>
        <v>0.39574663819623335</v>
      </c>
      <c r="Z44" s="11">
        <f>'OddsRatio_working_3-way'!X44^(1/3)*COS('OddsRatio_working_3-way'!Y44/3)</f>
        <v>0.52237404766762241</v>
      </c>
      <c r="AA44" s="11">
        <f>'OddsRatio_working_3-way'!X44^(1/3)*COS(('OddsRatio_working_3-way'!Y44+2*PI())/3)</f>
        <v>-0.32121277982859076</v>
      </c>
      <c r="AB44" s="11">
        <f>'OddsRatio_working_3-way'!X44^(1/3)*COS(('OddsRatio_working_3-way'!Y44+4*PI())/3)</f>
        <v>-0.20116126783903193</v>
      </c>
      <c r="AC44" s="11">
        <f>'OddsRatio_working_3-way'!X44^(1/3)*SIN('OddsRatio_working_3-way'!Y44/3)</f>
        <v>6.9311772763793578E-2</v>
      </c>
      <c r="AD44" s="11">
        <f>'OddsRatio_working_3-way'!X44^(1/3)*SIN(('OddsRatio_working_3-way'!Y44+2*PI())/3)</f>
        <v>0.41773330917596752</v>
      </c>
      <c r="AE44" s="11">
        <f>'OddsRatio_working_3-way'!X44^(1/3)*SIN(('OddsRatio_working_3-way'!Y44+4*PI())/3)</f>
        <v>-0.48704508193976087</v>
      </c>
      <c r="AF44" s="11">
        <f>-'OddsRatio_working_3-way'!U44/(3*'OddsRatio_working_3-way'!X44^(1/3))*COS(('OddsRatio_working_3-way'!Y44)/3)</f>
        <v>0.52237404766762241</v>
      </c>
      <c r="AG44" s="11">
        <f>-'OddsRatio_working_3-way'!U44/(3*'OddsRatio_working_3-way'!X44^(1/3))*COS(('OddsRatio_working_3-way'!Y44+2*PI())/3)</f>
        <v>-0.32121277982859076</v>
      </c>
      <c r="AH44" s="11">
        <f>-'OddsRatio_working_3-way'!U44/(3*'OddsRatio_working_3-way'!X44^(1/3))*COS(('OddsRatio_working_3-way'!Y44+4*PI())/3)</f>
        <v>-0.20116126783903193</v>
      </c>
      <c r="AI44" s="11">
        <f>'OddsRatio_working_3-way'!U44/(3*'OddsRatio_working_3-way'!X44^(1/3))*SIN(('OddsRatio_working_3-way'!Y44)/3)</f>
        <v>-6.9311772763793578E-2</v>
      </c>
      <c r="AJ44" s="11">
        <f>'OddsRatio_working_3-way'!U44/(3*'OddsRatio_working_3-way'!X44^(1/3))*SIN(('OddsRatio_working_3-way'!Y44+2*PI())/3)</f>
        <v>-0.41773330917596752</v>
      </c>
      <c r="AK44" s="11">
        <f>'OddsRatio_working_3-way'!U44/(3*'OddsRatio_working_3-way'!X44^(1/3))*SIN(('OddsRatio_working_3-way'!Y44+4*PI())/3)</f>
        <v>0.48704508193976087</v>
      </c>
      <c r="AL44" s="11">
        <f>'OddsRatio_working_3-way'!Z44+'OddsRatio_working_3-way'!AF44</f>
        <v>1.0447480953352448</v>
      </c>
      <c r="AM44" s="11">
        <f>'OddsRatio_working_3-way'!AA44+'OddsRatio_working_3-way'!AG44</f>
        <v>-0.64242555965718151</v>
      </c>
      <c r="AN44" s="11">
        <f>'OddsRatio_working_3-way'!AB44+'OddsRatio_working_3-way'!AH44</f>
        <v>-0.40232253567806386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1.0447480953352448</v>
      </c>
      <c r="AS44" s="11">
        <f>IF(('OddsRatio_working_3-way'!X44=0),IF(Q44&gt;0,-Q44^(1/3),(-Q44)^(1/3)),'OddsRatio_working_3-way'!AM44-'OddsRatio_working_3-way'!R44/3)</f>
        <v>-0.64242555965718151</v>
      </c>
      <c r="AT44" s="11">
        <f>IF(('OddsRatio_working_3-way'!X44=0),IF(Q44&gt;0,-Q44^(1/3),(-Q44)^(1/3)),'OddsRatio_working_3-way'!AN44-'OddsRatio_working_3-way'!R44/3)</f>
        <v>-0.40232253567806386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3.28</v>
      </c>
      <c r="B45" s="4">
        <f>IF('True_Odds_Calculator_3-way'!B44="","",'True_Odds_Calculator_3-way'!B44)</f>
        <v>3.63</v>
      </c>
      <c r="C45" s="4">
        <f>IF('True_Odds_Calculator_3-way'!C44="","",'True_Odds_Calculator_3-way'!C44)</f>
        <v>2.2400000000000002</v>
      </c>
      <c r="D45" s="9">
        <f t="shared" si="13"/>
        <v>0.29627404562571186</v>
      </c>
      <c r="E45" s="9">
        <f t="shared" si="14"/>
        <v>0.26738856509655784</v>
      </c>
      <c r="F45" s="9">
        <f t="shared" si="15"/>
        <v>0.43633738927773041</v>
      </c>
      <c r="G45" s="9">
        <f t="shared" si="16"/>
        <v>1.041777836876784</v>
      </c>
      <c r="H45" s="9">
        <f t="shared" si="17"/>
        <v>3.3752534680790682</v>
      </c>
      <c r="I45" s="9">
        <f t="shared" si="18"/>
        <v>3.7398757109859417</v>
      </c>
      <c r="J45" s="9">
        <f t="shared" si="19"/>
        <v>2.2918045177272126</v>
      </c>
      <c r="K45" s="11">
        <f t="shared" si="20"/>
        <v>0.3048780487804878</v>
      </c>
      <c r="L45" s="11">
        <f t="shared" si="21"/>
        <v>0.27548209366391185</v>
      </c>
      <c r="M45" s="11">
        <f t="shared" si="22"/>
        <v>0.4464285714285714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-0.2787942379128634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0.23059327036599764</v>
      </c>
      <c r="Q45" s="11">
        <f>2*'OddsRatio_working_3-way'!K45*'OddsRatio_working_3-way'!L45*'OddsRatio_working_3-way'!M45</f>
        <v>7.4989681419836626E-2</v>
      </c>
      <c r="R45" s="11">
        <f t="shared" si="23"/>
        <v>0</v>
      </c>
      <c r="S45" s="11">
        <f t="shared" si="24"/>
        <v>-0.8271091687270421</v>
      </c>
      <c r="T45" s="11">
        <f t="shared" si="25"/>
        <v>-0.2689785914559486</v>
      </c>
      <c r="U45" s="11">
        <f>'OddsRatio_working_3-way'!S45-'OddsRatio_working_3-way'!R45^2/3</f>
        <v>-0.8271091687270421</v>
      </c>
      <c r="V45" s="11">
        <f>'OddsRatio_working_3-way'!S45*'OddsRatio_working_3-way'!R45/3-2*'OddsRatio_working_3-way'!R45^3/27-'OddsRatio_working_3-way'!T45</f>
        <v>0.2689785914559486</v>
      </c>
      <c r="W45" s="11">
        <f>'OddsRatio_working_3-way'!V45^2+4*'OddsRatio_working_3-way'!U45^3/27</f>
        <v>-1.1477673419017093E-2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0.14476459864262672</v>
      </c>
      <c r="Y45" s="11">
        <f>IF('OddsRatio_working_3-way'!W45&gt;=0,IF('OddsRatio_working_3-way'!V45+SQRT('OddsRatio_working_3-way'!W45)&gt;0,0,PI()),ACOS('OddsRatio_working_3-way'!V45/(2*'OddsRatio_working_3-way'!X45)))</f>
        <v>0.37903913873844441</v>
      </c>
      <c r="Z45" s="11">
        <f>'OddsRatio_working_3-way'!X45^(1/3)*COS('OddsRatio_working_3-way'!Y45/3)</f>
        <v>0.52088891843839202</v>
      </c>
      <c r="AA45" s="11">
        <f>'OddsRatio_working_3-way'!X45^(1/3)*COS(('OddsRatio_working_3-way'!Y45+2*PI())/3)</f>
        <v>-0.31774492315991953</v>
      </c>
      <c r="AB45" s="11">
        <f>'OddsRatio_working_3-way'!X45^(1/3)*COS(('OddsRatio_working_3-way'!Y45+4*PI())/3)</f>
        <v>-0.20314399527847213</v>
      </c>
      <c r="AC45" s="11">
        <f>'OddsRatio_working_3-way'!X45^(1/3)*SIN('OddsRatio_working_3-way'!Y45/3)</f>
        <v>6.616487656173449E-2</v>
      </c>
      <c r="AD45" s="11">
        <f>'OddsRatio_working_3-way'!X45^(1/3)*SIN(('OddsRatio_working_3-way'!Y45+2*PI())/3)</f>
        <v>0.41802059763658078</v>
      </c>
      <c r="AE45" s="11">
        <f>'OddsRatio_working_3-way'!X45^(1/3)*SIN(('OddsRatio_working_3-way'!Y45+4*PI())/3)</f>
        <v>-0.48418547419831526</v>
      </c>
      <c r="AF45" s="11">
        <f>-'OddsRatio_working_3-way'!U45/(3*'OddsRatio_working_3-way'!X45^(1/3))*COS(('OddsRatio_working_3-way'!Y45)/3)</f>
        <v>0.52088891843839202</v>
      </c>
      <c r="AG45" s="11">
        <f>-'OddsRatio_working_3-way'!U45/(3*'OddsRatio_working_3-way'!X45^(1/3))*COS(('OddsRatio_working_3-way'!Y45+2*PI())/3)</f>
        <v>-0.31774492315991953</v>
      </c>
      <c r="AH45" s="11">
        <f>-'OddsRatio_working_3-way'!U45/(3*'OddsRatio_working_3-way'!X45^(1/3))*COS(('OddsRatio_working_3-way'!Y45+4*PI())/3)</f>
        <v>-0.20314399527847213</v>
      </c>
      <c r="AI45" s="11">
        <f>'OddsRatio_working_3-way'!U45/(3*'OddsRatio_working_3-way'!X45^(1/3))*SIN(('OddsRatio_working_3-way'!Y45)/3)</f>
        <v>-6.616487656173449E-2</v>
      </c>
      <c r="AJ45" s="11">
        <f>'OddsRatio_working_3-way'!U45/(3*'OddsRatio_working_3-way'!X45^(1/3))*SIN(('OddsRatio_working_3-way'!Y45+2*PI())/3)</f>
        <v>-0.41802059763658078</v>
      </c>
      <c r="AK45" s="11">
        <f>'OddsRatio_working_3-way'!U45/(3*'OddsRatio_working_3-way'!X45^(1/3))*SIN(('OddsRatio_working_3-way'!Y45+4*PI())/3)</f>
        <v>0.48418547419831526</v>
      </c>
      <c r="AL45" s="11">
        <f>'OddsRatio_working_3-way'!Z45+'OddsRatio_working_3-way'!AF45</f>
        <v>1.041777836876784</v>
      </c>
      <c r="AM45" s="11">
        <f>'OddsRatio_working_3-way'!AA45+'OddsRatio_working_3-way'!AG45</f>
        <v>-0.63548984631983907</v>
      </c>
      <c r="AN45" s="11">
        <f>'OddsRatio_working_3-way'!AB45+'OddsRatio_working_3-way'!AH45</f>
        <v>-0.40628799055694426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1.041777836876784</v>
      </c>
      <c r="AS45" s="11">
        <f>IF(('OddsRatio_working_3-way'!X45=0),IF(Q45&gt;0,-Q45^(1/3),(-Q45)^(1/3)),'OddsRatio_working_3-way'!AM45-'OddsRatio_working_3-way'!R45/3)</f>
        <v>-0.63548984631983907</v>
      </c>
      <c r="AT45" s="11">
        <f>IF(('OddsRatio_working_3-way'!X45=0),IF(Q45&gt;0,-Q45^(1/3),(-Q45)^(1/3)),'OddsRatio_working_3-way'!AN45-'OddsRatio_working_3-way'!R45/3)</f>
        <v>-0.40628799055694426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2.57</v>
      </c>
      <c r="B46" s="4">
        <f>IF('True_Odds_Calculator_3-way'!B45="","",'True_Odds_Calculator_3-way'!B45)</f>
        <v>3.56</v>
      </c>
      <c r="C46" s="4">
        <f>IF('True_Odds_Calculator_3-way'!C45="","",'True_Odds_Calculator_3-way'!C45)</f>
        <v>2.79</v>
      </c>
      <c r="D46" s="9">
        <f t="shared" si="13"/>
        <v>0.37899606587926898</v>
      </c>
      <c r="E46" s="9">
        <f t="shared" si="14"/>
        <v>0.2723478058283838</v>
      </c>
      <c r="F46" s="9">
        <f t="shared" si="15"/>
        <v>0.34865612829234721</v>
      </c>
      <c r="G46" s="9">
        <f t="shared" si="16"/>
        <v>1.043662303368792</v>
      </c>
      <c r="H46" s="9">
        <f t="shared" si="17"/>
        <v>2.6385498162890029</v>
      </c>
      <c r="I46" s="9">
        <f t="shared" si="18"/>
        <v>3.6717754966241078</v>
      </c>
      <c r="J46" s="9">
        <f t="shared" si="19"/>
        <v>2.8681555230301381</v>
      </c>
      <c r="K46" s="11">
        <f t="shared" si="20"/>
        <v>0.38910505836575876</v>
      </c>
      <c r="L46" s="11">
        <f t="shared" si="21"/>
        <v>0.2808988764044944</v>
      </c>
      <c r="M46" s="11">
        <f t="shared" si="22"/>
        <v>0.35842293906810035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-0.28184174827279884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0.23191795996187145</v>
      </c>
      <c r="Q46" s="11">
        <f>2*'OddsRatio_working_3-way'!K46*'OddsRatio_working_3-way'!L46*'OddsRatio_working_3-way'!M46</f>
        <v>7.8350662149280895E-2</v>
      </c>
      <c r="R46" s="11">
        <f t="shared" si="23"/>
        <v>0</v>
      </c>
      <c r="S46" s="11">
        <f t="shared" si="24"/>
        <v>-0.82286588620431989</v>
      </c>
      <c r="T46" s="11">
        <f t="shared" si="25"/>
        <v>-0.27799523182578373</v>
      </c>
      <c r="U46" s="11">
        <f>'OddsRatio_working_3-way'!S46-'OddsRatio_working_3-way'!R46^2/3</f>
        <v>-0.82286588620431989</v>
      </c>
      <c r="V46" s="11">
        <f>'OddsRatio_working_3-way'!S46*'OddsRatio_working_3-way'!R46/3-2*'OddsRatio_working_3-way'!R46^3/27-'OddsRatio_working_3-way'!T46</f>
        <v>0.27799523182578373</v>
      </c>
      <c r="W46" s="11">
        <f>'OddsRatio_working_3-way'!V46^2+4*'OddsRatio_working_3-way'!U46^3/27</f>
        <v>-5.2622501809345135E-3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0.14365200929573327</v>
      </c>
      <c r="Y46" s="11">
        <f>IF('OddsRatio_working_3-way'!W46&gt;=0,IF('OddsRatio_working_3-way'!V46+SQRT('OddsRatio_working_3-way'!W46)&gt;0,0,PI()),ACOS('OddsRatio_working_3-way'!V46/(2*'OddsRatio_working_3-way'!X46)))</f>
        <v>0.25525269091125002</v>
      </c>
      <c r="Z46" s="11">
        <f>'OddsRatio_working_3-way'!X46^(1/3)*COS('OddsRatio_working_3-way'!Y46/3)</f>
        <v>0.52183115168439598</v>
      </c>
      <c r="AA46" s="11">
        <f>'OddsRatio_working_3-way'!X46^(1/3)*COS(('OddsRatio_working_3-way'!Y46+2*PI())/3)</f>
        <v>-0.29945981535840399</v>
      </c>
      <c r="AB46" s="11">
        <f>'OddsRatio_working_3-way'!X46^(1/3)*COS(('OddsRatio_working_3-way'!Y46+4*PI())/3)</f>
        <v>-0.22237133632599207</v>
      </c>
      <c r="AC46" s="11">
        <f>'OddsRatio_working_3-way'!X46^(1/3)*SIN('OddsRatio_working_3-way'!Y46/3)</f>
        <v>4.4507054120781799E-2</v>
      </c>
      <c r="AD46" s="11">
        <f>'OddsRatio_working_3-way'!X46^(1/3)*SIN(('OddsRatio_working_3-way'!Y46+2*PI())/3)</f>
        <v>0.4296655067843867</v>
      </c>
      <c r="AE46" s="11">
        <f>'OddsRatio_working_3-way'!X46^(1/3)*SIN(('OddsRatio_working_3-way'!Y46+4*PI())/3)</f>
        <v>-0.47417256090516857</v>
      </c>
      <c r="AF46" s="11">
        <f>-'OddsRatio_working_3-way'!U46/(3*'OddsRatio_working_3-way'!X46^(1/3))*COS(('OddsRatio_working_3-way'!Y46)/3)</f>
        <v>0.52183115168439598</v>
      </c>
      <c r="AG46" s="11">
        <f>-'OddsRatio_working_3-way'!U46/(3*'OddsRatio_working_3-way'!X46^(1/3))*COS(('OddsRatio_working_3-way'!Y46+2*PI())/3)</f>
        <v>-0.29945981535840399</v>
      </c>
      <c r="AH46" s="11">
        <f>-'OddsRatio_working_3-way'!U46/(3*'OddsRatio_working_3-way'!X46^(1/3))*COS(('OddsRatio_working_3-way'!Y46+4*PI())/3)</f>
        <v>-0.22237133632599207</v>
      </c>
      <c r="AI46" s="11">
        <f>'OddsRatio_working_3-way'!U46/(3*'OddsRatio_working_3-way'!X46^(1/3))*SIN(('OddsRatio_working_3-way'!Y46)/3)</f>
        <v>-4.4507054120781799E-2</v>
      </c>
      <c r="AJ46" s="11">
        <f>'OddsRatio_working_3-way'!U46/(3*'OddsRatio_working_3-way'!X46^(1/3))*SIN(('OddsRatio_working_3-way'!Y46+2*PI())/3)</f>
        <v>-0.4296655067843867</v>
      </c>
      <c r="AK46" s="11">
        <f>'OddsRatio_working_3-way'!U46/(3*'OddsRatio_working_3-way'!X46^(1/3))*SIN(('OddsRatio_working_3-way'!Y46+4*PI())/3)</f>
        <v>0.47417256090516857</v>
      </c>
      <c r="AL46" s="11">
        <f>'OddsRatio_working_3-way'!Z46+'OddsRatio_working_3-way'!AF46</f>
        <v>1.043662303368792</v>
      </c>
      <c r="AM46" s="11">
        <f>'OddsRatio_working_3-way'!AA46+'OddsRatio_working_3-way'!AG46</f>
        <v>-0.59891963071680798</v>
      </c>
      <c r="AN46" s="11">
        <f>'OddsRatio_working_3-way'!AB46+'OddsRatio_working_3-way'!AH46</f>
        <v>-0.44474267265198414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1.043662303368792</v>
      </c>
      <c r="AS46" s="11">
        <f>IF(('OddsRatio_working_3-way'!X46=0),IF(Q46&gt;0,-Q46^(1/3),(-Q46)^(1/3)),'OddsRatio_working_3-way'!AM46-'OddsRatio_working_3-way'!R46/3)</f>
        <v>-0.59891963071680798</v>
      </c>
      <c r="AT46" s="11">
        <f>IF(('OddsRatio_working_3-way'!X46=0),IF(Q46&gt;0,-Q46^(1/3),(-Q46)^(1/3)),'OddsRatio_working_3-way'!AN46-'OddsRatio_working_3-way'!R46/3)</f>
        <v>-0.44474267265198414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1.93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4</v>
      </c>
      <c r="D47" s="9">
        <f t="shared" si="13"/>
        <v>0.50673397991677105</v>
      </c>
      <c r="E47" s="9">
        <f t="shared" si="14"/>
        <v>0.25172427276368375</v>
      </c>
      <c r="F47" s="9">
        <f t="shared" si="15"/>
        <v>0.24154174731954497</v>
      </c>
      <c r="G47" s="9">
        <f t="shared" si="16"/>
        <v>1.0466903562873004</v>
      </c>
      <c r="H47" s="9">
        <f t="shared" si="17"/>
        <v>1.9734220313471891</v>
      </c>
      <c r="I47" s="9">
        <f t="shared" si="18"/>
        <v>3.9726006118559334</v>
      </c>
      <c r="J47" s="9">
        <f t="shared" si="19"/>
        <v>4.1400710688619018</v>
      </c>
      <c r="K47" s="11">
        <f t="shared" si="20"/>
        <v>0.5181347150259068</v>
      </c>
      <c r="L47" s="11">
        <f t="shared" si="21"/>
        <v>0.26041666666666669</v>
      </c>
      <c r="M47" s="11">
        <f t="shared" si="22"/>
        <v>0.25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-0.26728465025906711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0.22837057426597585</v>
      </c>
      <c r="Q47" s="11">
        <f>2*'OddsRatio_working_3-way'!K47*'OddsRatio_working_3-way'!L47*'OddsRatio_working_3-way'!M47</f>
        <v>6.7465457685664948E-2</v>
      </c>
      <c r="R47" s="11">
        <f t="shared" si="23"/>
        <v>0</v>
      </c>
      <c r="S47" s="11">
        <f t="shared" si="24"/>
        <v>-0.85440961179262043</v>
      </c>
      <c r="T47" s="11">
        <f t="shared" si="25"/>
        <v>-0.25241052047049345</v>
      </c>
      <c r="U47" s="11">
        <f>'OddsRatio_working_3-way'!S47-'OddsRatio_working_3-way'!R47^2/3</f>
        <v>-0.85440961179262043</v>
      </c>
      <c r="V47" s="11">
        <f>'OddsRatio_working_3-way'!S47*'OddsRatio_working_3-way'!R47/3-2*'OddsRatio_working_3-way'!R47^3/27-'OddsRatio_working_3-way'!T47</f>
        <v>0.25241052047049345</v>
      </c>
      <c r="W47" s="11">
        <f>'OddsRatio_working_3-way'!V47^2+4*'OddsRatio_working_3-way'!U47^3/27</f>
        <v>-2.8693744448879829E-2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0.1519908017719043</v>
      </c>
      <c r="Y47" s="11">
        <f>IF('OddsRatio_working_3-way'!W47&gt;=0,IF('OddsRatio_working_3-way'!V47+SQRT('OddsRatio_working_3-way'!W47)&gt;0,0,PI()),ACOS('OddsRatio_working_3-way'!V47/(2*'OddsRatio_working_3-way'!X47)))</f>
        <v>0.59106440879538502</v>
      </c>
      <c r="Z47" s="11">
        <f>'OddsRatio_working_3-way'!X47^(1/3)*COS('OddsRatio_working_3-way'!Y47/3)</f>
        <v>0.52334517814365022</v>
      </c>
      <c r="AA47" s="11">
        <f>'OddsRatio_working_3-way'!X47^(1/3)*COS(('OddsRatio_working_3-way'!Y47+2*PI())/3)</f>
        <v>-0.35214231513252647</v>
      </c>
      <c r="AB47" s="11">
        <f>'OddsRatio_working_3-way'!X47^(1/3)*COS(('OddsRatio_working_3-way'!Y47+4*PI())/3)</f>
        <v>-0.17120286301112392</v>
      </c>
      <c r="AC47" s="11">
        <f>'OddsRatio_working_3-way'!X47^(1/3)*SIN('OddsRatio_working_3-way'!Y47/3)</f>
        <v>0.10446544138931531</v>
      </c>
      <c r="AD47" s="11">
        <f>'OddsRatio_working_3-way'!X47^(1/3)*SIN(('OddsRatio_working_3-way'!Y47+2*PI())/3)</f>
        <v>0.4009974985258361</v>
      </c>
      <c r="AE47" s="11">
        <f>'OddsRatio_working_3-way'!X47^(1/3)*SIN(('OddsRatio_working_3-way'!Y47+4*PI())/3)</f>
        <v>-0.50546293991515134</v>
      </c>
      <c r="AF47" s="11">
        <f>-'OddsRatio_working_3-way'!U47/(3*'OddsRatio_working_3-way'!X47^(1/3))*COS(('OddsRatio_working_3-way'!Y47)/3)</f>
        <v>0.52334517814365011</v>
      </c>
      <c r="AG47" s="11">
        <f>-'OddsRatio_working_3-way'!U47/(3*'OddsRatio_working_3-way'!X47^(1/3))*COS(('OddsRatio_working_3-way'!Y47+2*PI())/3)</f>
        <v>-0.35214231513252642</v>
      </c>
      <c r="AH47" s="11">
        <f>-'OddsRatio_working_3-way'!U47/(3*'OddsRatio_working_3-way'!X47^(1/3))*COS(('OddsRatio_working_3-way'!Y47+4*PI())/3)</f>
        <v>-0.17120286301112386</v>
      </c>
      <c r="AI47" s="11">
        <f>'OddsRatio_working_3-way'!U47/(3*'OddsRatio_working_3-way'!X47^(1/3))*SIN(('OddsRatio_working_3-way'!Y47)/3)</f>
        <v>-0.10446544138931529</v>
      </c>
      <c r="AJ47" s="11">
        <f>'OddsRatio_working_3-way'!U47/(3*'OddsRatio_working_3-way'!X47^(1/3))*SIN(('OddsRatio_working_3-way'!Y47+2*PI())/3)</f>
        <v>-0.40099749852583599</v>
      </c>
      <c r="AK47" s="11">
        <f>'OddsRatio_working_3-way'!U47/(3*'OddsRatio_working_3-way'!X47^(1/3))*SIN(('OddsRatio_working_3-way'!Y47+4*PI())/3)</f>
        <v>0.50546293991515123</v>
      </c>
      <c r="AL47" s="11">
        <f>'OddsRatio_working_3-way'!Z47+'OddsRatio_working_3-way'!AF47</f>
        <v>1.0466903562873004</v>
      </c>
      <c r="AM47" s="11">
        <f>'OddsRatio_working_3-way'!AA47+'OddsRatio_working_3-way'!AG47</f>
        <v>-0.70428463026505295</v>
      </c>
      <c r="AN47" s="11">
        <f>'OddsRatio_working_3-way'!AB47+'OddsRatio_working_3-way'!AH47</f>
        <v>-0.34240572602224778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1.0466903562873004</v>
      </c>
      <c r="AS47" s="11">
        <f>IF(('OddsRatio_working_3-way'!X47=0),IF(Q47&gt;0,-Q47^(1/3),(-Q47)^(1/3)),'OddsRatio_working_3-way'!AM47-'OddsRatio_working_3-way'!R47/3)</f>
        <v>-0.70428463026505295</v>
      </c>
      <c r="AT47" s="11">
        <f>IF(('OddsRatio_working_3-way'!X47=0),IF(Q47&gt;0,-Q47^(1/3),(-Q47)^(1/3)),'OddsRatio_working_3-way'!AN47-'OddsRatio_working_3-way'!R47/3)</f>
        <v>-0.34240572602224778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1.84</v>
      </c>
      <c r="B48" s="4">
        <f>IF('True_Odds_Calculator_3-way'!B47="","",'True_Odds_Calculator_3-way'!B47)</f>
        <v>3.56</v>
      </c>
      <c r="C48" s="4">
        <f>IF('True_Odds_Calculator_3-way'!C47="","",'True_Odds_Calculator_3-way'!C47)</f>
        <v>4.8499999999999996</v>
      </c>
      <c r="D48" s="9">
        <f t="shared" si="13"/>
        <v>0.53101500983219707</v>
      </c>
      <c r="E48" s="9">
        <f t="shared" si="14"/>
        <v>0.27088420437033534</v>
      </c>
      <c r="F48" s="9">
        <f t="shared" si="15"/>
        <v>0.19810078579746765</v>
      </c>
      <c r="G48" s="9">
        <f t="shared" si="16"/>
        <v>1.0514118323357933</v>
      </c>
      <c r="H48" s="9">
        <f t="shared" si="17"/>
        <v>1.8831859391620664</v>
      </c>
      <c r="I48" s="9">
        <f t="shared" si="18"/>
        <v>3.6916142907796305</v>
      </c>
      <c r="J48" s="9">
        <f t="shared" si="19"/>
        <v>5.0479355544928035</v>
      </c>
      <c r="K48" s="11">
        <f t="shared" si="20"/>
        <v>0.54347826086956519</v>
      </c>
      <c r="L48" s="11">
        <f t="shared" si="21"/>
        <v>0.2808988764044944</v>
      </c>
      <c r="M48" s="11">
        <f t="shared" si="22"/>
        <v>0.2061855670103093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-0.2605976057494247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0.22820672948594628</v>
      </c>
      <c r="Q48" s="11">
        <f>2*'OddsRatio_working_3-way'!K48*'OddsRatio_working_3-way'!L48*'OddsRatio_working_3-way'!M48</f>
        <v>6.2953580547847249E-2</v>
      </c>
      <c r="R48" s="11">
        <f t="shared" si="23"/>
        <v>0</v>
      </c>
      <c r="S48" s="11">
        <f t="shared" si="24"/>
        <v>-0.87570539579468132</v>
      </c>
      <c r="T48" s="11">
        <f t="shared" si="25"/>
        <v>-0.24157390228818795</v>
      </c>
      <c r="U48" s="11">
        <f>'OddsRatio_working_3-way'!S48-'OddsRatio_working_3-way'!R48^2/3</f>
        <v>-0.87570539579468132</v>
      </c>
      <c r="V48" s="11">
        <f>'OddsRatio_working_3-way'!S48*'OddsRatio_working_3-way'!R48/3-2*'OddsRatio_working_3-way'!R48^3/27-'OddsRatio_working_3-way'!T48</f>
        <v>0.24157390228818795</v>
      </c>
      <c r="W48" s="11">
        <f>'OddsRatio_working_3-way'!V48^2+4*'OddsRatio_working_3-way'!U48^3/27</f>
        <v>-4.1129958988497459E-2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0.15770852010531997</v>
      </c>
      <c r="Y48" s="11">
        <f>IF('OddsRatio_working_3-way'!W48&gt;=0,IF('OddsRatio_working_3-way'!V48+SQRT('OddsRatio_working_3-way'!W48)&gt;0,0,PI()),ACOS('OddsRatio_working_3-way'!V48/(2*'OddsRatio_working_3-way'!X48)))</f>
        <v>0.69837615134694941</v>
      </c>
      <c r="Z48" s="11">
        <f>'OddsRatio_working_3-way'!X48^(1/3)*COS('OddsRatio_working_3-way'!Y48/3)</f>
        <v>0.52570591616789675</v>
      </c>
      <c r="AA48" s="11">
        <f>'OddsRatio_working_3-way'!X48^(1/3)*COS(('OddsRatio_working_3-way'!Y48+2*PI())/3)</f>
        <v>-0.37079422094586167</v>
      </c>
      <c r="AB48" s="11">
        <f>'OddsRatio_working_3-way'!X48^(1/3)*COS(('OddsRatio_working_3-way'!Y48+4*PI())/3)</f>
        <v>-0.15491169522203513</v>
      </c>
      <c r="AC48" s="11">
        <f>'OddsRatio_working_3-way'!X48^(1/3)*SIN('OddsRatio_working_3-way'!Y48/3)</f>
        <v>0.12463983433998756</v>
      </c>
      <c r="AD48" s="11">
        <f>'OddsRatio_working_3-way'!X48^(1/3)*SIN(('OddsRatio_working_3-way'!Y48+2*PI())/3)</f>
        <v>0.39295476115117717</v>
      </c>
      <c r="AE48" s="11">
        <f>'OddsRatio_working_3-way'!X48^(1/3)*SIN(('OddsRatio_working_3-way'!Y48+4*PI())/3)</f>
        <v>-0.51759459549116482</v>
      </c>
      <c r="AF48" s="11">
        <f>-'OddsRatio_working_3-way'!U48/(3*'OddsRatio_working_3-way'!X48^(1/3))*COS(('OddsRatio_working_3-way'!Y48)/3)</f>
        <v>0.52570591616789653</v>
      </c>
      <c r="AG48" s="11">
        <f>-'OddsRatio_working_3-way'!U48/(3*'OddsRatio_working_3-way'!X48^(1/3))*COS(('OddsRatio_working_3-way'!Y48+2*PI())/3)</f>
        <v>-0.37079422094586156</v>
      </c>
      <c r="AH48" s="11">
        <f>-'OddsRatio_working_3-way'!U48/(3*'OddsRatio_working_3-way'!X48^(1/3))*COS(('OddsRatio_working_3-way'!Y48+4*PI())/3)</f>
        <v>-0.15491169522203507</v>
      </c>
      <c r="AI48" s="11">
        <f>'OddsRatio_working_3-way'!U48/(3*'OddsRatio_working_3-way'!X48^(1/3))*SIN(('OddsRatio_working_3-way'!Y48)/3)</f>
        <v>-0.1246398343399875</v>
      </c>
      <c r="AJ48" s="11">
        <f>'OddsRatio_working_3-way'!U48/(3*'OddsRatio_working_3-way'!X48^(1/3))*SIN(('OddsRatio_working_3-way'!Y48+2*PI())/3)</f>
        <v>-0.392954761151177</v>
      </c>
      <c r="AK48" s="11">
        <f>'OddsRatio_working_3-way'!U48/(3*'OddsRatio_working_3-way'!X48^(1/3))*SIN(('OddsRatio_working_3-way'!Y48+4*PI())/3)</f>
        <v>0.5175945954911646</v>
      </c>
      <c r="AL48" s="11">
        <f>'OddsRatio_working_3-way'!Z48+'OddsRatio_working_3-way'!AF48</f>
        <v>1.0514118323357933</v>
      </c>
      <c r="AM48" s="11">
        <f>'OddsRatio_working_3-way'!AA48+'OddsRatio_working_3-way'!AG48</f>
        <v>-0.74158844189172324</v>
      </c>
      <c r="AN48" s="11">
        <f>'OddsRatio_working_3-way'!AB48+'OddsRatio_working_3-way'!AH48</f>
        <v>-0.3098233904440702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1.0514118323357933</v>
      </c>
      <c r="AS48" s="11">
        <f>IF(('OddsRatio_working_3-way'!X48=0),IF(Q48&gt;0,-Q48^(1/3),(-Q48)^(1/3)),'OddsRatio_working_3-way'!AM48-'OddsRatio_working_3-way'!R48/3)</f>
        <v>-0.74158844189172324</v>
      </c>
      <c r="AT48" s="11">
        <f>IF(('OddsRatio_working_3-way'!X48=0),IF(Q48&gt;0,-Q48^(1/3),(-Q48)^(1/3)),'OddsRatio_working_3-way'!AN48-'OddsRatio_working_3-way'!R48/3)</f>
        <v>-0.3098233904440702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1.97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4.1100000000000003</v>
      </c>
      <c r="D49" s="9">
        <f t="shared" si="13"/>
        <v>0.49623483990906081</v>
      </c>
      <c r="E49" s="9">
        <f t="shared" si="14"/>
        <v>0.26873864926124935</v>
      </c>
      <c r="F49" s="9">
        <f t="shared" si="15"/>
        <v>0.23502651082968984</v>
      </c>
      <c r="G49" s="9">
        <f t="shared" si="16"/>
        <v>1.0465720745486593</v>
      </c>
      <c r="H49" s="9">
        <f t="shared" si="17"/>
        <v>2.0151749123121996</v>
      </c>
      <c r="I49" s="9">
        <f t="shared" si="18"/>
        <v>3.7210873938265139</v>
      </c>
      <c r="J49" s="9">
        <f t="shared" si="19"/>
        <v>4.2548391518463307</v>
      </c>
      <c r="K49" s="11">
        <f t="shared" si="20"/>
        <v>0.50761421319796951</v>
      </c>
      <c r="L49" s="11">
        <f t="shared" si="21"/>
        <v>0.27777777777777779</v>
      </c>
      <c r="M49" s="11">
        <f t="shared" si="22"/>
        <v>0.24330900243309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-0.26908836659105284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0.22917430009208134</v>
      </c>
      <c r="Q49" s="11">
        <f>2*'OddsRatio_working_3-way'!K49*'OddsRatio_working_3-way'!L49*'OddsRatio_working_3-way'!M49</f>
        <v>6.8615059907808792E-2</v>
      </c>
      <c r="R49" s="11">
        <f t="shared" si="23"/>
        <v>0</v>
      </c>
      <c r="S49" s="11">
        <f t="shared" si="24"/>
        <v>-0.85166929732183139</v>
      </c>
      <c r="T49" s="11">
        <f t="shared" si="25"/>
        <v>-0.25499080758138665</v>
      </c>
      <c r="U49" s="11">
        <f>'OddsRatio_working_3-way'!S49-'OddsRatio_working_3-way'!R49^2/3</f>
        <v>-0.85166929732183139</v>
      </c>
      <c r="V49" s="11">
        <f>'OddsRatio_working_3-way'!S49*'OddsRatio_working_3-way'!R49/3-2*'OddsRatio_working_3-way'!R49^3/27-'OddsRatio_working_3-way'!T49</f>
        <v>0.25499080758138665</v>
      </c>
      <c r="W49" s="11">
        <f>'OddsRatio_working_3-way'!V49^2+4*'OddsRatio_working_3-way'!U49^3/27</f>
        <v>-2.6498252835392977E-2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0.15126017716702631</v>
      </c>
      <c r="Y49" s="11">
        <f>IF('OddsRatio_working_3-way'!W49&gt;=0,IF('OddsRatio_working_3-way'!V49+SQRT('OddsRatio_working_3-way'!W49)&gt;0,0,PI()),ACOS('OddsRatio_working_3-way'!V49/(2*'OddsRatio_working_3-way'!X49)))</f>
        <v>0.56816812028843144</v>
      </c>
      <c r="Z49" s="11">
        <f>'OddsRatio_working_3-way'!X49^(1/3)*COS('OddsRatio_working_3-way'!Y49/3)</f>
        <v>0.52328603727432965</v>
      </c>
      <c r="AA49" s="11">
        <f>'OddsRatio_working_3-way'!X49^(1/3)*COS(('OddsRatio_working_3-way'!Y49+2*PI())/3)</f>
        <v>-0.34851140601574182</v>
      </c>
      <c r="AB49" s="11">
        <f>'OddsRatio_working_3-way'!X49^(1/3)*COS(('OddsRatio_working_3-way'!Y49+4*PI())/3)</f>
        <v>-0.17477463125858766</v>
      </c>
      <c r="AC49" s="11">
        <f>'OddsRatio_working_3-way'!X49^(1/3)*SIN('OddsRatio_working_3-way'!Y49/3)</f>
        <v>0.10030697367418029</v>
      </c>
      <c r="AD49" s="11">
        <f>'OddsRatio_working_3-way'!X49^(1/3)*SIN(('OddsRatio_working_3-way'!Y49+2*PI())/3)</f>
        <v>0.40302551488817001</v>
      </c>
      <c r="AE49" s="11">
        <f>'OddsRatio_working_3-way'!X49^(1/3)*SIN(('OddsRatio_working_3-way'!Y49+4*PI())/3)</f>
        <v>-0.50333248856235036</v>
      </c>
      <c r="AF49" s="11">
        <f>-'OddsRatio_working_3-way'!U49/(3*'OddsRatio_working_3-way'!X49^(1/3))*COS(('OddsRatio_working_3-way'!Y49)/3)</f>
        <v>0.52328603727432965</v>
      </c>
      <c r="AG49" s="11">
        <f>-'OddsRatio_working_3-way'!U49/(3*'OddsRatio_working_3-way'!X49^(1/3))*COS(('OddsRatio_working_3-way'!Y49+2*PI())/3)</f>
        <v>-0.34851140601574182</v>
      </c>
      <c r="AH49" s="11">
        <f>-'OddsRatio_working_3-way'!U49/(3*'OddsRatio_working_3-way'!X49^(1/3))*COS(('OddsRatio_working_3-way'!Y49+4*PI())/3)</f>
        <v>-0.17477463125858766</v>
      </c>
      <c r="AI49" s="11">
        <f>'OddsRatio_working_3-way'!U49/(3*'OddsRatio_working_3-way'!X49^(1/3))*SIN(('OddsRatio_working_3-way'!Y49)/3)</f>
        <v>-0.10030697367418029</v>
      </c>
      <c r="AJ49" s="11">
        <f>'OddsRatio_working_3-way'!U49/(3*'OddsRatio_working_3-way'!X49^(1/3))*SIN(('OddsRatio_working_3-way'!Y49+2*PI())/3)</f>
        <v>-0.40302551488817001</v>
      </c>
      <c r="AK49" s="11">
        <f>'OddsRatio_working_3-way'!U49/(3*'OddsRatio_working_3-way'!X49^(1/3))*SIN(('OddsRatio_working_3-way'!Y49+4*PI())/3)</f>
        <v>0.50333248856235036</v>
      </c>
      <c r="AL49" s="11">
        <f>'OddsRatio_working_3-way'!Z49+'OddsRatio_working_3-way'!AF49</f>
        <v>1.0465720745486593</v>
      </c>
      <c r="AM49" s="11">
        <f>'OddsRatio_working_3-way'!AA49+'OddsRatio_working_3-way'!AG49</f>
        <v>-0.69702281203148364</v>
      </c>
      <c r="AN49" s="11">
        <f>'OddsRatio_working_3-way'!AB49+'OddsRatio_working_3-way'!AH49</f>
        <v>-0.34954926251717533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1.0465720745486593</v>
      </c>
      <c r="AS49" s="11">
        <f>IF(('OddsRatio_working_3-way'!X49=0),IF(Q49&gt;0,-Q49^(1/3),(-Q49)^(1/3)),'OddsRatio_working_3-way'!AM49-'OddsRatio_working_3-way'!R49/3)</f>
        <v>-0.69702281203148364</v>
      </c>
      <c r="AT49" s="11">
        <f>IF(('OddsRatio_working_3-way'!X49=0),IF(Q49&gt;0,-Q49^(1/3),(-Q49)^(1/3)),'OddsRatio_working_3-way'!AN49-'OddsRatio_working_3-way'!R49/3)</f>
        <v>-0.34954926251717533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2.0499999999999998</v>
      </c>
      <c r="B50" s="4">
        <f>IF('True_Odds_Calculator_3-way'!B49="","",'True_Odds_Calculator_3-way'!B49)</f>
        <v>3.76</v>
      </c>
      <c r="C50" s="4">
        <f>IF('True_Odds_Calculator_3-way'!C49="","",'True_Odds_Calculator_3-way'!C49)</f>
        <v>3.65</v>
      </c>
      <c r="D50" s="9">
        <f t="shared" si="13"/>
        <v>0.4769824973381141</v>
      </c>
      <c r="E50" s="9">
        <f t="shared" si="14"/>
        <v>0.25758174430207553</v>
      </c>
      <c r="F50" s="9">
        <f t="shared" si="15"/>
        <v>0.26543575835981031</v>
      </c>
      <c r="G50" s="9">
        <f t="shared" si="16"/>
        <v>1.0442980823758452</v>
      </c>
      <c r="H50" s="9">
        <f t="shared" si="17"/>
        <v>2.0965129864946372</v>
      </c>
      <c r="I50" s="9">
        <f t="shared" si="18"/>
        <v>3.882262707357333</v>
      </c>
      <c r="J50" s="9">
        <f t="shared" si="19"/>
        <v>3.7673899182959905</v>
      </c>
      <c r="K50" s="11">
        <f t="shared" si="20"/>
        <v>0.48780487804878053</v>
      </c>
      <c r="L50" s="11">
        <f t="shared" si="21"/>
        <v>0.26595744680851063</v>
      </c>
      <c r="M50" s="11">
        <f t="shared" si="22"/>
        <v>0.27397260273972601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-0.27296670955634073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0.22961377967029456</v>
      </c>
      <c r="Q50" s="11">
        <f>2*'OddsRatio_working_3-way'!K50*'OddsRatio_working_3-way'!L50*'OddsRatio_working_3-way'!M50</f>
        <v>7.1087857483063316E-2</v>
      </c>
      <c r="R50" s="11">
        <f t="shared" si="23"/>
        <v>0</v>
      </c>
      <c r="S50" s="11">
        <f t="shared" si="24"/>
        <v>-0.84117869187598471</v>
      </c>
      <c r="T50" s="11">
        <f t="shared" si="25"/>
        <v>-0.26042683959008811</v>
      </c>
      <c r="U50" s="11">
        <f>'OddsRatio_working_3-way'!S50-'OddsRatio_working_3-way'!R50^2/3</f>
        <v>-0.84117869187598471</v>
      </c>
      <c r="V50" s="11">
        <f>'OddsRatio_working_3-way'!S50*'OddsRatio_working_3-way'!R50/3-2*'OddsRatio_working_3-way'!R50^3/27-'OddsRatio_working_3-way'!T50</f>
        <v>0.26042683959008811</v>
      </c>
      <c r="W50" s="11">
        <f>'OddsRatio_working_3-way'!V50^2+4*'OddsRatio_working_3-way'!U50^3/27</f>
        <v>-2.0356017913458549E-2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0.14847403534990555</v>
      </c>
      <c r="Y50" s="11">
        <f>IF('OddsRatio_working_3-way'!W50&gt;=0,IF('OddsRatio_working_3-way'!V50+SQRT('OddsRatio_working_3-way'!W50)&gt;0,0,PI()),ACOS('OddsRatio_working_3-way'!V50/(2*'OddsRatio_working_3-way'!X50)))</f>
        <v>0.50119007588009001</v>
      </c>
      <c r="Z50" s="11">
        <f>'OddsRatio_working_3-way'!X50^(1/3)*COS('OddsRatio_working_3-way'!Y50/3)</f>
        <v>0.5221490411879226</v>
      </c>
      <c r="AA50" s="11">
        <f>'OddsRatio_working_3-way'!X50^(1/3)*COS(('OddsRatio_working_3-way'!Y50+2*PI())/3)</f>
        <v>-0.33733038632831674</v>
      </c>
      <c r="AB50" s="11">
        <f>'OddsRatio_working_3-way'!X50^(1/3)*COS(('OddsRatio_working_3-way'!Y50+4*PI())/3)</f>
        <v>-0.18481865485960597</v>
      </c>
      <c r="AC50" s="11">
        <f>'OddsRatio_working_3-way'!X50^(1/3)*SIN('OddsRatio_working_3-way'!Y50/3)</f>
        <v>8.805268921803612E-2</v>
      </c>
      <c r="AD50" s="11">
        <f>'OddsRatio_working_3-way'!X50^(1/3)*SIN(('OddsRatio_working_3-way'!Y50+2*PI())/3)</f>
        <v>0.40816798962141004</v>
      </c>
      <c r="AE50" s="11">
        <f>'OddsRatio_working_3-way'!X50^(1/3)*SIN(('OddsRatio_working_3-way'!Y50+4*PI())/3)</f>
        <v>-0.49622067883944621</v>
      </c>
      <c r="AF50" s="11">
        <f>-'OddsRatio_working_3-way'!U50/(3*'OddsRatio_working_3-way'!X50^(1/3))*COS(('OddsRatio_working_3-way'!Y50)/3)</f>
        <v>0.52214904118792249</v>
      </c>
      <c r="AG50" s="11">
        <f>-'OddsRatio_working_3-way'!U50/(3*'OddsRatio_working_3-way'!X50^(1/3))*COS(('OddsRatio_working_3-way'!Y50+2*PI())/3)</f>
        <v>-0.33733038632831669</v>
      </c>
      <c r="AH50" s="11">
        <f>-'OddsRatio_working_3-way'!U50/(3*'OddsRatio_working_3-way'!X50^(1/3))*COS(('OddsRatio_working_3-way'!Y50+4*PI())/3)</f>
        <v>-0.18481865485960594</v>
      </c>
      <c r="AI50" s="11">
        <f>'OddsRatio_working_3-way'!U50/(3*'OddsRatio_working_3-way'!X50^(1/3))*SIN(('OddsRatio_working_3-way'!Y50)/3)</f>
        <v>-8.8052689218036093E-2</v>
      </c>
      <c r="AJ50" s="11">
        <f>'OddsRatio_working_3-way'!U50/(3*'OddsRatio_working_3-way'!X50^(1/3))*SIN(('OddsRatio_working_3-way'!Y50+2*PI())/3)</f>
        <v>-0.40816798962140999</v>
      </c>
      <c r="AK50" s="11">
        <f>'OddsRatio_working_3-way'!U50/(3*'OddsRatio_working_3-way'!X50^(1/3))*SIN(('OddsRatio_working_3-way'!Y50+4*PI())/3)</f>
        <v>0.49622067883944609</v>
      </c>
      <c r="AL50" s="11">
        <f>'OddsRatio_working_3-way'!Z50+'OddsRatio_working_3-way'!AF50</f>
        <v>1.0442980823758452</v>
      </c>
      <c r="AM50" s="11">
        <f>'OddsRatio_working_3-way'!AA50+'OddsRatio_working_3-way'!AG50</f>
        <v>-0.67466077265663338</v>
      </c>
      <c r="AN50" s="11">
        <f>'OddsRatio_working_3-way'!AB50+'OddsRatio_working_3-way'!AH50</f>
        <v>-0.36963730971921194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1.0442980823758452</v>
      </c>
      <c r="AS50" s="11">
        <f>IF(('OddsRatio_working_3-way'!X50=0),IF(Q50&gt;0,-Q50^(1/3),(-Q50)^(1/3)),'OddsRatio_working_3-way'!AM50-'OddsRatio_working_3-way'!R50/3)</f>
        <v>-0.67466077265663338</v>
      </c>
      <c r="AT50" s="11">
        <f>IF(('OddsRatio_working_3-way'!X50=0),IF(Q50&gt;0,-Q50^(1/3),(-Q50)^(1/3)),'OddsRatio_working_3-way'!AN50-'OddsRatio_working_3-way'!R50/3)</f>
        <v>-0.36963730971921194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3.13</v>
      </c>
      <c r="B51" s="4">
        <f>IF('True_Odds_Calculator_3-way'!B50="","",'True_Odds_Calculator_3-way'!B50)</f>
        <v>3</v>
      </c>
      <c r="C51" s="4">
        <f>IF('True_Odds_Calculator_3-way'!C50="","",'True_Odds_Calculator_3-way'!C50)</f>
        <v>2.56</v>
      </c>
      <c r="D51" s="9">
        <f t="shared" si="13"/>
        <v>0.30557623838729342</v>
      </c>
      <c r="E51" s="9">
        <f t="shared" si="14"/>
        <v>0.31910057295369026</v>
      </c>
      <c r="F51" s="9">
        <f t="shared" si="15"/>
        <v>0.37532318865901632</v>
      </c>
      <c r="G51" s="9">
        <f t="shared" si="16"/>
        <v>1.0669041123049405</v>
      </c>
      <c r="H51" s="9">
        <f t="shared" si="17"/>
        <v>3.2725057592095235</v>
      </c>
      <c r="I51" s="9">
        <f t="shared" si="18"/>
        <v>3.1338082246098815</v>
      </c>
      <c r="J51" s="9">
        <f t="shared" si="19"/>
        <v>2.6643704151957071</v>
      </c>
      <c r="K51" s="11">
        <f t="shared" si="20"/>
        <v>0.31948881789137379</v>
      </c>
      <c r="L51" s="11">
        <f t="shared" si="21"/>
        <v>0.33333333333333331</v>
      </c>
      <c r="M51" s="11">
        <f t="shared" si="22"/>
        <v>0.390625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-0.27645766773162939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0.23670460596379128</v>
      </c>
      <c r="Q51" s="11">
        <f>2*'OddsRatio_working_3-way'!K51*'OddsRatio_working_3-way'!L51*'OddsRatio_working_3-way'!M51</f>
        <v>8.320021299254525E-2</v>
      </c>
      <c r="R51" s="11">
        <f t="shared" si="23"/>
        <v>0</v>
      </c>
      <c r="S51" s="11">
        <f t="shared" si="24"/>
        <v>-0.85620560972673654</v>
      </c>
      <c r="T51" s="11">
        <f t="shared" si="25"/>
        <v>-0.30095100517635726</v>
      </c>
      <c r="U51" s="11">
        <f>'OddsRatio_working_3-way'!S51-'OddsRatio_working_3-way'!R51^2/3</f>
        <v>-0.85620560972673654</v>
      </c>
      <c r="V51" s="11">
        <f>'OddsRatio_working_3-way'!S51*'OddsRatio_working_3-way'!R51/3-2*'OddsRatio_working_3-way'!R51^3/27-'OddsRatio_working_3-way'!T51</f>
        <v>0.30095100517635726</v>
      </c>
      <c r="W51" s="11">
        <f>'OddsRatio_working_3-way'!V51^2+4*'OddsRatio_working_3-way'!U51^3/27</f>
        <v>-2.4172476711929458E-3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0.15247028824319572</v>
      </c>
      <c r="Y51" s="11">
        <f>IF('OddsRatio_working_3-way'!W51&gt;=0,IF('OddsRatio_working_3-way'!V51+SQRT('OddsRatio_working_3-way'!W51)&gt;0,0,PI()),ACOS('OddsRatio_working_3-way'!V51/(2*'OddsRatio_working_3-way'!X51)))</f>
        <v>0.16193664553853226</v>
      </c>
      <c r="Z51" s="11">
        <f>'OddsRatio_working_3-way'!X51^(1/3)*COS('OddsRatio_working_3-way'!Y51/3)</f>
        <v>0.53345205615247027</v>
      </c>
      <c r="AA51" s="11">
        <f>'OddsRatio_working_3-way'!X51^(1/3)*COS(('OddsRatio_working_3-way'!Y51+2*PI())/3)</f>
        <v>-0.29168760398222299</v>
      </c>
      <c r="AB51" s="11">
        <f>'OddsRatio_working_3-way'!X51^(1/3)*COS(('OddsRatio_working_3-way'!Y51+4*PI())/3)</f>
        <v>-0.24176445217024742</v>
      </c>
      <c r="AC51" s="11">
        <f>'OddsRatio_working_3-way'!X51^(1/3)*SIN('OddsRatio_working_3-way'!Y51/3)</f>
        <v>2.8823145137438898E-2</v>
      </c>
      <c r="AD51" s="11">
        <f>'OddsRatio_working_3-way'!X51^(1/3)*SIN(('OddsRatio_working_3-way'!Y51+2*PI())/3)</f>
        <v>0.44757145976036283</v>
      </c>
      <c r="AE51" s="11">
        <f>'OddsRatio_working_3-way'!X51^(1/3)*SIN(('OddsRatio_working_3-way'!Y51+4*PI())/3)</f>
        <v>-0.47639460489780144</v>
      </c>
      <c r="AF51" s="11">
        <f>-'OddsRatio_working_3-way'!U51/(3*'OddsRatio_working_3-way'!X51^(1/3))*COS(('OddsRatio_working_3-way'!Y51)/3)</f>
        <v>0.53345205615247016</v>
      </c>
      <c r="AG51" s="11">
        <f>-'OddsRatio_working_3-way'!U51/(3*'OddsRatio_working_3-way'!X51^(1/3))*COS(('OddsRatio_working_3-way'!Y51+2*PI())/3)</f>
        <v>-0.29168760398222293</v>
      </c>
      <c r="AH51" s="11">
        <f>-'OddsRatio_working_3-way'!U51/(3*'OddsRatio_working_3-way'!X51^(1/3))*COS(('OddsRatio_working_3-way'!Y51+4*PI())/3)</f>
        <v>-0.24176445217024739</v>
      </c>
      <c r="AI51" s="11">
        <f>'OddsRatio_working_3-way'!U51/(3*'OddsRatio_working_3-way'!X51^(1/3))*SIN(('OddsRatio_working_3-way'!Y51)/3)</f>
        <v>-2.8823145137438892E-2</v>
      </c>
      <c r="AJ51" s="11">
        <f>'OddsRatio_working_3-way'!U51/(3*'OddsRatio_working_3-way'!X51^(1/3))*SIN(('OddsRatio_working_3-way'!Y51+2*PI())/3)</f>
        <v>-0.44757145976036272</v>
      </c>
      <c r="AK51" s="11">
        <f>'OddsRatio_working_3-way'!U51/(3*'OddsRatio_working_3-way'!X51^(1/3))*SIN(('OddsRatio_working_3-way'!Y51+4*PI())/3)</f>
        <v>0.47639460489780133</v>
      </c>
      <c r="AL51" s="11">
        <f>'OddsRatio_working_3-way'!Z51+'OddsRatio_working_3-way'!AF51</f>
        <v>1.0669041123049405</v>
      </c>
      <c r="AM51" s="11">
        <f>'OddsRatio_working_3-way'!AA51+'OddsRatio_working_3-way'!AG51</f>
        <v>-0.58337520796444586</v>
      </c>
      <c r="AN51" s="11">
        <f>'OddsRatio_working_3-way'!AB51+'OddsRatio_working_3-way'!AH51</f>
        <v>-0.48352890434049478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1.0669041123049405</v>
      </c>
      <c r="AS51" s="11">
        <f>IF(('OddsRatio_working_3-way'!X51=0),IF(Q51&gt;0,-Q51^(1/3),(-Q51)^(1/3)),'OddsRatio_working_3-way'!AM51-'OddsRatio_working_3-way'!R51/3)</f>
        <v>-0.58337520796444586</v>
      </c>
      <c r="AT51" s="11">
        <f>IF(('OddsRatio_working_3-way'!X51=0),IF(Q51&gt;0,-Q51^(1/3),(-Q51)^(1/3)),'OddsRatio_working_3-way'!AN51-'OddsRatio_working_3-way'!R51/3)</f>
        <v>-0.48352890434049478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3.43</v>
      </c>
      <c r="B52" s="4">
        <f>IF('True_Odds_Calculator_3-way'!B51="","",'True_Odds_Calculator_3-way'!B51)</f>
        <v>2.93</v>
      </c>
      <c r="C52" s="4">
        <f>IF('True_Odds_Calculator_3-way'!C51="","",'True_Odds_Calculator_3-way'!C51)</f>
        <v>2.4300000000000002</v>
      </c>
      <c r="D52" s="9">
        <f t="shared" si="13"/>
        <v>0.27799367739170411</v>
      </c>
      <c r="E52" s="9">
        <f t="shared" si="14"/>
        <v>0.32649863133074847</v>
      </c>
      <c r="F52" s="9">
        <f t="shared" si="15"/>
        <v>0.39550769127754748</v>
      </c>
      <c r="G52" s="9">
        <f t="shared" si="16"/>
        <v>1.0688082773967098</v>
      </c>
      <c r="H52" s="9">
        <f t="shared" si="17"/>
        <v>3.5972041140740059</v>
      </c>
      <c r="I52" s="9">
        <f t="shared" si="18"/>
        <v>3.0627999753756505</v>
      </c>
      <c r="J52" s="9">
        <f t="shared" si="19"/>
        <v>2.5283958366772952</v>
      </c>
      <c r="K52" s="11">
        <f t="shared" si="20"/>
        <v>0.29154518950437314</v>
      </c>
      <c r="L52" s="11">
        <f t="shared" si="21"/>
        <v>0.34129692832764502</v>
      </c>
      <c r="M52" s="11">
        <f t="shared" si="22"/>
        <v>0.41152263374485593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-0.27461964795669613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0.23708853315781409</v>
      </c>
      <c r="Q52" s="11">
        <f>2*'OddsRatio_working_3-way'!K52*'OddsRatio_working_3-way'!L52*'OddsRatio_working_3-way'!M52</f>
        <v>8.1895866375756146E-2</v>
      </c>
      <c r="R52" s="11">
        <f t="shared" si="23"/>
        <v>0</v>
      </c>
      <c r="S52" s="11">
        <f t="shared" si="24"/>
        <v>-0.86333419666752975</v>
      </c>
      <c r="T52" s="11">
        <f t="shared" si="25"/>
        <v>-0.29821561197496704</v>
      </c>
      <c r="U52" s="11">
        <f>'OddsRatio_working_3-way'!S52-'OddsRatio_working_3-way'!R52^2/3</f>
        <v>-0.86333419666752975</v>
      </c>
      <c r="V52" s="11">
        <f>'OddsRatio_working_3-way'!S52*'OddsRatio_working_3-way'!R52/3-2*'OddsRatio_working_3-way'!R52^3/27-'OddsRatio_working_3-way'!T52</f>
        <v>0.29821561197496704</v>
      </c>
      <c r="W52" s="11">
        <f>'OddsRatio_working_3-way'!V52^2+4*'OddsRatio_working_3-way'!U52^3/27</f>
        <v>-6.3982093891625791E-3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0.1543783992457872</v>
      </c>
      <c r="Y52" s="11">
        <f>IF('OddsRatio_working_3-way'!W52&gt;=0,IF('OddsRatio_working_3-way'!V52+SQRT('OddsRatio_working_3-way'!W52)&gt;0,0,PI()),ACOS('OddsRatio_working_3-way'!V52/(2*'OddsRatio_working_3-way'!X52)))</f>
        <v>0.26205646858025355</v>
      </c>
      <c r="Z52" s="11">
        <f>'OddsRatio_working_3-way'!X52^(1/3)*COS('OddsRatio_working_3-way'!Y52/3)</f>
        <v>0.5344041386983549</v>
      </c>
      <c r="AA52" s="11">
        <f>'OddsRatio_working_3-way'!X52^(1/3)*COS(('OddsRatio_working_3-way'!Y52+2*PI())/3)</f>
        <v>-0.30773244775148745</v>
      </c>
      <c r="AB52" s="11">
        <f>'OddsRatio_working_3-way'!X52^(1/3)*COS(('OddsRatio_working_3-way'!Y52+4*PI())/3)</f>
        <v>-0.22667169094686745</v>
      </c>
      <c r="AC52" s="11">
        <f>'OddsRatio_working_3-way'!X52^(1/3)*SIN('OddsRatio_working_3-way'!Y52/3)</f>
        <v>4.6800449761862199E-2</v>
      </c>
      <c r="AD52" s="11">
        <f>'OddsRatio_working_3-way'!X52^(1/3)*SIN(('OddsRatio_working_3-way'!Y52+2*PI())/3)</f>
        <v>0.43940733511938695</v>
      </c>
      <c r="AE52" s="11">
        <f>'OddsRatio_working_3-way'!X52^(1/3)*SIN(('OddsRatio_working_3-way'!Y52+4*PI())/3)</f>
        <v>-0.48620778488124911</v>
      </c>
      <c r="AF52" s="11">
        <f>-'OddsRatio_working_3-way'!U52/(3*'OddsRatio_working_3-way'!X52^(1/3))*COS(('OddsRatio_working_3-way'!Y52)/3)</f>
        <v>0.53440413869835501</v>
      </c>
      <c r="AG52" s="11">
        <f>-'OddsRatio_working_3-way'!U52/(3*'OddsRatio_working_3-way'!X52^(1/3))*COS(('OddsRatio_working_3-way'!Y52+2*PI())/3)</f>
        <v>-0.3077324477514875</v>
      </c>
      <c r="AH52" s="11">
        <f>-'OddsRatio_working_3-way'!U52/(3*'OddsRatio_working_3-way'!X52^(1/3))*COS(('OddsRatio_working_3-way'!Y52+4*PI())/3)</f>
        <v>-0.22667169094686751</v>
      </c>
      <c r="AI52" s="11">
        <f>'OddsRatio_working_3-way'!U52/(3*'OddsRatio_working_3-way'!X52^(1/3))*SIN(('OddsRatio_working_3-way'!Y52)/3)</f>
        <v>-4.6800449761862206E-2</v>
      </c>
      <c r="AJ52" s="11">
        <f>'OddsRatio_working_3-way'!U52/(3*'OddsRatio_working_3-way'!X52^(1/3))*SIN(('OddsRatio_working_3-way'!Y52+2*PI())/3)</f>
        <v>-0.43940733511938707</v>
      </c>
      <c r="AK52" s="11">
        <f>'OddsRatio_working_3-way'!U52/(3*'OddsRatio_working_3-way'!X52^(1/3))*SIN(('OddsRatio_working_3-way'!Y52+4*PI())/3)</f>
        <v>0.48620778488124922</v>
      </c>
      <c r="AL52" s="11">
        <f>'OddsRatio_working_3-way'!Z52+'OddsRatio_working_3-way'!AF52</f>
        <v>1.0688082773967098</v>
      </c>
      <c r="AM52" s="11">
        <f>'OddsRatio_working_3-way'!AA52+'OddsRatio_working_3-way'!AG52</f>
        <v>-0.6154648955029749</v>
      </c>
      <c r="AN52" s="11">
        <f>'OddsRatio_working_3-way'!AB52+'OddsRatio_working_3-way'!AH52</f>
        <v>-0.45334338189373496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1.0688082773967098</v>
      </c>
      <c r="AS52" s="11">
        <f>IF(('OddsRatio_working_3-way'!X52=0),IF(Q52&gt;0,-Q52^(1/3),(-Q52)^(1/3)),'OddsRatio_working_3-way'!AM52-'OddsRatio_working_3-way'!R52/3)</f>
        <v>-0.6154648955029749</v>
      </c>
      <c r="AT52" s="11">
        <f>IF(('OddsRatio_working_3-way'!X52=0),IF(Q52&gt;0,-Q52^(1/3),(-Q52)^(1/3)),'OddsRatio_working_3-way'!AN52-'OddsRatio_working_3-way'!R52/3)</f>
        <v>-0.45334338189373496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1.91</v>
      </c>
      <c r="B53" s="4">
        <f>IF('True_Odds_Calculator_3-way'!B52="","",'True_Odds_Calculator_3-way'!B52)</f>
        <v>3.45</v>
      </c>
      <c r="C53" s="4">
        <f>IF('True_Odds_Calculator_3-way'!C52="","",'True_Odds_Calculator_3-way'!C52)</f>
        <v>4.2699999999999996</v>
      </c>
      <c r="D53" s="9">
        <f t="shared" si="13"/>
        <v>0.50462583842762998</v>
      </c>
      <c r="E53" s="9">
        <f t="shared" si="14"/>
        <v>0.27450298506705334</v>
      </c>
      <c r="F53" s="9">
        <f t="shared" si="15"/>
        <v>0.22087117650531668</v>
      </c>
      <c r="G53" s="9">
        <f t="shared" si="16"/>
        <v>1.0787541363622772</v>
      </c>
      <c r="H53" s="9">
        <f t="shared" si="17"/>
        <v>1.9816662640896721</v>
      </c>
      <c r="I53" s="9">
        <f t="shared" si="18"/>
        <v>3.6429476340875788</v>
      </c>
      <c r="J53" s="9">
        <f t="shared" si="19"/>
        <v>4.5275260259046455</v>
      </c>
      <c r="K53" s="11">
        <f t="shared" si="20"/>
        <v>0.52356020942408377</v>
      </c>
      <c r="L53" s="11">
        <f t="shared" si="21"/>
        <v>0.28985507246376813</v>
      </c>
      <c r="M53" s="11">
        <f t="shared" si="22"/>
        <v>0.23419203747072601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-0.25910446201669557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0.23563141489201203</v>
      </c>
      <c r="Q53" s="11">
        <f>2*'OddsRatio_working_3-way'!K53*'OddsRatio_working_3-way'!L53*'OddsRatio_working_3-way'!M53</f>
        <v>7.1080366483261548E-2</v>
      </c>
      <c r="R53" s="11">
        <f t="shared" si="23"/>
        <v>0</v>
      </c>
      <c r="S53" s="11">
        <f t="shared" si="24"/>
        <v>-0.90940701313290762</v>
      </c>
      <c r="T53" s="11">
        <f t="shared" si="25"/>
        <v>-0.27433092402199327</v>
      </c>
      <c r="U53" s="11">
        <f>'OddsRatio_working_3-way'!S53-'OddsRatio_working_3-way'!R53^2/3</f>
        <v>-0.90940701313290762</v>
      </c>
      <c r="V53" s="11">
        <f>'OddsRatio_working_3-way'!S53*'OddsRatio_working_3-way'!R53/3-2*'OddsRatio_working_3-way'!R53^3/27-'OddsRatio_working_3-way'!T53</f>
        <v>0.27433092402199327</v>
      </c>
      <c r="W53" s="11">
        <f>'OddsRatio_working_3-way'!V53^2+4*'OddsRatio_working_3-way'!U53^3/27</f>
        <v>-3.616458893661971E-2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0.16689970402264076</v>
      </c>
      <c r="Y53" s="11">
        <f>IF('OddsRatio_working_3-way'!W53&gt;=0,IF('OddsRatio_working_3-way'!V53+SQRT('OddsRatio_working_3-way'!W53)&gt;0,0,PI()),ACOS('OddsRatio_working_3-way'!V53/(2*'OddsRatio_working_3-way'!X53)))</f>
        <v>0.60615671757400025</v>
      </c>
      <c r="Z53" s="11">
        <f>'OddsRatio_working_3-way'!X53^(1/3)*COS('OddsRatio_working_3-way'!Y53/3)</f>
        <v>0.53937706818113862</v>
      </c>
      <c r="AA53" s="11">
        <f>'OddsRatio_working_3-way'!X53^(1/3)*COS(('OddsRatio_working_3-way'!Y53+2*PI())/3)</f>
        <v>-0.36537571726295853</v>
      </c>
      <c r="AB53" s="11">
        <f>'OddsRatio_working_3-way'!X53^(1/3)*COS(('OddsRatio_working_3-way'!Y53+4*PI())/3)</f>
        <v>-0.17400135091818025</v>
      </c>
      <c r="AC53" s="11">
        <f>'OddsRatio_working_3-way'!X53^(1/3)*SIN('OddsRatio_working_3-way'!Y53/3)</f>
        <v>0.11049004192515194</v>
      </c>
      <c r="AD53" s="11">
        <f>'OddsRatio_working_3-way'!X53^(1/3)*SIN(('OddsRatio_working_3-way'!Y53+2*PI())/3)</f>
        <v>0.41186922230106138</v>
      </c>
      <c r="AE53" s="11">
        <f>'OddsRatio_working_3-way'!X53^(1/3)*SIN(('OddsRatio_working_3-way'!Y53+4*PI())/3)</f>
        <v>-0.52235926422621315</v>
      </c>
      <c r="AF53" s="11">
        <f>-'OddsRatio_working_3-way'!U53/(3*'OddsRatio_working_3-way'!X53^(1/3))*COS(('OddsRatio_working_3-way'!Y53)/3)</f>
        <v>0.53937706818113862</v>
      </c>
      <c r="AG53" s="11">
        <f>-'OddsRatio_working_3-way'!U53/(3*'OddsRatio_working_3-way'!X53^(1/3))*COS(('OddsRatio_working_3-way'!Y53+2*PI())/3)</f>
        <v>-0.36537571726295853</v>
      </c>
      <c r="AH53" s="11">
        <f>-'OddsRatio_working_3-way'!U53/(3*'OddsRatio_working_3-way'!X53^(1/3))*COS(('OddsRatio_working_3-way'!Y53+4*PI())/3)</f>
        <v>-0.17400135091818025</v>
      </c>
      <c r="AI53" s="11">
        <f>'OddsRatio_working_3-way'!U53/(3*'OddsRatio_working_3-way'!X53^(1/3))*SIN(('OddsRatio_working_3-way'!Y53)/3)</f>
        <v>-0.11049004192515194</v>
      </c>
      <c r="AJ53" s="11">
        <f>'OddsRatio_working_3-way'!U53/(3*'OddsRatio_working_3-way'!X53^(1/3))*SIN(('OddsRatio_working_3-way'!Y53+2*PI())/3)</f>
        <v>-0.41186922230106138</v>
      </c>
      <c r="AK53" s="11">
        <f>'OddsRatio_working_3-way'!U53/(3*'OddsRatio_working_3-way'!X53^(1/3))*SIN(('OddsRatio_working_3-way'!Y53+4*PI())/3)</f>
        <v>0.52235926422621315</v>
      </c>
      <c r="AL53" s="11">
        <f>'OddsRatio_working_3-way'!Z53+'OddsRatio_working_3-way'!AF53</f>
        <v>1.0787541363622772</v>
      </c>
      <c r="AM53" s="11">
        <f>'OddsRatio_working_3-way'!AA53+'OddsRatio_working_3-way'!AG53</f>
        <v>-0.73075143452591707</v>
      </c>
      <c r="AN53" s="11">
        <f>'OddsRatio_working_3-way'!AB53+'OddsRatio_working_3-way'!AH53</f>
        <v>-0.34800270183636051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1.0787541363622772</v>
      </c>
      <c r="AS53" s="11">
        <f>IF(('OddsRatio_working_3-way'!X53=0),IF(Q53&gt;0,-Q53^(1/3),(-Q53)^(1/3)),'OddsRatio_working_3-way'!AM53-'OddsRatio_working_3-way'!R53/3)</f>
        <v>-0.73075143452591707</v>
      </c>
      <c r="AT53" s="11">
        <f>IF(('OddsRatio_working_3-way'!X53=0),IF(Q53&gt;0,-Q53^(1/3),(-Q53)^(1/3)),'OddsRatio_working_3-way'!AN53-'OddsRatio_working_3-way'!R53/3)</f>
        <v>-0.34800270183636051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2.96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2.5</v>
      </c>
      <c r="D54" s="9">
        <f t="shared" si="13"/>
        <v>0.32340482155418049</v>
      </c>
      <c r="E54" s="9">
        <f t="shared" si="14"/>
        <v>0.29214197740449294</v>
      </c>
      <c r="F54" s="9">
        <f t="shared" si="15"/>
        <v>0.38445320104132669</v>
      </c>
      <c r="G54" s="9">
        <f t="shared" si="16"/>
        <v>1.0673978823107877</v>
      </c>
      <c r="H54" s="9">
        <f t="shared" si="17"/>
        <v>3.0920998493291436</v>
      </c>
      <c r="I54" s="9">
        <f t="shared" si="18"/>
        <v>3.4229931928454889</v>
      </c>
      <c r="J54" s="9">
        <f t="shared" si="19"/>
        <v>2.6010968234661811</v>
      </c>
      <c r="K54" s="11">
        <f t="shared" si="20"/>
        <v>0.33783783783783783</v>
      </c>
      <c r="L54" s="11">
        <f t="shared" si="21"/>
        <v>0.3058103975535168</v>
      </c>
      <c r="M54" s="11">
        <f t="shared" si="22"/>
        <v>0.4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-0.27579965286387309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0.23679642945697987</v>
      </c>
      <c r="Q54" s="11">
        <f>2*'OddsRatio_working_3-way'!K54*'OddsRatio_working_3-way'!L54*'OddsRatio_working_3-way'!M54</f>
        <v>8.2651458798247784E-2</v>
      </c>
      <c r="R54" s="11">
        <f t="shared" si="23"/>
        <v>0</v>
      </c>
      <c r="S54" s="11">
        <f t="shared" si="24"/>
        <v>-0.85858131798975068</v>
      </c>
      <c r="T54" s="11">
        <f t="shared" si="25"/>
        <v>-0.29967934310287986</v>
      </c>
      <c r="U54" s="11">
        <f>'OddsRatio_working_3-way'!S54-'OddsRatio_working_3-way'!R54^2/3</f>
        <v>-0.85858131798975068</v>
      </c>
      <c r="V54" s="11">
        <f>'OddsRatio_working_3-way'!S54*'OddsRatio_working_3-way'!R54/3-2*'OddsRatio_working_3-way'!R54^3/27-'OddsRatio_working_3-way'!T54</f>
        <v>0.29967934310287986</v>
      </c>
      <c r="W54" s="11">
        <f>'OddsRatio_working_3-way'!V54^2+4*'OddsRatio_working_3-way'!U54^3/27</f>
        <v>-3.9572421558921045E-3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0.15310531574578468</v>
      </c>
      <c r="Y54" s="11">
        <f>IF('OddsRatio_working_3-way'!W54&gt;=0,IF('OddsRatio_working_3-way'!V54+SQRT('OddsRatio_working_3-way'!W54)&gt;0,0,PI()),ACOS('OddsRatio_working_3-way'!V54/(2*'OddsRatio_working_3-way'!X54)))</f>
        <v>0.20690894608170973</v>
      </c>
      <c r="Z54" s="11">
        <f>'OddsRatio_working_3-way'!X54^(1/3)*COS('OddsRatio_working_3-way'!Y54/3)</f>
        <v>0.53369894115539385</v>
      </c>
      <c r="AA54" s="11">
        <f>'OddsRatio_working_3-way'!X54^(1/3)*COS(('OddsRatio_working_3-way'!Y54+2*PI())/3)</f>
        <v>-0.29877766587035698</v>
      </c>
      <c r="AB54" s="11">
        <f>'OddsRatio_working_3-way'!X54^(1/3)*COS(('OddsRatio_working_3-way'!Y54+4*PI())/3)</f>
        <v>-0.23492127528503701</v>
      </c>
      <c r="AC54" s="11">
        <f>'OddsRatio_working_3-way'!X54^(1/3)*SIN('OddsRatio_working_3-way'!Y54/3)</f>
        <v>3.6867504293912619E-2</v>
      </c>
      <c r="AD54" s="11">
        <f>'OddsRatio_working_3-way'!X54^(1/3)*SIN(('OddsRatio_working_3-way'!Y54+2*PI())/3)</f>
        <v>0.44376308886647114</v>
      </c>
      <c r="AE54" s="11">
        <f>'OddsRatio_working_3-way'!X54^(1/3)*SIN(('OddsRatio_working_3-way'!Y54+4*PI())/3)</f>
        <v>-0.48063059316038348</v>
      </c>
      <c r="AF54" s="11">
        <f>-'OddsRatio_working_3-way'!U54/(3*'OddsRatio_working_3-way'!X54^(1/3))*COS(('OddsRatio_working_3-way'!Y54)/3)</f>
        <v>0.53369894115539396</v>
      </c>
      <c r="AG54" s="11">
        <f>-'OddsRatio_working_3-way'!U54/(3*'OddsRatio_working_3-way'!X54^(1/3))*COS(('OddsRatio_working_3-way'!Y54+2*PI())/3)</f>
        <v>-0.29877766587035703</v>
      </c>
      <c r="AH54" s="11">
        <f>-'OddsRatio_working_3-way'!U54/(3*'OddsRatio_working_3-way'!X54^(1/3))*COS(('OddsRatio_working_3-way'!Y54+4*PI())/3)</f>
        <v>-0.23492127528503706</v>
      </c>
      <c r="AI54" s="11">
        <f>'OddsRatio_working_3-way'!U54/(3*'OddsRatio_working_3-way'!X54^(1/3))*SIN(('OddsRatio_working_3-way'!Y54)/3)</f>
        <v>-3.6867504293912633E-2</v>
      </c>
      <c r="AJ54" s="11">
        <f>'OddsRatio_working_3-way'!U54/(3*'OddsRatio_working_3-way'!X54^(1/3))*SIN(('OddsRatio_working_3-way'!Y54+2*PI())/3)</f>
        <v>-0.4437630888664712</v>
      </c>
      <c r="AK54" s="11">
        <f>'OddsRatio_working_3-way'!U54/(3*'OddsRatio_working_3-way'!X54^(1/3))*SIN(('OddsRatio_working_3-way'!Y54+4*PI())/3)</f>
        <v>0.48063059316038359</v>
      </c>
      <c r="AL54" s="11">
        <f>'OddsRatio_working_3-way'!Z54+'OddsRatio_working_3-way'!AF54</f>
        <v>1.0673978823107877</v>
      </c>
      <c r="AM54" s="11">
        <f>'OddsRatio_working_3-way'!AA54+'OddsRatio_working_3-way'!AG54</f>
        <v>-0.59755533174071407</v>
      </c>
      <c r="AN54" s="11">
        <f>'OddsRatio_working_3-way'!AB54+'OddsRatio_working_3-way'!AH54</f>
        <v>-0.46984255057007407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1.0673978823107877</v>
      </c>
      <c r="AS54" s="11">
        <f>IF(('OddsRatio_working_3-way'!X54=0),IF(Q54&gt;0,-Q54^(1/3),(-Q54)^(1/3)),'OddsRatio_working_3-way'!AM54-'OddsRatio_working_3-way'!R54/3)</f>
        <v>-0.59755533174071407</v>
      </c>
      <c r="AT54" s="11">
        <f>IF(('OddsRatio_working_3-way'!X54=0),IF(Q54&gt;0,-Q54^(1/3),(-Q54)^(1/3)),'OddsRatio_working_3-way'!AN54-'OddsRatio_working_3-way'!R54/3)</f>
        <v>-0.46984255057007407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3.75</v>
      </c>
      <c r="B55" s="4">
        <f>IF('True_Odds_Calculator_3-way'!B54="","",'True_Odds_Calculator_3-way'!B54)</f>
        <v>2.97</v>
      </c>
      <c r="C55" s="4">
        <f>IF('True_Odds_Calculator_3-way'!C54="","",'True_Odds_Calculator_3-way'!C54)</f>
        <v>2.1800000000000002</v>
      </c>
      <c r="D55" s="9">
        <f t="shared" si="13"/>
        <v>0.24863019386725271</v>
      </c>
      <c r="E55" s="9">
        <f t="shared" si="14"/>
        <v>0.31596795783608927</v>
      </c>
      <c r="F55" s="9">
        <f t="shared" si="15"/>
        <v>0.43540184829665807</v>
      </c>
      <c r="G55" s="9">
        <f t="shared" si="16"/>
        <v>1.0989227808515918</v>
      </c>
      <c r="H55" s="9">
        <f t="shared" si="17"/>
        <v>4.0220376473418771</v>
      </c>
      <c r="I55" s="9">
        <f t="shared" si="18"/>
        <v>3.1648778782776366</v>
      </c>
      <c r="J55" s="9">
        <f t="shared" si="19"/>
        <v>2.2967288814048783</v>
      </c>
      <c r="K55" s="11">
        <f t="shared" si="20"/>
        <v>0.26666666666666666</v>
      </c>
      <c r="L55" s="11">
        <f t="shared" si="21"/>
        <v>0.33670033670033667</v>
      </c>
      <c r="M55" s="11">
        <f t="shared" si="22"/>
        <v>0.4587155963302752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-0.26329142598255761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0.24300085462164972</v>
      </c>
      <c r="Q55" s="11">
        <f>2*'OddsRatio_working_3-way'!K55*'OddsRatio_working_3-way'!L55*'OddsRatio_working_3-way'!M55</f>
        <v>8.237317105818634E-2</v>
      </c>
      <c r="R55" s="11">
        <f t="shared" si="23"/>
        <v>0</v>
      </c>
      <c r="S55" s="11">
        <f t="shared" si="24"/>
        <v>-0.92293493308721686</v>
      </c>
      <c r="T55" s="11">
        <f t="shared" si="25"/>
        <v>-0.3128592993515989</v>
      </c>
      <c r="U55" s="11">
        <f>'OddsRatio_working_3-way'!S55-'OddsRatio_working_3-way'!R55^2/3</f>
        <v>-0.92293493308721686</v>
      </c>
      <c r="V55" s="11">
        <f>'OddsRatio_working_3-way'!S55*'OddsRatio_working_3-way'!R55/3-2*'OddsRatio_working_3-way'!R55^3/27-'OddsRatio_working_3-way'!T55</f>
        <v>0.3128592993515989</v>
      </c>
      <c r="W55" s="11">
        <f>'OddsRatio_working_3-way'!V55^2+4*'OddsRatio_working_3-way'!U55^3/27</f>
        <v>-1.8587826446712155E-2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0.17063760403079792</v>
      </c>
      <c r="Y55" s="11">
        <f>IF('OddsRatio_working_3-way'!W55&gt;=0,IF('OddsRatio_working_3-way'!V55+SQRT('OddsRatio_working_3-way'!W55)&gt;0,0,PI()),ACOS('OddsRatio_working_3-way'!V55/(2*'OddsRatio_working_3-way'!X55)))</f>
        <v>0.41096412218687317</v>
      </c>
      <c r="Z55" s="11">
        <f>'OddsRatio_working_3-way'!X55^(1/3)*COS('OddsRatio_working_3-way'!Y55/3)</f>
        <v>0.54946139042579589</v>
      </c>
      <c r="AA55" s="11">
        <f>'OddsRatio_working_3-way'!X55^(1/3)*COS(('OddsRatio_working_3-way'!Y55+2*PI())/3)</f>
        <v>-0.34032694964344845</v>
      </c>
      <c r="AB55" s="11">
        <f>'OddsRatio_working_3-way'!X55^(1/3)*COS(('OddsRatio_working_3-way'!Y55+4*PI())/3)</f>
        <v>-0.20913444078234703</v>
      </c>
      <c r="AC55" s="11">
        <f>'OddsRatio_working_3-way'!X55^(1/3)*SIN('OddsRatio_working_3-way'!Y55/3)</f>
        <v>7.5744030306619262E-2</v>
      </c>
      <c r="AD55" s="11">
        <f>'OddsRatio_working_3-way'!X55^(1/3)*SIN(('OddsRatio_working_3-way'!Y55+2*PI())/3)</f>
        <v>0.43797550735414942</v>
      </c>
      <c r="AE55" s="11">
        <f>'OddsRatio_working_3-way'!X55^(1/3)*SIN(('OddsRatio_working_3-way'!Y55+4*PI())/3)</f>
        <v>-0.51371953766076872</v>
      </c>
      <c r="AF55" s="11">
        <f>-'OddsRatio_working_3-way'!U55/(3*'OddsRatio_working_3-way'!X55^(1/3))*COS(('OddsRatio_working_3-way'!Y55)/3)</f>
        <v>0.54946139042579589</v>
      </c>
      <c r="AG55" s="11">
        <f>-'OddsRatio_working_3-way'!U55/(3*'OddsRatio_working_3-way'!X55^(1/3))*COS(('OddsRatio_working_3-way'!Y55+2*PI())/3)</f>
        <v>-0.34032694964344845</v>
      </c>
      <c r="AH55" s="11">
        <f>-'OddsRatio_working_3-way'!U55/(3*'OddsRatio_working_3-way'!X55^(1/3))*COS(('OddsRatio_working_3-way'!Y55+4*PI())/3)</f>
        <v>-0.20913444078234703</v>
      </c>
      <c r="AI55" s="11">
        <f>'OddsRatio_working_3-way'!U55/(3*'OddsRatio_working_3-way'!X55^(1/3))*SIN(('OddsRatio_working_3-way'!Y55)/3)</f>
        <v>-7.5744030306619262E-2</v>
      </c>
      <c r="AJ55" s="11">
        <f>'OddsRatio_working_3-way'!U55/(3*'OddsRatio_working_3-way'!X55^(1/3))*SIN(('OddsRatio_working_3-way'!Y55+2*PI())/3)</f>
        <v>-0.43797550735414942</v>
      </c>
      <c r="AK55" s="11">
        <f>'OddsRatio_working_3-way'!U55/(3*'OddsRatio_working_3-way'!X55^(1/3))*SIN(('OddsRatio_working_3-way'!Y55+4*PI())/3)</f>
        <v>0.51371953766076872</v>
      </c>
      <c r="AL55" s="11">
        <f>'OddsRatio_working_3-way'!Z55+'OddsRatio_working_3-way'!AF55</f>
        <v>1.0989227808515918</v>
      </c>
      <c r="AM55" s="11">
        <f>'OddsRatio_working_3-way'!AA55+'OddsRatio_working_3-way'!AG55</f>
        <v>-0.6806538992868969</v>
      </c>
      <c r="AN55" s="11">
        <f>'OddsRatio_working_3-way'!AB55+'OddsRatio_working_3-way'!AH55</f>
        <v>-0.41826888156469405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1.0989227808515918</v>
      </c>
      <c r="AS55" s="11">
        <f>IF(('OddsRatio_working_3-way'!X55=0),IF(Q55&gt;0,-Q55^(1/3),(-Q55)^(1/3)),'OddsRatio_working_3-way'!AM55-'OddsRatio_working_3-way'!R55/3)</f>
        <v>-0.6806538992868969</v>
      </c>
      <c r="AT55" s="11">
        <f>IF(('OddsRatio_working_3-way'!X55=0),IF(Q55&gt;0,-Q55^(1/3),(-Q55)^(1/3)),'OddsRatio_working_3-way'!AN55-'OddsRatio_working_3-way'!R55/3)</f>
        <v>-0.41826888156469405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4.67</v>
      </c>
      <c r="B56" s="4">
        <f>IF('True_Odds_Calculator_3-way'!B55="","",'True_Odds_Calculator_3-way'!B55)</f>
        <v>4.03</v>
      </c>
      <c r="C56" s="4">
        <f>IF('True_Odds_Calculator_3-way'!C55="","",'True_Odds_Calculator_3-way'!C55)</f>
        <v>1.76</v>
      </c>
      <c r="D56" s="9">
        <f t="shared" si="13"/>
        <v>0.20566172116209372</v>
      </c>
      <c r="E56" s="9">
        <f t="shared" si="14"/>
        <v>0.2387313088659497</v>
      </c>
      <c r="F56" s="9">
        <f t="shared" si="15"/>
        <v>0.55560696997195647</v>
      </c>
      <c r="G56" s="9">
        <f t="shared" si="16"/>
        <v>1.0524124114552489</v>
      </c>
      <c r="H56" s="9">
        <f t="shared" si="17"/>
        <v>4.8623535500407637</v>
      </c>
      <c r="I56" s="9">
        <f t="shared" si="18"/>
        <v>4.1888096067094036</v>
      </c>
      <c r="J56" s="9">
        <f t="shared" si="19"/>
        <v>1.7998334327059895</v>
      </c>
      <c r="K56" s="11">
        <f t="shared" si="20"/>
        <v>0.21413276231263384</v>
      </c>
      <c r="L56" s="11">
        <f t="shared" si="21"/>
        <v>0.24813895781637715</v>
      </c>
      <c r="M56" s="11">
        <f t="shared" si="22"/>
        <v>0.56818181818181823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-0.2551453692401402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0.22521858882983431</v>
      </c>
      <c r="Q56" s="11">
        <f>2*'OddsRatio_working_3-way'!K56*'OddsRatio_working_3-way'!L56*'OddsRatio_working_3-way'!M56</f>
        <v>6.0380318721135189E-2</v>
      </c>
      <c r="R56" s="11">
        <f t="shared" si="23"/>
        <v>0</v>
      </c>
      <c r="S56" s="11">
        <f t="shared" si="24"/>
        <v>-0.882706942714923</v>
      </c>
      <c r="T56" s="11">
        <f t="shared" si="25"/>
        <v>-0.23665065488335732</v>
      </c>
      <c r="U56" s="11">
        <f>'OddsRatio_working_3-way'!S56-'OddsRatio_working_3-way'!R56^2/3</f>
        <v>-0.882706942714923</v>
      </c>
      <c r="V56" s="11">
        <f>'OddsRatio_working_3-way'!S56*'OddsRatio_working_3-way'!R56/3-2*'OddsRatio_working_3-way'!R56^3/27-'OddsRatio_working_3-way'!T56</f>
        <v>0.23665065488335732</v>
      </c>
      <c r="W56" s="11">
        <f>'OddsRatio_working_3-way'!V56^2+4*'OddsRatio_working_3-way'!U56^3/27</f>
        <v>-4.5889820706705137E-2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0.15960369134470781</v>
      </c>
      <c r="Y56" s="11">
        <f>IF('OddsRatio_working_3-way'!W56&gt;=0,IF('OddsRatio_working_3-way'!V56+SQRT('OddsRatio_working_3-way'!W56)&gt;0,0,PI()),ACOS('OddsRatio_working_3-way'!V56/(2*'OddsRatio_working_3-way'!X56)))</f>
        <v>0.7356874001180761</v>
      </c>
      <c r="Z56" s="11">
        <f>'OddsRatio_working_3-way'!X56^(1/3)*COS('OddsRatio_working_3-way'!Y56/3)</f>
        <v>0.52620620572762455</v>
      </c>
      <c r="AA56" s="11">
        <f>'OddsRatio_working_3-way'!X56^(1/3)*COS(('OddsRatio_working_3-way'!Y56+2*PI())/3)</f>
        <v>-0.37715137101828022</v>
      </c>
      <c r="AB56" s="11">
        <f>'OddsRatio_working_3-way'!X56^(1/3)*COS(('OddsRatio_working_3-way'!Y56+4*PI())/3)</f>
        <v>-0.14905483470934427</v>
      </c>
      <c r="AC56" s="11">
        <f>'OddsRatio_working_3-way'!X56^(1/3)*SIN('OddsRatio_working_3-way'!Y56/3)</f>
        <v>0.13169159663918542</v>
      </c>
      <c r="AD56" s="11">
        <f>'OddsRatio_working_3-way'!X56^(1/3)*SIN(('OddsRatio_working_3-way'!Y56+2*PI())/3)</f>
        <v>0.38986214346955084</v>
      </c>
      <c r="AE56" s="11">
        <f>'OddsRatio_working_3-way'!X56^(1/3)*SIN(('OddsRatio_working_3-way'!Y56+4*PI())/3)</f>
        <v>-0.52155374010873623</v>
      </c>
      <c r="AF56" s="11">
        <f>-'OddsRatio_working_3-way'!U56/(3*'OddsRatio_working_3-way'!X56^(1/3))*COS(('OddsRatio_working_3-way'!Y56)/3)</f>
        <v>0.52620620572762433</v>
      </c>
      <c r="AG56" s="11">
        <f>-'OddsRatio_working_3-way'!U56/(3*'OddsRatio_working_3-way'!X56^(1/3))*COS(('OddsRatio_working_3-way'!Y56+2*PI())/3)</f>
        <v>-0.37715137101828006</v>
      </c>
      <c r="AH56" s="11">
        <f>-'OddsRatio_working_3-way'!U56/(3*'OddsRatio_working_3-way'!X56^(1/3))*COS(('OddsRatio_working_3-way'!Y56+4*PI())/3)</f>
        <v>-0.14905483470934422</v>
      </c>
      <c r="AI56" s="11">
        <f>'OddsRatio_working_3-way'!U56/(3*'OddsRatio_working_3-way'!X56^(1/3))*SIN(('OddsRatio_working_3-way'!Y56)/3)</f>
        <v>-0.13169159663918537</v>
      </c>
      <c r="AJ56" s="11">
        <f>'OddsRatio_working_3-way'!U56/(3*'OddsRatio_working_3-way'!X56^(1/3))*SIN(('OddsRatio_working_3-way'!Y56+2*PI())/3)</f>
        <v>-0.38986214346955067</v>
      </c>
      <c r="AK56" s="11">
        <f>'OddsRatio_working_3-way'!U56/(3*'OddsRatio_working_3-way'!X56^(1/3))*SIN(('OddsRatio_working_3-way'!Y56+4*PI())/3)</f>
        <v>0.52155374010873601</v>
      </c>
      <c r="AL56" s="11">
        <f>'OddsRatio_working_3-way'!Z56+'OddsRatio_working_3-way'!AF56</f>
        <v>1.0524124114552489</v>
      </c>
      <c r="AM56" s="11">
        <f>'OddsRatio_working_3-way'!AA56+'OddsRatio_working_3-way'!AG56</f>
        <v>-0.75430274203656023</v>
      </c>
      <c r="AN56" s="11">
        <f>'OddsRatio_working_3-way'!AB56+'OddsRatio_working_3-way'!AH56</f>
        <v>-0.29810966941868849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1.0524124114552489</v>
      </c>
      <c r="AS56" s="11">
        <f>IF(('OddsRatio_working_3-way'!X56=0),IF(Q56&gt;0,-Q56^(1/3),(-Q56)^(1/3)),'OddsRatio_working_3-way'!AM56-'OddsRatio_working_3-way'!R56/3)</f>
        <v>-0.75430274203656023</v>
      </c>
      <c r="AT56" s="11">
        <f>IF(('OddsRatio_working_3-way'!X56=0),IF(Q56&gt;0,-Q56^(1/3),(-Q56)^(1/3)),'OddsRatio_working_3-way'!AN56-'OddsRatio_working_3-way'!R56/3)</f>
        <v>-0.29810966941868849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1.51</v>
      </c>
      <c r="B57" s="4">
        <f>IF('True_Odds_Calculator_3-way'!B56="","",'True_Odds_Calculator_3-way'!B56)</f>
        <v>4.76</v>
      </c>
      <c r="C57" s="4">
        <f>IF('True_Odds_Calculator_3-way'!C56="","",'True_Odds_Calculator_3-way'!C56)</f>
        <v>6.33</v>
      </c>
      <c r="D57" s="9">
        <f t="shared" si="13"/>
        <v>0.64907308139128006</v>
      </c>
      <c r="E57" s="9">
        <f t="shared" si="14"/>
        <v>0.20056029531555877</v>
      </c>
      <c r="F57" s="9">
        <f t="shared" si="15"/>
        <v>0.15036662329316142</v>
      </c>
      <c r="G57" s="9">
        <f t="shared" si="16"/>
        <v>1.0601148268190133</v>
      </c>
      <c r="H57" s="9">
        <f t="shared" si="17"/>
        <v>1.5406585616776964</v>
      </c>
      <c r="I57" s="9">
        <f t="shared" si="18"/>
        <v>4.9860317488394896</v>
      </c>
      <c r="J57" s="9">
        <f t="shared" si="19"/>
        <v>6.6504120269453404</v>
      </c>
      <c r="K57" s="11">
        <f t="shared" si="20"/>
        <v>0.66225165562913912</v>
      </c>
      <c r="L57" s="11">
        <f t="shared" si="21"/>
        <v>0.21008403361344538</v>
      </c>
      <c r="M57" s="11">
        <f t="shared" si="22"/>
        <v>0.15797788309636651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-0.22464544651544449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0.21100056732777539</v>
      </c>
      <c r="Q57" s="11">
        <f>2*'OddsRatio_working_3-way'!K57*'OddsRatio_working_3-way'!L57*'OddsRatio_working_3-way'!M57</f>
        <v>4.3958451526619882E-2</v>
      </c>
      <c r="R57" s="11">
        <f t="shared" si="23"/>
        <v>0</v>
      </c>
      <c r="S57" s="11">
        <f t="shared" si="24"/>
        <v>-0.93926037941422946</v>
      </c>
      <c r="T57" s="11">
        <f t="shared" si="25"/>
        <v>-0.19567924571129786</v>
      </c>
      <c r="U57" s="11">
        <f>'OddsRatio_working_3-way'!S57-'OddsRatio_working_3-way'!R57^2/3</f>
        <v>-0.93926037941422946</v>
      </c>
      <c r="V57" s="11">
        <f>'OddsRatio_working_3-way'!S57*'OddsRatio_working_3-way'!R57/3-2*'OddsRatio_working_3-way'!R57^3/27-'OddsRatio_working_3-way'!T57</f>
        <v>0.19567924571129786</v>
      </c>
      <c r="W57" s="11">
        <f>'OddsRatio_working_3-way'!V57^2+4*'OddsRatio_working_3-way'!U57^3/27</f>
        <v>-8.4468885537934718E-2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0.17518508265551408</v>
      </c>
      <c r="Y57" s="11">
        <f>IF('OddsRatio_working_3-way'!W57&gt;=0,IF('OddsRatio_working_3-way'!V57+SQRT('OddsRatio_working_3-way'!W57)&gt;0,0,PI()),ACOS('OddsRatio_working_3-way'!V57/(2*'OddsRatio_working_3-way'!X57)))</f>
        <v>0.97822851138013045</v>
      </c>
      <c r="Z57" s="11">
        <f>'OddsRatio_working_3-way'!X57^(1/3)*COS('OddsRatio_working_3-way'!Y57/3)</f>
        <v>0.53005741340950663</v>
      </c>
      <c r="AA57" s="11">
        <f>'OddsRatio_working_3-way'!X57^(1/3)*COS(('OddsRatio_working_3-way'!Y57+2*PI())/3)</f>
        <v>-0.42025257317114101</v>
      </c>
      <c r="AB57" s="11">
        <f>'OddsRatio_working_3-way'!X57^(1/3)*COS(('OddsRatio_working_3-way'!Y57+4*PI())/3)</f>
        <v>-0.10980484023836565</v>
      </c>
      <c r="AC57" s="11">
        <f>'OddsRatio_working_3-way'!X57^(1/3)*SIN('OddsRatio_working_3-way'!Y57/3)</f>
        <v>0.17923708217804687</v>
      </c>
      <c r="AD57" s="11">
        <f>'OddsRatio_working_3-way'!X57^(1/3)*SIN(('OddsRatio_working_3-way'!Y57+2*PI())/3)</f>
        <v>0.36942464438787953</v>
      </c>
      <c r="AE57" s="11">
        <f>'OddsRatio_working_3-way'!X57^(1/3)*SIN(('OddsRatio_working_3-way'!Y57+4*PI())/3)</f>
        <v>-0.54866172656592649</v>
      </c>
      <c r="AF57" s="11">
        <f>-'OddsRatio_working_3-way'!U57/(3*'OddsRatio_working_3-way'!X57^(1/3))*COS(('OddsRatio_working_3-way'!Y57)/3)</f>
        <v>0.53005741340950663</v>
      </c>
      <c r="AG57" s="11">
        <f>-'OddsRatio_working_3-way'!U57/(3*'OddsRatio_working_3-way'!X57^(1/3))*COS(('OddsRatio_working_3-way'!Y57+2*PI())/3)</f>
        <v>-0.42025257317114101</v>
      </c>
      <c r="AH57" s="11">
        <f>-'OddsRatio_working_3-way'!U57/(3*'OddsRatio_working_3-way'!X57^(1/3))*COS(('OddsRatio_working_3-way'!Y57+4*PI())/3)</f>
        <v>-0.10980484023836565</v>
      </c>
      <c r="AI57" s="11">
        <f>'OddsRatio_working_3-way'!U57/(3*'OddsRatio_working_3-way'!X57^(1/3))*SIN(('OddsRatio_working_3-way'!Y57)/3)</f>
        <v>-0.17923708217804687</v>
      </c>
      <c r="AJ57" s="11">
        <f>'OddsRatio_working_3-way'!U57/(3*'OddsRatio_working_3-way'!X57^(1/3))*SIN(('OddsRatio_working_3-way'!Y57+2*PI())/3)</f>
        <v>-0.36942464438787953</v>
      </c>
      <c r="AK57" s="11">
        <f>'OddsRatio_working_3-way'!U57/(3*'OddsRatio_working_3-way'!X57^(1/3))*SIN(('OddsRatio_working_3-way'!Y57+4*PI())/3)</f>
        <v>0.54866172656592649</v>
      </c>
      <c r="AL57" s="11">
        <f>'OddsRatio_working_3-way'!Z57+'OddsRatio_working_3-way'!AF57</f>
        <v>1.0601148268190133</v>
      </c>
      <c r="AM57" s="11">
        <f>'OddsRatio_working_3-way'!AA57+'OddsRatio_working_3-way'!AG57</f>
        <v>-0.84050514634228202</v>
      </c>
      <c r="AN57" s="11">
        <f>'OddsRatio_working_3-way'!AB57+'OddsRatio_working_3-way'!AH57</f>
        <v>-0.21960968047673129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1.0601148268190133</v>
      </c>
      <c r="AS57" s="11">
        <f>IF(('OddsRatio_working_3-way'!X57=0),IF(Q57&gt;0,-Q57^(1/3),(-Q57)^(1/3)),'OddsRatio_working_3-way'!AM57-'OddsRatio_working_3-way'!R57/3)</f>
        <v>-0.84050514634228202</v>
      </c>
      <c r="AT57" s="11">
        <f>IF(('OddsRatio_working_3-way'!X57=0),IF(Q57&gt;0,-Q57^(1/3),(-Q57)^(1/3)),'OddsRatio_working_3-way'!AN57-'OddsRatio_working_3-way'!R57/3)</f>
        <v>-0.21960968047673129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1.29</v>
      </c>
      <c r="B58" s="4">
        <f>IF('True_Odds_Calculator_3-way'!B57="","",'True_Odds_Calculator_3-way'!B57)</f>
        <v>5.86</v>
      </c>
      <c r="C58" s="4">
        <f>IF('True_Odds_Calculator_3-way'!C57="","",'True_Odds_Calculator_3-way'!C57)</f>
        <v>10.59</v>
      </c>
      <c r="D58" s="9">
        <f t="shared" si="13"/>
        <v>0.75707285409609726</v>
      </c>
      <c r="E58" s="9">
        <f t="shared" si="14"/>
        <v>0.15680240339935372</v>
      </c>
      <c r="F58" s="9">
        <f t="shared" si="15"/>
        <v>8.6124742504548976E-2</v>
      </c>
      <c r="G58" s="9">
        <f t="shared" si="16"/>
        <v>1.1064718658574488</v>
      </c>
      <c r="H58" s="9">
        <f t="shared" si="17"/>
        <v>1.3208768410986604</v>
      </c>
      <c r="I58" s="9">
        <f t="shared" si="18"/>
        <v>6.3774532680672014</v>
      </c>
      <c r="J58" s="9">
        <f t="shared" si="19"/>
        <v>11.611065193572934</v>
      </c>
      <c r="K58" s="11">
        <f t="shared" si="20"/>
        <v>0.77519379844961234</v>
      </c>
      <c r="L58" s="11">
        <f t="shared" si="21"/>
        <v>0.17064846416382251</v>
      </c>
      <c r="M58" s="11">
        <f t="shared" si="22"/>
        <v>9.442870632672333E-2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-0.16883776242864734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0.1841256093414691</v>
      </c>
      <c r="Q58" s="11">
        <f>2*'OddsRatio_working_3-way'!K58*'OddsRatio_working_3-way'!L58*'OddsRatio_working_3-way'!M58</f>
        <v>2.498312202733638E-2</v>
      </c>
      <c r="R58" s="11">
        <f t="shared" si="23"/>
        <v>0</v>
      </c>
      <c r="S58" s="11">
        <f t="shared" si="24"/>
        <v>-1.0905475569737106</v>
      </c>
      <c r="T58" s="11">
        <f t="shared" si="25"/>
        <v>-0.14797117462329859</v>
      </c>
      <c r="U58" s="11">
        <f>'OddsRatio_working_3-way'!S58-'OddsRatio_working_3-way'!R58^2/3</f>
        <v>-1.0905475569737106</v>
      </c>
      <c r="V58" s="11">
        <f>'OddsRatio_working_3-way'!S58*'OddsRatio_working_3-way'!R58/3-2*'OddsRatio_working_3-way'!R58^3/27-'OddsRatio_working_3-way'!T58</f>
        <v>0.14797117462329859</v>
      </c>
      <c r="W58" s="11">
        <f>'OddsRatio_working_3-way'!V58^2+4*'OddsRatio_working_3-way'!U58^3/27</f>
        <v>-0.17024995931652953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0.21917198032363092</v>
      </c>
      <c r="Y58" s="11">
        <f>IF('OddsRatio_working_3-way'!W58&gt;=0,IF('OddsRatio_working_3-way'!V58+SQRT('OddsRatio_working_3-way'!W58)&gt;0,0,PI()),ACOS('OddsRatio_working_3-way'!V58/(2*'OddsRatio_working_3-way'!X58)))</f>
        <v>1.226463608100919</v>
      </c>
      <c r="Z58" s="11">
        <f>'OddsRatio_working_3-way'!X58^(1/3)*COS('OddsRatio_working_3-way'!Y58/3)</f>
        <v>0.55323593292872442</v>
      </c>
      <c r="AA58" s="11">
        <f>'OddsRatio_working_3-way'!X58^(1/3)*COS(('OddsRatio_working_3-way'!Y58+2*PI())/3)</f>
        <v>-0.48418576534171842</v>
      </c>
      <c r="AB58" s="11">
        <f>'OddsRatio_working_3-way'!X58^(1/3)*COS(('OddsRatio_working_3-way'!Y58+4*PI())/3)</f>
        <v>-6.9050167587005884E-2</v>
      </c>
      <c r="AC58" s="11">
        <f>'OddsRatio_working_3-way'!X58^(1/3)*SIN('OddsRatio_working_3-way'!Y58/3)</f>
        <v>0.23967864911387948</v>
      </c>
      <c r="AD58" s="11">
        <f>'OddsRatio_working_3-way'!X58^(1/3)*SIN(('OddsRatio_working_3-way'!Y58+2*PI())/3)</f>
        <v>0.35927704764571949</v>
      </c>
      <c r="AE58" s="11">
        <f>'OddsRatio_working_3-way'!X58^(1/3)*SIN(('OddsRatio_working_3-way'!Y58+4*PI())/3)</f>
        <v>-0.59895569675959892</v>
      </c>
      <c r="AF58" s="11">
        <f>-'OddsRatio_working_3-way'!U58/(3*'OddsRatio_working_3-way'!X58^(1/3))*COS(('OddsRatio_working_3-way'!Y58)/3)</f>
        <v>0.55323593292872442</v>
      </c>
      <c r="AG58" s="11">
        <f>-'OddsRatio_working_3-way'!U58/(3*'OddsRatio_working_3-way'!X58^(1/3))*COS(('OddsRatio_working_3-way'!Y58+2*PI())/3)</f>
        <v>-0.48418576534171842</v>
      </c>
      <c r="AH58" s="11">
        <f>-'OddsRatio_working_3-way'!U58/(3*'OddsRatio_working_3-way'!X58^(1/3))*COS(('OddsRatio_working_3-way'!Y58+4*PI())/3)</f>
        <v>-6.9050167587005884E-2</v>
      </c>
      <c r="AI58" s="11">
        <f>'OddsRatio_working_3-way'!U58/(3*'OddsRatio_working_3-way'!X58^(1/3))*SIN(('OddsRatio_working_3-way'!Y58)/3)</f>
        <v>-0.23967864911387948</v>
      </c>
      <c r="AJ58" s="11">
        <f>'OddsRatio_working_3-way'!U58/(3*'OddsRatio_working_3-way'!X58^(1/3))*SIN(('OddsRatio_working_3-way'!Y58+2*PI())/3)</f>
        <v>-0.35927704764571949</v>
      </c>
      <c r="AK58" s="11">
        <f>'OddsRatio_working_3-way'!U58/(3*'OddsRatio_working_3-way'!X58^(1/3))*SIN(('OddsRatio_working_3-way'!Y58+4*PI())/3)</f>
        <v>0.59895569675959892</v>
      </c>
      <c r="AL58" s="11">
        <f>'OddsRatio_working_3-way'!Z58+'OddsRatio_working_3-way'!AF58</f>
        <v>1.1064718658574488</v>
      </c>
      <c r="AM58" s="11">
        <f>'OddsRatio_working_3-way'!AA58+'OddsRatio_working_3-way'!AG58</f>
        <v>-0.96837153068343684</v>
      </c>
      <c r="AN58" s="11">
        <f>'OddsRatio_working_3-way'!AB58+'OddsRatio_working_3-way'!AH58</f>
        <v>-0.13810033517401177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1.1064718658574488</v>
      </c>
      <c r="AS58" s="11">
        <f>IF(('OddsRatio_working_3-way'!X58=0),IF(Q58&gt;0,-Q58^(1/3),(-Q58)^(1/3)),'OddsRatio_working_3-way'!AM58-'OddsRatio_working_3-way'!R58/3)</f>
        <v>-0.96837153068343684</v>
      </c>
      <c r="AT58" s="11">
        <f>IF(('OddsRatio_working_3-way'!X58=0),IF(Q58&gt;0,-Q58^(1/3),(-Q58)^(1/3)),'OddsRatio_working_3-way'!AN58-'OddsRatio_working_3-way'!R58/3)</f>
        <v>-0.13810033517401177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2.4500000000000002</v>
      </c>
      <c r="B59" s="4">
        <f>IF('True_Odds_Calculator_3-way'!B58="","",'True_Odds_Calculator_3-way'!B58)</f>
        <v>3.43</v>
      </c>
      <c r="C59" s="4">
        <f>IF('True_Odds_Calculator_3-way'!C58="","",'True_Odds_Calculator_3-way'!C58)</f>
        <v>3</v>
      </c>
      <c r="D59" s="9">
        <f t="shared" si="13"/>
        <v>0.39622043391451384</v>
      </c>
      <c r="E59" s="9">
        <f t="shared" si="14"/>
        <v>0.28139222741265246</v>
      </c>
      <c r="F59" s="9">
        <f t="shared" si="15"/>
        <v>0.32238733867283381</v>
      </c>
      <c r="G59" s="9">
        <f t="shared" si="16"/>
        <v>1.0509293946168636</v>
      </c>
      <c r="H59" s="9">
        <f t="shared" si="17"/>
        <v>2.5238476221944528</v>
      </c>
      <c r="I59" s="9">
        <f t="shared" si="18"/>
        <v>3.5537584289189796</v>
      </c>
      <c r="J59" s="9">
        <f t="shared" si="19"/>
        <v>3.1018587892337277</v>
      </c>
      <c r="K59" s="11">
        <f t="shared" si="20"/>
        <v>0.4081632653061224</v>
      </c>
      <c r="L59" s="11">
        <f t="shared" si="21"/>
        <v>0.29154518950437314</v>
      </c>
      <c r="M59" s="11">
        <f t="shared" si="22"/>
        <v>0.33333333333333331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-0.27952638781460126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0.23323615160349853</v>
      </c>
      <c r="Q59" s="11">
        <f>2*'OddsRatio_working_3-way'!K59*'OddsRatio_working_3-way'!L59*'OddsRatio_working_3-way'!M59</f>
        <v>7.9332024354931446E-2</v>
      </c>
      <c r="R59" s="11">
        <f t="shared" si="23"/>
        <v>0</v>
      </c>
      <c r="S59" s="11">
        <f t="shared" si="24"/>
        <v>-0.83439761600681073</v>
      </c>
      <c r="T59" s="11">
        <f t="shared" si="25"/>
        <v>-0.28380871292748655</v>
      </c>
      <c r="U59" s="11">
        <f>'OddsRatio_working_3-way'!S59-'OddsRatio_working_3-way'!R59^2/3</f>
        <v>-0.83439761600681073</v>
      </c>
      <c r="V59" s="11">
        <f>'OddsRatio_working_3-way'!S59*'OddsRatio_working_3-way'!R59/3-2*'OddsRatio_working_3-way'!R59^3/27-'OddsRatio_working_3-way'!T59</f>
        <v>0.28380871292748655</v>
      </c>
      <c r="W59" s="11">
        <f>'OddsRatio_working_3-way'!V59^2+4*'OddsRatio_working_3-way'!U59^3/27</f>
        <v>-5.5153984994777833E-3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0.14668229616507428</v>
      </c>
      <c r="Y59" s="11">
        <f>IF('OddsRatio_working_3-way'!W59&gt;=0,IF('OddsRatio_working_3-way'!V59+SQRT('OddsRatio_working_3-way'!W59)&gt;0,0,PI()),ACOS('OddsRatio_working_3-way'!V59/(2*'OddsRatio_working_3-way'!X59)))</f>
        <v>0.25593663425309043</v>
      </c>
      <c r="Z59" s="11">
        <f>'OddsRatio_working_3-way'!X59^(1/3)*COS('OddsRatio_working_3-way'!Y59/3)</f>
        <v>0.52546469730843182</v>
      </c>
      <c r="AA59" s="11">
        <f>'OddsRatio_working_3-way'!X59^(1/3)*COS(('OddsRatio_working_3-way'!Y59+2*PI())/3)</f>
        <v>-0.30164947744889004</v>
      </c>
      <c r="AB59" s="11">
        <f>'OddsRatio_working_3-way'!X59^(1/3)*COS(('OddsRatio_working_3-way'!Y59+4*PI())/3)</f>
        <v>-0.22381521985954148</v>
      </c>
      <c r="AC59" s="11">
        <f>'OddsRatio_working_3-way'!X59^(1/3)*SIN('OddsRatio_working_3-way'!Y59/3)</f>
        <v>4.4937629571385057E-2</v>
      </c>
      <c r="AD59" s="11">
        <f>'OddsRatio_working_3-way'!X59^(1/3)*SIN(('OddsRatio_working_3-way'!Y59+2*PI())/3)</f>
        <v>0.4325969618753101</v>
      </c>
      <c r="AE59" s="11">
        <f>'OddsRatio_working_3-way'!X59^(1/3)*SIN(('OddsRatio_working_3-way'!Y59+4*PI())/3)</f>
        <v>-0.47753459144669513</v>
      </c>
      <c r="AF59" s="11">
        <f>-'OddsRatio_working_3-way'!U59/(3*'OddsRatio_working_3-way'!X59^(1/3))*COS(('OddsRatio_working_3-way'!Y59)/3)</f>
        <v>0.52546469730843171</v>
      </c>
      <c r="AG59" s="11">
        <f>-'OddsRatio_working_3-way'!U59/(3*'OddsRatio_working_3-way'!X59^(1/3))*COS(('OddsRatio_working_3-way'!Y59+2*PI())/3)</f>
        <v>-0.30164947744888998</v>
      </c>
      <c r="AH59" s="11">
        <f>-'OddsRatio_working_3-way'!U59/(3*'OddsRatio_working_3-way'!X59^(1/3))*COS(('OddsRatio_working_3-way'!Y59+4*PI())/3)</f>
        <v>-0.22381521985954142</v>
      </c>
      <c r="AI59" s="11">
        <f>'OddsRatio_working_3-way'!U59/(3*'OddsRatio_working_3-way'!X59^(1/3))*SIN(('OddsRatio_working_3-way'!Y59)/3)</f>
        <v>-4.493762957138505E-2</v>
      </c>
      <c r="AJ59" s="11">
        <f>'OddsRatio_working_3-way'!U59/(3*'OddsRatio_working_3-way'!X59^(1/3))*SIN(('OddsRatio_working_3-way'!Y59+2*PI())/3)</f>
        <v>-0.43259696187530999</v>
      </c>
      <c r="AK59" s="11">
        <f>'OddsRatio_working_3-way'!U59/(3*'OddsRatio_working_3-way'!X59^(1/3))*SIN(('OddsRatio_working_3-way'!Y59+4*PI())/3)</f>
        <v>0.47753459144669502</v>
      </c>
      <c r="AL59" s="11">
        <f>'OddsRatio_working_3-way'!Z59+'OddsRatio_working_3-way'!AF59</f>
        <v>1.0509293946168636</v>
      </c>
      <c r="AM59" s="11">
        <f>'OddsRatio_working_3-way'!AA59+'OddsRatio_working_3-way'!AG59</f>
        <v>-0.60329895489778007</v>
      </c>
      <c r="AN59" s="11">
        <f>'OddsRatio_working_3-way'!AB59+'OddsRatio_working_3-way'!AH59</f>
        <v>-0.4476304397190829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1.0509293946168636</v>
      </c>
      <c r="AS59" s="11">
        <f>IF(('OddsRatio_working_3-way'!X59=0),IF(Q59&gt;0,-Q59^(1/3),(-Q59)^(1/3)),'OddsRatio_working_3-way'!AM59-'OddsRatio_working_3-way'!R59/3)</f>
        <v>-0.60329895489778007</v>
      </c>
      <c r="AT59" s="11">
        <f>IF(('OddsRatio_working_3-way'!X59=0),IF(Q59&gt;0,-Q59^(1/3),(-Q59)^(1/3)),'OddsRatio_working_3-way'!AN59-'OddsRatio_working_3-way'!R59/3)</f>
        <v>-0.4476304397190829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2.16</v>
      </c>
      <c r="B60" s="4">
        <f>IF('True_Odds_Calculator_3-way'!B59="","",'True_Odds_Calculator_3-way'!B59)</f>
        <v>3.36</v>
      </c>
      <c r="C60" s="4">
        <f>IF('True_Odds_Calculator_3-way'!C59="","",'True_Odds_Calculator_3-way'!C59)</f>
        <v>3.64</v>
      </c>
      <c r="D60" s="9">
        <f t="shared" si="13"/>
        <v>0.44952107226807669</v>
      </c>
      <c r="E60" s="9">
        <f t="shared" si="14"/>
        <v>0.28641749225001822</v>
      </c>
      <c r="F60" s="9">
        <f t="shared" si="15"/>
        <v>0.26406143548190525</v>
      </c>
      <c r="G60" s="9">
        <f t="shared" si="16"/>
        <v>1.0556808769264903</v>
      </c>
      <c r="H60" s="9">
        <f t="shared" si="17"/>
        <v>2.2245898172347287</v>
      </c>
      <c r="I60" s="9">
        <f t="shared" si="18"/>
        <v>3.4914068695465175</v>
      </c>
      <c r="J60" s="9">
        <f t="shared" si="19"/>
        <v>3.7869975150859347</v>
      </c>
      <c r="K60" s="11">
        <f t="shared" si="20"/>
        <v>0.46296296296296291</v>
      </c>
      <c r="L60" s="11">
        <f t="shared" si="21"/>
        <v>0.29761904761904762</v>
      </c>
      <c r="M60" s="11">
        <f t="shared" si="22"/>
        <v>0.27472527472527469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-0.27357695214838085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0.2331773165106498</v>
      </c>
      <c r="Q60" s="11">
        <f>2*'OddsRatio_working_3-way'!K60*'OddsRatio_working_3-way'!L60*'OddsRatio_working_3-way'!M60</f>
        <v>7.570692094501616E-2</v>
      </c>
      <c r="R60" s="11">
        <f t="shared" si="23"/>
        <v>0</v>
      </c>
      <c r="S60" s="11">
        <f t="shared" si="24"/>
        <v>-0.85232807325150928</v>
      </c>
      <c r="T60" s="11">
        <f t="shared" si="25"/>
        <v>-0.27672989391282765</v>
      </c>
      <c r="U60" s="11">
        <f>'OddsRatio_working_3-way'!S60-'OddsRatio_working_3-way'!R60^2/3</f>
        <v>-0.85232807325150928</v>
      </c>
      <c r="V60" s="11">
        <f>'OddsRatio_working_3-way'!S60*'OddsRatio_working_3-way'!R60/3-2*'OddsRatio_working_3-way'!R60^3/27-'OddsRatio_working_3-way'!T60</f>
        <v>0.27672989391282765</v>
      </c>
      <c r="W60" s="11">
        <f>'OddsRatio_working_3-way'!V60^2+4*'OddsRatio_working_3-way'!U60^3/27</f>
        <v>-1.5151666881594125E-2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0.15143571331310771</v>
      </c>
      <c r="Y60" s="11">
        <f>IF('OddsRatio_working_3-way'!W60&gt;=0,IF('OddsRatio_working_3-way'!V60+SQRT('OddsRatio_working_3-way'!W60)&gt;0,0,PI()),ACOS('OddsRatio_working_3-way'!V60/(2*'OddsRatio_working_3-way'!X60)))</f>
        <v>0.41852919352722084</v>
      </c>
      <c r="Z60" s="11">
        <f>'OddsRatio_working_3-way'!X60^(1/3)*COS('OddsRatio_working_3-way'!Y60/3)</f>
        <v>0.52784043846324513</v>
      </c>
      <c r="AA60" s="11">
        <f>'OddsRatio_working_3-way'!X60^(1/3)*COS(('OddsRatio_working_3-way'!Y60+2*PI())/3)</f>
        <v>-0.32811034273262663</v>
      </c>
      <c r="AB60" s="11">
        <f>'OddsRatio_working_3-way'!X60^(1/3)*COS(('OddsRatio_working_3-way'!Y60+4*PI())/3)</f>
        <v>-0.19973009573061842</v>
      </c>
      <c r="AC60" s="11">
        <f>'OddsRatio_working_3-way'!X60^(1/3)*SIN('OddsRatio_working_3-way'!Y60/3)</f>
        <v>7.4120370165240132E-2</v>
      </c>
      <c r="AD60" s="11">
        <f>'OddsRatio_working_3-way'!X60^(1/3)*SIN(('OddsRatio_working_3-way'!Y60+2*PI())/3)</f>
        <v>0.42006304377126702</v>
      </c>
      <c r="AE60" s="11">
        <f>'OddsRatio_working_3-way'!X60^(1/3)*SIN(('OddsRatio_working_3-way'!Y60+4*PI())/3)</f>
        <v>-0.49418341393650705</v>
      </c>
      <c r="AF60" s="11">
        <f>-'OddsRatio_working_3-way'!U60/(3*'OddsRatio_working_3-way'!X60^(1/3))*COS(('OddsRatio_working_3-way'!Y60)/3)</f>
        <v>0.52784043846324513</v>
      </c>
      <c r="AG60" s="11">
        <f>-'OddsRatio_working_3-way'!U60/(3*'OddsRatio_working_3-way'!X60^(1/3))*COS(('OddsRatio_working_3-way'!Y60+2*PI())/3)</f>
        <v>-0.32811034273262663</v>
      </c>
      <c r="AH60" s="11">
        <f>-'OddsRatio_working_3-way'!U60/(3*'OddsRatio_working_3-way'!X60^(1/3))*COS(('OddsRatio_working_3-way'!Y60+4*PI())/3)</f>
        <v>-0.19973009573061842</v>
      </c>
      <c r="AI60" s="11">
        <f>'OddsRatio_working_3-way'!U60/(3*'OddsRatio_working_3-way'!X60^(1/3))*SIN(('OddsRatio_working_3-way'!Y60)/3)</f>
        <v>-7.4120370165240132E-2</v>
      </c>
      <c r="AJ60" s="11">
        <f>'OddsRatio_working_3-way'!U60/(3*'OddsRatio_working_3-way'!X60^(1/3))*SIN(('OddsRatio_working_3-way'!Y60+2*PI())/3)</f>
        <v>-0.42006304377126702</v>
      </c>
      <c r="AK60" s="11">
        <f>'OddsRatio_working_3-way'!U60/(3*'OddsRatio_working_3-way'!X60^(1/3))*SIN(('OddsRatio_working_3-way'!Y60+4*PI())/3)</f>
        <v>0.49418341393650705</v>
      </c>
      <c r="AL60" s="11">
        <f>'OddsRatio_working_3-way'!Z60+'OddsRatio_working_3-way'!AF60</f>
        <v>1.0556808769264903</v>
      </c>
      <c r="AM60" s="11">
        <f>'OddsRatio_working_3-way'!AA60+'OddsRatio_working_3-way'!AG60</f>
        <v>-0.65622068546525325</v>
      </c>
      <c r="AN60" s="11">
        <f>'OddsRatio_working_3-way'!AB60+'OddsRatio_working_3-way'!AH60</f>
        <v>-0.39946019146123685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1.0556808769264903</v>
      </c>
      <c r="AS60" s="11">
        <f>IF(('OddsRatio_working_3-way'!X60=0),IF(Q60&gt;0,-Q60^(1/3),(-Q60)^(1/3)),'OddsRatio_working_3-way'!AM60-'OddsRatio_working_3-way'!R60/3)</f>
        <v>-0.65622068546525325</v>
      </c>
      <c r="AT60" s="11">
        <f>IF(('OddsRatio_working_3-way'!X60=0),IF(Q60&gt;0,-Q60^(1/3),(-Q60)^(1/3)),'OddsRatio_working_3-way'!AN60-'OddsRatio_working_3-way'!R60/3)</f>
        <v>-0.39946019146123685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2.09</v>
      </c>
      <c r="B61" s="4">
        <f>IF('True_Odds_Calculator_3-way'!B60="","",'True_Odds_Calculator_3-way'!B60)</f>
        <v>3.45</v>
      </c>
      <c r="C61" s="4">
        <f>IF('True_Odds_Calculator_3-way'!C60="","",'True_Odds_Calculator_3-way'!C60)</f>
        <v>3.75</v>
      </c>
      <c r="D61" s="9">
        <f t="shared" si="13"/>
        <v>0.46496602628365918</v>
      </c>
      <c r="E61" s="9">
        <f t="shared" si="14"/>
        <v>0.27882927242000477</v>
      </c>
      <c r="F61" s="9">
        <f t="shared" si="15"/>
        <v>0.25620470129633605</v>
      </c>
      <c r="G61" s="9">
        <f t="shared" si="16"/>
        <v>1.0556832733431625</v>
      </c>
      <c r="H61" s="9">
        <f t="shared" si="17"/>
        <v>2.1506947679440467</v>
      </c>
      <c r="I61" s="9">
        <f t="shared" si="18"/>
        <v>3.5864240196907478</v>
      </c>
      <c r="J61" s="9">
        <f t="shared" si="19"/>
        <v>3.903129001693697</v>
      </c>
      <c r="K61" s="11">
        <f t="shared" si="20"/>
        <v>0.47846889952153115</v>
      </c>
      <c r="L61" s="11">
        <f t="shared" si="21"/>
        <v>0.28985507246376813</v>
      </c>
      <c r="M61" s="11">
        <f t="shared" si="22"/>
        <v>0.26666666666666666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-0.27159928807526068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0.23262372003790771</v>
      </c>
      <c r="Q61" s="11">
        <f>2*'OddsRatio_working_3-way'!K61*'OddsRatio_working_3-way'!L61*'OddsRatio_working_3-way'!M61</f>
        <v>7.3966206689318817E-2</v>
      </c>
      <c r="R61" s="11">
        <f t="shared" si="23"/>
        <v>0</v>
      </c>
      <c r="S61" s="11">
        <f t="shared" si="24"/>
        <v>-0.85649605964153797</v>
      </c>
      <c r="T61" s="11">
        <f t="shared" si="25"/>
        <v>-0.2723357900291058</v>
      </c>
      <c r="U61" s="11">
        <f>'OddsRatio_working_3-way'!S61-'OddsRatio_working_3-way'!R61^2/3</f>
        <v>-0.85649605964153797</v>
      </c>
      <c r="V61" s="11">
        <f>'OddsRatio_working_3-way'!S61*'OddsRatio_working_3-way'!R61/3-2*'OddsRatio_working_3-way'!R61^3/27-'OddsRatio_working_3-way'!T61</f>
        <v>0.2723357900291058</v>
      </c>
      <c r="W61" s="11">
        <f>'OddsRatio_working_3-way'!V61^2+4*'OddsRatio_working_3-way'!U61^3/27</f>
        <v>-1.8916638256719853E-2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0.15254787837552597</v>
      </c>
      <c r="Y61" s="11">
        <f>IF('OddsRatio_working_3-way'!W61&gt;=0,IF('OddsRatio_working_3-way'!V61+SQRT('OddsRatio_working_3-way'!W61)&gt;0,0,PI()),ACOS('OddsRatio_working_3-way'!V61/(2*'OddsRatio_working_3-way'!X61)))</f>
        <v>0.46766358418972787</v>
      </c>
      <c r="Z61" s="11">
        <f>'OddsRatio_working_3-way'!X61^(1/3)*COS('OddsRatio_working_3-way'!Y61/3)</f>
        <v>0.52784163667158113</v>
      </c>
      <c r="AA61" s="11">
        <f>'OddsRatio_working_3-way'!X61^(1/3)*COS(('OddsRatio_working_3-way'!Y61+2*PI())/3)</f>
        <v>-0.33576384066422804</v>
      </c>
      <c r="AB61" s="11">
        <f>'OddsRatio_working_3-way'!X61^(1/3)*COS(('OddsRatio_working_3-way'!Y61+4*PI())/3)</f>
        <v>-0.19207779600735322</v>
      </c>
      <c r="AC61" s="11">
        <f>'OddsRatio_working_3-way'!X61^(1/3)*SIN('OddsRatio_working_3-way'!Y61/3)</f>
        <v>8.2957176561439319E-2</v>
      </c>
      <c r="AD61" s="11">
        <f>'OddsRatio_working_3-way'!X61^(1/3)*SIN(('OddsRatio_working_3-way'!Y61+2*PI())/3)</f>
        <v>0.41564567825202536</v>
      </c>
      <c r="AE61" s="11">
        <f>'OddsRatio_working_3-way'!X61^(1/3)*SIN(('OddsRatio_working_3-way'!Y61+4*PI())/3)</f>
        <v>-0.49860285481346467</v>
      </c>
      <c r="AF61" s="11">
        <f>-'OddsRatio_working_3-way'!U61/(3*'OddsRatio_working_3-way'!X61^(1/3))*COS(('OddsRatio_working_3-way'!Y61)/3)</f>
        <v>0.52784163667158124</v>
      </c>
      <c r="AG61" s="11">
        <f>-'OddsRatio_working_3-way'!U61/(3*'OddsRatio_working_3-way'!X61^(1/3))*COS(('OddsRatio_working_3-way'!Y61+2*PI())/3)</f>
        <v>-0.3357638406642281</v>
      </c>
      <c r="AH61" s="11">
        <f>-'OddsRatio_working_3-way'!U61/(3*'OddsRatio_working_3-way'!X61^(1/3))*COS(('OddsRatio_working_3-way'!Y61+4*PI())/3)</f>
        <v>-0.19207779600735328</v>
      </c>
      <c r="AI61" s="11">
        <f>'OddsRatio_working_3-way'!U61/(3*'OddsRatio_working_3-way'!X61^(1/3))*SIN(('OddsRatio_working_3-way'!Y61)/3)</f>
        <v>-8.2957176561439333E-2</v>
      </c>
      <c r="AJ61" s="11">
        <f>'OddsRatio_working_3-way'!U61/(3*'OddsRatio_working_3-way'!X61^(1/3))*SIN(('OddsRatio_working_3-way'!Y61+2*PI())/3)</f>
        <v>-0.41564567825202542</v>
      </c>
      <c r="AK61" s="11">
        <f>'OddsRatio_working_3-way'!U61/(3*'OddsRatio_working_3-way'!X61^(1/3))*SIN(('OddsRatio_working_3-way'!Y61+4*PI())/3)</f>
        <v>0.49860285481346472</v>
      </c>
      <c r="AL61" s="11">
        <f>'OddsRatio_working_3-way'!Z61+'OddsRatio_working_3-way'!AF61</f>
        <v>1.0556832733431625</v>
      </c>
      <c r="AM61" s="11">
        <f>'OddsRatio_working_3-way'!AA61+'OddsRatio_working_3-way'!AG61</f>
        <v>-0.67152768132845608</v>
      </c>
      <c r="AN61" s="11">
        <f>'OddsRatio_working_3-way'!AB61+'OddsRatio_working_3-way'!AH61</f>
        <v>-0.3841555920147065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1.0556832733431625</v>
      </c>
      <c r="AS61" s="11">
        <f>IF(('OddsRatio_working_3-way'!X61=0),IF(Q61&gt;0,-Q61^(1/3),(-Q61)^(1/3)),'OddsRatio_working_3-way'!AM61-'OddsRatio_working_3-way'!R61/3)</f>
        <v>-0.67152768132845608</v>
      </c>
      <c r="AT61" s="11">
        <f>IF(('OddsRatio_working_3-way'!X61=0),IF(Q61&gt;0,-Q61^(1/3),(-Q61)^(1/3)),'OddsRatio_working_3-way'!AN61-'OddsRatio_working_3-way'!R61/3)</f>
        <v>-0.3841555920147065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3.94</v>
      </c>
      <c r="C62" s="4">
        <f>IF('True_Odds_Calculator_3-way'!C61="","",'True_Odds_Calculator_3-way'!C61)</f>
        <v>5.22</v>
      </c>
      <c r="D62" s="9">
        <f t="shared" si="13"/>
        <v>0.57621039147830855</v>
      </c>
      <c r="E62" s="9">
        <f t="shared" si="14"/>
        <v>0.24190978441219133</v>
      </c>
      <c r="F62" s="9">
        <f t="shared" si="15"/>
        <v>0.18187982410950013</v>
      </c>
      <c r="G62" s="9">
        <f t="shared" si="16"/>
        <v>1.0659089935214314</v>
      </c>
      <c r="H62" s="9">
        <f t="shared" si="17"/>
        <v>1.7354772055297878</v>
      </c>
      <c r="I62" s="9">
        <f t="shared" si="18"/>
        <v>4.1337724409530079</v>
      </c>
      <c r="J62" s="9">
        <f t="shared" si="19"/>
        <v>5.4981359526604416</v>
      </c>
      <c r="K62" s="11">
        <f t="shared" si="20"/>
        <v>0.59171597633136097</v>
      </c>
      <c r="L62" s="11">
        <f t="shared" si="21"/>
        <v>0.25380710659898476</v>
      </c>
      <c r="M62" s="11">
        <f t="shared" si="22"/>
        <v>0.19157088122605365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-0.24629491339693443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0.22584798871001727</v>
      </c>
      <c r="Q62" s="11">
        <f>2*'OddsRatio_working_3-way'!K62*'OddsRatio_working_3-way'!L62*'OddsRatio_working_3-way'!M62</f>
        <v>5.7540888843316505E-2</v>
      </c>
      <c r="R62" s="11">
        <f t="shared" si="23"/>
        <v>0</v>
      </c>
      <c r="S62" s="11">
        <f t="shared" si="24"/>
        <v>-0.91698194491753693</v>
      </c>
      <c r="T62" s="11">
        <f t="shared" si="25"/>
        <v>-0.23362597322739798</v>
      </c>
      <c r="U62" s="11">
        <f>'OddsRatio_working_3-way'!S62-'OddsRatio_working_3-way'!R62^2/3</f>
        <v>-0.91698194491753693</v>
      </c>
      <c r="V62" s="11">
        <f>'OddsRatio_working_3-way'!S62*'OddsRatio_working_3-way'!R62/3-2*'OddsRatio_working_3-way'!R62^3/27-'OddsRatio_working_3-way'!T62</f>
        <v>0.23362597322739798</v>
      </c>
      <c r="W62" s="11">
        <f>'OddsRatio_working_3-way'!V62^2+4*'OddsRatio_working_3-way'!U62^3/27</f>
        <v>-5.964848492037627E-2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0.16898933419510914</v>
      </c>
      <c r="Y62" s="11">
        <f>IF('OddsRatio_working_3-way'!W62&gt;=0,IF('OddsRatio_working_3-way'!V62+SQRT('OddsRatio_working_3-way'!W62)&gt;0,0,PI()),ACOS('OddsRatio_working_3-way'!V62/(2*'OddsRatio_working_3-way'!X62)))</f>
        <v>0.80758616875577882</v>
      </c>
      <c r="Z62" s="11">
        <f>'OddsRatio_working_3-way'!X62^(1/3)*COS('OddsRatio_working_3-way'!Y62/3)</f>
        <v>0.53295449676071571</v>
      </c>
      <c r="AA62" s="11">
        <f>'OddsRatio_working_3-way'!X62^(1/3)*COS(('OddsRatio_working_3-way'!Y62+2*PI())/3)</f>
        <v>-0.39381583057869796</v>
      </c>
      <c r="AB62" s="11">
        <f>'OddsRatio_working_3-way'!X62^(1/3)*COS(('OddsRatio_working_3-way'!Y62+4*PI())/3)</f>
        <v>-0.13913866618201792</v>
      </c>
      <c r="AC62" s="11">
        <f>'OddsRatio_working_3-way'!X62^(1/3)*SIN('OddsRatio_working_3-way'!Y62/3)</f>
        <v>0.14703792942087385</v>
      </c>
      <c r="AD62" s="11">
        <f>'OddsRatio_working_3-way'!X62^(1/3)*SIN(('OddsRatio_working_3-way'!Y62+2*PI())/3)</f>
        <v>0.38803316854549419</v>
      </c>
      <c r="AE62" s="11">
        <f>'OddsRatio_working_3-way'!X62^(1/3)*SIN(('OddsRatio_working_3-way'!Y62+4*PI())/3)</f>
        <v>-0.53507109796636798</v>
      </c>
      <c r="AF62" s="11">
        <f>-'OddsRatio_working_3-way'!U62/(3*'OddsRatio_working_3-way'!X62^(1/3))*COS(('OddsRatio_working_3-way'!Y62)/3)</f>
        <v>0.53295449676071571</v>
      </c>
      <c r="AG62" s="11">
        <f>-'OddsRatio_working_3-way'!U62/(3*'OddsRatio_working_3-way'!X62^(1/3))*COS(('OddsRatio_working_3-way'!Y62+2*PI())/3)</f>
        <v>-0.39381583057869796</v>
      </c>
      <c r="AH62" s="11">
        <f>-'OddsRatio_working_3-way'!U62/(3*'OddsRatio_working_3-way'!X62^(1/3))*COS(('OddsRatio_working_3-way'!Y62+4*PI())/3)</f>
        <v>-0.13913866618201792</v>
      </c>
      <c r="AI62" s="11">
        <f>'OddsRatio_working_3-way'!U62/(3*'OddsRatio_working_3-way'!X62^(1/3))*SIN(('OddsRatio_working_3-way'!Y62)/3)</f>
        <v>-0.14703792942087385</v>
      </c>
      <c r="AJ62" s="11">
        <f>'OddsRatio_working_3-way'!U62/(3*'OddsRatio_working_3-way'!X62^(1/3))*SIN(('OddsRatio_working_3-way'!Y62+2*PI())/3)</f>
        <v>-0.38803316854549419</v>
      </c>
      <c r="AK62" s="11">
        <f>'OddsRatio_working_3-way'!U62/(3*'OddsRatio_working_3-way'!X62^(1/3))*SIN(('OddsRatio_working_3-way'!Y62+4*PI())/3)</f>
        <v>0.53507109796636798</v>
      </c>
      <c r="AL62" s="11">
        <f>'OddsRatio_working_3-way'!Z62+'OddsRatio_working_3-way'!AF62</f>
        <v>1.0659089935214314</v>
      </c>
      <c r="AM62" s="11">
        <f>'OddsRatio_working_3-way'!AA62+'OddsRatio_working_3-way'!AG62</f>
        <v>-0.78763166115739591</v>
      </c>
      <c r="AN62" s="11">
        <f>'OddsRatio_working_3-way'!AB62+'OddsRatio_working_3-way'!AH62</f>
        <v>-0.27827733236403585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1.0659089935214314</v>
      </c>
      <c r="AS62" s="11">
        <f>IF(('OddsRatio_working_3-way'!X62=0),IF(Q62&gt;0,-Q62^(1/3),(-Q62)^(1/3)),'OddsRatio_working_3-way'!AM62-'OddsRatio_working_3-way'!R62/3)</f>
        <v>-0.78763166115739591</v>
      </c>
      <c r="AT62" s="11">
        <f>IF(('OddsRatio_working_3-way'!X62=0),IF(Q62&gt;0,-Q62^(1/3),(-Q62)^(1/3)),'OddsRatio_working_3-way'!AN62-'OddsRatio_working_3-way'!R62/3)</f>
        <v>-0.27827733236403585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1.98</v>
      </c>
      <c r="B63" s="4">
        <f>IF('True_Odds_Calculator_3-way'!B62="","",'True_Odds_Calculator_3-way'!B62)</f>
        <v>3.52</v>
      </c>
      <c r="C63" s="4">
        <f>IF('True_Odds_Calculator_3-way'!C62="","",'True_Odds_Calculator_3-way'!C62)</f>
        <v>4.0599999999999996</v>
      </c>
      <c r="D63" s="9">
        <f t="shared" si="13"/>
        <v>0.49107153257855263</v>
      </c>
      <c r="E63" s="9">
        <f t="shared" si="14"/>
        <v>0.27285621297271501</v>
      </c>
      <c r="F63" s="9">
        <f t="shared" si="15"/>
        <v>0.23607225444873223</v>
      </c>
      <c r="G63" s="9">
        <f t="shared" si="16"/>
        <v>1.0575134745606047</v>
      </c>
      <c r="H63" s="9">
        <f t="shared" si="17"/>
        <v>2.0363632050693923</v>
      </c>
      <c r="I63" s="9">
        <f t="shared" si="18"/>
        <v>3.6649339558927241</v>
      </c>
      <c r="J63" s="9">
        <f t="shared" si="19"/>
        <v>4.2359912321554498</v>
      </c>
      <c r="K63" s="11">
        <f t="shared" si="20"/>
        <v>0.50505050505050508</v>
      </c>
      <c r="L63" s="11">
        <f t="shared" si="21"/>
        <v>0.28409090909090912</v>
      </c>
      <c r="M63" s="11">
        <f t="shared" si="22"/>
        <v>0.24630541871921185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-0.26706326588771712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0.2318301691342444</v>
      </c>
      <c r="Q63" s="11">
        <f>2*'OddsRatio_working_3-way'!K63*'OddsRatio_working_3-way'!L63*'OddsRatio_working_3-way'!M63</f>
        <v>7.0679929614098913E-2</v>
      </c>
      <c r="R63" s="11">
        <f t="shared" si="23"/>
        <v>0</v>
      </c>
      <c r="S63" s="11">
        <f t="shared" si="24"/>
        <v>-0.86807209656349382</v>
      </c>
      <c r="T63" s="11">
        <f t="shared" si="25"/>
        <v>-0.26465612700106522</v>
      </c>
      <c r="U63" s="11">
        <f>'OddsRatio_working_3-way'!S63-'OddsRatio_working_3-way'!R63^2/3</f>
        <v>-0.86807209656349382</v>
      </c>
      <c r="V63" s="11">
        <f>'OddsRatio_working_3-way'!S63*'OddsRatio_working_3-way'!R63/3-2*'OddsRatio_working_3-way'!R63^3/27-'OddsRatio_working_3-way'!T63</f>
        <v>0.26465612700106522</v>
      </c>
      <c r="W63" s="11">
        <f>'OddsRatio_working_3-way'!V63^2+4*'OddsRatio_working_3-way'!U63^3/27</f>
        <v>-2.6866023830352373E-2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0.15565096320739261</v>
      </c>
      <c r="Y63" s="11">
        <f>IF('OddsRatio_working_3-way'!W63&gt;=0,IF('OddsRatio_working_3-way'!V63+SQRT('OddsRatio_working_3-way'!W63)&gt;0,0,PI()),ACOS('OddsRatio_working_3-way'!V63/(2*'OddsRatio_working_3-way'!X63)))</f>
        <v>0.5545091726965532</v>
      </c>
      <c r="Z63" s="11">
        <f>'OddsRatio_working_3-way'!X63^(1/3)*COS('OddsRatio_working_3-way'!Y63/3)</f>
        <v>0.52875673728030237</v>
      </c>
      <c r="AA63" s="11">
        <f>'OddsRatio_working_3-way'!X63^(1/3)*COS(('OddsRatio_working_3-way'!Y63+2*PI())/3)</f>
        <v>-0.34999529877894114</v>
      </c>
      <c r="AB63" s="11">
        <f>'OddsRatio_working_3-way'!X63^(1/3)*COS(('OddsRatio_working_3-way'!Y63+4*PI())/3)</f>
        <v>-0.1787614385013612</v>
      </c>
      <c r="AC63" s="11">
        <f>'OddsRatio_working_3-way'!X63^(1/3)*SIN('OddsRatio_working_3-way'!Y63/3)</f>
        <v>9.8861915325639482E-2</v>
      </c>
      <c r="AD63" s="11">
        <f>'OddsRatio_working_3-way'!X63^(1/3)*SIN(('OddsRatio_working_3-way'!Y63+2*PI())/3)</f>
        <v>0.4084858092440965</v>
      </c>
      <c r="AE63" s="11">
        <f>'OddsRatio_working_3-way'!X63^(1/3)*SIN(('OddsRatio_working_3-way'!Y63+4*PI())/3)</f>
        <v>-0.50734772456973609</v>
      </c>
      <c r="AF63" s="11">
        <f>-'OddsRatio_working_3-way'!U63/(3*'OddsRatio_working_3-way'!X63^(1/3))*COS(('OddsRatio_working_3-way'!Y63)/3)</f>
        <v>0.52875673728030226</v>
      </c>
      <c r="AG63" s="11">
        <f>-'OddsRatio_working_3-way'!U63/(3*'OddsRatio_working_3-way'!X63^(1/3))*COS(('OddsRatio_working_3-way'!Y63+2*PI())/3)</f>
        <v>-0.34999529877894103</v>
      </c>
      <c r="AH63" s="11">
        <f>-'OddsRatio_working_3-way'!U63/(3*'OddsRatio_working_3-way'!X63^(1/3))*COS(('OddsRatio_working_3-way'!Y63+4*PI())/3)</f>
        <v>-0.17876143850136117</v>
      </c>
      <c r="AI63" s="11">
        <f>'OddsRatio_working_3-way'!U63/(3*'OddsRatio_working_3-way'!X63^(1/3))*SIN(('OddsRatio_working_3-way'!Y63)/3)</f>
        <v>-9.8861915325639454E-2</v>
      </c>
      <c r="AJ63" s="11">
        <f>'OddsRatio_working_3-way'!U63/(3*'OddsRatio_working_3-way'!X63^(1/3))*SIN(('OddsRatio_working_3-way'!Y63+2*PI())/3)</f>
        <v>-0.40848580924409639</v>
      </c>
      <c r="AK63" s="11">
        <f>'OddsRatio_working_3-way'!U63/(3*'OddsRatio_working_3-way'!X63^(1/3))*SIN(('OddsRatio_working_3-way'!Y63+4*PI())/3)</f>
        <v>0.50734772456973598</v>
      </c>
      <c r="AL63" s="11">
        <f>'OddsRatio_working_3-way'!Z63+'OddsRatio_working_3-way'!AF63</f>
        <v>1.0575134745606047</v>
      </c>
      <c r="AM63" s="11">
        <f>'OddsRatio_working_3-way'!AA63+'OddsRatio_working_3-way'!AG63</f>
        <v>-0.69999059755788218</v>
      </c>
      <c r="AN63" s="11">
        <f>'OddsRatio_working_3-way'!AB63+'OddsRatio_working_3-way'!AH63</f>
        <v>-0.35752287700272234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1.0575134745606047</v>
      </c>
      <c r="AS63" s="11">
        <f>IF(('OddsRatio_working_3-way'!X63=0),IF(Q63&gt;0,-Q63^(1/3),(-Q63)^(1/3)),'OddsRatio_working_3-way'!AM63-'OddsRatio_working_3-way'!R63/3)</f>
        <v>-0.69999059755788218</v>
      </c>
      <c r="AT63" s="11">
        <f>IF(('OddsRatio_working_3-way'!X63=0),IF(Q63&gt;0,-Q63^(1/3),(-Q63)^(1/3)),'OddsRatio_working_3-way'!AN63-'OddsRatio_working_3-way'!R63/3)</f>
        <v>-0.35752287700272234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2.21</v>
      </c>
      <c r="B64" s="4">
        <f>IF('True_Odds_Calculator_3-way'!B63="","",'True_Odds_Calculator_3-way'!B63)</f>
        <v>3.84</v>
      </c>
      <c r="C64" s="4">
        <f>IF('True_Odds_Calculator_3-way'!C63="","",'True_Odds_Calculator_3-way'!C63)</f>
        <v>3.06</v>
      </c>
      <c r="D64" s="9">
        <f t="shared" si="13"/>
        <v>0.43750546957361114</v>
      </c>
      <c r="E64" s="9">
        <f t="shared" si="14"/>
        <v>0.24890218618765148</v>
      </c>
      <c r="F64" s="9">
        <f t="shared" si="15"/>
        <v>0.31359234423873744</v>
      </c>
      <c r="G64" s="9">
        <f t="shared" si="16"/>
        <v>1.0625501738347209</v>
      </c>
      <c r="H64" s="9">
        <f t="shared" si="17"/>
        <v>2.2856857103400121</v>
      </c>
      <c r="I64" s="9">
        <f t="shared" si="18"/>
        <v>4.0176424936906079</v>
      </c>
      <c r="J64" s="9">
        <f t="shared" si="19"/>
        <v>3.1888533580995246</v>
      </c>
      <c r="K64" s="11">
        <f t="shared" si="20"/>
        <v>0.45248868778280543</v>
      </c>
      <c r="L64" s="11">
        <f t="shared" si="21"/>
        <v>0.26041666666666669</v>
      </c>
      <c r="M64" s="11">
        <f t="shared" si="22"/>
        <v>0.32679738562091504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-0.27260009710269228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0.23528610790721516</v>
      </c>
      <c r="Q64" s="11">
        <f>2*'OddsRatio_working_3-way'!K64*'OddsRatio_working_3-way'!L64*'OddsRatio_working_3-way'!M64</f>
        <v>7.7016729265864226E-2</v>
      </c>
      <c r="R64" s="11">
        <f t="shared" si="23"/>
        <v>0</v>
      </c>
      <c r="S64" s="11">
        <f t="shared" si="24"/>
        <v>-0.86311821018383417</v>
      </c>
      <c r="T64" s="11">
        <f t="shared" si="25"/>
        <v>-0.28252641904544495</v>
      </c>
      <c r="U64" s="11">
        <f>'OddsRatio_working_3-way'!S64-'OddsRatio_working_3-way'!R64^2/3</f>
        <v>-0.86311821018383417</v>
      </c>
      <c r="V64" s="11">
        <f>'OddsRatio_working_3-way'!S64*'OddsRatio_working_3-way'!R64/3-2*'OddsRatio_working_3-way'!R64^3/27-'OddsRatio_working_3-way'!T64</f>
        <v>0.28252641904544495</v>
      </c>
      <c r="W64" s="11">
        <f>'OddsRatio_working_3-way'!V64^2+4*'OddsRatio_working_3-way'!U64^3/27</f>
        <v>-1.543805232219278E-2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0.15432046994876858</v>
      </c>
      <c r="Y64" s="11">
        <f>IF('OddsRatio_working_3-way'!W64&gt;=0,IF('OddsRatio_working_3-way'!V64+SQRT('OddsRatio_working_3-way'!W64)&gt;0,0,PI()),ACOS('OddsRatio_working_3-way'!V64/(2*'OddsRatio_working_3-way'!X64)))</f>
        <v>0.41432399797015274</v>
      </c>
      <c r="Z64" s="11">
        <f>'OddsRatio_working_3-way'!X64^(1/3)*COS('OddsRatio_working_3-way'!Y64/3)</f>
        <v>0.53127508691736047</v>
      </c>
      <c r="AA64" s="11">
        <f>'OddsRatio_working_3-way'!X64^(1/3)*COS(('OddsRatio_working_3-way'!Y64+2*PI())/3)</f>
        <v>-0.32958782931943181</v>
      </c>
      <c r="AB64" s="11">
        <f>'OddsRatio_working_3-way'!X64^(1/3)*COS(('OddsRatio_working_3-way'!Y64+4*PI())/3)</f>
        <v>-0.20168725759792855</v>
      </c>
      <c r="AC64" s="11">
        <f>'OddsRatio_working_3-way'!X64^(1/3)*SIN('OddsRatio_working_3-way'!Y64/3)</f>
        <v>7.384342951291703E-2</v>
      </c>
      <c r="AD64" s="11">
        <f>'OddsRatio_working_3-way'!X64^(1/3)*SIN(('OddsRatio_working_3-way'!Y64+2*PI())/3)</f>
        <v>0.42317600691176138</v>
      </c>
      <c r="AE64" s="11">
        <f>'OddsRatio_working_3-way'!X64^(1/3)*SIN(('OddsRatio_working_3-way'!Y64+4*PI())/3)</f>
        <v>-0.49701943642467833</v>
      </c>
      <c r="AF64" s="11">
        <f>-'OddsRatio_working_3-way'!U64/(3*'OddsRatio_working_3-way'!X64^(1/3))*COS(('OddsRatio_working_3-way'!Y64)/3)</f>
        <v>0.53127508691736047</v>
      </c>
      <c r="AG64" s="11">
        <f>-'OddsRatio_working_3-way'!U64/(3*'OddsRatio_working_3-way'!X64^(1/3))*COS(('OddsRatio_working_3-way'!Y64+2*PI())/3)</f>
        <v>-0.32958782931943181</v>
      </c>
      <c r="AH64" s="11">
        <f>-'OddsRatio_working_3-way'!U64/(3*'OddsRatio_working_3-way'!X64^(1/3))*COS(('OddsRatio_working_3-way'!Y64+4*PI())/3)</f>
        <v>-0.20168725759792855</v>
      </c>
      <c r="AI64" s="11">
        <f>'OddsRatio_working_3-way'!U64/(3*'OddsRatio_working_3-way'!X64^(1/3))*SIN(('OddsRatio_working_3-way'!Y64)/3)</f>
        <v>-7.384342951291703E-2</v>
      </c>
      <c r="AJ64" s="11">
        <f>'OddsRatio_working_3-way'!U64/(3*'OddsRatio_working_3-way'!X64^(1/3))*SIN(('OddsRatio_working_3-way'!Y64+2*PI())/3)</f>
        <v>-0.42317600691176138</v>
      </c>
      <c r="AK64" s="11">
        <f>'OddsRatio_working_3-way'!U64/(3*'OddsRatio_working_3-way'!X64^(1/3))*SIN(('OddsRatio_working_3-way'!Y64+4*PI())/3)</f>
        <v>0.49701943642467833</v>
      </c>
      <c r="AL64" s="11">
        <f>'OddsRatio_working_3-way'!Z64+'OddsRatio_working_3-way'!AF64</f>
        <v>1.0625501738347209</v>
      </c>
      <c r="AM64" s="11">
        <f>'OddsRatio_working_3-way'!AA64+'OddsRatio_working_3-way'!AG64</f>
        <v>-0.65917565863886363</v>
      </c>
      <c r="AN64" s="11">
        <f>'OddsRatio_working_3-way'!AB64+'OddsRatio_working_3-way'!AH64</f>
        <v>-0.4033745151958571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1.0625501738347209</v>
      </c>
      <c r="AS64" s="11">
        <f>IF(('OddsRatio_working_3-way'!X64=0),IF(Q64&gt;0,-Q64^(1/3),(-Q64)^(1/3)),'OddsRatio_working_3-way'!AM64-'OddsRatio_working_3-way'!R64/3)</f>
        <v>-0.65917565863886363</v>
      </c>
      <c r="AT64" s="11">
        <f>IF(('OddsRatio_working_3-way'!X64=0),IF(Q64&gt;0,-Q64^(1/3),(-Q64)^(1/3)),'OddsRatio_working_3-way'!AN64-'OddsRatio_working_3-way'!R64/3)</f>
        <v>-0.4033745151958571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3.57</v>
      </c>
      <c r="B65" s="4">
        <f>IF('True_Odds_Calculator_3-way'!B64="","",'True_Odds_Calculator_3-way'!B64)</f>
        <v>3.68</v>
      </c>
      <c r="C65" s="4">
        <f>IF('True_Odds_Calculator_3-way'!C64="","",'True_Odds_Calculator_3-way'!C64)</f>
        <v>2.0499999999999998</v>
      </c>
      <c r="D65" s="9">
        <f t="shared" si="13"/>
        <v>0.26785652796232523</v>
      </c>
      <c r="E65" s="9">
        <f t="shared" si="14"/>
        <v>0.25971778293196296</v>
      </c>
      <c r="F65" s="9">
        <f t="shared" si="15"/>
        <v>0.47242568910571175</v>
      </c>
      <c r="G65" s="9">
        <f t="shared" si="16"/>
        <v>1.0635571609417638</v>
      </c>
      <c r="H65" s="9">
        <f t="shared" si="17"/>
        <v>3.7333419036203321</v>
      </c>
      <c r="I65" s="9">
        <f t="shared" si="18"/>
        <v>3.8503331913239274</v>
      </c>
      <c r="J65" s="9">
        <f t="shared" si="19"/>
        <v>2.1167350189888516</v>
      </c>
      <c r="K65" s="11">
        <f t="shared" si="20"/>
        <v>0.28011204481792717</v>
      </c>
      <c r="L65" s="11">
        <f t="shared" si="21"/>
        <v>0.27173913043478259</v>
      </c>
      <c r="M65" s="11">
        <f t="shared" si="22"/>
        <v>0.48780487804878053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-0.26852660470338718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0.23392177655791907</v>
      </c>
      <c r="Q65" s="11">
        <f>2*'OddsRatio_working_3-way'!K65*'OddsRatio_working_3-way'!L65*'OddsRatio_working_3-way'!M65</f>
        <v>7.4260881446958429E-2</v>
      </c>
      <c r="R65" s="11">
        <f t="shared" si="23"/>
        <v>0</v>
      </c>
      <c r="S65" s="11">
        <f t="shared" si="24"/>
        <v>-0.8711307276845347</v>
      </c>
      <c r="T65" s="11">
        <f t="shared" si="25"/>
        <v>-0.27654943736016974</v>
      </c>
      <c r="U65" s="11">
        <f>'OddsRatio_working_3-way'!S65-'OddsRatio_working_3-way'!R65^2/3</f>
        <v>-0.8711307276845347</v>
      </c>
      <c r="V65" s="11">
        <f>'OddsRatio_working_3-way'!S65*'OddsRatio_working_3-way'!R65/3-2*'OddsRatio_working_3-way'!R65^3/27-'OddsRatio_working_3-way'!T65</f>
        <v>0.27654943736016974</v>
      </c>
      <c r="W65" s="11">
        <f>'OddsRatio_working_3-way'!V65^2+4*'OddsRatio_working_3-way'!U65^3/27</f>
        <v>-2.1457280073797436E-2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0.15647433605708627</v>
      </c>
      <c r="Y65" s="11">
        <f>IF('OddsRatio_working_3-way'!W65&gt;=0,IF('OddsRatio_working_3-way'!V65+SQRT('OddsRatio_working_3-way'!W65)&gt;0,0,PI()),ACOS('OddsRatio_working_3-way'!V65/(2*'OddsRatio_working_3-way'!X65)))</f>
        <v>0.48710965627189973</v>
      </c>
      <c r="Z65" s="11">
        <f>'OddsRatio_working_3-way'!X65^(1/3)*COS('OddsRatio_working_3-way'!Y65/3)</f>
        <v>0.53177858047088178</v>
      </c>
      <c r="AA65" s="11">
        <f>'OddsRatio_working_3-way'!X65^(1/3)*COS(('OddsRatio_working_3-way'!Y65+2*PI())/3)</f>
        <v>-0.34133024685327601</v>
      </c>
      <c r="AB65" s="11">
        <f>'OddsRatio_working_3-way'!X65^(1/3)*COS(('OddsRatio_working_3-way'!Y65+4*PI())/3)</f>
        <v>-0.1904483336176056</v>
      </c>
      <c r="AC65" s="11">
        <f>'OddsRatio_working_3-way'!X65^(1/3)*SIN('OddsRatio_working_3-way'!Y65/3)</f>
        <v>8.7111713222460141E-2</v>
      </c>
      <c r="AD65" s="11">
        <f>'OddsRatio_working_3-way'!X65^(1/3)*SIN(('OddsRatio_working_3-way'!Y65+2*PI())/3)</f>
        <v>0.41697790326498096</v>
      </c>
      <c r="AE65" s="11">
        <f>'OddsRatio_working_3-way'!X65^(1/3)*SIN(('OddsRatio_working_3-way'!Y65+4*PI())/3)</f>
        <v>-0.50408961648744111</v>
      </c>
      <c r="AF65" s="11">
        <f>-'OddsRatio_working_3-way'!U65/(3*'OddsRatio_working_3-way'!X65^(1/3))*COS(('OddsRatio_working_3-way'!Y65)/3)</f>
        <v>0.53177858047088189</v>
      </c>
      <c r="AG65" s="11">
        <f>-'OddsRatio_working_3-way'!U65/(3*'OddsRatio_working_3-way'!X65^(1/3))*COS(('OddsRatio_working_3-way'!Y65+2*PI())/3)</f>
        <v>-0.34133024685327606</v>
      </c>
      <c r="AH65" s="11">
        <f>-'OddsRatio_working_3-way'!U65/(3*'OddsRatio_working_3-way'!X65^(1/3))*COS(('OddsRatio_working_3-way'!Y65+4*PI())/3)</f>
        <v>-0.19044833361760563</v>
      </c>
      <c r="AI65" s="11">
        <f>'OddsRatio_working_3-way'!U65/(3*'OddsRatio_working_3-way'!X65^(1/3))*SIN(('OddsRatio_working_3-way'!Y65)/3)</f>
        <v>-8.7111713222460155E-2</v>
      </c>
      <c r="AJ65" s="11">
        <f>'OddsRatio_working_3-way'!U65/(3*'OddsRatio_working_3-way'!X65^(1/3))*SIN(('OddsRatio_working_3-way'!Y65+2*PI())/3)</f>
        <v>-0.41697790326498108</v>
      </c>
      <c r="AK65" s="11">
        <f>'OddsRatio_working_3-way'!U65/(3*'OddsRatio_working_3-way'!X65^(1/3))*SIN(('OddsRatio_working_3-way'!Y65+4*PI())/3)</f>
        <v>0.50408961648744111</v>
      </c>
      <c r="AL65" s="11">
        <f>'OddsRatio_working_3-way'!Z65+'OddsRatio_working_3-way'!AF65</f>
        <v>1.0635571609417638</v>
      </c>
      <c r="AM65" s="11">
        <f>'OddsRatio_working_3-way'!AA65+'OddsRatio_working_3-way'!AG65</f>
        <v>-0.68266049370655213</v>
      </c>
      <c r="AN65" s="11">
        <f>'OddsRatio_working_3-way'!AB65+'OddsRatio_working_3-way'!AH65</f>
        <v>-0.38089666723521121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1.0635571609417638</v>
      </c>
      <c r="AS65" s="11">
        <f>IF(('OddsRatio_working_3-way'!X65=0),IF(Q65&gt;0,-Q65^(1/3),(-Q65)^(1/3)),'OddsRatio_working_3-way'!AM65-'OddsRatio_working_3-way'!R65/3)</f>
        <v>-0.68266049370655213</v>
      </c>
      <c r="AT65" s="11">
        <f>IF(('OddsRatio_working_3-way'!X65=0),IF(Q65&gt;0,-Q65^(1/3),(-Q65)^(1/3)),'OddsRatio_working_3-way'!AN65-'OddsRatio_working_3-way'!R65/3)</f>
        <v>-0.38089666723521121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3.32</v>
      </c>
      <c r="B66" s="4">
        <f>IF('True_Odds_Calculator_3-way'!B65="","",'True_Odds_Calculator_3-way'!B65)</f>
        <v>3.67</v>
      </c>
      <c r="C66" s="4">
        <f>IF('True_Odds_Calculator_3-way'!C65="","",'True_Odds_Calculator_3-way'!C65)</f>
        <v>2.15</v>
      </c>
      <c r="D66" s="9">
        <f t="shared" si="13"/>
        <v>0.2888231372901845</v>
      </c>
      <c r="E66" s="9">
        <f t="shared" si="14"/>
        <v>0.26083793609465633</v>
      </c>
      <c r="F66" s="9">
        <f t="shared" si="15"/>
        <v>0.45033892661515934</v>
      </c>
      <c r="G66" s="9">
        <f t="shared" si="16"/>
        <v>1.061347626246568</v>
      </c>
      <c r="H66" s="9">
        <f t="shared" si="17"/>
        <v>3.4623264928920379</v>
      </c>
      <c r="I66" s="9">
        <f t="shared" si="18"/>
        <v>3.8337981620783363</v>
      </c>
      <c r="J66" s="9">
        <f t="shared" si="19"/>
        <v>2.220549770183553</v>
      </c>
      <c r="K66" s="11">
        <f t="shared" si="20"/>
        <v>0.30120481927710846</v>
      </c>
      <c r="L66" s="11">
        <f t="shared" si="21"/>
        <v>0.27247956403269757</v>
      </c>
      <c r="M66" s="11">
        <f t="shared" si="22"/>
        <v>0.46511627906976744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-0.27192834451677828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0.23438281355572474</v>
      </c>
      <c r="Q66" s="11">
        <f>2*'OddsRatio_working_3-way'!K66*'OddsRatio_working_3-way'!L66*'OddsRatio_working_3-way'!M66</f>
        <v>7.634619334062695E-2</v>
      </c>
      <c r="R66" s="11">
        <f t="shared" si="23"/>
        <v>0</v>
      </c>
      <c r="S66" s="11">
        <f t="shared" si="24"/>
        <v>-0.86192858626866342</v>
      </c>
      <c r="T66" s="11">
        <f t="shared" si="25"/>
        <v>-0.28075849715591639</v>
      </c>
      <c r="U66" s="11">
        <f>'OddsRatio_working_3-way'!S66-'OddsRatio_working_3-way'!R66^2/3</f>
        <v>-0.86192858626866342</v>
      </c>
      <c r="V66" s="11">
        <f>'OddsRatio_working_3-way'!S66*'OddsRatio_working_3-way'!R66/3-2*'OddsRatio_working_3-way'!R66^3/27-'OddsRatio_working_3-way'!T66</f>
        <v>0.28075849715591639</v>
      </c>
      <c r="W66" s="11">
        <f>'OddsRatio_working_3-way'!V66^2+4*'OddsRatio_working_3-way'!U66^3/27</f>
        <v>-1.6040555245754221E-2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0.15400153324805158</v>
      </c>
      <c r="Y66" s="11">
        <f>IF('OddsRatio_working_3-way'!W66&gt;=0,IF('OddsRatio_working_3-way'!V66+SQRT('OddsRatio_working_3-way'!W66)&gt;0,0,PI()),ACOS('OddsRatio_working_3-way'!V66/(2*'OddsRatio_working_3-way'!X66)))</f>
        <v>0.42377173034070537</v>
      </c>
      <c r="Z66" s="11">
        <f>'OddsRatio_working_3-way'!X66^(1/3)*COS('OddsRatio_working_3-way'!Y66/3)</f>
        <v>0.5306738131232841</v>
      </c>
      <c r="AA66" s="11">
        <f>'OddsRatio_working_3-way'!X66^(1/3)*COS(('OddsRatio_working_3-way'!Y66+2*PI())/3)</f>
        <v>-0.33069074819364708</v>
      </c>
      <c r="AB66" s="11">
        <f>'OddsRatio_working_3-way'!X66^(1/3)*COS(('OddsRatio_working_3-way'!Y66+4*PI())/3)</f>
        <v>-0.19998306492963713</v>
      </c>
      <c r="AC66" s="11">
        <f>'OddsRatio_working_3-way'!X66^(1/3)*SIN('OddsRatio_working_3-way'!Y66/3)</f>
        <v>7.5464116117628474E-2</v>
      </c>
      <c r="AD66" s="11">
        <f>'OddsRatio_working_3-way'!X66^(1/3)*SIN(('OddsRatio_working_3-way'!Y66+2*PI())/3)</f>
        <v>0.42184494522910565</v>
      </c>
      <c r="AE66" s="11">
        <f>'OddsRatio_working_3-way'!X66^(1/3)*SIN(('OddsRatio_working_3-way'!Y66+4*PI())/3)</f>
        <v>-0.49730906134673408</v>
      </c>
      <c r="AF66" s="11">
        <f>-'OddsRatio_working_3-way'!U66/(3*'OddsRatio_working_3-way'!X66^(1/3))*COS(('OddsRatio_working_3-way'!Y66)/3)</f>
        <v>0.53067381312328399</v>
      </c>
      <c r="AG66" s="11">
        <f>-'OddsRatio_working_3-way'!U66/(3*'OddsRatio_working_3-way'!X66^(1/3))*COS(('OddsRatio_working_3-way'!Y66+2*PI())/3)</f>
        <v>-0.33069074819364702</v>
      </c>
      <c r="AH66" s="11">
        <f>-'OddsRatio_working_3-way'!U66/(3*'OddsRatio_working_3-way'!X66^(1/3))*COS(('OddsRatio_working_3-way'!Y66+4*PI())/3)</f>
        <v>-0.19998306492963711</v>
      </c>
      <c r="AI66" s="11">
        <f>'OddsRatio_working_3-way'!U66/(3*'OddsRatio_working_3-way'!X66^(1/3))*SIN(('OddsRatio_working_3-way'!Y66)/3)</f>
        <v>-7.546411611762846E-2</v>
      </c>
      <c r="AJ66" s="11">
        <f>'OddsRatio_working_3-way'!U66/(3*'OddsRatio_working_3-way'!X66^(1/3))*SIN(('OddsRatio_working_3-way'!Y66+2*PI())/3)</f>
        <v>-0.42184494522910554</v>
      </c>
      <c r="AK66" s="11">
        <f>'OddsRatio_working_3-way'!U66/(3*'OddsRatio_working_3-way'!X66^(1/3))*SIN(('OddsRatio_working_3-way'!Y66+4*PI())/3)</f>
        <v>0.49730906134673397</v>
      </c>
      <c r="AL66" s="11">
        <f>'OddsRatio_working_3-way'!Z66+'OddsRatio_working_3-way'!AF66</f>
        <v>1.061347626246568</v>
      </c>
      <c r="AM66" s="11">
        <f>'OddsRatio_working_3-way'!AA66+'OddsRatio_working_3-way'!AG66</f>
        <v>-0.66138149638729415</v>
      </c>
      <c r="AN66" s="11">
        <f>'OddsRatio_working_3-way'!AB66+'OddsRatio_working_3-way'!AH66</f>
        <v>-0.39996612985927427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1.061347626246568</v>
      </c>
      <c r="AS66" s="11">
        <f>IF(('OddsRatio_working_3-way'!X66=0),IF(Q66&gt;0,-Q66^(1/3),(-Q66)^(1/3)),'OddsRatio_working_3-way'!AM66-'OddsRatio_working_3-way'!R66/3)</f>
        <v>-0.66138149638729415</v>
      </c>
      <c r="AT66" s="11">
        <f>IF(('OddsRatio_working_3-way'!X66=0),IF(Q66&gt;0,-Q66^(1/3),(-Q66)^(1/3)),'OddsRatio_working_3-way'!AN66-'OddsRatio_working_3-way'!R66/3)</f>
        <v>-0.39996612985927427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1.97</v>
      </c>
      <c r="B67" s="4">
        <f>IF('True_Odds_Calculator_3-way'!B66="","",'True_Odds_Calculator_3-way'!B66)</f>
        <v>3.8</v>
      </c>
      <c r="C67" s="4">
        <f>IF('True_Odds_Calculator_3-way'!C66="","",'True_Odds_Calculator_3-way'!C66)</f>
        <v>3.72</v>
      </c>
      <c r="D67" s="9">
        <f t="shared" si="13"/>
        <v>0.49202177391712382</v>
      </c>
      <c r="E67" s="9">
        <f t="shared" si="14"/>
        <v>0.25124293644747087</v>
      </c>
      <c r="F67" s="9">
        <f t="shared" si="15"/>
        <v>0.25673528963540554</v>
      </c>
      <c r="G67" s="9">
        <f t="shared" si="16"/>
        <v>1.064361214544856</v>
      </c>
      <c r="H67" s="9">
        <f t="shared" si="17"/>
        <v>2.0324303781085105</v>
      </c>
      <c r="I67" s="9">
        <f t="shared" si="18"/>
        <v>3.9802114007255964</v>
      </c>
      <c r="J67" s="9">
        <f t="shared" si="19"/>
        <v>3.8950625035620083</v>
      </c>
      <c r="K67" s="11">
        <f t="shared" si="20"/>
        <v>0.50761421319796951</v>
      </c>
      <c r="L67" s="11">
        <f t="shared" si="21"/>
        <v>0.26315789473684209</v>
      </c>
      <c r="M67" s="11">
        <f t="shared" si="22"/>
        <v>0.26881720430107525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-0.26528085400992263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0.23305151695351034</v>
      </c>
      <c r="Q67" s="11">
        <f>2*'OddsRatio_working_3-way'!K67*'OddsRatio_working_3-way'!L67*'OddsRatio_working_3-way'!M67</f>
        <v>7.1818649292299017E-2</v>
      </c>
      <c r="R67" s="11">
        <f t="shared" si="23"/>
        <v>0</v>
      </c>
      <c r="S67" s="11">
        <f t="shared" si="24"/>
        <v>-0.87850861994282192</v>
      </c>
      <c r="T67" s="11">
        <f t="shared" si="25"/>
        <v>-0.27072684744000669</v>
      </c>
      <c r="U67" s="11">
        <f>'OddsRatio_working_3-way'!S67-'OddsRatio_working_3-way'!R67^2/3</f>
        <v>-0.87850861994282192</v>
      </c>
      <c r="V67" s="11">
        <f>'OddsRatio_working_3-way'!S67*'OddsRatio_working_3-way'!R67/3-2*'OddsRatio_working_3-way'!R67^3/27-'OddsRatio_working_3-way'!T67</f>
        <v>0.27072684744000669</v>
      </c>
      <c r="W67" s="11">
        <f>'OddsRatio_working_3-way'!V67^2+4*'OddsRatio_working_3-way'!U67^3/27</f>
        <v>-2.7153358439673647E-2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0.1584663878906804</v>
      </c>
      <c r="Y67" s="11">
        <f>IF('OddsRatio_working_3-way'!W67&gt;=0,IF('OddsRatio_working_3-way'!V67+SQRT('OddsRatio_working_3-way'!W67)&gt;0,0,PI()),ACOS('OddsRatio_working_3-way'!V67/(2*'OddsRatio_working_3-way'!X67)))</f>
        <v>0.54676864408316028</v>
      </c>
      <c r="Z67" s="11">
        <f>'OddsRatio_working_3-way'!X67^(1/3)*COS('OddsRatio_working_3-way'!Y67/3)</f>
        <v>0.53218060727242811</v>
      </c>
      <c r="AA67" s="11">
        <f>'OddsRatio_working_3-way'!X67^(1/3)*COS(('OddsRatio_working_3-way'!Y67+2*PI())/3)</f>
        <v>-0.35103149457481447</v>
      </c>
      <c r="AB67" s="11">
        <f>'OddsRatio_working_3-way'!X67^(1/3)*COS(('OddsRatio_working_3-way'!Y67+4*PI())/3)</f>
        <v>-0.18114911269761347</v>
      </c>
      <c r="AC67" s="11">
        <f>'OddsRatio_working_3-way'!X67^(1/3)*SIN('OddsRatio_working_3-way'!Y67/3)</f>
        <v>9.8081638907376797E-2</v>
      </c>
      <c r="AD67" s="11">
        <f>'OddsRatio_working_3-way'!X67^(1/3)*SIN(('OddsRatio_working_3-way'!Y67+2*PI())/3)</f>
        <v>0.41184110584566391</v>
      </c>
      <c r="AE67" s="11">
        <f>'OddsRatio_working_3-way'!X67^(1/3)*SIN(('OddsRatio_working_3-way'!Y67+4*PI())/3)</f>
        <v>-0.50992274475304078</v>
      </c>
      <c r="AF67" s="11">
        <f>-'OddsRatio_working_3-way'!U67/(3*'OddsRatio_working_3-way'!X67^(1/3))*COS(('OddsRatio_working_3-way'!Y67)/3)</f>
        <v>0.53218060727242789</v>
      </c>
      <c r="AG67" s="11">
        <f>-'OddsRatio_working_3-way'!U67/(3*'OddsRatio_working_3-way'!X67^(1/3))*COS(('OddsRatio_working_3-way'!Y67+2*PI())/3)</f>
        <v>-0.35103149457481436</v>
      </c>
      <c r="AH67" s="11">
        <f>-'OddsRatio_working_3-way'!U67/(3*'OddsRatio_working_3-way'!X67^(1/3))*COS(('OddsRatio_working_3-way'!Y67+4*PI())/3)</f>
        <v>-0.18114911269761341</v>
      </c>
      <c r="AI67" s="11">
        <f>'OddsRatio_working_3-way'!U67/(3*'OddsRatio_working_3-way'!X67^(1/3))*SIN(('OddsRatio_working_3-way'!Y67)/3)</f>
        <v>-9.808163890737677E-2</v>
      </c>
      <c r="AJ67" s="11">
        <f>'OddsRatio_working_3-way'!U67/(3*'OddsRatio_working_3-way'!X67^(1/3))*SIN(('OddsRatio_working_3-way'!Y67+2*PI())/3)</f>
        <v>-0.41184110584566375</v>
      </c>
      <c r="AK67" s="11">
        <f>'OddsRatio_working_3-way'!U67/(3*'OddsRatio_working_3-way'!X67^(1/3))*SIN(('OddsRatio_working_3-way'!Y67+4*PI())/3)</f>
        <v>0.50992274475304056</v>
      </c>
      <c r="AL67" s="11">
        <f>'OddsRatio_working_3-way'!Z67+'OddsRatio_working_3-way'!AF67</f>
        <v>1.064361214544856</v>
      </c>
      <c r="AM67" s="11">
        <f>'OddsRatio_working_3-way'!AA67+'OddsRatio_working_3-way'!AG67</f>
        <v>-0.70206298914962884</v>
      </c>
      <c r="AN67" s="11">
        <f>'OddsRatio_working_3-way'!AB67+'OddsRatio_working_3-way'!AH67</f>
        <v>-0.36229822539522688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1.064361214544856</v>
      </c>
      <c r="AS67" s="11">
        <f>IF(('OddsRatio_working_3-way'!X67=0),IF(Q67&gt;0,-Q67^(1/3),(-Q67)^(1/3)),'OddsRatio_working_3-way'!AM67-'OddsRatio_working_3-way'!R67/3)</f>
        <v>-0.70206298914962884</v>
      </c>
      <c r="AT67" s="11">
        <f>IF(('OddsRatio_working_3-way'!X67=0),IF(Q67&gt;0,-Q67^(1/3),(-Q67)^(1/3)),'OddsRatio_working_3-way'!AN67-'OddsRatio_working_3-way'!R67/3)</f>
        <v>-0.36229822539522688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4.58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1.87</v>
      </c>
      <c r="D68" s="9">
        <f t="shared" ref="D68:D131" si="26">(K68/(AR68+K68-(AR68*K68)))</f>
        <v>0.21031121456285612</v>
      </c>
      <c r="E68" s="9">
        <f t="shared" ref="E68:E131" si="27">(L68/(AR68+L68-(AR68*L68)))</f>
        <v>0.26681118302748852</v>
      </c>
      <c r="F68" s="9">
        <f t="shared" ref="F68:F131" si="28">(M68/(AR68+M68-(AR68*M68)))</f>
        <v>0.52287760240965542</v>
      </c>
      <c r="G68" s="9">
        <f t="shared" ref="G68:G131" si="29">AR68</f>
        <v>1.0488430684869052</v>
      </c>
      <c r="H68" s="9">
        <f t="shared" ref="H68:H131" si="30">IF(A68="","",1/D68)</f>
        <v>4.7548581851831209</v>
      </c>
      <c r="I68" s="9">
        <f t="shared" ref="I68:I131" si="31">IF(B68="","",1/E68)</f>
        <v>3.7479688394356914</v>
      </c>
      <c r="J68" s="9">
        <f t="shared" ref="J68:J131" si="32">IF(C68="","",1/F68)</f>
        <v>1.9124934695836076</v>
      </c>
      <c r="K68" s="11">
        <f t="shared" ref="K68:K131" si="33">1/A68</f>
        <v>0.2183406113537118</v>
      </c>
      <c r="L68" s="11">
        <f t="shared" ref="L68:L131" si="34">1/B68</f>
        <v>0.27624309392265195</v>
      </c>
      <c r="M68" s="11">
        <f t="shared" ref="M68:M131" si="35">1/C68</f>
        <v>0.53475935828876997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-0.2632012306083773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0.22803618079456703</v>
      </c>
      <c r="Q68" s="11">
        <f>2*'OddsRatio_working_3-way'!K68*'OddsRatio_working_3-way'!L68*'OddsRatio_working_3-way'!M68</f>
        <v>6.4508113378944007E-2</v>
      </c>
      <c r="R68" s="11">
        <f t="shared" ref="R68:R131" si="36">O68/N68</f>
        <v>0</v>
      </c>
      <c r="S68" s="11">
        <f t="shared" ref="S68:S131" si="37">P68/N68</f>
        <v>-0.8663948123170705</v>
      </c>
      <c r="T68" s="11">
        <f t="shared" ref="T68:T131" si="38">Q68/N68</f>
        <v>-0.24509047024528163</v>
      </c>
      <c r="U68" s="11">
        <f>'OddsRatio_working_3-way'!S68-'OddsRatio_working_3-way'!R68^2/3</f>
        <v>-0.8663948123170705</v>
      </c>
      <c r="V68" s="11">
        <f>'OddsRatio_working_3-way'!S68*'OddsRatio_working_3-way'!R68/3-2*'OddsRatio_working_3-way'!R68^3/27-'OddsRatio_working_3-way'!T68</f>
        <v>0.24509047024528163</v>
      </c>
      <c r="W68" s="11">
        <f>'OddsRatio_working_3-way'!V68^2+4*'OddsRatio_working_3-way'!U68^3/27</f>
        <v>-3.6278894969400365E-2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0.15520005925776384</v>
      </c>
      <c r="Y68" s="11">
        <f>IF('OddsRatio_working_3-way'!W68&gt;=0,IF('OddsRatio_working_3-way'!V68+SQRT('OddsRatio_working_3-way'!W68)&gt;0,0,PI()),ACOS('OddsRatio_working_3-way'!V68/(2*'OddsRatio_working_3-way'!X68)))</f>
        <v>0.66064715306048161</v>
      </c>
      <c r="Z68" s="11">
        <f>'OddsRatio_working_3-way'!X68^(1/3)*COS('OddsRatio_working_3-way'!Y68/3)</f>
        <v>0.52442153424345272</v>
      </c>
      <c r="AA68" s="11">
        <f>'OddsRatio_working_3-way'!X68^(1/3)*COS(('OddsRatio_working_3-way'!Y68+2*PI())/3)</f>
        <v>-0.36387316870448966</v>
      </c>
      <c r="AB68" s="11">
        <f>'OddsRatio_working_3-way'!X68^(1/3)*COS(('OddsRatio_working_3-way'!Y68+4*PI())/3)</f>
        <v>-0.16054836553896343</v>
      </c>
      <c r="AC68" s="11">
        <f>'OddsRatio_working_3-way'!X68^(1/3)*SIN('OddsRatio_working_3-way'!Y68/3)</f>
        <v>0.11738962984054448</v>
      </c>
      <c r="AD68" s="11">
        <f>'OddsRatio_working_3-way'!X68^(1/3)*SIN(('OddsRatio_working_3-way'!Y68+2*PI())/3)</f>
        <v>0.39546755602616873</v>
      </c>
      <c r="AE68" s="11">
        <f>'OddsRatio_working_3-way'!X68^(1/3)*SIN(('OddsRatio_working_3-way'!Y68+4*PI())/3)</f>
        <v>-0.51285718586671314</v>
      </c>
      <c r="AF68" s="11">
        <f>-'OddsRatio_working_3-way'!U68/(3*'OddsRatio_working_3-way'!X68^(1/3))*COS(('OddsRatio_working_3-way'!Y68)/3)</f>
        <v>0.52442153424345261</v>
      </c>
      <c r="AG68" s="11">
        <f>-'OddsRatio_working_3-way'!U68/(3*'OddsRatio_working_3-way'!X68^(1/3))*COS(('OddsRatio_working_3-way'!Y68+2*PI())/3)</f>
        <v>-0.36387316870448955</v>
      </c>
      <c r="AH68" s="11">
        <f>-'OddsRatio_working_3-way'!U68/(3*'OddsRatio_working_3-way'!X68^(1/3))*COS(('OddsRatio_working_3-way'!Y68+4*PI())/3)</f>
        <v>-0.1605483655389634</v>
      </c>
      <c r="AI68" s="11">
        <f>'OddsRatio_working_3-way'!U68/(3*'OddsRatio_working_3-way'!X68^(1/3))*SIN(('OddsRatio_working_3-way'!Y68)/3)</f>
        <v>-0.11738962984054445</v>
      </c>
      <c r="AJ68" s="11">
        <f>'OddsRatio_working_3-way'!U68/(3*'OddsRatio_working_3-way'!X68^(1/3))*SIN(('OddsRatio_working_3-way'!Y68+2*PI())/3)</f>
        <v>-0.39546755602616868</v>
      </c>
      <c r="AK68" s="11">
        <f>'OddsRatio_working_3-way'!U68/(3*'OddsRatio_working_3-way'!X68^(1/3))*SIN(('OddsRatio_working_3-way'!Y68+4*PI())/3)</f>
        <v>0.51285718586671303</v>
      </c>
      <c r="AL68" s="11">
        <f>'OddsRatio_working_3-way'!Z68+'OddsRatio_working_3-way'!AF68</f>
        <v>1.0488430684869052</v>
      </c>
      <c r="AM68" s="11">
        <f>'OddsRatio_working_3-way'!AA68+'OddsRatio_working_3-way'!AG68</f>
        <v>-0.7277463374089792</v>
      </c>
      <c r="AN68" s="11">
        <f>'OddsRatio_working_3-way'!AB68+'OddsRatio_working_3-way'!AH68</f>
        <v>-0.3210967310779268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1.0488430684869052</v>
      </c>
      <c r="AS68" s="11">
        <f>IF(('OddsRatio_working_3-way'!X68=0),IF(Q68&gt;0,-Q68^(1/3),(-Q68)^(1/3)),'OddsRatio_working_3-way'!AM68-'OddsRatio_working_3-way'!R68/3)</f>
        <v>-0.7277463374089792</v>
      </c>
      <c r="AT68" s="11">
        <f>IF(('OddsRatio_working_3-way'!X68=0),IF(Q68&gt;0,-Q68^(1/3),(-Q68)^(1/3)),'OddsRatio_working_3-way'!AN68-'OddsRatio_working_3-way'!R68/3)</f>
        <v>-0.3210967310779268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3.4</v>
      </c>
      <c r="B69" s="4">
        <f>IF('True_Odds_Calculator_3-way'!B68="","",'True_Odds_Calculator_3-way'!B68)</f>
        <v>3.46</v>
      </c>
      <c r="C69" s="4">
        <f>IF('True_Odds_Calculator_3-way'!C68="","",'True_Odds_Calculator_3-way'!C68)</f>
        <v>2.25</v>
      </c>
      <c r="D69" s="9">
        <f t="shared" si="26"/>
        <v>0.28546215250990364</v>
      </c>
      <c r="E69" s="9">
        <f t="shared" si="27"/>
        <v>0.28045230780140262</v>
      </c>
      <c r="F69" s="9">
        <f t="shared" si="28"/>
        <v>0.43408553968869384</v>
      </c>
      <c r="G69" s="9">
        <f t="shared" si="29"/>
        <v>1.0429547332392668</v>
      </c>
      <c r="H69" s="9">
        <f t="shared" si="30"/>
        <v>3.5030913597742406</v>
      </c>
      <c r="I69" s="9">
        <f t="shared" si="31"/>
        <v>3.5656686437685954</v>
      </c>
      <c r="J69" s="9">
        <f t="shared" si="32"/>
        <v>2.3036934165490837</v>
      </c>
      <c r="K69" s="11">
        <f t="shared" si="33"/>
        <v>0.29411764705882354</v>
      </c>
      <c r="L69" s="11">
        <f t="shared" si="34"/>
        <v>0.28901734104046245</v>
      </c>
      <c r="M69" s="11">
        <f t="shared" si="35"/>
        <v>0.44444444444444442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-0.27881672900374022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0.23083607238656539</v>
      </c>
      <c r="Q69" s="11">
        <f>2*'OddsRatio_working_3-way'!K69*'OddsRatio_working_3-way'!L69*'OddsRatio_working_3-way'!M69</f>
        <v>7.5560089160905203E-2</v>
      </c>
      <c r="R69" s="11">
        <f t="shared" si="36"/>
        <v>0</v>
      </c>
      <c r="S69" s="11">
        <f t="shared" si="37"/>
        <v>-0.82791327913279122</v>
      </c>
      <c r="T69" s="11">
        <f t="shared" si="38"/>
        <v>-0.27100271002710025</v>
      </c>
      <c r="U69" s="11">
        <f>'OddsRatio_working_3-way'!S69-'OddsRatio_working_3-way'!R69^2/3</f>
        <v>-0.82791327913279122</v>
      </c>
      <c r="V69" s="11">
        <f>'OddsRatio_working_3-way'!S69*'OddsRatio_working_3-way'!R69/3-2*'OddsRatio_working_3-way'!R69^3/27-'OddsRatio_working_3-way'!T69</f>
        <v>0.27100271002710025</v>
      </c>
      <c r="W69" s="11">
        <f>'OddsRatio_working_3-way'!V69^2+4*'OddsRatio_working_3-way'!U69^3/27</f>
        <v>-1.0629413730296078E-2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0.14497575881188607</v>
      </c>
      <c r="Y69" s="11">
        <f>IF('OddsRatio_working_3-way'!W69&gt;=0,IF('OddsRatio_working_3-way'!V69+SQRT('OddsRatio_working_3-way'!W69)&gt;0,0,PI()),ACOS('OddsRatio_working_3-way'!V69/(2*'OddsRatio_working_3-way'!X69)))</f>
        <v>0.36352749290976449</v>
      </c>
      <c r="Z69" s="11">
        <f>'OddsRatio_working_3-way'!X69^(1/3)*COS('OddsRatio_working_3-way'!Y69/3)</f>
        <v>0.5214773666196334</v>
      </c>
      <c r="AA69" s="11">
        <f>'OddsRatio_working_3-way'!X69^(1/3)*COS(('OddsRatio_working_3-way'!Y69+2*PI())/3)</f>
        <v>-0.31573265444108783</v>
      </c>
      <c r="AB69" s="11">
        <f>'OddsRatio_working_3-way'!X69^(1/3)*COS(('OddsRatio_working_3-way'!Y69+4*PI())/3)</f>
        <v>-0.20574471217854573</v>
      </c>
      <c r="AC69" s="11">
        <f>'OddsRatio_working_3-way'!X69^(1/3)*SIN('OddsRatio_working_3-way'!Y69/3)</f>
        <v>6.3501568072891965E-2</v>
      </c>
      <c r="AD69" s="11">
        <f>'OddsRatio_working_3-way'!X69^(1/3)*SIN(('OddsRatio_working_3-way'!Y69+2*PI())/3)</f>
        <v>0.41986186295476796</v>
      </c>
      <c r="AE69" s="11">
        <f>'OddsRatio_working_3-way'!X69^(1/3)*SIN(('OddsRatio_working_3-way'!Y69+4*PI())/3)</f>
        <v>-0.48336343102765966</v>
      </c>
      <c r="AF69" s="11">
        <f>-'OddsRatio_working_3-way'!U69/(3*'OddsRatio_working_3-way'!X69^(1/3))*COS(('OddsRatio_working_3-way'!Y69)/3)</f>
        <v>0.5214773666196334</v>
      </c>
      <c r="AG69" s="11">
        <f>-'OddsRatio_working_3-way'!U69/(3*'OddsRatio_working_3-way'!X69^(1/3))*COS(('OddsRatio_working_3-way'!Y69+2*PI())/3)</f>
        <v>-0.31573265444108783</v>
      </c>
      <c r="AH69" s="11">
        <f>-'OddsRatio_working_3-way'!U69/(3*'OddsRatio_working_3-way'!X69^(1/3))*COS(('OddsRatio_working_3-way'!Y69+4*PI())/3)</f>
        <v>-0.20574471217854573</v>
      </c>
      <c r="AI69" s="11">
        <f>'OddsRatio_working_3-way'!U69/(3*'OddsRatio_working_3-way'!X69^(1/3))*SIN(('OddsRatio_working_3-way'!Y69)/3)</f>
        <v>-6.3501568072891965E-2</v>
      </c>
      <c r="AJ69" s="11">
        <f>'OddsRatio_working_3-way'!U69/(3*'OddsRatio_working_3-way'!X69^(1/3))*SIN(('OddsRatio_working_3-way'!Y69+2*PI())/3)</f>
        <v>-0.41986186295476796</v>
      </c>
      <c r="AK69" s="11">
        <f>'OddsRatio_working_3-way'!U69/(3*'OddsRatio_working_3-way'!X69^(1/3))*SIN(('OddsRatio_working_3-way'!Y69+4*PI())/3)</f>
        <v>0.48336343102765966</v>
      </c>
      <c r="AL69" s="11">
        <f>'OddsRatio_working_3-way'!Z69+'OddsRatio_working_3-way'!AF69</f>
        <v>1.0429547332392668</v>
      </c>
      <c r="AM69" s="11">
        <f>'OddsRatio_working_3-way'!AA69+'OddsRatio_working_3-way'!AG69</f>
        <v>-0.63146530888217567</v>
      </c>
      <c r="AN69" s="11">
        <f>'OddsRatio_working_3-way'!AB69+'OddsRatio_working_3-way'!AH69</f>
        <v>-0.41148942435709146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1.0429547332392668</v>
      </c>
      <c r="AS69" s="11">
        <f>IF(('OddsRatio_working_3-way'!X69=0),IF(Q69&gt;0,-Q69^(1/3),(-Q69)^(1/3)),'OddsRatio_working_3-way'!AM69-'OddsRatio_working_3-way'!R69/3)</f>
        <v>-0.63146530888217567</v>
      </c>
      <c r="AT69" s="11">
        <f>IF(('OddsRatio_working_3-way'!X69=0),IF(Q69&gt;0,-Q69^(1/3),(-Q69)^(1/3)),'OddsRatio_working_3-way'!AN69-'OddsRatio_working_3-way'!R69/3)</f>
        <v>-0.41148942435709146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3.06</v>
      </c>
      <c r="C70" s="4">
        <f>IF('True_Odds_Calculator_3-way'!C69="","",'True_Odds_Calculator_3-way'!C69)</f>
        <v>3.3</v>
      </c>
      <c r="D70" s="9">
        <f t="shared" si="26"/>
        <v>0.38829676934866886</v>
      </c>
      <c r="E70" s="9">
        <f t="shared" si="27"/>
        <v>0.31754573406739928</v>
      </c>
      <c r="F70" s="9">
        <f t="shared" si="28"/>
        <v>0.2941574965839322</v>
      </c>
      <c r="G70" s="9">
        <f t="shared" si="29"/>
        <v>1.0432780008241034</v>
      </c>
      <c r="H70" s="9">
        <f t="shared" si="30"/>
        <v>2.575349781244396</v>
      </c>
      <c r="I70" s="9">
        <f t="shared" si="31"/>
        <v>3.1491526816976525</v>
      </c>
      <c r="J70" s="9">
        <f t="shared" si="32"/>
        <v>3.3995394018954372</v>
      </c>
      <c r="K70" s="11">
        <f t="shared" si="33"/>
        <v>0.39840637450199207</v>
      </c>
      <c r="L70" s="11">
        <f t="shared" si="34"/>
        <v>0.32679738562091504</v>
      </c>
      <c r="M70" s="11">
        <f t="shared" si="35"/>
        <v>0.30303030303030304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-0.28226882527327812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0.23159491169802865</v>
      </c>
      <c r="Q70" s="11">
        <f>2*'OddsRatio_working_3-way'!K70*'OddsRatio_working_3-way'!L70*'OddsRatio_working_3-way'!M70</f>
        <v>7.8907976728459506E-2</v>
      </c>
      <c r="R70" s="11">
        <f t="shared" si="36"/>
        <v>0</v>
      </c>
      <c r="S70" s="11">
        <f t="shared" si="37"/>
        <v>-0.82047640745948613</v>
      </c>
      <c r="T70" s="11">
        <f t="shared" si="38"/>
        <v>-0.27954903150238031</v>
      </c>
      <c r="U70" s="11">
        <f>'OddsRatio_working_3-way'!S70-'OddsRatio_working_3-way'!R70^2/3</f>
        <v>-0.82047640745948613</v>
      </c>
      <c r="V70" s="11">
        <f>'OddsRatio_working_3-way'!S70*'OddsRatio_working_3-way'!R70/3-2*'OddsRatio_working_3-way'!R70^3/27-'OddsRatio_working_3-way'!T70</f>
        <v>0.27954903150238031</v>
      </c>
      <c r="W70" s="11">
        <f>'OddsRatio_working_3-way'!V70^2+4*'OddsRatio_working_3-way'!U70^3/27</f>
        <v>-3.6789415886009924E-3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0.14302674802508078</v>
      </c>
      <c r="Y70" s="11">
        <f>IF('OddsRatio_working_3-way'!W70&gt;=0,IF('OddsRatio_working_3-way'!V70+SQRT('OddsRatio_working_3-way'!W70)&gt;0,0,PI()),ACOS('OddsRatio_working_3-way'!V70/(2*'OddsRatio_working_3-way'!X70)))</f>
        <v>0.21366015251648274</v>
      </c>
      <c r="Z70" s="11">
        <f>'OddsRatio_working_3-way'!X70^(1/3)*COS('OddsRatio_working_3-way'!Y70/3)</f>
        <v>0.52163900041205169</v>
      </c>
      <c r="AA70" s="11">
        <f>'OddsRatio_working_3-way'!X70^(1/3)*COS(('OddsRatio_working_3-way'!Y70+2*PI())/3)</f>
        <v>-0.29304785420848928</v>
      </c>
      <c r="AB70" s="11">
        <f>'OddsRatio_working_3-way'!X70^(1/3)*COS(('OddsRatio_working_3-way'!Y70+4*PI())/3)</f>
        <v>-0.22859114620356258</v>
      </c>
      <c r="AC70" s="11">
        <f>'OddsRatio_working_3-way'!X70^(1/3)*SIN('OddsRatio_working_3-way'!Y70/3)</f>
        <v>3.7214097717721668E-2</v>
      </c>
      <c r="AD70" s="11">
        <f>'OddsRatio_working_3-way'!X70^(1/3)*SIN(('OddsRatio_working_3-way'!Y70+2*PI())/3)</f>
        <v>0.4331455771026973</v>
      </c>
      <c r="AE70" s="11">
        <f>'OddsRatio_working_3-way'!X70^(1/3)*SIN(('OddsRatio_working_3-way'!Y70+4*PI())/3)</f>
        <v>-0.47035967482041879</v>
      </c>
      <c r="AF70" s="11">
        <f>-'OddsRatio_working_3-way'!U70/(3*'OddsRatio_working_3-way'!X70^(1/3))*COS(('OddsRatio_working_3-way'!Y70)/3)</f>
        <v>0.5216390004120518</v>
      </c>
      <c r="AG70" s="11">
        <f>-'OddsRatio_working_3-way'!U70/(3*'OddsRatio_working_3-way'!X70^(1/3))*COS(('OddsRatio_working_3-way'!Y70+2*PI())/3)</f>
        <v>-0.29304785420848933</v>
      </c>
      <c r="AH70" s="11">
        <f>-'OddsRatio_working_3-way'!U70/(3*'OddsRatio_working_3-way'!X70^(1/3))*COS(('OddsRatio_working_3-way'!Y70+4*PI())/3)</f>
        <v>-0.22859114620356263</v>
      </c>
      <c r="AI70" s="11">
        <f>'OddsRatio_working_3-way'!U70/(3*'OddsRatio_working_3-way'!X70^(1/3))*SIN(('OddsRatio_working_3-way'!Y70)/3)</f>
        <v>-3.7214097717721675E-2</v>
      </c>
      <c r="AJ70" s="11">
        <f>'OddsRatio_working_3-way'!U70/(3*'OddsRatio_working_3-way'!X70^(1/3))*SIN(('OddsRatio_working_3-way'!Y70+2*PI())/3)</f>
        <v>-0.43314557710269741</v>
      </c>
      <c r="AK70" s="11">
        <f>'OddsRatio_working_3-way'!U70/(3*'OddsRatio_working_3-way'!X70^(1/3))*SIN(('OddsRatio_working_3-way'!Y70+4*PI())/3)</f>
        <v>0.4703596748204189</v>
      </c>
      <c r="AL70" s="11">
        <f>'OddsRatio_working_3-way'!Z70+'OddsRatio_working_3-way'!AF70</f>
        <v>1.0432780008241034</v>
      </c>
      <c r="AM70" s="11">
        <f>'OddsRatio_working_3-way'!AA70+'OddsRatio_working_3-way'!AG70</f>
        <v>-0.58609570841697867</v>
      </c>
      <c r="AN70" s="11">
        <f>'OddsRatio_working_3-way'!AB70+'OddsRatio_working_3-way'!AH70</f>
        <v>-0.45718229240712521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1.0432780008241034</v>
      </c>
      <c r="AS70" s="11">
        <f>IF(('OddsRatio_working_3-way'!X70=0),IF(Q70&gt;0,-Q70^(1/3),(-Q70)^(1/3)),'OddsRatio_working_3-way'!AM70-'OddsRatio_working_3-way'!R70/3)</f>
        <v>-0.58609570841697867</v>
      </c>
      <c r="AT70" s="11">
        <f>IF(('OddsRatio_working_3-way'!X70=0),IF(Q70&gt;0,-Q70^(1/3),(-Q70)^(1/3)),'OddsRatio_working_3-way'!AN70-'OddsRatio_working_3-way'!R70/3)</f>
        <v>-0.45718229240712521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3.17</v>
      </c>
      <c r="C71" s="4">
        <f>IF('True_Odds_Calculator_3-way'!C70="","",'True_Odds_Calculator_3-way'!C70)</f>
        <v>3.37</v>
      </c>
      <c r="D71" s="9">
        <f t="shared" si="26"/>
        <v>0.40504103436035027</v>
      </c>
      <c r="E71" s="9">
        <f t="shared" si="27"/>
        <v>0.30668962673489153</v>
      </c>
      <c r="F71" s="9">
        <f t="shared" si="28"/>
        <v>0.28826933890475831</v>
      </c>
      <c r="G71" s="9">
        <f t="shared" si="29"/>
        <v>1.0417628769044918</v>
      </c>
      <c r="H71" s="9">
        <f t="shared" si="30"/>
        <v>2.4688856564353339</v>
      </c>
      <c r="I71" s="9">
        <f t="shared" si="31"/>
        <v>3.260625442882747</v>
      </c>
      <c r="J71" s="9">
        <f t="shared" si="32"/>
        <v>3.4689780182636465</v>
      </c>
      <c r="K71" s="11">
        <f t="shared" si="33"/>
        <v>0.41493775933609955</v>
      </c>
      <c r="L71" s="11">
        <f t="shared" si="34"/>
        <v>0.31545741324921134</v>
      </c>
      <c r="M71" s="11">
        <f t="shared" si="35"/>
        <v>0.29673590504451036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-0.28165728383775712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0.23110575480906798</v>
      </c>
      <c r="Q71" s="11">
        <f>2*'OddsRatio_working_3-way'!K71*'OddsRatio_working_3-way'!L71*'OddsRatio_working_3-way'!M71</f>
        <v>7.7682606658510234E-2</v>
      </c>
      <c r="R71" s="11">
        <f t="shared" si="36"/>
        <v>0</v>
      </c>
      <c r="S71" s="11">
        <f t="shared" si="37"/>
        <v>-0.82052113710715069</v>
      </c>
      <c r="T71" s="11">
        <f t="shared" si="38"/>
        <v>-0.27580542423769766</v>
      </c>
      <c r="U71" s="11">
        <f>'OddsRatio_working_3-way'!S71-'OddsRatio_working_3-way'!R71^2/3</f>
        <v>-0.82052113710715069</v>
      </c>
      <c r="V71" s="11">
        <f>'OddsRatio_working_3-way'!S71*'OddsRatio_working_3-way'!R71/3-2*'OddsRatio_working_3-way'!R71^3/27-'OddsRatio_working_3-way'!T71</f>
        <v>0.27580542423769766</v>
      </c>
      <c r="W71" s="11">
        <f>'OddsRatio_working_3-way'!V71^2+4*'OddsRatio_working_3-way'!U71^3/27</f>
        <v>-5.77135403668326E-3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0.14303844419912051</v>
      </c>
      <c r="Y71" s="11">
        <f>IF('OddsRatio_working_3-way'!W71&gt;=0,IF('OddsRatio_working_3-way'!V71+SQRT('OddsRatio_working_3-way'!W71)&gt;0,0,PI()),ACOS('OddsRatio_working_3-way'!V71/(2*'OddsRatio_working_3-way'!X71)))</f>
        <v>0.26878056165274855</v>
      </c>
      <c r="Z71" s="11">
        <f>'OddsRatio_working_3-way'!X71^(1/3)*COS('OddsRatio_working_3-way'!Y71/3)</f>
        <v>0.52088143845224599</v>
      </c>
      <c r="AA71" s="11">
        <f>'OddsRatio_working_3-way'!X71^(1/3)*COS(('OddsRatio_working_3-way'!Y71+2*PI())/3)</f>
        <v>-0.30096453424552938</v>
      </c>
      <c r="AB71" s="11">
        <f>'OddsRatio_working_3-way'!X71^(1/3)*COS(('OddsRatio_working_3-way'!Y71+4*PI())/3)</f>
        <v>-0.21991690420671653</v>
      </c>
      <c r="AC71" s="11">
        <f>'OddsRatio_working_3-way'!X71^(1/3)*SIN('OddsRatio_working_3-way'!Y71/3)</f>
        <v>4.6792871020089728E-2</v>
      </c>
      <c r="AD71" s="11">
        <f>'OddsRatio_working_3-way'!X71^(1/3)*SIN(('OddsRatio_working_3-way'!Y71+2*PI())/3)</f>
        <v>0.42770012254938072</v>
      </c>
      <c r="AE71" s="11">
        <f>'OddsRatio_working_3-way'!X71^(1/3)*SIN(('OddsRatio_working_3-way'!Y71+4*PI())/3)</f>
        <v>-0.4744929935694705</v>
      </c>
      <c r="AF71" s="11">
        <f>-'OddsRatio_working_3-way'!U71/(3*'OddsRatio_working_3-way'!X71^(1/3))*COS(('OddsRatio_working_3-way'!Y71)/3)</f>
        <v>0.52088143845224577</v>
      </c>
      <c r="AG71" s="11">
        <f>-'OddsRatio_working_3-way'!U71/(3*'OddsRatio_working_3-way'!X71^(1/3))*COS(('OddsRatio_working_3-way'!Y71+2*PI())/3)</f>
        <v>-0.30096453424552927</v>
      </c>
      <c r="AH71" s="11">
        <f>-'OddsRatio_working_3-way'!U71/(3*'OddsRatio_working_3-way'!X71^(1/3))*COS(('OddsRatio_working_3-way'!Y71+4*PI())/3)</f>
        <v>-0.21991690420671642</v>
      </c>
      <c r="AI71" s="11">
        <f>'OddsRatio_working_3-way'!U71/(3*'OddsRatio_working_3-way'!X71^(1/3))*SIN(('OddsRatio_working_3-way'!Y71)/3)</f>
        <v>-4.6792871020089707E-2</v>
      </c>
      <c r="AJ71" s="11">
        <f>'OddsRatio_working_3-way'!U71/(3*'OddsRatio_working_3-way'!X71^(1/3))*SIN(('OddsRatio_working_3-way'!Y71+2*PI())/3)</f>
        <v>-0.4277001225493805</v>
      </c>
      <c r="AK71" s="11">
        <f>'OddsRatio_working_3-way'!U71/(3*'OddsRatio_working_3-way'!X71^(1/3))*SIN(('OddsRatio_working_3-way'!Y71+4*PI())/3)</f>
        <v>0.47449299356947028</v>
      </c>
      <c r="AL71" s="11">
        <f>'OddsRatio_working_3-way'!Z71+'OddsRatio_working_3-way'!AF71</f>
        <v>1.0417628769044918</v>
      </c>
      <c r="AM71" s="11">
        <f>'OddsRatio_working_3-way'!AA71+'OddsRatio_working_3-way'!AG71</f>
        <v>-0.60192906849105865</v>
      </c>
      <c r="AN71" s="11">
        <f>'OddsRatio_working_3-way'!AB71+'OddsRatio_working_3-way'!AH71</f>
        <v>-0.43983380841343295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1.0417628769044918</v>
      </c>
      <c r="AS71" s="11">
        <f>IF(('OddsRatio_working_3-way'!X71=0),IF(Q71&gt;0,-Q71^(1/3),(-Q71)^(1/3)),'OddsRatio_working_3-way'!AM71-'OddsRatio_working_3-way'!R71/3)</f>
        <v>-0.60192906849105865</v>
      </c>
      <c r="AT71" s="11">
        <f>IF(('OddsRatio_working_3-way'!X71=0),IF(Q71&gt;0,-Q71^(1/3),(-Q71)^(1/3)),'OddsRatio_working_3-way'!AN71-'OddsRatio_working_3-way'!R71/3)</f>
        <v>-0.43983380841343295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2.5499999999999998</v>
      </c>
      <c r="B72" s="4">
        <f>IF('True_Odds_Calculator_3-way'!B71="","",'True_Odds_Calculator_3-way'!B71)</f>
        <v>3.65</v>
      </c>
      <c r="C72" s="4">
        <f>IF('True_Odds_Calculator_3-way'!C71="","",'True_Odds_Calculator_3-way'!C71)</f>
        <v>2.77</v>
      </c>
      <c r="D72" s="9">
        <f t="shared" si="26"/>
        <v>0.38245348188052425</v>
      </c>
      <c r="E72" s="9">
        <f t="shared" si="27"/>
        <v>0.26591422680366145</v>
      </c>
      <c r="F72" s="9">
        <f t="shared" si="28"/>
        <v>0.35163229131581447</v>
      </c>
      <c r="G72" s="9">
        <f t="shared" si="29"/>
        <v>1.0417400477181191</v>
      </c>
      <c r="H72" s="9">
        <f t="shared" si="30"/>
        <v>2.6146970739630837</v>
      </c>
      <c r="I72" s="9">
        <f t="shared" si="31"/>
        <v>3.760611126453016</v>
      </c>
      <c r="J72" s="9">
        <f t="shared" si="32"/>
        <v>2.8438798844610709</v>
      </c>
      <c r="K72" s="11">
        <f t="shared" si="33"/>
        <v>0.39215686274509809</v>
      </c>
      <c r="L72" s="11">
        <f t="shared" si="34"/>
        <v>0.27397260273972601</v>
      </c>
      <c r="M72" s="11">
        <f t="shared" si="35"/>
        <v>0.36101083032490977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-0.281992803055647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0.23155892098197273</v>
      </c>
      <c r="Q72" s="11">
        <f>2*'OddsRatio_working_3-way'!K72*'OddsRatio_working_3-way'!L72*'OddsRatio_working_3-way'!M72</f>
        <v>7.7574177883407952E-2</v>
      </c>
      <c r="R72" s="11">
        <f t="shared" si="36"/>
        <v>0</v>
      </c>
      <c r="S72" s="11">
        <f t="shared" si="37"/>
        <v>-0.82115188215026214</v>
      </c>
      <c r="T72" s="11">
        <f t="shared" si="38"/>
        <v>-0.27509275783928383</v>
      </c>
      <c r="U72" s="11">
        <f>'OddsRatio_working_3-way'!S72-'OddsRatio_working_3-way'!R72^2/3</f>
        <v>-0.82115188215026214</v>
      </c>
      <c r="V72" s="11">
        <f>'OddsRatio_working_3-way'!S72*'OddsRatio_working_3-way'!R72/3-2*'OddsRatio_working_3-way'!R72^3/27-'OddsRatio_working_3-way'!T72</f>
        <v>0.27509275783928383</v>
      </c>
      <c r="W72" s="11">
        <f>'OddsRatio_working_3-way'!V72^2+4*'OddsRatio_working_3-way'!U72^3/27</f>
        <v>-6.3528400969377619E-3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0.14320340910097132</v>
      </c>
      <c r="Y72" s="11">
        <f>IF('OddsRatio_working_3-way'!W72&gt;=0,IF('OddsRatio_working_3-way'!V72+SQRT('OddsRatio_working_3-way'!W72)&gt;0,0,PI()),ACOS('OddsRatio_working_3-way'!V72/(2*'OddsRatio_working_3-way'!X72)))</f>
        <v>0.28201532797023687</v>
      </c>
      <c r="Z72" s="11">
        <f>'OddsRatio_working_3-way'!X72^(1/3)*COS('OddsRatio_working_3-way'!Y72/3)</f>
        <v>0.52087002385905945</v>
      </c>
      <c r="AA72" s="11">
        <f>'OddsRatio_working_3-way'!X72^(1/3)*COS(('OddsRatio_working_3-way'!Y72+2*PI())/3)</f>
        <v>-0.30296481584822488</v>
      </c>
      <c r="AB72" s="11">
        <f>'OddsRatio_working_3-way'!X72^(1/3)*COS(('OddsRatio_working_3-way'!Y72+4*PI())/3)</f>
        <v>-0.21790520801083468</v>
      </c>
      <c r="AC72" s="11">
        <f>'OddsRatio_working_3-way'!X72^(1/3)*SIN('OddsRatio_working_3-way'!Y72/3)</f>
        <v>4.9109187482081221E-2</v>
      </c>
      <c r="AD72" s="11">
        <f>'OddsRatio_working_3-way'!X72^(1/3)*SIN(('OddsRatio_working_3-way'!Y72+2*PI())/3)</f>
        <v>0.42653207899071144</v>
      </c>
      <c r="AE72" s="11">
        <f>'OddsRatio_working_3-way'!X72^(1/3)*SIN(('OddsRatio_working_3-way'!Y72+4*PI())/3)</f>
        <v>-0.47564126647279276</v>
      </c>
      <c r="AF72" s="11">
        <f>-'OddsRatio_working_3-way'!U72/(3*'OddsRatio_working_3-way'!X72^(1/3))*COS(('OddsRatio_working_3-way'!Y72)/3)</f>
        <v>0.52087002385905956</v>
      </c>
      <c r="AG72" s="11">
        <f>-'OddsRatio_working_3-way'!U72/(3*'OddsRatio_working_3-way'!X72^(1/3))*COS(('OddsRatio_working_3-way'!Y72+2*PI())/3)</f>
        <v>-0.30296481584822493</v>
      </c>
      <c r="AH72" s="11">
        <f>-'OddsRatio_working_3-way'!U72/(3*'OddsRatio_working_3-way'!X72^(1/3))*COS(('OddsRatio_working_3-way'!Y72+4*PI())/3)</f>
        <v>-0.21790520801083471</v>
      </c>
      <c r="AI72" s="11">
        <f>'OddsRatio_working_3-way'!U72/(3*'OddsRatio_working_3-way'!X72^(1/3))*SIN(('OddsRatio_working_3-way'!Y72)/3)</f>
        <v>-4.9109187482081235E-2</v>
      </c>
      <c r="AJ72" s="11">
        <f>'OddsRatio_working_3-way'!U72/(3*'OddsRatio_working_3-way'!X72^(1/3))*SIN(('OddsRatio_working_3-way'!Y72+2*PI())/3)</f>
        <v>-0.42653207899071155</v>
      </c>
      <c r="AK72" s="11">
        <f>'OddsRatio_working_3-way'!U72/(3*'OddsRatio_working_3-way'!X72^(1/3))*SIN(('OddsRatio_working_3-way'!Y72+4*PI())/3)</f>
        <v>0.47564126647279281</v>
      </c>
      <c r="AL72" s="11">
        <f>'OddsRatio_working_3-way'!Z72+'OddsRatio_working_3-way'!AF72</f>
        <v>1.0417400477181191</v>
      </c>
      <c r="AM72" s="11">
        <f>'OddsRatio_working_3-way'!AA72+'OddsRatio_working_3-way'!AG72</f>
        <v>-0.60592963169644976</v>
      </c>
      <c r="AN72" s="11">
        <f>'OddsRatio_working_3-way'!AB72+'OddsRatio_working_3-way'!AH72</f>
        <v>-0.43581041602166937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1.0417400477181191</v>
      </c>
      <c r="AS72" s="11">
        <f>IF(('OddsRatio_working_3-way'!X72=0),IF(Q72&gt;0,-Q72^(1/3),(-Q72)^(1/3)),'OddsRatio_working_3-way'!AM72-'OddsRatio_working_3-way'!R72/3)</f>
        <v>-0.60592963169644976</v>
      </c>
      <c r="AT72" s="11">
        <f>IF(('OddsRatio_working_3-way'!X72=0),IF(Q72&gt;0,-Q72^(1/3),(-Q72)^(1/3)),'OddsRatio_working_3-way'!AN72-'OddsRatio_working_3-way'!R72/3)</f>
        <v>-0.43581041602166937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3.21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2.34</v>
      </c>
      <c r="D73" s="9">
        <f t="shared" si="26"/>
        <v>0.30253921655307586</v>
      </c>
      <c r="E73" s="9">
        <f t="shared" si="27"/>
        <v>0.28041495897638929</v>
      </c>
      <c r="F73" s="9">
        <f t="shared" si="28"/>
        <v>0.4170458244705349</v>
      </c>
      <c r="G73" s="9">
        <f t="shared" si="29"/>
        <v>1.043147788500008</v>
      </c>
      <c r="H73" s="9">
        <f t="shared" si="30"/>
        <v>3.305356612585018</v>
      </c>
      <c r="I73" s="9">
        <f t="shared" si="31"/>
        <v>3.5661435597100195</v>
      </c>
      <c r="J73" s="9">
        <f t="shared" si="32"/>
        <v>2.3978180365900101</v>
      </c>
      <c r="K73" s="11">
        <f t="shared" si="33"/>
        <v>0.3115264797507788</v>
      </c>
      <c r="L73" s="11">
        <f t="shared" si="34"/>
        <v>0.28901734104046245</v>
      </c>
      <c r="M73" s="11">
        <f t="shared" si="35"/>
        <v>0.42735042735042739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-0.28030780496881735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0.23124773273333593</v>
      </c>
      <c r="Q73" s="11">
        <f>2*'OddsRatio_working_3-way'!K73*'OddsRatio_working_3-way'!L73*'OddsRatio_working_3-way'!M73</f>
        <v>7.6954320377150054E-2</v>
      </c>
      <c r="R73" s="11">
        <f t="shared" si="36"/>
        <v>0</v>
      </c>
      <c r="S73" s="11">
        <f t="shared" si="37"/>
        <v>-0.82497785874731855</v>
      </c>
      <c r="T73" s="11">
        <f t="shared" si="38"/>
        <v>-0.27453506114719417</v>
      </c>
      <c r="U73" s="11">
        <f>'OddsRatio_working_3-way'!S73-'OddsRatio_working_3-way'!R73^2/3</f>
        <v>-0.82497785874731855</v>
      </c>
      <c r="V73" s="11">
        <f>'OddsRatio_working_3-way'!S73*'OddsRatio_working_3-way'!R73/3-2*'OddsRatio_working_3-way'!R73^3/27-'OddsRatio_working_3-way'!T73</f>
        <v>0.27453506114719417</v>
      </c>
      <c r="W73" s="11">
        <f>'OddsRatio_working_3-way'!V73^2+4*'OddsRatio_working_3-way'!U73^3/27</f>
        <v>-7.8113026517214607E-3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0.14420541117691726</v>
      </c>
      <c r="Y73" s="11">
        <f>IF('OddsRatio_working_3-way'!W73&gt;=0,IF('OddsRatio_working_3-way'!V73+SQRT('OddsRatio_working_3-way'!W73)&gt;0,0,PI()),ACOS('OddsRatio_working_3-way'!V73/(2*'OddsRatio_working_3-way'!X73)))</f>
        <v>0.31145434478068856</v>
      </c>
      <c r="Z73" s="11">
        <f>'OddsRatio_working_3-way'!X73^(1/3)*COS('OddsRatio_working_3-way'!Y73/3)</f>
        <v>0.521573894250004</v>
      </c>
      <c r="AA73" s="11">
        <f>'OddsRatio_working_3-way'!X73^(1/3)*COS(('OddsRatio_working_3-way'!Y73+2*PI())/3)</f>
        <v>-0.30785040762775162</v>
      </c>
      <c r="AB73" s="11">
        <f>'OddsRatio_working_3-way'!X73^(1/3)*COS(('OddsRatio_working_3-way'!Y73+4*PI())/3)</f>
        <v>-0.21372348662225221</v>
      </c>
      <c r="AC73" s="11">
        <f>'OddsRatio_working_3-way'!X73^(1/3)*SIN('OddsRatio_working_3-way'!Y73/3)</f>
        <v>5.4344203180515666E-2</v>
      </c>
      <c r="AD73" s="11">
        <f>'OddsRatio_working_3-way'!X73^(1/3)*SIN(('OddsRatio_working_3-way'!Y73+2*PI())/3)</f>
        <v>0.42452414078102396</v>
      </c>
      <c r="AE73" s="11">
        <f>'OddsRatio_working_3-way'!X73^(1/3)*SIN(('OddsRatio_working_3-way'!Y73+4*PI())/3)</f>
        <v>-0.47886834396153966</v>
      </c>
      <c r="AF73" s="11">
        <f>-'OddsRatio_working_3-way'!U73/(3*'OddsRatio_working_3-way'!X73^(1/3))*COS(('OddsRatio_working_3-way'!Y73)/3)</f>
        <v>0.521573894250004</v>
      </c>
      <c r="AG73" s="11">
        <f>-'OddsRatio_working_3-way'!U73/(3*'OddsRatio_working_3-way'!X73^(1/3))*COS(('OddsRatio_working_3-way'!Y73+2*PI())/3)</f>
        <v>-0.30785040762775162</v>
      </c>
      <c r="AH73" s="11">
        <f>-'OddsRatio_working_3-way'!U73/(3*'OddsRatio_working_3-way'!X73^(1/3))*COS(('OddsRatio_working_3-way'!Y73+4*PI())/3)</f>
        <v>-0.21372348662225221</v>
      </c>
      <c r="AI73" s="11">
        <f>'OddsRatio_working_3-way'!U73/(3*'OddsRatio_working_3-way'!X73^(1/3))*SIN(('OddsRatio_working_3-way'!Y73)/3)</f>
        <v>-5.4344203180515666E-2</v>
      </c>
      <c r="AJ73" s="11">
        <f>'OddsRatio_working_3-way'!U73/(3*'OddsRatio_working_3-way'!X73^(1/3))*SIN(('OddsRatio_working_3-way'!Y73+2*PI())/3)</f>
        <v>-0.42452414078102396</v>
      </c>
      <c r="AK73" s="11">
        <f>'OddsRatio_working_3-way'!U73/(3*'OddsRatio_working_3-way'!X73^(1/3))*SIN(('OddsRatio_working_3-way'!Y73+4*PI())/3)</f>
        <v>0.47886834396153966</v>
      </c>
      <c r="AL73" s="11">
        <f>'OddsRatio_working_3-way'!Z73+'OddsRatio_working_3-way'!AF73</f>
        <v>1.043147788500008</v>
      </c>
      <c r="AM73" s="11">
        <f>'OddsRatio_working_3-way'!AA73+'OddsRatio_working_3-way'!AG73</f>
        <v>-0.61570081525550324</v>
      </c>
      <c r="AN73" s="11">
        <f>'OddsRatio_working_3-way'!AB73+'OddsRatio_working_3-way'!AH73</f>
        <v>-0.42744697324450442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1.043147788500008</v>
      </c>
      <c r="AS73" s="11">
        <f>IF(('OddsRatio_working_3-way'!X73=0),IF(Q73&gt;0,-Q73^(1/3),(-Q73)^(1/3)),'OddsRatio_working_3-way'!AM73-'OddsRatio_working_3-way'!R73/3)</f>
        <v>-0.61570081525550324</v>
      </c>
      <c r="AT73" s="11">
        <f>IF(('OddsRatio_working_3-way'!X73=0),IF(Q73&gt;0,-Q73^(1/3),(-Q73)^(1/3)),'OddsRatio_working_3-way'!AN73-'OddsRatio_working_3-way'!R73/3)</f>
        <v>-0.42744697324450442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2.73</v>
      </c>
      <c r="B74" s="4">
        <f>IF('True_Odds_Calculator_3-way'!B73="","",'True_Odds_Calculator_3-way'!B73)</f>
        <v>4</v>
      </c>
      <c r="C74" s="4">
        <f>IF('True_Odds_Calculator_3-way'!C73="","",'True_Odds_Calculator_3-way'!C73)</f>
        <v>2.4300000000000002</v>
      </c>
      <c r="D74" s="9">
        <f t="shared" si="26"/>
        <v>0.35653481439408535</v>
      </c>
      <c r="E74" s="9">
        <f t="shared" si="27"/>
        <v>0.24215021931517575</v>
      </c>
      <c r="F74" s="9">
        <f t="shared" si="28"/>
        <v>0.40131496629073882</v>
      </c>
      <c r="G74" s="9">
        <f t="shared" si="29"/>
        <v>1.0432226502872153</v>
      </c>
      <c r="H74" s="9">
        <f t="shared" si="30"/>
        <v>2.8047751849968829</v>
      </c>
      <c r="I74" s="9">
        <f t="shared" si="31"/>
        <v>4.1296679508616458</v>
      </c>
      <c r="J74" s="9">
        <f t="shared" si="32"/>
        <v>2.4918083899107182</v>
      </c>
      <c r="K74" s="11">
        <f t="shared" si="33"/>
        <v>0.36630036630036628</v>
      </c>
      <c r="L74" s="11">
        <f t="shared" si="34"/>
        <v>0.25</v>
      </c>
      <c r="M74" s="11">
        <f t="shared" si="35"/>
        <v>0.41152263374485593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-0.27968841857730742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0.23214097288171359</v>
      </c>
      <c r="Q74" s="11">
        <f>2*'OddsRatio_working_3-way'!K74*'OddsRatio_working_3-way'!L74*'OddsRatio_working_3-way'!M74</f>
        <v>7.5370445740816097E-2</v>
      </c>
      <c r="R74" s="11">
        <f t="shared" si="36"/>
        <v>0</v>
      </c>
      <c r="S74" s="11">
        <f t="shared" si="37"/>
        <v>-0.82999851785978962</v>
      </c>
      <c r="T74" s="11">
        <f t="shared" si="38"/>
        <v>-0.26948003826616546</v>
      </c>
      <c r="U74" s="11">
        <f>'OddsRatio_working_3-way'!S74-'OddsRatio_working_3-way'!R74^2/3</f>
        <v>-0.82999851785978962</v>
      </c>
      <c r="V74" s="11">
        <f>'OddsRatio_working_3-way'!S74*'OddsRatio_working_3-way'!R74/3-2*'OddsRatio_working_3-way'!R74^3/27-'OddsRatio_working_3-way'!T74</f>
        <v>0.26948003826616546</v>
      </c>
      <c r="W74" s="11">
        <f>'OddsRatio_working_3-way'!V74^2+4*'OddsRatio_working_3-way'!U74^3/27</f>
        <v>-1.2089240363665571E-2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0.14552382226597779</v>
      </c>
      <c r="Y74" s="11">
        <f>IF('OddsRatio_working_3-way'!W74&gt;=0,IF('OddsRatio_working_3-way'!V74+SQRT('OddsRatio_working_3-way'!W74)&gt;0,0,PI()),ACOS('OddsRatio_working_3-way'!V74/(2*'OddsRatio_working_3-way'!X74)))</f>
        <v>0.38739411076860897</v>
      </c>
      <c r="Z74" s="11">
        <f>'OddsRatio_working_3-way'!X74^(1/3)*COS('OddsRatio_working_3-way'!Y74/3)</f>
        <v>0.52161132514360775</v>
      </c>
      <c r="AA74" s="11">
        <f>'OddsRatio_working_3-way'!X74^(1/3)*COS(('OddsRatio_working_3-way'!Y74+2*PI())/3)</f>
        <v>-0.31946440937391862</v>
      </c>
      <c r="AB74" s="11">
        <f>'OddsRatio_working_3-way'!X74^(1/3)*COS(('OddsRatio_working_3-way'!Y74+4*PI())/3)</f>
        <v>-0.20214691576968905</v>
      </c>
      <c r="AC74" s="11">
        <f>'OddsRatio_working_3-way'!X74^(1/3)*SIN('OddsRatio_working_3-way'!Y74/3)</f>
        <v>6.7733286513054117E-2</v>
      </c>
      <c r="AD74" s="11">
        <f>'OddsRatio_working_3-way'!X74^(1/3)*SIN(('OddsRatio_working_3-way'!Y74+2*PI())/3)</f>
        <v>0.417862015219502</v>
      </c>
      <c r="AE74" s="11">
        <f>'OddsRatio_working_3-way'!X74^(1/3)*SIN(('OddsRatio_working_3-way'!Y74+4*PI())/3)</f>
        <v>-0.48559530173255611</v>
      </c>
      <c r="AF74" s="11">
        <f>-'OddsRatio_working_3-way'!U74/(3*'OddsRatio_working_3-way'!X74^(1/3))*COS(('OddsRatio_working_3-way'!Y74)/3)</f>
        <v>0.52161132514360753</v>
      </c>
      <c r="AG74" s="11">
        <f>-'OddsRatio_working_3-way'!U74/(3*'OddsRatio_working_3-way'!X74^(1/3))*COS(('OddsRatio_working_3-way'!Y74+2*PI())/3)</f>
        <v>-0.31946440937391846</v>
      </c>
      <c r="AH74" s="11">
        <f>-'OddsRatio_working_3-way'!U74/(3*'OddsRatio_working_3-way'!X74^(1/3))*COS(('OddsRatio_working_3-way'!Y74+4*PI())/3)</f>
        <v>-0.20214691576968896</v>
      </c>
      <c r="AI74" s="11">
        <f>'OddsRatio_working_3-way'!U74/(3*'OddsRatio_working_3-way'!X74^(1/3))*SIN(('OddsRatio_working_3-way'!Y74)/3)</f>
        <v>-6.7733286513054089E-2</v>
      </c>
      <c r="AJ74" s="11">
        <f>'OddsRatio_working_3-way'!U74/(3*'OddsRatio_working_3-way'!X74^(1/3))*SIN(('OddsRatio_working_3-way'!Y74+2*PI())/3)</f>
        <v>-0.41786201521950184</v>
      </c>
      <c r="AK74" s="11">
        <f>'OddsRatio_working_3-way'!U74/(3*'OddsRatio_working_3-way'!X74^(1/3))*SIN(('OddsRatio_working_3-way'!Y74+4*PI())/3)</f>
        <v>0.48559530173255588</v>
      </c>
      <c r="AL74" s="11">
        <f>'OddsRatio_working_3-way'!Z74+'OddsRatio_working_3-way'!AF74</f>
        <v>1.0432226502872153</v>
      </c>
      <c r="AM74" s="11">
        <f>'OddsRatio_working_3-way'!AA74+'OddsRatio_working_3-way'!AG74</f>
        <v>-0.63892881874783702</v>
      </c>
      <c r="AN74" s="11">
        <f>'OddsRatio_working_3-way'!AB74+'OddsRatio_working_3-way'!AH74</f>
        <v>-0.40429383153937803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1.0432226502872153</v>
      </c>
      <c r="AS74" s="11">
        <f>IF(('OddsRatio_working_3-way'!X74=0),IF(Q74&gt;0,-Q74^(1/3),(-Q74)^(1/3)),'OddsRatio_working_3-way'!AM74-'OddsRatio_working_3-way'!R74/3)</f>
        <v>-0.63892881874783702</v>
      </c>
      <c r="AT74" s="11">
        <f>IF(('OddsRatio_working_3-way'!X74=0),IF(Q74&gt;0,-Q74^(1/3),(-Q74)^(1/3)),'OddsRatio_working_3-way'!AN74-'OddsRatio_working_3-way'!R74/3)</f>
        <v>-0.40429383153937803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4.04</v>
      </c>
      <c r="C75" s="4">
        <f>IF('True_Odds_Calculator_3-way'!C74="","",'True_Odds_Calculator_3-way'!C74)</f>
        <v>2.23</v>
      </c>
      <c r="D75" s="9">
        <f t="shared" si="26"/>
        <v>0.32269556931258342</v>
      </c>
      <c r="E75" s="9">
        <f t="shared" si="27"/>
        <v>0.23955253715327315</v>
      </c>
      <c r="F75" s="9">
        <f t="shared" si="28"/>
        <v>0.43775189353414345</v>
      </c>
      <c r="G75" s="9">
        <f t="shared" si="29"/>
        <v>1.0442268518569062</v>
      </c>
      <c r="H75" s="9">
        <f t="shared" si="30"/>
        <v>3.0988959722323814</v>
      </c>
      <c r="I75" s="9">
        <f t="shared" si="31"/>
        <v>4.1744496296449949</v>
      </c>
      <c r="J75" s="9">
        <f t="shared" si="32"/>
        <v>2.2843990277839947</v>
      </c>
      <c r="K75" s="11">
        <f t="shared" si="33"/>
        <v>0.33222591362126247</v>
      </c>
      <c r="L75" s="11">
        <f t="shared" si="34"/>
        <v>0.24752475247524752</v>
      </c>
      <c r="M75" s="11">
        <f t="shared" si="35"/>
        <v>0.44843049327354262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-0.27715456020372242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0.2315831303047472</v>
      </c>
      <c r="Q75" s="11">
        <f>2*'OddsRatio_working_3-way'!K75*'OddsRatio_working_3-way'!L75*'OddsRatio_working_3-way'!M75</f>
        <v>7.3752589269027766E-2</v>
      </c>
      <c r="R75" s="11">
        <f t="shared" si="36"/>
        <v>0</v>
      </c>
      <c r="S75" s="11">
        <f t="shared" si="37"/>
        <v>-0.83557394882668379</v>
      </c>
      <c r="T75" s="11">
        <f t="shared" si="38"/>
        <v>-0.26610635312951708</v>
      </c>
      <c r="U75" s="11">
        <f>'OddsRatio_working_3-way'!S75-'OddsRatio_working_3-way'!R75^2/3</f>
        <v>-0.83557394882668379</v>
      </c>
      <c r="V75" s="11">
        <f>'OddsRatio_working_3-way'!S75*'OddsRatio_working_3-way'!R75/3-2*'OddsRatio_working_3-way'!R75^3/27-'OddsRatio_working_3-way'!T75</f>
        <v>0.26610635312951708</v>
      </c>
      <c r="W75" s="11">
        <f>'OddsRatio_working_3-way'!V75^2+4*'OddsRatio_working_3-way'!U75^3/27</f>
        <v>-1.5614699904308443E-2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0.14699259426940503</v>
      </c>
      <c r="Y75" s="11">
        <f>IF('OddsRatio_working_3-way'!W75&gt;=0,IF('OddsRatio_working_3-way'!V75+SQRT('OddsRatio_working_3-way'!W75)&gt;0,0,PI()),ACOS('OddsRatio_working_3-way'!V75/(2*'OddsRatio_working_3-way'!X75)))</f>
        <v>0.43901858284791473</v>
      </c>
      <c r="Z75" s="11">
        <f>'OddsRatio_working_3-way'!X75^(1/3)*COS('OddsRatio_working_3-way'!Y75/3)</f>
        <v>0.52211342592845311</v>
      </c>
      <c r="AA75" s="11">
        <f>'OddsRatio_working_3-way'!X75^(1/3)*COS(('OddsRatio_working_3-way'!Y75+2*PI())/3)</f>
        <v>-0.32770253095463941</v>
      </c>
      <c r="AB75" s="11">
        <f>'OddsRatio_working_3-way'!X75^(1/3)*COS(('OddsRatio_working_3-way'!Y75+4*PI())/3)</f>
        <v>-0.19441089497381378</v>
      </c>
      <c r="AC75" s="11">
        <f>'OddsRatio_working_3-way'!X75^(1/3)*SIN('OddsRatio_working_3-way'!Y75/3)</f>
        <v>7.6955961914255494E-2</v>
      </c>
      <c r="AD75" s="11">
        <f>'OddsRatio_working_3-way'!X75^(1/3)*SIN(('OddsRatio_working_3-way'!Y75+2*PI())/3)</f>
        <v>0.41368550955383748</v>
      </c>
      <c r="AE75" s="11">
        <f>'OddsRatio_working_3-way'!X75^(1/3)*SIN(('OddsRatio_working_3-way'!Y75+4*PI())/3)</f>
        <v>-0.49064147146809278</v>
      </c>
      <c r="AF75" s="11">
        <f>-'OddsRatio_working_3-way'!U75/(3*'OddsRatio_working_3-way'!X75^(1/3))*COS(('OddsRatio_working_3-way'!Y75)/3)</f>
        <v>0.52211342592845311</v>
      </c>
      <c r="AG75" s="11">
        <f>-'OddsRatio_working_3-way'!U75/(3*'OddsRatio_working_3-way'!X75^(1/3))*COS(('OddsRatio_working_3-way'!Y75+2*PI())/3)</f>
        <v>-0.32770253095463953</v>
      </c>
      <c r="AH75" s="11">
        <f>-'OddsRatio_working_3-way'!U75/(3*'OddsRatio_working_3-way'!X75^(1/3))*COS(('OddsRatio_working_3-way'!Y75+4*PI())/3)</f>
        <v>-0.19441089497381381</v>
      </c>
      <c r="AI75" s="11">
        <f>'OddsRatio_working_3-way'!U75/(3*'OddsRatio_working_3-way'!X75^(1/3))*SIN(('OddsRatio_working_3-way'!Y75)/3)</f>
        <v>-7.6955961914255508E-2</v>
      </c>
      <c r="AJ75" s="11">
        <f>'OddsRatio_working_3-way'!U75/(3*'OddsRatio_working_3-way'!X75^(1/3))*SIN(('OddsRatio_working_3-way'!Y75+2*PI())/3)</f>
        <v>-0.41368550955383759</v>
      </c>
      <c r="AK75" s="11">
        <f>'OddsRatio_working_3-way'!U75/(3*'OddsRatio_working_3-way'!X75^(1/3))*SIN(('OddsRatio_working_3-way'!Y75+4*PI())/3)</f>
        <v>0.49064147146809289</v>
      </c>
      <c r="AL75" s="11">
        <f>'OddsRatio_working_3-way'!Z75+'OddsRatio_working_3-way'!AF75</f>
        <v>1.0442268518569062</v>
      </c>
      <c r="AM75" s="11">
        <f>'OddsRatio_working_3-way'!AA75+'OddsRatio_working_3-way'!AG75</f>
        <v>-0.65540506190927894</v>
      </c>
      <c r="AN75" s="11">
        <f>'OddsRatio_working_3-way'!AB75+'OddsRatio_working_3-way'!AH75</f>
        <v>-0.38882178994762762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1.0442268518569062</v>
      </c>
      <c r="AS75" s="11">
        <f>IF(('OddsRatio_working_3-way'!X75=0),IF(Q75&gt;0,-Q75^(1/3),(-Q75)^(1/3)),'OddsRatio_working_3-way'!AM75-'OddsRatio_working_3-way'!R75/3)</f>
        <v>-0.65540506190927894</v>
      </c>
      <c r="AT75" s="11">
        <f>IF(('OddsRatio_working_3-way'!X75=0),IF(Q75&gt;0,-Q75^(1/3),(-Q75)^(1/3)),'OddsRatio_working_3-way'!AN75-'OddsRatio_working_3-way'!R75/3)</f>
        <v>-0.38882178994762762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2.06</v>
      </c>
      <c r="B76" s="4">
        <f>IF('True_Odds_Calculator_3-way'!B75="","",'True_Odds_Calculator_3-way'!B75)</f>
        <v>3.83</v>
      </c>
      <c r="C76" s="4">
        <f>IF('True_Odds_Calculator_3-way'!C75="","",'True_Odds_Calculator_3-way'!C75)</f>
        <v>3.55</v>
      </c>
      <c r="D76" s="9">
        <f t="shared" si="26"/>
        <v>0.47444491417708917</v>
      </c>
      <c r="E76" s="9">
        <f t="shared" si="27"/>
        <v>0.25268987846693691</v>
      </c>
      <c r="F76" s="9">
        <f t="shared" si="28"/>
        <v>0.27286520735597386</v>
      </c>
      <c r="G76" s="9">
        <f t="shared" si="29"/>
        <v>1.0450247645684163</v>
      </c>
      <c r="H76" s="9">
        <f t="shared" si="30"/>
        <v>2.1077262504425214</v>
      </c>
      <c r="I76" s="9">
        <f t="shared" si="31"/>
        <v>3.9574200837286186</v>
      </c>
      <c r="J76" s="9">
        <f t="shared" si="32"/>
        <v>3.6648131496494618</v>
      </c>
      <c r="K76" s="11">
        <f t="shared" si="33"/>
        <v>0.4854368932038835</v>
      </c>
      <c r="L76" s="11">
        <f t="shared" si="34"/>
        <v>0.2610966057441253</v>
      </c>
      <c r="M76" s="11">
        <f t="shared" si="35"/>
        <v>0.28169014084507044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-0.2731103342914849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0.22992781908822196</v>
      </c>
      <c r="Q76" s="11">
        <f>2*'OddsRatio_working_3-way'!K76*'OddsRatio_working_3-way'!L76*'OddsRatio_working_3-way'!M76</f>
        <v>7.1406154996342217E-2</v>
      </c>
      <c r="R76" s="11">
        <f t="shared" si="36"/>
        <v>0</v>
      </c>
      <c r="S76" s="11">
        <f t="shared" si="37"/>
        <v>-0.84188619110555096</v>
      </c>
      <c r="T76" s="11">
        <f t="shared" si="38"/>
        <v>-0.26145533885265554</v>
      </c>
      <c r="U76" s="11">
        <f>'OddsRatio_working_3-way'!S76-'OddsRatio_working_3-way'!R76^2/3</f>
        <v>-0.84188619110555096</v>
      </c>
      <c r="V76" s="11">
        <f>'OddsRatio_working_3-way'!S76*'OddsRatio_working_3-way'!R76/3-2*'OddsRatio_working_3-way'!R76^3/27-'OddsRatio_working_3-way'!T76</f>
        <v>0.26145533885265554</v>
      </c>
      <c r="W76" s="11">
        <f>'OddsRatio_working_3-way'!V76^2+4*'OddsRatio_working_3-way'!U76^3/27</f>
        <v>-2.0041944524601382E-2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0.14866139271777853</v>
      </c>
      <c r="Y76" s="11">
        <f>IF('OddsRatio_working_3-way'!W76&gt;=0,IF('OddsRatio_working_3-way'!V76+SQRT('OddsRatio_working_3-way'!W76)&gt;0,0,PI()),ACOS('OddsRatio_working_3-way'!V76/(2*'OddsRatio_working_3-way'!X76)))</f>
        <v>0.49626877221675048</v>
      </c>
      <c r="Z76" s="11">
        <f>'OddsRatio_working_3-way'!X76^(1/3)*COS('OddsRatio_working_3-way'!Y76/3)</f>
        <v>0.52251238228420827</v>
      </c>
      <c r="AA76" s="11">
        <f>'OddsRatio_working_3-way'!X76^(1/3)*COS(('OddsRatio_working_3-way'!Y76+2*PI())/3)</f>
        <v>-0.33680190939369559</v>
      </c>
      <c r="AB76" s="11">
        <f>'OddsRatio_working_3-way'!X76^(1/3)*COS(('OddsRatio_working_3-way'!Y76+4*PI())/3)</f>
        <v>-0.18571047289051282</v>
      </c>
      <c r="AC76" s="11">
        <f>'OddsRatio_working_3-way'!X76^(1/3)*SIN('OddsRatio_working_3-way'!Y76/3)</f>
        <v>8.7232681537359955E-2</v>
      </c>
      <c r="AD76" s="11">
        <f>'OddsRatio_working_3-way'!X76^(1/3)*SIN(('OddsRatio_working_3-way'!Y76+2*PI())/3)</f>
        <v>0.40889265608137054</v>
      </c>
      <c r="AE76" s="11">
        <f>'OddsRatio_working_3-way'!X76^(1/3)*SIN(('OddsRatio_working_3-way'!Y76+4*PI())/3)</f>
        <v>-0.49612533761873034</v>
      </c>
      <c r="AF76" s="11">
        <f>-'OddsRatio_working_3-way'!U76/(3*'OddsRatio_working_3-way'!X76^(1/3))*COS(('OddsRatio_working_3-way'!Y76)/3)</f>
        <v>0.52251238228420815</v>
      </c>
      <c r="AG76" s="11">
        <f>-'OddsRatio_working_3-way'!U76/(3*'OddsRatio_working_3-way'!X76^(1/3))*COS(('OddsRatio_working_3-way'!Y76+2*PI())/3)</f>
        <v>-0.33680190939369548</v>
      </c>
      <c r="AH76" s="11">
        <f>-'OddsRatio_working_3-way'!U76/(3*'OddsRatio_working_3-way'!X76^(1/3))*COS(('OddsRatio_working_3-way'!Y76+4*PI())/3)</f>
        <v>-0.18571047289051279</v>
      </c>
      <c r="AI76" s="11">
        <f>'OddsRatio_working_3-way'!U76/(3*'OddsRatio_working_3-way'!X76^(1/3))*SIN(('OddsRatio_working_3-way'!Y76)/3)</f>
        <v>-8.7232681537359927E-2</v>
      </c>
      <c r="AJ76" s="11">
        <f>'OddsRatio_working_3-way'!U76/(3*'OddsRatio_working_3-way'!X76^(1/3))*SIN(('OddsRatio_working_3-way'!Y76+2*PI())/3)</f>
        <v>-0.40889265608137043</v>
      </c>
      <c r="AK76" s="11">
        <f>'OddsRatio_working_3-way'!U76/(3*'OddsRatio_working_3-way'!X76^(1/3))*SIN(('OddsRatio_working_3-way'!Y76+4*PI())/3)</f>
        <v>0.49612533761873023</v>
      </c>
      <c r="AL76" s="11">
        <f>'OddsRatio_working_3-way'!Z76+'OddsRatio_working_3-way'!AF76</f>
        <v>1.0450247645684163</v>
      </c>
      <c r="AM76" s="11">
        <f>'OddsRatio_working_3-way'!AA76+'OddsRatio_working_3-way'!AG76</f>
        <v>-0.67360381878739106</v>
      </c>
      <c r="AN76" s="11">
        <f>'OddsRatio_working_3-way'!AB76+'OddsRatio_working_3-way'!AH76</f>
        <v>-0.37142094578102558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1.0450247645684163</v>
      </c>
      <c r="AS76" s="11">
        <f>IF(('OddsRatio_working_3-way'!X76=0),IF(Q76&gt;0,-Q76^(1/3),(-Q76)^(1/3)),'OddsRatio_working_3-way'!AM76-'OddsRatio_working_3-way'!R76/3)</f>
        <v>-0.67360381878739106</v>
      </c>
      <c r="AT76" s="11">
        <f>IF(('OddsRatio_working_3-way'!X76=0),IF(Q76&gt;0,-Q76^(1/3),(-Q76)^(1/3)),'OddsRatio_working_3-way'!AN76-'OddsRatio_working_3-way'!R76/3)</f>
        <v>-0.37142094578102558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4.0999999999999996</v>
      </c>
      <c r="B77" s="4">
        <f>IF('True_Odds_Calculator_3-way'!B76="","",'True_Odds_Calculator_3-way'!B76)</f>
        <v>3.35</v>
      </c>
      <c r="C77" s="4">
        <f>IF('True_Odds_Calculator_3-way'!C76="","",'True_Odds_Calculator_3-way'!C76)</f>
        <v>2.0099999999999998</v>
      </c>
      <c r="D77" s="9">
        <f t="shared" si="26"/>
        <v>0.2325493668542829</v>
      </c>
      <c r="E77" s="9">
        <f t="shared" si="27"/>
        <v>0.28557265219337291</v>
      </c>
      <c r="F77" s="9">
        <f t="shared" si="28"/>
        <v>0.48187798095234413</v>
      </c>
      <c r="G77" s="9">
        <f t="shared" si="29"/>
        <v>1.0645684558010946</v>
      </c>
      <c r="H77" s="9">
        <f t="shared" si="30"/>
        <v>4.300162212983393</v>
      </c>
      <c r="I77" s="9">
        <f t="shared" si="31"/>
        <v>3.5017358711325732</v>
      </c>
      <c r="J77" s="9">
        <f t="shared" si="32"/>
        <v>2.0752141403591051</v>
      </c>
      <c r="K77" s="11">
        <f t="shared" si="33"/>
        <v>0.24390243902439027</v>
      </c>
      <c r="L77" s="11">
        <f t="shared" si="34"/>
        <v>0.29850746268656714</v>
      </c>
      <c r="M77" s="11">
        <f t="shared" si="35"/>
        <v>0.49751243781094534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-0.26651779326882141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0.23399565695367358</v>
      </c>
      <c r="Q77" s="11">
        <f>2*'OddsRatio_working_3-way'!K77*'OddsRatio_working_3-way'!L77*'OddsRatio_working_3-way'!M77</f>
        <v>7.2444475837050645E-2</v>
      </c>
      <c r="R77" s="11">
        <f t="shared" si="36"/>
        <v>0</v>
      </c>
      <c r="S77" s="11">
        <f t="shared" si="37"/>
        <v>-0.87797386464796145</v>
      </c>
      <c r="T77" s="11">
        <f t="shared" si="38"/>
        <v>-0.27181853394673727</v>
      </c>
      <c r="U77" s="11">
        <f>'OddsRatio_working_3-way'!S77-'OddsRatio_working_3-way'!R77^2/3</f>
        <v>-0.87797386464796145</v>
      </c>
      <c r="V77" s="11">
        <f>'OddsRatio_working_3-way'!S77*'OddsRatio_working_3-way'!R77/3-2*'OddsRatio_working_3-way'!R77^3/27-'OddsRatio_working_3-way'!T77</f>
        <v>0.27181853394673727</v>
      </c>
      <c r="W77" s="11">
        <f>'OddsRatio_working_3-way'!V77^2+4*'OddsRatio_working_3-way'!U77^3/27</f>
        <v>-2.6377753021563588E-2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0.15832172025540048</v>
      </c>
      <c r="Y77" s="11">
        <f>IF('OddsRatio_working_3-way'!W77&gt;=0,IF('OddsRatio_working_3-way'!V77+SQRT('OddsRatio_working_3-way'!W77)&gt;0,0,PI()),ACOS('OddsRatio_working_3-way'!V77/(2*'OddsRatio_working_3-way'!X77)))</f>
        <v>0.53858118737794225</v>
      </c>
      <c r="Z77" s="11">
        <f>'OddsRatio_working_3-way'!X77^(1/3)*COS('OddsRatio_working_3-way'!Y77/3)</f>
        <v>0.5322842279005473</v>
      </c>
      <c r="AA77" s="11">
        <f>'OddsRatio_working_3-way'!X77^(1/3)*COS(('OddsRatio_working_3-way'!Y77+2*PI())/3)</f>
        <v>-0.34979970002726396</v>
      </c>
      <c r="AB77" s="11">
        <f>'OddsRatio_working_3-way'!X77^(1/3)*COS(('OddsRatio_working_3-way'!Y77+4*PI())/3)</f>
        <v>-0.18248452787328343</v>
      </c>
      <c r="AC77" s="11">
        <f>'OddsRatio_working_3-way'!X77^(1/3)*SIN('OddsRatio_working_3-way'!Y77/3)</f>
        <v>9.6599459682609259E-2</v>
      </c>
      <c r="AD77" s="11">
        <f>'OddsRatio_working_3-way'!X77^(1/3)*SIN(('OddsRatio_working_3-way'!Y77+2*PI())/3)</f>
        <v>0.41267193355435494</v>
      </c>
      <c r="AE77" s="11">
        <f>'OddsRatio_working_3-way'!X77^(1/3)*SIN(('OddsRatio_working_3-way'!Y77+4*PI())/3)</f>
        <v>-0.50927139323696424</v>
      </c>
      <c r="AF77" s="11">
        <f>-'OddsRatio_working_3-way'!U77/(3*'OddsRatio_working_3-way'!X77^(1/3))*COS(('OddsRatio_working_3-way'!Y77)/3)</f>
        <v>0.5322842279005473</v>
      </c>
      <c r="AG77" s="11">
        <f>-'OddsRatio_working_3-way'!U77/(3*'OddsRatio_working_3-way'!X77^(1/3))*COS(('OddsRatio_working_3-way'!Y77+2*PI())/3)</f>
        <v>-0.34979970002726396</v>
      </c>
      <c r="AH77" s="11">
        <f>-'OddsRatio_working_3-way'!U77/(3*'OddsRatio_working_3-way'!X77^(1/3))*COS(('OddsRatio_working_3-way'!Y77+4*PI())/3)</f>
        <v>-0.18248452787328343</v>
      </c>
      <c r="AI77" s="11">
        <f>'OddsRatio_working_3-way'!U77/(3*'OddsRatio_working_3-way'!X77^(1/3))*SIN(('OddsRatio_working_3-way'!Y77)/3)</f>
        <v>-9.6599459682609259E-2</v>
      </c>
      <c r="AJ77" s="11">
        <f>'OddsRatio_working_3-way'!U77/(3*'OddsRatio_working_3-way'!X77^(1/3))*SIN(('OddsRatio_working_3-way'!Y77+2*PI())/3)</f>
        <v>-0.41267193355435494</v>
      </c>
      <c r="AK77" s="11">
        <f>'OddsRatio_working_3-way'!U77/(3*'OddsRatio_working_3-way'!X77^(1/3))*SIN(('OddsRatio_working_3-way'!Y77+4*PI())/3)</f>
        <v>0.50927139323696424</v>
      </c>
      <c r="AL77" s="11">
        <f>'OddsRatio_working_3-way'!Z77+'OddsRatio_working_3-way'!AF77</f>
        <v>1.0645684558010946</v>
      </c>
      <c r="AM77" s="11">
        <f>'OddsRatio_working_3-way'!AA77+'OddsRatio_working_3-way'!AG77</f>
        <v>-0.69959940005452792</v>
      </c>
      <c r="AN77" s="11">
        <f>'OddsRatio_working_3-way'!AB77+'OddsRatio_working_3-way'!AH77</f>
        <v>-0.36496905574656685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1.0645684558010946</v>
      </c>
      <c r="AS77" s="11">
        <f>IF(('OddsRatio_working_3-way'!X77=0),IF(Q77&gt;0,-Q77^(1/3),(-Q77)^(1/3)),'OddsRatio_working_3-way'!AM77-'OddsRatio_working_3-way'!R77/3)</f>
        <v>-0.69959940005452792</v>
      </c>
      <c r="AT77" s="11">
        <f>IF(('OddsRatio_working_3-way'!X77=0),IF(Q77&gt;0,-Q77^(1/3),(-Q77)^(1/3)),'OddsRatio_working_3-way'!AN77-'OddsRatio_working_3-way'!R77/3)</f>
        <v>-0.36496905574656685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4.0599999999999996</v>
      </c>
      <c r="D78" s="9">
        <f t="shared" si="26"/>
        <v>0.47228473447440061</v>
      </c>
      <c r="E78" s="9">
        <f t="shared" si="27"/>
        <v>0.29277085563587479</v>
      </c>
      <c r="F78" s="9">
        <f t="shared" si="28"/>
        <v>0.23494440988972462</v>
      </c>
      <c r="G78" s="9">
        <f t="shared" si="29"/>
        <v>1.0641588230171337</v>
      </c>
      <c r="H78" s="9">
        <f t="shared" si="30"/>
        <v>2.1173667641679899</v>
      </c>
      <c r="I78" s="9">
        <f t="shared" si="31"/>
        <v>3.4156405282488937</v>
      </c>
      <c r="J78" s="9">
        <f t="shared" si="32"/>
        <v>4.2563259984324286</v>
      </c>
      <c r="K78" s="11">
        <f t="shared" si="33"/>
        <v>0.48780487804878053</v>
      </c>
      <c r="L78" s="11">
        <f t="shared" si="34"/>
        <v>0.3058103975535168</v>
      </c>
      <c r="M78" s="11">
        <f t="shared" si="35"/>
        <v>0.24630541871921185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-0.26798404333299897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0.2344191200758666</v>
      </c>
      <c r="Q78" s="11">
        <f>2*'OddsRatio_working_3-way'!K78*'OddsRatio_working_3-way'!L78*'OddsRatio_working_3-way'!M78</f>
        <v>7.3485617578641568E-2</v>
      </c>
      <c r="R78" s="11">
        <f t="shared" si="36"/>
        <v>0</v>
      </c>
      <c r="S78" s="11">
        <f t="shared" si="37"/>
        <v>-0.87475029169768759</v>
      </c>
      <c r="T78" s="11">
        <f t="shared" si="38"/>
        <v>-0.27421639238172024</v>
      </c>
      <c r="U78" s="11">
        <f>'OddsRatio_working_3-way'!S78-'OddsRatio_working_3-way'!R78^2/3</f>
        <v>-0.87475029169768759</v>
      </c>
      <c r="V78" s="11">
        <f>'OddsRatio_working_3-way'!S78*'OddsRatio_working_3-way'!R78/3-2*'OddsRatio_working_3-way'!R78^3/27-'OddsRatio_working_3-way'!T78</f>
        <v>0.27421639238172024</v>
      </c>
      <c r="W78" s="11">
        <f>'OddsRatio_working_3-way'!V78^2+4*'OddsRatio_working_3-way'!U78^3/27</f>
        <v>-2.3968109394699025E-2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0.1574505789490345</v>
      </c>
      <c r="Y78" s="11">
        <f>IF('OddsRatio_working_3-way'!W78&gt;=0,IF('OddsRatio_working_3-way'!V78+SQRT('OddsRatio_working_3-way'!W78)&gt;0,0,PI()),ACOS('OddsRatio_working_3-way'!V78/(2*'OddsRatio_working_3-way'!X78)))</f>
        <v>0.51396613070003361</v>
      </c>
      <c r="Z78" s="11">
        <f>'OddsRatio_working_3-way'!X78^(1/3)*COS('OddsRatio_working_3-way'!Y78/3)</f>
        <v>0.53207941150856686</v>
      </c>
      <c r="AA78" s="11">
        <f>'OddsRatio_working_3-way'!X78^(1/3)*COS(('OddsRatio_working_3-way'!Y78+2*PI())/3)</f>
        <v>-0.34576547204689906</v>
      </c>
      <c r="AB78" s="11">
        <f>'OddsRatio_working_3-way'!X78^(1/3)*COS(('OddsRatio_working_3-way'!Y78+4*PI())/3)</f>
        <v>-0.18631393946166788</v>
      </c>
      <c r="AC78" s="11">
        <f>'OddsRatio_working_3-way'!X78^(1/3)*SIN('OddsRatio_working_3-way'!Y78/3)</f>
        <v>9.2059385260781626E-2</v>
      </c>
      <c r="AD78" s="11">
        <f>'OddsRatio_working_3-way'!X78^(1/3)*SIN(('OddsRatio_working_3-way'!Y78+2*PI())/3)</f>
        <v>0.41476459456670228</v>
      </c>
      <c r="AE78" s="11">
        <f>'OddsRatio_working_3-way'!X78^(1/3)*SIN(('OddsRatio_working_3-way'!Y78+4*PI())/3)</f>
        <v>-0.50682397982748395</v>
      </c>
      <c r="AF78" s="11">
        <f>-'OddsRatio_working_3-way'!U78/(3*'OddsRatio_working_3-way'!X78^(1/3))*COS(('OddsRatio_working_3-way'!Y78)/3)</f>
        <v>0.53207941150856686</v>
      </c>
      <c r="AG78" s="11">
        <f>-'OddsRatio_working_3-way'!U78/(3*'OddsRatio_working_3-way'!X78^(1/3))*COS(('OddsRatio_working_3-way'!Y78+2*PI())/3)</f>
        <v>-0.34576547204689906</v>
      </c>
      <c r="AH78" s="11">
        <f>-'OddsRatio_working_3-way'!U78/(3*'OddsRatio_working_3-way'!X78^(1/3))*COS(('OddsRatio_working_3-way'!Y78+4*PI())/3)</f>
        <v>-0.18631393946166788</v>
      </c>
      <c r="AI78" s="11">
        <f>'OddsRatio_working_3-way'!U78/(3*'OddsRatio_working_3-way'!X78^(1/3))*SIN(('OddsRatio_working_3-way'!Y78)/3)</f>
        <v>-9.2059385260781626E-2</v>
      </c>
      <c r="AJ78" s="11">
        <f>'OddsRatio_working_3-way'!U78/(3*'OddsRatio_working_3-way'!X78^(1/3))*SIN(('OddsRatio_working_3-way'!Y78+2*PI())/3)</f>
        <v>-0.41476459456670228</v>
      </c>
      <c r="AK78" s="11">
        <f>'OddsRatio_working_3-way'!U78/(3*'OddsRatio_working_3-way'!X78^(1/3))*SIN(('OddsRatio_working_3-way'!Y78+4*PI())/3)</f>
        <v>0.50682397982748395</v>
      </c>
      <c r="AL78" s="11">
        <f>'OddsRatio_working_3-way'!Z78+'OddsRatio_working_3-way'!AF78</f>
        <v>1.0641588230171337</v>
      </c>
      <c r="AM78" s="11">
        <f>'OddsRatio_working_3-way'!AA78+'OddsRatio_working_3-way'!AG78</f>
        <v>-0.69153094409379812</v>
      </c>
      <c r="AN78" s="11">
        <f>'OddsRatio_working_3-way'!AB78+'OddsRatio_working_3-way'!AH78</f>
        <v>-0.37262787892333576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1.0641588230171337</v>
      </c>
      <c r="AS78" s="11">
        <f>IF(('OddsRatio_working_3-way'!X78=0),IF(Q78&gt;0,-Q78^(1/3),(-Q78)^(1/3)),'OddsRatio_working_3-way'!AM78-'OddsRatio_working_3-way'!R78/3)</f>
        <v>-0.69153094409379812</v>
      </c>
      <c r="AT78" s="11">
        <f>IF(('OddsRatio_working_3-way'!X78=0),IF(Q78&gt;0,-Q78^(1/3),(-Q78)^(1/3)),'OddsRatio_working_3-way'!AN78-'OddsRatio_working_3-way'!R78/3)</f>
        <v>-0.37262787892333576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1.33</v>
      </c>
      <c r="B79" s="4">
        <f>IF('True_Odds_Calculator_3-way'!B78="","",'True_Odds_Calculator_3-way'!B78)</f>
        <v>4.8499999999999996</v>
      </c>
      <c r="C79" s="4">
        <f>IF('True_Odds_Calculator_3-way'!C78="","",'True_Odds_Calculator_3-way'!C78)</f>
        <v>11.25</v>
      </c>
      <c r="D79" s="9">
        <f t="shared" si="26"/>
        <v>0.730827277553737</v>
      </c>
      <c r="E79" s="9">
        <f t="shared" si="27"/>
        <v>0.18878690429973746</v>
      </c>
      <c r="F79" s="9">
        <f t="shared" si="28"/>
        <v>8.0385818146525706E-2</v>
      </c>
      <c r="G79" s="9">
        <f t="shared" si="29"/>
        <v>1.1160980734519064</v>
      </c>
      <c r="H79" s="9">
        <f t="shared" si="30"/>
        <v>1.3683123642391291</v>
      </c>
      <c r="I79" s="9">
        <f t="shared" si="31"/>
        <v>5.2969775827898387</v>
      </c>
      <c r="J79" s="9">
        <f t="shared" si="32"/>
        <v>12.440005252882038</v>
      </c>
      <c r="K79" s="11">
        <f t="shared" si="33"/>
        <v>0.75187969924812026</v>
      </c>
      <c r="L79" s="11">
        <f t="shared" si="34"/>
        <v>0.2061855670103093</v>
      </c>
      <c r="M79" s="11">
        <f t="shared" si="35"/>
        <v>8.8888888888888892E-2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-0.1794537891119552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0.19884763455029325</v>
      </c>
      <c r="Q79" s="11">
        <f>2*'OddsRatio_working_3-way'!K79*'OddsRatio_working_3-way'!L79*'OddsRatio_working_3-way'!M79</f>
        <v>2.7560309708980359E-2</v>
      </c>
      <c r="R79" s="11">
        <f t="shared" si="36"/>
        <v>0</v>
      </c>
      <c r="S79" s="11">
        <f t="shared" si="37"/>
        <v>-1.10807152935756</v>
      </c>
      <c r="T79" s="11">
        <f t="shared" si="38"/>
        <v>-0.1535788675478254</v>
      </c>
      <c r="U79" s="11">
        <f>'OddsRatio_working_3-way'!S79-'OddsRatio_working_3-way'!R79^2/3</f>
        <v>-1.10807152935756</v>
      </c>
      <c r="V79" s="11">
        <f>'OddsRatio_working_3-way'!S79*'OddsRatio_working_3-way'!R79/3-2*'OddsRatio_working_3-way'!R79^3/27-'OddsRatio_working_3-way'!T79</f>
        <v>0.1535788675478254</v>
      </c>
      <c r="W79" s="11">
        <f>'OddsRatio_working_3-way'!V79^2+4*'OddsRatio_working_3-way'!U79^3/27</f>
        <v>-0.17797133456259434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0.22447594699648046</v>
      </c>
      <c r="Y79" s="11">
        <f>IF('OddsRatio_working_3-way'!W79&gt;=0,IF('OddsRatio_working_3-way'!V79+SQRT('OddsRatio_working_3-way'!W79)&gt;0,0,PI()),ACOS('OddsRatio_working_3-way'!V79/(2*'OddsRatio_working_3-way'!X79)))</f>
        <v>1.2216634502780461</v>
      </c>
      <c r="Z79" s="11">
        <f>'OddsRatio_working_3-way'!X79^(1/3)*COS('OddsRatio_working_3-way'!Y79/3)</f>
        <v>0.55804903672595318</v>
      </c>
      <c r="AA79" s="11">
        <f>'OddsRatio_working_3-way'!X79^(1/3)*COS(('OddsRatio_working_3-way'!Y79+2*PI())/3)</f>
        <v>-0.48748035732249528</v>
      </c>
      <c r="AB79" s="11">
        <f>'OddsRatio_working_3-way'!X79^(1/3)*COS(('OddsRatio_working_3-way'!Y79+4*PI())/3)</f>
        <v>-7.0568679403458123E-2</v>
      </c>
      <c r="AC79" s="11">
        <f>'OddsRatio_working_3-way'!X79^(1/3)*SIN('OddsRatio_working_3-way'!Y79/3)</f>
        <v>0.24070406947485484</v>
      </c>
      <c r="AD79" s="11">
        <f>'OddsRatio_working_3-way'!X79^(1/3)*SIN(('OddsRatio_working_3-way'!Y79+2*PI())/3)</f>
        <v>0.36293260762468327</v>
      </c>
      <c r="AE79" s="11">
        <f>'OddsRatio_working_3-way'!X79^(1/3)*SIN(('OddsRatio_working_3-way'!Y79+4*PI())/3)</f>
        <v>-0.60363667709953805</v>
      </c>
      <c r="AF79" s="11">
        <f>-'OddsRatio_working_3-way'!U79/(3*'OddsRatio_working_3-way'!X79^(1/3))*COS(('OddsRatio_working_3-way'!Y79)/3)</f>
        <v>0.55804903672595318</v>
      </c>
      <c r="AG79" s="11">
        <f>-'OddsRatio_working_3-way'!U79/(3*'OddsRatio_working_3-way'!X79^(1/3))*COS(('OddsRatio_working_3-way'!Y79+2*PI())/3)</f>
        <v>-0.48748035732249528</v>
      </c>
      <c r="AH79" s="11">
        <f>-'OddsRatio_working_3-way'!U79/(3*'OddsRatio_working_3-way'!X79^(1/3))*COS(('OddsRatio_working_3-way'!Y79+4*PI())/3)</f>
        <v>-7.0568679403458123E-2</v>
      </c>
      <c r="AI79" s="11">
        <f>'OddsRatio_working_3-way'!U79/(3*'OddsRatio_working_3-way'!X79^(1/3))*SIN(('OddsRatio_working_3-way'!Y79)/3)</f>
        <v>-0.24070406947485484</v>
      </c>
      <c r="AJ79" s="11">
        <f>'OddsRatio_working_3-way'!U79/(3*'OddsRatio_working_3-way'!X79^(1/3))*SIN(('OddsRatio_working_3-way'!Y79+2*PI())/3)</f>
        <v>-0.36293260762468327</v>
      </c>
      <c r="AK79" s="11">
        <f>'OddsRatio_working_3-way'!U79/(3*'OddsRatio_working_3-way'!X79^(1/3))*SIN(('OddsRatio_working_3-way'!Y79+4*PI())/3)</f>
        <v>0.60363667709953805</v>
      </c>
      <c r="AL79" s="11">
        <f>'OddsRatio_working_3-way'!Z79+'OddsRatio_working_3-way'!AF79</f>
        <v>1.1160980734519064</v>
      </c>
      <c r="AM79" s="11">
        <f>'OddsRatio_working_3-way'!AA79+'OddsRatio_working_3-way'!AG79</f>
        <v>-0.97496071464499057</v>
      </c>
      <c r="AN79" s="11">
        <f>'OddsRatio_working_3-way'!AB79+'OddsRatio_working_3-way'!AH79</f>
        <v>-0.14113735880691625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1.1160980734519064</v>
      </c>
      <c r="AS79" s="11">
        <f>IF(('OddsRatio_working_3-way'!X79=0),IF(Q79&gt;0,-Q79^(1/3),(-Q79)^(1/3)),'OddsRatio_working_3-way'!AM79-'OddsRatio_working_3-way'!R79/3)</f>
        <v>-0.97496071464499057</v>
      </c>
      <c r="AT79" s="11">
        <f>IF(('OddsRatio_working_3-way'!X79=0),IF(Q79&gt;0,-Q79^(1/3),(-Q79)^(1/3)),'OddsRatio_working_3-way'!AN79-'OddsRatio_working_3-way'!R79/3)</f>
        <v>-0.14113735880691625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3.21</v>
      </c>
      <c r="B80" s="4">
        <f>IF('True_Odds_Calculator_3-way'!B79="","",'True_Odds_Calculator_3-way'!B79)</f>
        <v>2.98</v>
      </c>
      <c r="C80" s="4">
        <f>IF('True_Odds_Calculator_3-way'!C79="","",'True_Odds_Calculator_3-way'!C79)</f>
        <v>2.52</v>
      </c>
      <c r="D80" s="9">
        <f t="shared" si="26"/>
        <v>0.29764180818084529</v>
      </c>
      <c r="E80" s="9">
        <f t="shared" si="27"/>
        <v>0.3211139888762482</v>
      </c>
      <c r="F80" s="9">
        <f t="shared" si="28"/>
        <v>0.38124420294290651</v>
      </c>
      <c r="G80" s="9">
        <f t="shared" si="29"/>
        <v>1.0677570416339306</v>
      </c>
      <c r="H80" s="9">
        <f t="shared" si="30"/>
        <v>3.3597430620109869</v>
      </c>
      <c r="I80" s="9">
        <f t="shared" si="31"/>
        <v>3.1141589424351821</v>
      </c>
      <c r="J80" s="9">
        <f t="shared" si="32"/>
        <v>2.6229907032835742</v>
      </c>
      <c r="K80" s="11">
        <f t="shared" si="33"/>
        <v>0.3115264797507788</v>
      </c>
      <c r="L80" s="11">
        <f t="shared" si="34"/>
        <v>0.33557046979865773</v>
      </c>
      <c r="M80" s="11">
        <f t="shared" si="35"/>
        <v>0.3968253968253968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-0.27591747983142323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0.23687229671047019</v>
      </c>
      <c r="Q80" s="11">
        <f>2*'OddsRatio_working_3-way'!K80*'OddsRatio_working_3-way'!L80*'OddsRatio_working_3-way'!M80</f>
        <v>8.296752949578641E-2</v>
      </c>
      <c r="R80" s="11">
        <f t="shared" si="36"/>
        <v>0</v>
      </c>
      <c r="S80" s="11">
        <f t="shared" si="37"/>
        <v>-0.85848963557941893</v>
      </c>
      <c r="T80" s="11">
        <f t="shared" si="38"/>
        <v>-0.30069689512413972</v>
      </c>
      <c r="U80" s="11">
        <f>'OddsRatio_working_3-way'!S80-'OddsRatio_working_3-way'!R80^2/3</f>
        <v>-0.85848963557941893</v>
      </c>
      <c r="V80" s="11">
        <f>'OddsRatio_working_3-way'!S80*'OddsRatio_working_3-way'!R80/3-2*'OddsRatio_working_3-way'!R80^3/27-'OddsRatio_working_3-way'!T80</f>
        <v>0.30069689512413972</v>
      </c>
      <c r="W80" s="11">
        <f>'OddsRatio_working_3-way'!V80^2+4*'OddsRatio_working_3-way'!U80^3/27</f>
        <v>-3.3162936295069306E-3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0.15308079269360086</v>
      </c>
      <c r="Y80" s="11">
        <f>IF('OddsRatio_working_3-way'!W80&gt;=0,IF('OddsRatio_working_3-way'!V80+SQRT('OddsRatio_working_3-way'!W80)&gt;0,0,PI()),ACOS('OddsRatio_working_3-way'!V80/(2*'OddsRatio_working_3-way'!X80)))</f>
        <v>0.18922152009194981</v>
      </c>
      <c r="Z80" s="11">
        <f>'OddsRatio_working_3-way'!X80^(1/3)*COS('OddsRatio_working_3-way'!Y80/3)</f>
        <v>0.5338785208169653</v>
      </c>
      <c r="AA80" s="11">
        <f>'OddsRatio_working_3-way'!X80^(1/3)*COS(('OddsRatio_working_3-way'!Y80+2*PI())/3)</f>
        <v>-0.29614033320678262</v>
      </c>
      <c r="AB80" s="11">
        <f>'OddsRatio_working_3-way'!X80^(1/3)*COS(('OddsRatio_working_3-way'!Y80+4*PI())/3)</f>
        <v>-0.23773818761018253</v>
      </c>
      <c r="AC80" s="11">
        <f>'OddsRatio_working_3-way'!X80^(1/3)*SIN('OddsRatio_working_3-way'!Y80/3)</f>
        <v>3.3718494481448778E-2</v>
      </c>
      <c r="AD80" s="11">
        <f>'OddsRatio_working_3-way'!X80^(1/3)*SIN(('OddsRatio_working_3-way'!Y80+2*PI())/3)</f>
        <v>0.4454931143216268</v>
      </c>
      <c r="AE80" s="11">
        <f>'OddsRatio_working_3-way'!X80^(1/3)*SIN(('OddsRatio_working_3-way'!Y80+4*PI())/3)</f>
        <v>-0.47921160880307562</v>
      </c>
      <c r="AF80" s="11">
        <f>-'OddsRatio_working_3-way'!U80/(3*'OddsRatio_working_3-way'!X80^(1/3))*COS(('OddsRatio_working_3-way'!Y80)/3)</f>
        <v>0.5338785208169653</v>
      </c>
      <c r="AG80" s="11">
        <f>-'OddsRatio_working_3-way'!U80/(3*'OddsRatio_working_3-way'!X80^(1/3))*COS(('OddsRatio_working_3-way'!Y80+2*PI())/3)</f>
        <v>-0.29614033320678262</v>
      </c>
      <c r="AH80" s="11">
        <f>-'OddsRatio_working_3-way'!U80/(3*'OddsRatio_working_3-way'!X80^(1/3))*COS(('OddsRatio_working_3-way'!Y80+4*PI())/3)</f>
        <v>-0.23773818761018253</v>
      </c>
      <c r="AI80" s="11">
        <f>'OddsRatio_working_3-way'!U80/(3*'OddsRatio_working_3-way'!X80^(1/3))*SIN(('OddsRatio_working_3-way'!Y80)/3)</f>
        <v>-3.3718494481448778E-2</v>
      </c>
      <c r="AJ80" s="11">
        <f>'OddsRatio_working_3-way'!U80/(3*'OddsRatio_working_3-way'!X80^(1/3))*SIN(('OddsRatio_working_3-way'!Y80+2*PI())/3)</f>
        <v>-0.4454931143216268</v>
      </c>
      <c r="AK80" s="11">
        <f>'OddsRatio_working_3-way'!U80/(3*'OddsRatio_working_3-way'!X80^(1/3))*SIN(('OddsRatio_working_3-way'!Y80+4*PI())/3)</f>
        <v>0.47921160880307562</v>
      </c>
      <c r="AL80" s="11">
        <f>'OddsRatio_working_3-way'!Z80+'OddsRatio_working_3-way'!AF80</f>
        <v>1.0677570416339306</v>
      </c>
      <c r="AM80" s="11">
        <f>'OddsRatio_working_3-way'!AA80+'OddsRatio_working_3-way'!AG80</f>
        <v>-0.59228066641356525</v>
      </c>
      <c r="AN80" s="11">
        <f>'OddsRatio_working_3-way'!AB80+'OddsRatio_working_3-way'!AH80</f>
        <v>-0.47547637522036507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1.0677570416339306</v>
      </c>
      <c r="AS80" s="11">
        <f>IF(('OddsRatio_working_3-way'!X80=0),IF(Q80&gt;0,-Q80^(1/3),(-Q80)^(1/3)),'OddsRatio_working_3-way'!AM80-'OddsRatio_working_3-way'!R80/3)</f>
        <v>-0.59228066641356525</v>
      </c>
      <c r="AT80" s="11">
        <f>IF(('OddsRatio_working_3-way'!X80=0),IF(Q80&gt;0,-Q80^(1/3),(-Q80)^(1/3)),'OddsRatio_working_3-way'!AN80-'OddsRatio_working_3-way'!R80/3)</f>
        <v>-0.47547637522036507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1.95</v>
      </c>
      <c r="B81" s="4">
        <f>IF('True_Odds_Calculator_3-way'!B80="","",'True_Odds_Calculator_3-way'!B80)</f>
        <v>3.35</v>
      </c>
      <c r="C81" s="4">
        <f>IF('True_Odds_Calculator_3-way'!C80="","",'True_Odds_Calculator_3-way'!C80)</f>
        <v>4.2300000000000004</v>
      </c>
      <c r="D81" s="9">
        <f t="shared" si="26"/>
        <v>0.4939725121917784</v>
      </c>
      <c r="E81" s="9">
        <f t="shared" si="27"/>
        <v>0.28296128642208385</v>
      </c>
      <c r="F81" s="9">
        <f t="shared" si="28"/>
        <v>0.22306620138613786</v>
      </c>
      <c r="G81" s="9">
        <f t="shared" si="29"/>
        <v>1.0783201500806188</v>
      </c>
      <c r="H81" s="9">
        <f t="shared" si="30"/>
        <v>2.0244041425765875</v>
      </c>
      <c r="I81" s="9">
        <f t="shared" si="31"/>
        <v>3.5340523526894545</v>
      </c>
      <c r="J81" s="9">
        <f t="shared" si="32"/>
        <v>4.4829740847603983</v>
      </c>
      <c r="K81" s="11">
        <f t="shared" si="33"/>
        <v>0.51282051282051289</v>
      </c>
      <c r="L81" s="11">
        <f t="shared" si="34"/>
        <v>0.29850746268656714</v>
      </c>
      <c r="M81" s="11">
        <f t="shared" si="35"/>
        <v>0.23640661938534277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-0.26096015648254445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0.23631614612878504</v>
      </c>
      <c r="Q81" s="11">
        <f>2*'OddsRatio_working_3-way'!K81*'OddsRatio_working_3-way'!L81*'OddsRatio_working_3-way'!M81</f>
        <v>7.2378605246182254E-2</v>
      </c>
      <c r="R81" s="11">
        <f t="shared" si="36"/>
        <v>0</v>
      </c>
      <c r="S81" s="11">
        <f t="shared" si="37"/>
        <v>-0.90556408807408173</v>
      </c>
      <c r="T81" s="11">
        <f t="shared" si="38"/>
        <v>-0.27735500400431295</v>
      </c>
      <c r="U81" s="11">
        <f>'OddsRatio_working_3-way'!S81-'OddsRatio_working_3-way'!R81^2/3</f>
        <v>-0.90556408807408173</v>
      </c>
      <c r="V81" s="11">
        <f>'OddsRatio_working_3-way'!S81*'OddsRatio_working_3-way'!R81/3-2*'OddsRatio_working_3-way'!R81^3/27-'OddsRatio_working_3-way'!T81</f>
        <v>0.27735500400431295</v>
      </c>
      <c r="W81" s="11">
        <f>'OddsRatio_working_3-way'!V81^2+4*'OddsRatio_working_3-way'!U81^3/27</f>
        <v>-3.3089682610731141E-2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0.16584290824223055</v>
      </c>
      <c r="Y81" s="11">
        <f>IF('OddsRatio_working_3-way'!W81&gt;=0,IF('OddsRatio_working_3-way'!V81+SQRT('OddsRatio_working_3-way'!W81)&gt;0,0,PI()),ACOS('OddsRatio_working_3-way'!V81/(2*'OddsRatio_working_3-way'!X81)))</f>
        <v>0.58048280687454068</v>
      </c>
      <c r="Z81" s="11">
        <f>'OddsRatio_working_3-way'!X81^(1/3)*COS('OddsRatio_working_3-way'!Y81/3)</f>
        <v>0.53916007504030949</v>
      </c>
      <c r="AA81" s="11">
        <f>'OddsRatio_working_3-way'!X81^(1/3)*COS(('OddsRatio_working_3-way'!Y81+2*PI())/3)</f>
        <v>-0.36107228927087054</v>
      </c>
      <c r="AB81" s="11">
        <f>'OddsRatio_working_3-way'!X81^(1/3)*COS(('OddsRatio_working_3-way'!Y81+4*PI())/3)</f>
        <v>-0.17808778576943907</v>
      </c>
      <c r="AC81" s="11">
        <f>'OddsRatio_working_3-way'!X81^(1/3)*SIN('OddsRatio_working_3-way'!Y81/3)</f>
        <v>0.10564615235408155</v>
      </c>
      <c r="AD81" s="11">
        <f>'OddsRatio_working_3-way'!X81^(1/3)*SIN(('OddsRatio_working_3-way'!Y81+2*PI())/3)</f>
        <v>0.41410324551419148</v>
      </c>
      <c r="AE81" s="11">
        <f>'OddsRatio_working_3-way'!X81^(1/3)*SIN(('OddsRatio_working_3-way'!Y81+4*PI())/3)</f>
        <v>-0.51974939786827301</v>
      </c>
      <c r="AF81" s="11">
        <f>-'OddsRatio_working_3-way'!U81/(3*'OddsRatio_working_3-way'!X81^(1/3))*COS(('OddsRatio_working_3-way'!Y81)/3)</f>
        <v>0.53916007504030938</v>
      </c>
      <c r="AG81" s="11">
        <f>-'OddsRatio_working_3-way'!U81/(3*'OddsRatio_working_3-way'!X81^(1/3))*COS(('OddsRatio_working_3-way'!Y81+2*PI())/3)</f>
        <v>-0.36107228927087048</v>
      </c>
      <c r="AH81" s="11">
        <f>-'OddsRatio_working_3-way'!U81/(3*'OddsRatio_working_3-way'!X81^(1/3))*COS(('OddsRatio_working_3-way'!Y81+4*PI())/3)</f>
        <v>-0.17808778576943904</v>
      </c>
      <c r="AI81" s="11">
        <f>'OddsRatio_working_3-way'!U81/(3*'OddsRatio_working_3-way'!X81^(1/3))*SIN(('OddsRatio_working_3-way'!Y81)/3)</f>
        <v>-0.10564615235408152</v>
      </c>
      <c r="AJ81" s="11">
        <f>'OddsRatio_working_3-way'!U81/(3*'OddsRatio_working_3-way'!X81^(1/3))*SIN(('OddsRatio_working_3-way'!Y81+2*PI())/3)</f>
        <v>-0.41410324551419142</v>
      </c>
      <c r="AK81" s="11">
        <f>'OddsRatio_working_3-way'!U81/(3*'OddsRatio_working_3-way'!X81^(1/3))*SIN(('OddsRatio_working_3-way'!Y81+4*PI())/3)</f>
        <v>0.5197493978682729</v>
      </c>
      <c r="AL81" s="11">
        <f>'OddsRatio_working_3-way'!Z81+'OddsRatio_working_3-way'!AF81</f>
        <v>1.0783201500806188</v>
      </c>
      <c r="AM81" s="11">
        <f>'OddsRatio_working_3-way'!AA81+'OddsRatio_working_3-way'!AG81</f>
        <v>-0.72214457854174108</v>
      </c>
      <c r="AN81" s="11">
        <f>'OddsRatio_working_3-way'!AB81+'OddsRatio_working_3-way'!AH81</f>
        <v>-0.35617557153887813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1.0783201500806188</v>
      </c>
      <c r="AS81" s="11">
        <f>IF(('OddsRatio_working_3-way'!X81=0),IF(Q81&gt;0,-Q81^(1/3),(-Q81)^(1/3)),'OddsRatio_working_3-way'!AM81-'OddsRatio_working_3-way'!R81/3)</f>
        <v>-0.72214457854174108</v>
      </c>
      <c r="AT81" s="11">
        <f>IF(('OddsRatio_working_3-way'!X81=0),IF(Q81&gt;0,-Q81^(1/3),(-Q81)^(1/3)),'OddsRatio_working_3-way'!AN81-'OddsRatio_working_3-way'!R81/3)</f>
        <v>-0.35617557153887813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6.46</v>
      </c>
      <c r="B82" s="4">
        <f>IF('True_Odds_Calculator_3-way'!B81="","",'True_Odds_Calculator_3-way'!B81)</f>
        <v>4</v>
      </c>
      <c r="C82" s="4">
        <f>IF('True_Odds_Calculator_3-way'!C81="","",'True_Odds_Calculator_3-way'!C81)</f>
        <v>1.55</v>
      </c>
      <c r="D82" s="9">
        <f t="shared" si="26"/>
        <v>0.14311290403200239</v>
      </c>
      <c r="E82" s="9">
        <f t="shared" si="27"/>
        <v>0.23310948548912552</v>
      </c>
      <c r="F82" s="9">
        <f t="shared" si="28"/>
        <v>0.62377761047887226</v>
      </c>
      <c r="G82" s="9">
        <f t="shared" si="29"/>
        <v>1.0966099082894245</v>
      </c>
      <c r="H82" s="9">
        <f t="shared" si="30"/>
        <v>6.9874900992602571</v>
      </c>
      <c r="I82" s="9">
        <f t="shared" si="31"/>
        <v>4.2898297248682731</v>
      </c>
      <c r="J82" s="9">
        <f t="shared" si="32"/>
        <v>1.6031354495591832</v>
      </c>
      <c r="K82" s="11">
        <f t="shared" si="33"/>
        <v>0.15479876160990713</v>
      </c>
      <c r="L82" s="11">
        <f t="shared" si="34"/>
        <v>0.25</v>
      </c>
      <c r="M82" s="11">
        <f t="shared" si="35"/>
        <v>0.64516129032258063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-0.22493258763607316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0.22495755517826826</v>
      </c>
      <c r="Q82" s="11">
        <f>2*'OddsRatio_working_3-way'!K82*'OddsRatio_working_3-way'!L82*'OddsRatio_working_3-way'!M82</f>
        <v>4.9935084390292622E-2</v>
      </c>
      <c r="R82" s="11">
        <f t="shared" si="36"/>
        <v>0</v>
      </c>
      <c r="S82" s="11">
        <f t="shared" si="37"/>
        <v>-1.0001110001109998</v>
      </c>
      <c r="T82" s="11">
        <f t="shared" si="38"/>
        <v>-0.22200022200022196</v>
      </c>
      <c r="U82" s="11">
        <f>'OddsRatio_working_3-way'!S82-'OddsRatio_working_3-way'!R82^2/3</f>
        <v>-1.0001110001109998</v>
      </c>
      <c r="V82" s="11">
        <f>'OddsRatio_working_3-way'!S82*'OddsRatio_working_3-way'!R82/3-2*'OddsRatio_working_3-way'!R82^3/27-'OddsRatio_working_3-way'!T82</f>
        <v>0.22200022200022196</v>
      </c>
      <c r="W82" s="11">
        <f>'OddsRatio_working_3-way'!V82^2+4*'OddsRatio_working_3-way'!U82^3/27</f>
        <v>-9.8913388438880478E-2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0.19248213359103508</v>
      </c>
      <c r="Y82" s="11">
        <f>IF('OddsRatio_working_3-way'!W82&gt;=0,IF('OddsRatio_working_3-way'!V82+SQRT('OddsRatio_working_3-way'!W82)&gt;0,0,PI()),ACOS('OddsRatio_working_3-way'!V82/(2*'OddsRatio_working_3-way'!X82)))</f>
        <v>0.95614037814795649</v>
      </c>
      <c r="Z82" s="11">
        <f>'OddsRatio_working_3-way'!X82^(1/3)*COS('OddsRatio_working_3-way'!Y82/3)</f>
        <v>0.54830495414471225</v>
      </c>
      <c r="AA82" s="11">
        <f>'OddsRatio_working_3-way'!X82^(1/3)*COS(('OddsRatio_working_3-way'!Y82+2*PI())/3)</f>
        <v>-0.4308337075150091</v>
      </c>
      <c r="AB82" s="11">
        <f>'OddsRatio_working_3-way'!X82^(1/3)*COS(('OddsRatio_working_3-way'!Y82+4*PI())/3)</f>
        <v>-0.11747124662970318</v>
      </c>
      <c r="AC82" s="11">
        <f>'OddsRatio_working_3-way'!X82^(1/3)*SIN('OddsRatio_working_3-way'!Y82/3)</f>
        <v>0.18091990114605491</v>
      </c>
      <c r="AD82" s="11">
        <f>'OddsRatio_working_3-way'!X82^(1/3)*SIN(('OddsRatio_working_3-way'!Y82+2*PI())/3)</f>
        <v>0.38438606873715497</v>
      </c>
      <c r="AE82" s="11">
        <f>'OddsRatio_working_3-way'!X82^(1/3)*SIN(('OddsRatio_working_3-way'!Y82+4*PI())/3)</f>
        <v>-0.56530596988321002</v>
      </c>
      <c r="AF82" s="11">
        <f>-'OddsRatio_working_3-way'!U82/(3*'OddsRatio_working_3-way'!X82^(1/3))*COS(('OddsRatio_working_3-way'!Y82)/3)</f>
        <v>0.54830495414471236</v>
      </c>
      <c r="AG82" s="11">
        <f>-'OddsRatio_working_3-way'!U82/(3*'OddsRatio_working_3-way'!X82^(1/3))*COS(('OddsRatio_working_3-way'!Y82+2*PI())/3)</f>
        <v>-0.43083370751500916</v>
      </c>
      <c r="AH82" s="11">
        <f>-'OddsRatio_working_3-way'!U82/(3*'OddsRatio_working_3-way'!X82^(1/3))*COS(('OddsRatio_working_3-way'!Y82+4*PI())/3)</f>
        <v>-0.11747124662970321</v>
      </c>
      <c r="AI82" s="11">
        <f>'OddsRatio_working_3-way'!U82/(3*'OddsRatio_working_3-way'!X82^(1/3))*SIN(('OddsRatio_working_3-way'!Y82)/3)</f>
        <v>-0.18091990114605494</v>
      </c>
      <c r="AJ82" s="11">
        <f>'OddsRatio_working_3-way'!U82/(3*'OddsRatio_working_3-way'!X82^(1/3))*SIN(('OddsRatio_working_3-way'!Y82+2*PI())/3)</f>
        <v>-0.38438606873715508</v>
      </c>
      <c r="AK82" s="11">
        <f>'OddsRatio_working_3-way'!U82/(3*'OddsRatio_working_3-way'!X82^(1/3))*SIN(('OddsRatio_working_3-way'!Y82+4*PI())/3)</f>
        <v>0.56530596988321014</v>
      </c>
      <c r="AL82" s="11">
        <f>'OddsRatio_working_3-way'!Z82+'OddsRatio_working_3-way'!AF82</f>
        <v>1.0966099082894245</v>
      </c>
      <c r="AM82" s="11">
        <f>'OddsRatio_working_3-way'!AA82+'OddsRatio_working_3-way'!AG82</f>
        <v>-0.86166741503001831</v>
      </c>
      <c r="AN82" s="11">
        <f>'OddsRatio_working_3-way'!AB82+'OddsRatio_working_3-way'!AH82</f>
        <v>-0.23494249325940639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1.0966099082894245</v>
      </c>
      <c r="AS82" s="11">
        <f>IF(('OddsRatio_working_3-way'!X82=0),IF(Q82&gt;0,-Q82^(1/3),(-Q82)^(1/3)),'OddsRatio_working_3-way'!AM82-'OddsRatio_working_3-way'!R82/3)</f>
        <v>-0.86166741503001831</v>
      </c>
      <c r="AT82" s="11">
        <f>IF(('OddsRatio_working_3-way'!X82=0),IF(Q82&gt;0,-Q82^(1/3),(-Q82)^(1/3)),'OddsRatio_working_3-way'!AN82-'OddsRatio_working_3-way'!R82/3)</f>
        <v>-0.23494249325940639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2.46</v>
      </c>
      <c r="B83" s="4">
        <f>IF('True_Odds_Calculator_3-way'!B82="","",'True_Odds_Calculator_3-way'!B82)</f>
        <v>3.18</v>
      </c>
      <c r="C83" s="4">
        <f>IF('True_Odds_Calculator_3-way'!C82="","",'True_Odds_Calculator_3-way'!C82)</f>
        <v>3.26</v>
      </c>
      <c r="D83" s="9">
        <f t="shared" si="26"/>
        <v>0.39649018475495629</v>
      </c>
      <c r="E83" s="9">
        <f t="shared" si="27"/>
        <v>0.30555154361879466</v>
      </c>
      <c r="F83" s="9">
        <f t="shared" si="28"/>
        <v>0.29795827162624927</v>
      </c>
      <c r="G83" s="9">
        <f t="shared" si="29"/>
        <v>1.0425551578524224</v>
      </c>
      <c r="H83" s="9">
        <f t="shared" si="30"/>
        <v>2.5221305304645365</v>
      </c>
      <c r="I83" s="9">
        <f t="shared" si="31"/>
        <v>3.2727702441182802</v>
      </c>
      <c r="J83" s="9">
        <f t="shared" si="32"/>
        <v>3.3561746567464747</v>
      </c>
      <c r="K83" s="11">
        <f t="shared" si="33"/>
        <v>0.4065040650406504</v>
      </c>
      <c r="L83" s="11">
        <f t="shared" si="34"/>
        <v>0.31446540880503143</v>
      </c>
      <c r="M83" s="11">
        <f t="shared" si="35"/>
        <v>0.30674846625766872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-0.28205770077147474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0.23135142799512265</v>
      </c>
      <c r="Q83" s="11">
        <f>2*'OddsRatio_working_3-way'!K83*'OddsRatio_working_3-way'!L83*'OddsRatio_working_3-way'!M83</f>
        <v>7.8424212879702582E-2</v>
      </c>
      <c r="R83" s="11">
        <f t="shared" si="36"/>
        <v>0</v>
      </c>
      <c r="S83" s="11">
        <f t="shared" si="37"/>
        <v>-0.82022730583968462</v>
      </c>
      <c r="T83" s="11">
        <f t="shared" si="38"/>
        <v>-0.27804315452192696</v>
      </c>
      <c r="U83" s="11">
        <f>'OddsRatio_working_3-way'!S83-'OddsRatio_working_3-way'!R83^2/3</f>
        <v>-0.82022730583968462</v>
      </c>
      <c r="V83" s="11">
        <f>'OddsRatio_working_3-way'!S83*'OddsRatio_working_3-way'!R83/3-2*'OddsRatio_working_3-way'!R83^3/27-'OddsRatio_working_3-way'!T83</f>
        <v>0.27804315452192696</v>
      </c>
      <c r="W83" s="11">
        <f>'OddsRatio_working_3-way'!V83^2+4*'OddsRatio_working_3-way'!U83^3/27</f>
        <v>-4.4441002908588711E-3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0.14296161728534257</v>
      </c>
      <c r="Y83" s="11">
        <f>IF('OddsRatio_working_3-way'!W83&gt;=0,IF('OddsRatio_working_3-way'!V83+SQRT('OddsRatio_working_3-way'!W83)&gt;0,0,PI()),ACOS('OddsRatio_working_3-way'!V83/(2*'OddsRatio_working_3-way'!X83)))</f>
        <v>0.23531959965710891</v>
      </c>
      <c r="Z83" s="11">
        <f>'OddsRatio_working_3-way'!X83^(1/3)*COS('OddsRatio_working_3-way'!Y83/3)</f>
        <v>0.52127757892621129</v>
      </c>
      <c r="AA83" s="11">
        <f>'OddsRatio_working_3-way'!X83^(1/3)*COS(('OddsRatio_working_3-way'!Y83+2*PI())/3)</f>
        <v>-0.29612245812267135</v>
      </c>
      <c r="AB83" s="11">
        <f>'OddsRatio_working_3-way'!X83^(1/3)*COS(('OddsRatio_working_3-way'!Y83+4*PI())/3)</f>
        <v>-0.22515512080354011</v>
      </c>
      <c r="AC83" s="11">
        <f>'OddsRatio_working_3-way'!X83^(1/3)*SIN('OddsRatio_working_3-way'!Y83/3)</f>
        <v>4.0973011304871472E-2</v>
      </c>
      <c r="AD83" s="11">
        <f>'OddsRatio_working_3-way'!X83^(1/3)*SIN(('OddsRatio_working_3-way'!Y83+2*PI())/3)</f>
        <v>0.43095312012091103</v>
      </c>
      <c r="AE83" s="11">
        <f>'OddsRatio_working_3-way'!X83^(1/3)*SIN(('OddsRatio_working_3-way'!Y83+4*PI())/3)</f>
        <v>-0.47192613142578244</v>
      </c>
      <c r="AF83" s="11">
        <f>-'OddsRatio_working_3-way'!U83/(3*'OddsRatio_working_3-way'!X83^(1/3))*COS(('OddsRatio_working_3-way'!Y83)/3)</f>
        <v>0.52127757892621118</v>
      </c>
      <c r="AG83" s="11">
        <f>-'OddsRatio_working_3-way'!U83/(3*'OddsRatio_working_3-way'!X83^(1/3))*COS(('OddsRatio_working_3-way'!Y83+2*PI())/3)</f>
        <v>-0.29612245812267129</v>
      </c>
      <c r="AH83" s="11">
        <f>-'OddsRatio_working_3-way'!U83/(3*'OddsRatio_working_3-way'!X83^(1/3))*COS(('OddsRatio_working_3-way'!Y83+4*PI())/3)</f>
        <v>-0.22515512080354008</v>
      </c>
      <c r="AI83" s="11">
        <f>'OddsRatio_working_3-way'!U83/(3*'OddsRatio_working_3-way'!X83^(1/3))*SIN(('OddsRatio_working_3-way'!Y83)/3)</f>
        <v>-4.0973011304871465E-2</v>
      </c>
      <c r="AJ83" s="11">
        <f>'OddsRatio_working_3-way'!U83/(3*'OddsRatio_working_3-way'!X83^(1/3))*SIN(('OddsRatio_working_3-way'!Y83+2*PI())/3)</f>
        <v>-0.43095312012091092</v>
      </c>
      <c r="AK83" s="11">
        <f>'OddsRatio_working_3-way'!U83/(3*'OddsRatio_working_3-way'!X83^(1/3))*SIN(('OddsRatio_working_3-way'!Y83+4*PI())/3)</f>
        <v>0.47192613142578232</v>
      </c>
      <c r="AL83" s="11">
        <f>'OddsRatio_working_3-way'!Z83+'OddsRatio_working_3-way'!AF83</f>
        <v>1.0425551578524224</v>
      </c>
      <c r="AM83" s="11">
        <f>'OddsRatio_working_3-way'!AA83+'OddsRatio_working_3-way'!AG83</f>
        <v>-0.5922449162453427</v>
      </c>
      <c r="AN83" s="11">
        <f>'OddsRatio_working_3-way'!AB83+'OddsRatio_working_3-way'!AH83</f>
        <v>-0.45031024160708022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1.0425551578524224</v>
      </c>
      <c r="AS83" s="11">
        <f>IF(('OddsRatio_working_3-way'!X83=0),IF(Q83&gt;0,-Q83^(1/3),(-Q83)^(1/3)),'OddsRatio_working_3-way'!AM83-'OddsRatio_working_3-way'!R83/3)</f>
        <v>-0.5922449162453427</v>
      </c>
      <c r="AT83" s="11">
        <f>IF(('OddsRatio_working_3-way'!X83=0),IF(Q83&gt;0,-Q83^(1/3),(-Q83)^(1/3)),'OddsRatio_working_3-way'!AN83-'OddsRatio_working_3-way'!R83/3)</f>
        <v>-0.45031024160708022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3.25</v>
      </c>
      <c r="C84" s="4">
        <f>IF('True_Odds_Calculator_3-way'!C83="","",'True_Odds_Calculator_3-way'!C83)</f>
        <v>2.84</v>
      </c>
      <c r="D84" s="9">
        <f t="shared" si="26"/>
        <v>0.35816347621491501</v>
      </c>
      <c r="E84" s="9">
        <f t="shared" si="27"/>
        <v>0.29902395194814529</v>
      </c>
      <c r="F84" s="9">
        <f t="shared" si="28"/>
        <v>0.34281257183693986</v>
      </c>
      <c r="G84" s="9">
        <f t="shared" si="29"/>
        <v>1.0418727604111622</v>
      </c>
      <c r="H84" s="9">
        <f t="shared" si="30"/>
        <v>2.7920211479071995</v>
      </c>
      <c r="I84" s="9">
        <f t="shared" si="31"/>
        <v>3.3442137109251142</v>
      </c>
      <c r="J84" s="9">
        <f t="shared" si="32"/>
        <v>2.9170458791565377</v>
      </c>
      <c r="K84" s="11">
        <f t="shared" si="33"/>
        <v>0.36764705882352938</v>
      </c>
      <c r="L84" s="11">
        <f t="shared" si="34"/>
        <v>0.30769230769230771</v>
      </c>
      <c r="M84" s="11">
        <f t="shared" si="35"/>
        <v>0.35211267605633806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-0.2836339302785037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0.23142247148046655</v>
      </c>
      <c r="Q84" s="11">
        <f>2*'OddsRatio_working_3-way'!K84*'OddsRatio_working_3-way'!L84*'OddsRatio_working_3-way'!M84</f>
        <v>7.9663501370212234E-2</v>
      </c>
      <c r="R84" s="11">
        <f t="shared" si="36"/>
        <v>0</v>
      </c>
      <c r="S84" s="11">
        <f t="shared" si="37"/>
        <v>-0.81591955960004481</v>
      </c>
      <c r="T84" s="11">
        <f t="shared" si="38"/>
        <v>-0.28086731827884504</v>
      </c>
      <c r="U84" s="11">
        <f>'OddsRatio_working_3-way'!S84-'OddsRatio_working_3-way'!R84^2/3</f>
        <v>-0.81591955960004481</v>
      </c>
      <c r="V84" s="11">
        <f>'OddsRatio_working_3-way'!S84*'OddsRatio_working_3-way'!R84/3-2*'OddsRatio_working_3-way'!R84^3/27-'OddsRatio_working_3-way'!T84</f>
        <v>0.28086731827884504</v>
      </c>
      <c r="W84" s="11">
        <f>'OddsRatio_working_3-way'!V84^2+4*'OddsRatio_working_3-way'!U84^3/27</f>
        <v>-1.5843386592636621E-3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0.14183686856421862</v>
      </c>
      <c r="Y84" s="11">
        <f>IF('OddsRatio_working_3-way'!W84&gt;=0,IF('OddsRatio_working_3-way'!V84+SQRT('OddsRatio_working_3-way'!W84)&gt;0,0,PI()),ACOS('OddsRatio_working_3-way'!V84/(2*'OddsRatio_working_3-way'!X84)))</f>
        <v>0.14077980921188415</v>
      </c>
      <c r="Z84" s="11">
        <f>'OddsRatio_working_3-way'!X84^(1/3)*COS('OddsRatio_working_3-way'!Y84/3)</f>
        <v>0.5209363802055812</v>
      </c>
      <c r="AA84" s="11">
        <f>'OddsRatio_working_3-way'!X84^(1/3)*COS(('OddsRatio_working_3-way'!Y84+2*PI())/3)</f>
        <v>-0.28165440575686296</v>
      </c>
      <c r="AB84" s="11">
        <f>'OddsRatio_working_3-way'!X84^(1/3)*COS(('OddsRatio_working_3-way'!Y84+4*PI())/3)</f>
        <v>-0.23928197444871835</v>
      </c>
      <c r="AC84" s="11">
        <f>'OddsRatio_working_3-way'!X84^(1/3)*SIN('OddsRatio_working_3-way'!Y84/3)</f>
        <v>2.4463734621976346E-2</v>
      </c>
      <c r="AD84" s="11">
        <f>'OddsRatio_working_3-way'!X84^(1/3)*SIN(('OddsRatio_working_3-way'!Y84+2*PI())/3)</f>
        <v>0.4389122717025542</v>
      </c>
      <c r="AE84" s="11">
        <f>'OddsRatio_working_3-way'!X84^(1/3)*SIN(('OddsRatio_working_3-way'!Y84+4*PI())/3)</f>
        <v>-0.46337600632453035</v>
      </c>
      <c r="AF84" s="11">
        <f>-'OddsRatio_working_3-way'!U84/(3*'OddsRatio_working_3-way'!X84^(1/3))*COS(('OddsRatio_working_3-way'!Y84)/3)</f>
        <v>0.52093638020558108</v>
      </c>
      <c r="AG84" s="11">
        <f>-'OddsRatio_working_3-way'!U84/(3*'OddsRatio_working_3-way'!X84^(1/3))*COS(('OddsRatio_working_3-way'!Y84+2*PI())/3)</f>
        <v>-0.28165440575686285</v>
      </c>
      <c r="AH84" s="11">
        <f>-'OddsRatio_working_3-way'!U84/(3*'OddsRatio_working_3-way'!X84^(1/3))*COS(('OddsRatio_working_3-way'!Y84+4*PI())/3)</f>
        <v>-0.23928197444871829</v>
      </c>
      <c r="AI84" s="11">
        <f>'OddsRatio_working_3-way'!U84/(3*'OddsRatio_working_3-way'!X84^(1/3))*SIN(('OddsRatio_working_3-way'!Y84)/3)</f>
        <v>-2.4463734621976339E-2</v>
      </c>
      <c r="AJ84" s="11">
        <f>'OddsRatio_working_3-way'!U84/(3*'OddsRatio_working_3-way'!X84^(1/3))*SIN(('OddsRatio_working_3-way'!Y84+2*PI())/3)</f>
        <v>-0.43891227170255409</v>
      </c>
      <c r="AK84" s="11">
        <f>'OddsRatio_working_3-way'!U84/(3*'OddsRatio_working_3-way'!X84^(1/3))*SIN(('OddsRatio_working_3-way'!Y84+4*PI())/3)</f>
        <v>0.4633760063245303</v>
      </c>
      <c r="AL84" s="11">
        <f>'OddsRatio_working_3-way'!Z84+'OddsRatio_working_3-way'!AF84</f>
        <v>1.0418727604111622</v>
      </c>
      <c r="AM84" s="11">
        <f>'OddsRatio_working_3-way'!AA84+'OddsRatio_working_3-way'!AG84</f>
        <v>-0.5633088115137258</v>
      </c>
      <c r="AN84" s="11">
        <f>'OddsRatio_working_3-way'!AB84+'OddsRatio_working_3-way'!AH84</f>
        <v>-0.47856394889743664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1.0418727604111622</v>
      </c>
      <c r="AS84" s="11">
        <f>IF(('OddsRatio_working_3-way'!X84=0),IF(Q84&gt;0,-Q84^(1/3),(-Q84)^(1/3)),'OddsRatio_working_3-way'!AM84-'OddsRatio_working_3-way'!R84/3)</f>
        <v>-0.5633088115137258</v>
      </c>
      <c r="AT84" s="11">
        <f>IF(('OddsRatio_working_3-way'!X84=0),IF(Q84&gt;0,-Q84^(1/3),(-Q84)^(1/3)),'OddsRatio_working_3-way'!AN84-'OddsRatio_working_3-way'!R84/3)</f>
        <v>-0.47856394889743664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4.79</v>
      </c>
      <c r="C85" s="4">
        <f>IF('True_Odds_Calculator_3-way'!C84="","",'True_Odds_Calculator_3-way'!C84)</f>
        <v>8</v>
      </c>
      <c r="D85" s="9">
        <f t="shared" si="26"/>
        <v>0.68466690699733013</v>
      </c>
      <c r="E85" s="9">
        <f t="shared" si="27"/>
        <v>0.19765221656318591</v>
      </c>
      <c r="F85" s="9">
        <f t="shared" si="28"/>
        <v>0.11768087643948398</v>
      </c>
      <c r="G85" s="9">
        <f t="shared" si="29"/>
        <v>1.0710796256254191</v>
      </c>
      <c r="H85" s="9">
        <f t="shared" si="30"/>
        <v>1.46056423901893</v>
      </c>
      <c r="I85" s="9">
        <f t="shared" si="31"/>
        <v>5.0593917811203388</v>
      </c>
      <c r="J85" s="9">
        <f t="shared" si="32"/>
        <v>8.497557379377934</v>
      </c>
      <c r="K85" s="11">
        <f t="shared" si="33"/>
        <v>0.69930069930069938</v>
      </c>
      <c r="L85" s="11">
        <f t="shared" si="34"/>
        <v>0.20876826722338204</v>
      </c>
      <c r="M85" s="11">
        <f t="shared" si="35"/>
        <v>0.125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-0.20818247514489685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0.20475349285370162</v>
      </c>
      <c r="Q85" s="11">
        <f>2*'OddsRatio_working_3-way'!K85*'OddsRatio_working_3-way'!L85*'OddsRatio_working_3-way'!M85</f>
        <v>3.6497948815276585E-2</v>
      </c>
      <c r="R85" s="11">
        <f t="shared" si="36"/>
        <v>0</v>
      </c>
      <c r="S85" s="11">
        <f t="shared" si="37"/>
        <v>-0.9835289580027875</v>
      </c>
      <c r="T85" s="11">
        <f t="shared" si="38"/>
        <v>-0.17531710481333113</v>
      </c>
      <c r="U85" s="11">
        <f>'OddsRatio_working_3-way'!S85-'OddsRatio_working_3-way'!R85^2/3</f>
        <v>-0.9835289580027875</v>
      </c>
      <c r="V85" s="11">
        <f>'OddsRatio_working_3-way'!S85*'OddsRatio_working_3-way'!R85/3-2*'OddsRatio_working_3-way'!R85^3/27-'OddsRatio_working_3-way'!T85</f>
        <v>0.17531710481333113</v>
      </c>
      <c r="W85" s="11">
        <f>'OddsRatio_working_3-way'!V85^2+4*'OddsRatio_working_3-way'!U85^3/27</f>
        <v>-0.11021151145124158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0.18771494259339752</v>
      </c>
      <c r="Y85" s="11">
        <f>IF('OddsRatio_working_3-way'!W85&gt;=0,IF('OddsRatio_working_3-way'!V85+SQRT('OddsRatio_working_3-way'!W85)&gt;0,0,PI()),ACOS('OddsRatio_working_3-way'!V85/(2*'OddsRatio_working_3-way'!X85)))</f>
        <v>1.0849273384256186</v>
      </c>
      <c r="Z85" s="11">
        <f>'OddsRatio_working_3-way'!X85^(1/3)*COS('OddsRatio_working_3-way'!Y85/3)</f>
        <v>0.53553981281270957</v>
      </c>
      <c r="AA85" s="11">
        <f>'OddsRatio_working_3-way'!X85^(1/3)*COS(('OddsRatio_working_3-way'!Y85+2*PI())/3)</f>
        <v>-0.44321240744328411</v>
      </c>
      <c r="AB85" s="11">
        <f>'OddsRatio_working_3-way'!X85^(1/3)*COS(('OddsRatio_working_3-way'!Y85+4*PI())/3)</f>
        <v>-9.2327405369425297E-2</v>
      </c>
      <c r="AC85" s="11">
        <f>'OddsRatio_working_3-way'!X85^(1/3)*SIN('OddsRatio_working_3-way'!Y85/3)</f>
        <v>0.20258355040194473</v>
      </c>
      <c r="AD85" s="11">
        <f>'OddsRatio_working_3-way'!X85^(1/3)*SIN(('OddsRatio_working_3-way'!Y85+2*PI())/3)</f>
        <v>0.36249930743279707</v>
      </c>
      <c r="AE85" s="11">
        <f>'OddsRatio_working_3-way'!X85^(1/3)*SIN(('OddsRatio_working_3-way'!Y85+4*PI())/3)</f>
        <v>-0.56508285783474188</v>
      </c>
      <c r="AF85" s="11">
        <f>-'OddsRatio_working_3-way'!U85/(3*'OddsRatio_working_3-way'!X85^(1/3))*COS(('OddsRatio_working_3-way'!Y85)/3)</f>
        <v>0.53553981281270946</v>
      </c>
      <c r="AG85" s="11">
        <f>-'OddsRatio_working_3-way'!U85/(3*'OddsRatio_working_3-way'!X85^(1/3))*COS(('OddsRatio_working_3-way'!Y85+2*PI())/3)</f>
        <v>-0.443212407443284</v>
      </c>
      <c r="AH85" s="11">
        <f>-'OddsRatio_working_3-way'!U85/(3*'OddsRatio_working_3-way'!X85^(1/3))*COS(('OddsRatio_working_3-way'!Y85+4*PI())/3)</f>
        <v>-9.2327405369425283E-2</v>
      </c>
      <c r="AI85" s="11">
        <f>'OddsRatio_working_3-way'!U85/(3*'OddsRatio_working_3-way'!X85^(1/3))*SIN(('OddsRatio_working_3-way'!Y85)/3)</f>
        <v>-0.2025835504019447</v>
      </c>
      <c r="AJ85" s="11">
        <f>'OddsRatio_working_3-way'!U85/(3*'OddsRatio_working_3-way'!X85^(1/3))*SIN(('OddsRatio_working_3-way'!Y85+2*PI())/3)</f>
        <v>-0.36249930743279701</v>
      </c>
      <c r="AK85" s="11">
        <f>'OddsRatio_working_3-way'!U85/(3*'OddsRatio_working_3-way'!X85^(1/3))*SIN(('OddsRatio_working_3-way'!Y85+4*PI())/3)</f>
        <v>0.56508285783474177</v>
      </c>
      <c r="AL85" s="11">
        <f>'OddsRatio_working_3-way'!Z85+'OddsRatio_working_3-way'!AF85</f>
        <v>1.0710796256254191</v>
      </c>
      <c r="AM85" s="11">
        <f>'OddsRatio_working_3-way'!AA85+'OddsRatio_working_3-way'!AG85</f>
        <v>-0.8864248148865681</v>
      </c>
      <c r="AN85" s="11">
        <f>'OddsRatio_working_3-way'!AB85+'OddsRatio_working_3-way'!AH85</f>
        <v>-0.18465481073885059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1.0710796256254191</v>
      </c>
      <c r="AS85" s="11">
        <f>IF(('OddsRatio_working_3-way'!X85=0),IF(Q85&gt;0,-Q85^(1/3),(-Q85)^(1/3)),'OddsRatio_working_3-way'!AM85-'OddsRatio_working_3-way'!R85/3)</f>
        <v>-0.8864248148865681</v>
      </c>
      <c r="AT85" s="11">
        <f>IF(('OddsRatio_working_3-way'!X85=0),IF(Q85&gt;0,-Q85^(1/3),(-Q85)^(1/3)),'OddsRatio_working_3-way'!AN85-'OddsRatio_working_3-way'!R85/3)</f>
        <v>-0.18465481073885059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5.67</v>
      </c>
      <c r="B86" s="4">
        <f>IF('True_Odds_Calculator_3-way'!B85="","",'True_Odds_Calculator_3-way'!B85)</f>
        <v>4.5199999999999996</v>
      </c>
      <c r="C86" s="4">
        <f>IF('True_Odds_Calculator_3-way'!C85="","",'True_Odds_Calculator_3-way'!C85)</f>
        <v>1.58</v>
      </c>
      <c r="D86" s="9">
        <f t="shared" si="26"/>
        <v>0.16839791264020809</v>
      </c>
      <c r="E86" s="9">
        <f t="shared" si="27"/>
        <v>0.21176380184537733</v>
      </c>
      <c r="F86" s="9">
        <f t="shared" si="28"/>
        <v>0.61983828551441456</v>
      </c>
      <c r="G86" s="9">
        <f t="shared" si="29"/>
        <v>1.0574552220951119</v>
      </c>
      <c r="H86" s="9">
        <f t="shared" si="30"/>
        <v>5.9383158871841717</v>
      </c>
      <c r="I86" s="9">
        <f t="shared" si="31"/>
        <v>4.7222423817747936</v>
      </c>
      <c r="J86" s="9">
        <f t="shared" si="32"/>
        <v>1.6133240288151653</v>
      </c>
      <c r="K86" s="11">
        <f t="shared" si="33"/>
        <v>0.17636684303350969</v>
      </c>
      <c r="L86" s="11">
        <f t="shared" si="34"/>
        <v>0.22123893805309736</v>
      </c>
      <c r="M86" s="11">
        <f t="shared" si="35"/>
        <v>0.63291139240506322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-0.23545556363599007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0.21658132819030468</v>
      </c>
      <c r="Q86" s="11">
        <f>2*'OddsRatio_working_3-way'!K86*'OddsRatio_working_3-way'!L86*'OddsRatio_working_3-way'!M86</f>
        <v>4.9391408937355684E-2</v>
      </c>
      <c r="R86" s="11">
        <f t="shared" si="36"/>
        <v>0</v>
      </c>
      <c r="S86" s="11">
        <f t="shared" si="37"/>
        <v>-0.919839501117652</v>
      </c>
      <c r="T86" s="11">
        <f t="shared" si="38"/>
        <v>-0.20976955555704721</v>
      </c>
      <c r="U86" s="11">
        <f>'OddsRatio_working_3-way'!S86-'OddsRatio_working_3-way'!R86^2/3</f>
        <v>-0.919839501117652</v>
      </c>
      <c r="V86" s="11">
        <f>'OddsRatio_working_3-way'!S86*'OddsRatio_working_3-way'!R86/3-2*'OddsRatio_working_3-way'!R86^3/27-'OddsRatio_working_3-way'!T86</f>
        <v>0.20976955555704721</v>
      </c>
      <c r="W86" s="11">
        <f>'OddsRatio_working_3-way'!V86^2+4*'OddsRatio_working_3-way'!U86^3/27</f>
        <v>-7.1297553166007388E-2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0.16977987189638272</v>
      </c>
      <c r="Y86" s="11">
        <f>IF('OddsRatio_working_3-way'!W86&gt;=0,IF('OddsRatio_working_3-way'!V86+SQRT('OddsRatio_working_3-way'!W86)&gt;0,0,PI()),ACOS('OddsRatio_working_3-way'!V86/(2*'OddsRatio_working_3-way'!X86)))</f>
        <v>0.90489365018434009</v>
      </c>
      <c r="Z86" s="11">
        <f>'OddsRatio_working_3-way'!X86^(1/3)*COS('OddsRatio_working_3-way'!Y86/3)</f>
        <v>0.52872761104755606</v>
      </c>
      <c r="AA86" s="11">
        <f>'OddsRatio_working_3-way'!X86^(1/3)*COS(('OddsRatio_working_3-way'!Y86+2*PI())/3)</f>
        <v>-0.40682506435006821</v>
      </c>
      <c r="AB86" s="11">
        <f>'OddsRatio_working_3-way'!X86^(1/3)*COS(('OddsRatio_working_3-way'!Y86+4*PI())/3)</f>
        <v>-0.12190254669748808</v>
      </c>
      <c r="AC86" s="11">
        <f>'OddsRatio_working_3-way'!X86^(1/3)*SIN('OddsRatio_working_3-way'!Y86/3)</f>
        <v>0.16450009226490331</v>
      </c>
      <c r="AD86" s="11">
        <f>'OddsRatio_working_3-way'!X86^(1/3)*SIN(('OddsRatio_working_3-way'!Y86+2*PI())/3)</f>
        <v>0.37564149671698988</v>
      </c>
      <c r="AE86" s="11">
        <f>'OddsRatio_working_3-way'!X86^(1/3)*SIN(('OddsRatio_working_3-way'!Y86+4*PI())/3)</f>
        <v>-0.54014158898189302</v>
      </c>
      <c r="AF86" s="11">
        <f>-'OddsRatio_working_3-way'!U86/(3*'OddsRatio_working_3-way'!X86^(1/3))*COS(('OddsRatio_working_3-way'!Y86)/3)</f>
        <v>0.52872761104755583</v>
      </c>
      <c r="AG86" s="11">
        <f>-'OddsRatio_working_3-way'!U86/(3*'OddsRatio_working_3-way'!X86^(1/3))*COS(('OddsRatio_working_3-way'!Y86+2*PI())/3)</f>
        <v>-0.40682506435006804</v>
      </c>
      <c r="AH86" s="11">
        <f>-'OddsRatio_working_3-way'!U86/(3*'OddsRatio_working_3-way'!X86^(1/3))*COS(('OddsRatio_working_3-way'!Y86+4*PI())/3)</f>
        <v>-0.12190254669748803</v>
      </c>
      <c r="AI86" s="11">
        <f>'OddsRatio_working_3-way'!U86/(3*'OddsRatio_working_3-way'!X86^(1/3))*SIN(('OddsRatio_working_3-way'!Y86)/3)</f>
        <v>-0.16450009226490325</v>
      </c>
      <c r="AJ86" s="11">
        <f>'OddsRatio_working_3-way'!U86/(3*'OddsRatio_working_3-way'!X86^(1/3))*SIN(('OddsRatio_working_3-way'!Y86+2*PI())/3)</f>
        <v>-0.37564149671698971</v>
      </c>
      <c r="AK86" s="11">
        <f>'OddsRatio_working_3-way'!U86/(3*'OddsRatio_working_3-way'!X86^(1/3))*SIN(('OddsRatio_working_3-way'!Y86+4*PI())/3)</f>
        <v>0.5401415889818928</v>
      </c>
      <c r="AL86" s="11">
        <f>'OddsRatio_working_3-way'!Z86+'OddsRatio_working_3-way'!AF86</f>
        <v>1.0574552220951119</v>
      </c>
      <c r="AM86" s="11">
        <f>'OddsRatio_working_3-way'!AA86+'OddsRatio_working_3-way'!AG86</f>
        <v>-0.81365012870013631</v>
      </c>
      <c r="AN86" s="11">
        <f>'OddsRatio_working_3-way'!AB86+'OddsRatio_working_3-way'!AH86</f>
        <v>-0.24380509339497611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1.0574552220951119</v>
      </c>
      <c r="AS86" s="11">
        <f>IF(('OddsRatio_working_3-way'!X86=0),IF(Q86&gt;0,-Q86^(1/3),(-Q86)^(1/3)),'OddsRatio_working_3-way'!AM86-'OddsRatio_working_3-way'!R86/3)</f>
        <v>-0.81365012870013631</v>
      </c>
      <c r="AT86" s="11">
        <f>IF(('OddsRatio_working_3-way'!X86=0),IF(Q86&gt;0,-Q86^(1/3),(-Q86)^(1/3)),'OddsRatio_working_3-way'!AN86-'OddsRatio_working_3-way'!R86/3)</f>
        <v>-0.24380509339497611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</v>
      </c>
      <c r="C87" s="4">
        <f>IF('True_Odds_Calculator_3-way'!C86="","",'True_Odds_Calculator_3-way'!C86)</f>
        <v>3.06</v>
      </c>
      <c r="D87" s="9">
        <f t="shared" si="26"/>
        <v>0.35806599077116352</v>
      </c>
      <c r="E87" s="9">
        <f t="shared" si="27"/>
        <v>0.3241880523244422</v>
      </c>
      <c r="F87" s="9">
        <f t="shared" si="28"/>
        <v>0.31774595690439444</v>
      </c>
      <c r="G87" s="9">
        <f t="shared" si="29"/>
        <v>1.0423147041199656</v>
      </c>
      <c r="H87" s="9">
        <f t="shared" si="30"/>
        <v>2.7927812910863414</v>
      </c>
      <c r="I87" s="9">
        <f t="shared" si="31"/>
        <v>3.0846294082399313</v>
      </c>
      <c r="J87" s="9">
        <f t="shared" si="32"/>
        <v>3.1471682904871288</v>
      </c>
      <c r="K87" s="11">
        <f t="shared" si="33"/>
        <v>0.36764705882352938</v>
      </c>
      <c r="L87" s="11">
        <f t="shared" si="34"/>
        <v>0.33333333333333331</v>
      </c>
      <c r="M87" s="11">
        <f t="shared" si="35"/>
        <v>0.32679738562091504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-0.2838011021402026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0.23148148148148151</v>
      </c>
      <c r="Q87" s="11">
        <f>2*'OddsRatio_working_3-way'!K87*'OddsRatio_working_3-way'!L87*'OddsRatio_working_3-way'!M87</f>
        <v>8.0097398436498768E-2</v>
      </c>
      <c r="R87" s="11">
        <f t="shared" si="36"/>
        <v>0</v>
      </c>
      <c r="S87" s="11">
        <f t="shared" si="37"/>
        <v>-0.81564687288326909</v>
      </c>
      <c r="T87" s="11">
        <f t="shared" si="38"/>
        <v>-0.28223075186272278</v>
      </c>
      <c r="U87" s="11">
        <f>'OddsRatio_working_3-way'!S87-'OddsRatio_working_3-way'!R87^2/3</f>
        <v>-0.81564687288326909</v>
      </c>
      <c r="V87" s="11">
        <f>'OddsRatio_working_3-way'!S87*'OddsRatio_working_3-way'!R87/3-2*'OddsRatio_working_3-way'!R87^3/27-'OddsRatio_working_3-way'!T87</f>
        <v>0.28223075186272278</v>
      </c>
      <c r="W87" s="11">
        <f>'OddsRatio_working_3-way'!V87^2+4*'OddsRatio_working_3-way'!U87^3/27</f>
        <v>-7.3593689414552799E-4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0.14176577001443555</v>
      </c>
      <c r="Y87" s="11">
        <f>IF('OddsRatio_working_3-way'!W87&gt;=0,IF('OddsRatio_working_3-way'!V87+SQRT('OddsRatio_working_3-way'!W87)&gt;0,0,PI()),ACOS('OddsRatio_working_3-way'!V87/(2*'OddsRatio_working_3-way'!X87)))</f>
        <v>9.58260918201983E-2</v>
      </c>
      <c r="Z87" s="11">
        <f>'OddsRatio_working_3-way'!X87^(1/3)*COS('OddsRatio_working_3-way'!Y87/3)</f>
        <v>0.52115735205998293</v>
      </c>
      <c r="AA87" s="11">
        <f>'OddsRatio_working_3-way'!X87^(1/3)*COS(('OddsRatio_working_3-way'!Y87+2*PI())/3)</f>
        <v>-0.27500015363069474</v>
      </c>
      <c r="AB87" s="11">
        <f>'OddsRatio_working_3-way'!X87^(1/3)*COS(('OddsRatio_working_3-way'!Y87+4*PI())/3)</f>
        <v>-0.24615719842928824</v>
      </c>
      <c r="AC87" s="11">
        <f>'OddsRatio_working_3-way'!X87^(1/3)*SIN('OddsRatio_working_3-way'!Y87/3)</f>
        <v>1.6652487949756382E-2</v>
      </c>
      <c r="AD87" s="11">
        <f>'OddsRatio_working_3-way'!X87^(1/3)*SIN(('OddsRatio_working_3-way'!Y87+2*PI())/3)</f>
        <v>0.44300926227809734</v>
      </c>
      <c r="AE87" s="11">
        <f>'OddsRatio_working_3-way'!X87^(1/3)*SIN(('OddsRatio_working_3-way'!Y87+4*PI())/3)</f>
        <v>-0.45966175022785372</v>
      </c>
      <c r="AF87" s="11">
        <f>-'OddsRatio_working_3-way'!U87/(3*'OddsRatio_working_3-way'!X87^(1/3))*COS(('OddsRatio_working_3-way'!Y87)/3)</f>
        <v>0.52115735205998281</v>
      </c>
      <c r="AG87" s="11">
        <f>-'OddsRatio_working_3-way'!U87/(3*'OddsRatio_working_3-way'!X87^(1/3))*COS(('OddsRatio_working_3-way'!Y87+2*PI())/3)</f>
        <v>-0.27500015363069469</v>
      </c>
      <c r="AH87" s="11">
        <f>-'OddsRatio_working_3-way'!U87/(3*'OddsRatio_working_3-way'!X87^(1/3))*COS(('OddsRatio_working_3-way'!Y87+4*PI())/3)</f>
        <v>-0.24615719842928821</v>
      </c>
      <c r="AI87" s="11">
        <f>'OddsRatio_working_3-way'!U87/(3*'OddsRatio_working_3-way'!X87^(1/3))*SIN(('OddsRatio_working_3-way'!Y87)/3)</f>
        <v>-1.6652487949756378E-2</v>
      </c>
      <c r="AJ87" s="11">
        <f>'OddsRatio_working_3-way'!U87/(3*'OddsRatio_working_3-way'!X87^(1/3))*SIN(('OddsRatio_working_3-way'!Y87+2*PI())/3)</f>
        <v>-0.44300926227809723</v>
      </c>
      <c r="AK87" s="11">
        <f>'OddsRatio_working_3-way'!U87/(3*'OddsRatio_working_3-way'!X87^(1/3))*SIN(('OddsRatio_working_3-way'!Y87+4*PI())/3)</f>
        <v>0.4596617502278536</v>
      </c>
      <c r="AL87" s="11">
        <f>'OddsRatio_working_3-way'!Z87+'OddsRatio_working_3-way'!AF87</f>
        <v>1.0423147041199656</v>
      </c>
      <c r="AM87" s="11">
        <f>'OddsRatio_working_3-way'!AA87+'OddsRatio_working_3-way'!AG87</f>
        <v>-0.55000030726138949</v>
      </c>
      <c r="AN87" s="11">
        <f>'OddsRatio_working_3-way'!AB87+'OddsRatio_working_3-way'!AH87</f>
        <v>-0.49231439685857648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1.0423147041199656</v>
      </c>
      <c r="AS87" s="11">
        <f>IF(('OddsRatio_working_3-way'!X87=0),IF(Q87&gt;0,-Q87^(1/3),(-Q87)^(1/3)),'OddsRatio_working_3-way'!AM87-'OddsRatio_working_3-way'!R87/3)</f>
        <v>-0.55000030726138949</v>
      </c>
      <c r="AT87" s="11">
        <f>IF(('OddsRatio_working_3-way'!X87=0),IF(Q87&gt;0,-Q87^(1/3),(-Q87)^(1/3)),'OddsRatio_working_3-way'!AN87-'OddsRatio_working_3-way'!R87/3)</f>
        <v>-0.49231439685857648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1.57</v>
      </c>
      <c r="B88" s="4">
        <f>IF('True_Odds_Calculator_3-way'!B87="","",'True_Odds_Calculator_3-way'!B87)</f>
        <v>4.32</v>
      </c>
      <c r="C88" s="4">
        <f>IF('True_Odds_Calculator_3-way'!C87="","",'True_Odds_Calculator_3-way'!C87)</f>
        <v>6.07</v>
      </c>
      <c r="D88" s="9">
        <f t="shared" si="26"/>
        <v>0.62269974138281525</v>
      </c>
      <c r="E88" s="9">
        <f t="shared" si="27"/>
        <v>0.22079137555758438</v>
      </c>
      <c r="F88" s="9">
        <f t="shared" si="28"/>
        <v>0.15650888305960017</v>
      </c>
      <c r="G88" s="9">
        <f t="shared" si="29"/>
        <v>1.0630007277758446</v>
      </c>
      <c r="H88" s="9">
        <f t="shared" si="30"/>
        <v>1.6059104148322314</v>
      </c>
      <c r="I88" s="9">
        <f t="shared" si="31"/>
        <v>4.5291624162158044</v>
      </c>
      <c r="J88" s="9">
        <f t="shared" si="32"/>
        <v>6.3894136898235345</v>
      </c>
      <c r="K88" s="11">
        <f t="shared" si="33"/>
        <v>0.63694267515923564</v>
      </c>
      <c r="L88" s="11">
        <f t="shared" si="34"/>
        <v>0.23148148148148145</v>
      </c>
      <c r="M88" s="11">
        <f t="shared" si="35"/>
        <v>0.16474464579901152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-0.23304983962755799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0.2176385978944243</v>
      </c>
      <c r="Q88" s="11">
        <f>2*'OddsRatio_working_3-way'!K88*'OddsRatio_working_3-way'!L88*'OddsRatio_working_3-way'!M88</f>
        <v>4.8580044172862553E-2</v>
      </c>
      <c r="R88" s="11">
        <f t="shared" si="36"/>
        <v>0</v>
      </c>
      <c r="S88" s="11">
        <f t="shared" si="37"/>
        <v>-0.93387147677182392</v>
      </c>
      <c r="T88" s="11">
        <f t="shared" si="38"/>
        <v>-0.20845345463656778</v>
      </c>
      <c r="U88" s="11">
        <f>'OddsRatio_working_3-way'!S88-'OddsRatio_working_3-way'!R88^2/3</f>
        <v>-0.93387147677182392</v>
      </c>
      <c r="V88" s="11">
        <f>'OddsRatio_working_3-way'!S88*'OddsRatio_working_3-way'!R88/3-2*'OddsRatio_working_3-way'!R88^3/27-'OddsRatio_working_3-way'!T88</f>
        <v>0.20845345463656778</v>
      </c>
      <c r="W88" s="11">
        <f>'OddsRatio_working_3-way'!V88^2+4*'OddsRatio_working_3-way'!U88^3/27</f>
        <v>-7.7205556695149058E-2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0.17367958965079106</v>
      </c>
      <c r="Y88" s="11">
        <f>IF('OddsRatio_working_3-way'!W88&gt;=0,IF('OddsRatio_working_3-way'!V88+SQRT('OddsRatio_working_3-way'!W88)&gt;0,0,PI()),ACOS('OddsRatio_working_3-way'!V88/(2*'OddsRatio_working_3-way'!X88)))</f>
        <v>0.92715865546993737</v>
      </c>
      <c r="Z88" s="11">
        <f>'OddsRatio_working_3-way'!X88^(1/3)*COS('OddsRatio_working_3-way'!Y88/3)</f>
        <v>0.53150036388792232</v>
      </c>
      <c r="AA88" s="11">
        <f>'OddsRatio_working_3-way'!X88^(1/3)*COS(('OddsRatio_working_3-way'!Y88+2*PI())/3)</f>
        <v>-0.41271409446404406</v>
      </c>
      <c r="AB88" s="11">
        <f>'OddsRatio_working_3-way'!X88^(1/3)*COS(('OddsRatio_working_3-way'!Y88+4*PI())/3)</f>
        <v>-0.1187862694238784</v>
      </c>
      <c r="AC88" s="11">
        <f>'OddsRatio_working_3-way'!X88^(1/3)*SIN('OddsRatio_working_3-way'!Y88/3)</f>
        <v>0.16969930890926097</v>
      </c>
      <c r="AD88" s="11">
        <f>'OddsRatio_working_3-way'!X88^(1/3)*SIN(('OddsRatio_working_3-way'!Y88+2*PI())/3)</f>
        <v>0.37544316279298356</v>
      </c>
      <c r="AE88" s="11">
        <f>'OddsRatio_working_3-way'!X88^(1/3)*SIN(('OddsRatio_working_3-way'!Y88+4*PI())/3)</f>
        <v>-0.5451424717022445</v>
      </c>
      <c r="AF88" s="11">
        <f>-'OddsRatio_working_3-way'!U88/(3*'OddsRatio_working_3-way'!X88^(1/3))*COS(('OddsRatio_working_3-way'!Y88)/3)</f>
        <v>0.53150036388792221</v>
      </c>
      <c r="AG88" s="11">
        <f>-'OddsRatio_working_3-way'!U88/(3*'OddsRatio_working_3-way'!X88^(1/3))*COS(('OddsRatio_working_3-way'!Y88+2*PI())/3)</f>
        <v>-0.412714094464044</v>
      </c>
      <c r="AH88" s="11">
        <f>-'OddsRatio_working_3-way'!U88/(3*'OddsRatio_working_3-way'!X88^(1/3))*COS(('OddsRatio_working_3-way'!Y88+4*PI())/3)</f>
        <v>-0.11878626942387838</v>
      </c>
      <c r="AI88" s="11">
        <f>'OddsRatio_working_3-way'!U88/(3*'OddsRatio_working_3-way'!X88^(1/3))*SIN(('OddsRatio_working_3-way'!Y88)/3)</f>
        <v>-0.16969930890926091</v>
      </c>
      <c r="AJ88" s="11">
        <f>'OddsRatio_working_3-way'!U88/(3*'OddsRatio_working_3-way'!X88^(1/3))*SIN(('OddsRatio_working_3-way'!Y88+2*PI())/3)</f>
        <v>-0.37544316279298351</v>
      </c>
      <c r="AK88" s="11">
        <f>'OddsRatio_working_3-way'!U88/(3*'OddsRatio_working_3-way'!X88^(1/3))*SIN(('OddsRatio_working_3-way'!Y88+4*PI())/3)</f>
        <v>0.54514247170224439</v>
      </c>
      <c r="AL88" s="11">
        <f>'OddsRatio_working_3-way'!Z88+'OddsRatio_working_3-way'!AF88</f>
        <v>1.0630007277758446</v>
      </c>
      <c r="AM88" s="11">
        <f>'OddsRatio_working_3-way'!AA88+'OddsRatio_working_3-way'!AG88</f>
        <v>-0.82542818892808811</v>
      </c>
      <c r="AN88" s="11">
        <f>'OddsRatio_working_3-way'!AB88+'OddsRatio_working_3-way'!AH88</f>
        <v>-0.23757253884775678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1.0630007277758446</v>
      </c>
      <c r="AS88" s="11">
        <f>IF(('OddsRatio_working_3-way'!X88=0),IF(Q88&gt;0,-Q88^(1/3),(-Q88)^(1/3)),'OddsRatio_working_3-way'!AM88-'OddsRatio_working_3-way'!R88/3)</f>
        <v>-0.82542818892808811</v>
      </c>
      <c r="AT88" s="11">
        <f>IF(('OddsRatio_working_3-way'!X88=0),IF(Q88&gt;0,-Q88^(1/3),(-Q88)^(1/3)),'OddsRatio_working_3-way'!AN88-'OddsRatio_working_3-way'!R88/3)</f>
        <v>-0.23757253884775678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4.25</v>
      </c>
      <c r="B89" s="4">
        <f>IF('True_Odds_Calculator_3-way'!B88="","",'True_Odds_Calculator_3-way'!B88)</f>
        <v>3.87</v>
      </c>
      <c r="C89" s="4">
        <f>IF('True_Odds_Calculator_3-way'!C88="","",'True_Odds_Calculator_3-way'!C88)</f>
        <v>1.87</v>
      </c>
      <c r="D89" s="9">
        <f t="shared" si="26"/>
        <v>0.22709009898008303</v>
      </c>
      <c r="E89" s="9">
        <f t="shared" si="27"/>
        <v>0.24965134129589536</v>
      </c>
      <c r="F89" s="9">
        <f t="shared" si="28"/>
        <v>0.52325855972402169</v>
      </c>
      <c r="G89" s="9">
        <f t="shared" si="29"/>
        <v>1.047242623747807</v>
      </c>
      <c r="H89" s="9">
        <f t="shared" si="30"/>
        <v>4.4035385271803733</v>
      </c>
      <c r="I89" s="9">
        <f t="shared" si="31"/>
        <v>4.0055863301562065</v>
      </c>
      <c r="J89" s="9">
        <f t="shared" si="32"/>
        <v>1.9111010826605923</v>
      </c>
      <c r="K89" s="11">
        <f t="shared" si="33"/>
        <v>0.23529411764705882</v>
      </c>
      <c r="L89" s="11">
        <f t="shared" si="34"/>
        <v>0.25839793281653745</v>
      </c>
      <c r="M89" s="11">
        <f t="shared" si="35"/>
        <v>0.53475935828876997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-0.2638414400706186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0.2272666310648124</v>
      </c>
      <c r="Q89" s="11">
        <f>2*'OddsRatio_working_3-way'!K89*'OddsRatio_working_3-way'!L89*'OddsRatio_working_3-way'!M89</f>
        <v>6.5026217758172355E-2</v>
      </c>
      <c r="R89" s="11">
        <f t="shared" si="36"/>
        <v>0</v>
      </c>
      <c r="S89" s="11">
        <f t="shared" si="37"/>
        <v>-0.86137579829758071</v>
      </c>
      <c r="T89" s="11">
        <f t="shared" si="38"/>
        <v>-0.24645945587913609</v>
      </c>
      <c r="U89" s="11">
        <f>'OddsRatio_working_3-way'!S89-'OddsRatio_working_3-way'!R89^2/3</f>
        <v>-0.86137579829758071</v>
      </c>
      <c r="V89" s="11">
        <f>'OddsRatio_working_3-way'!S89*'OddsRatio_working_3-way'!R89/3-2*'OddsRatio_working_3-way'!R89^3/27-'OddsRatio_working_3-way'!T89</f>
        <v>0.24645945587913609</v>
      </c>
      <c r="W89" s="11">
        <f>'OddsRatio_working_3-way'!V89^2+4*'OddsRatio_working_3-way'!U89^3/27</f>
        <v>-3.394121917737164E-2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0.15385340633994057</v>
      </c>
      <c r="Y89" s="11">
        <f>IF('OddsRatio_working_3-way'!W89&gt;=0,IF('OddsRatio_working_3-way'!V89+SQRT('OddsRatio_working_3-way'!W89)&gt;0,0,PI()),ACOS('OddsRatio_working_3-way'!V89/(2*'OddsRatio_working_3-way'!X89)))</f>
        <v>0.64190695791154651</v>
      </c>
      <c r="Z89" s="11">
        <f>'OddsRatio_working_3-way'!X89^(1/3)*COS('OddsRatio_working_3-way'!Y89/3)</f>
        <v>0.52362131187390348</v>
      </c>
      <c r="AA89" s="11">
        <f>'OddsRatio_working_3-way'!X89^(1/3)*COS(('OddsRatio_working_3-way'!Y89+2*PI())/3)</f>
        <v>-0.36034740485827754</v>
      </c>
      <c r="AB89" s="11">
        <f>'OddsRatio_working_3-way'!X89^(1/3)*COS(('OddsRatio_working_3-way'!Y89+4*PI())/3)</f>
        <v>-0.16327390701562614</v>
      </c>
      <c r="AC89" s="11">
        <f>'OddsRatio_working_3-way'!X89^(1/3)*SIN('OddsRatio_working_3-way'!Y89/3)</f>
        <v>0.1137804370295962</v>
      </c>
      <c r="AD89" s="11">
        <f>'OddsRatio_working_3-way'!X89^(1/3)*SIN(('OddsRatio_working_3-way'!Y89+2*PI())/3)</f>
        <v>0.39657913953093682</v>
      </c>
      <c r="AE89" s="11">
        <f>'OddsRatio_working_3-way'!X89^(1/3)*SIN(('OddsRatio_working_3-way'!Y89+4*PI())/3)</f>
        <v>-0.51035957656053277</v>
      </c>
      <c r="AF89" s="11">
        <f>-'OddsRatio_working_3-way'!U89/(3*'OddsRatio_working_3-way'!X89^(1/3))*COS(('OddsRatio_working_3-way'!Y89)/3)</f>
        <v>0.52362131187390337</v>
      </c>
      <c r="AG89" s="11">
        <f>-'OddsRatio_working_3-way'!U89/(3*'OddsRatio_working_3-way'!X89^(1/3))*COS(('OddsRatio_working_3-way'!Y89+2*PI())/3)</f>
        <v>-0.36034740485827743</v>
      </c>
      <c r="AH89" s="11">
        <f>-'OddsRatio_working_3-way'!U89/(3*'OddsRatio_working_3-way'!X89^(1/3))*COS(('OddsRatio_working_3-way'!Y89+4*PI())/3)</f>
        <v>-0.16327390701562605</v>
      </c>
      <c r="AI89" s="11">
        <f>'OddsRatio_working_3-way'!U89/(3*'OddsRatio_working_3-way'!X89^(1/3))*SIN(('OddsRatio_working_3-way'!Y89)/3)</f>
        <v>-0.11378043702959616</v>
      </c>
      <c r="AJ89" s="11">
        <f>'OddsRatio_working_3-way'!U89/(3*'OddsRatio_working_3-way'!X89^(1/3))*SIN(('OddsRatio_working_3-way'!Y89+2*PI())/3)</f>
        <v>-0.39657913953093665</v>
      </c>
      <c r="AK89" s="11">
        <f>'OddsRatio_working_3-way'!U89/(3*'OddsRatio_working_3-way'!X89^(1/3))*SIN(('OddsRatio_working_3-way'!Y89+4*PI())/3)</f>
        <v>0.51035957656053266</v>
      </c>
      <c r="AL89" s="11">
        <f>'OddsRatio_working_3-way'!Z89+'OddsRatio_working_3-way'!AF89</f>
        <v>1.047242623747807</v>
      </c>
      <c r="AM89" s="11">
        <f>'OddsRatio_working_3-way'!AA89+'OddsRatio_working_3-way'!AG89</f>
        <v>-0.72069480971655497</v>
      </c>
      <c r="AN89" s="11">
        <f>'OddsRatio_working_3-way'!AB89+'OddsRatio_working_3-way'!AH89</f>
        <v>-0.32654781403125221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1.047242623747807</v>
      </c>
      <c r="AS89" s="11">
        <f>IF(('OddsRatio_working_3-way'!X89=0),IF(Q89&gt;0,-Q89^(1/3),(-Q89)^(1/3)),'OddsRatio_working_3-way'!AM89-'OddsRatio_working_3-way'!R89/3)</f>
        <v>-0.72069480971655497</v>
      </c>
      <c r="AT89" s="11">
        <f>IF(('OddsRatio_working_3-way'!X89=0),IF(Q89&gt;0,-Q89^(1/3),(-Q89)^(1/3)),'OddsRatio_working_3-way'!AN89-'OddsRatio_working_3-way'!R89/3)</f>
        <v>-0.32654781403125221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2.96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2.4300000000000002</v>
      </c>
      <c r="D90" s="9">
        <f t="shared" si="26"/>
        <v>0.32847772894246879</v>
      </c>
      <c r="E90" s="9">
        <f t="shared" si="27"/>
        <v>0.27016382742320372</v>
      </c>
      <c r="F90" s="9">
        <f t="shared" si="28"/>
        <v>0.40135844363432749</v>
      </c>
      <c r="G90" s="9">
        <f t="shared" si="29"/>
        <v>1.0430338906196841</v>
      </c>
      <c r="H90" s="9">
        <f t="shared" si="30"/>
        <v>3.0443464256145809</v>
      </c>
      <c r="I90" s="9">
        <f t="shared" si="31"/>
        <v>3.7014577767049817</v>
      </c>
      <c r="J90" s="9">
        <f t="shared" si="32"/>
        <v>2.4915384635861484</v>
      </c>
      <c r="K90" s="11">
        <f t="shared" si="33"/>
        <v>0.33783783783783783</v>
      </c>
      <c r="L90" s="11">
        <f t="shared" si="34"/>
        <v>0.2785515320334262</v>
      </c>
      <c r="M90" s="11">
        <f t="shared" si="35"/>
        <v>0.41152263374485593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-0.28112498137258268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0.23158410654541883</v>
      </c>
      <c r="Q90" s="11">
        <f>2*'OddsRatio_working_3-way'!K90*'OddsRatio_working_3-way'!L90*'OddsRatio_working_3-way'!M90</f>
        <v>7.7452878443283885E-2</v>
      </c>
      <c r="R90" s="11">
        <f t="shared" si="36"/>
        <v>0</v>
      </c>
      <c r="S90" s="11">
        <f t="shared" si="37"/>
        <v>-0.82377633398041572</v>
      </c>
      <c r="T90" s="11">
        <f t="shared" si="38"/>
        <v>-0.27551047959211228</v>
      </c>
      <c r="U90" s="11">
        <f>'OddsRatio_working_3-way'!S90-'OddsRatio_working_3-way'!R90^2/3</f>
        <v>-0.82377633398041572</v>
      </c>
      <c r="V90" s="11">
        <f>'OddsRatio_working_3-way'!S90*'OddsRatio_working_3-way'!R90/3-2*'OddsRatio_working_3-way'!R90^3/27-'OddsRatio_working_3-way'!T90</f>
        <v>0.27551047959211228</v>
      </c>
      <c r="W90" s="11">
        <f>'OddsRatio_working_3-way'!V90^2+4*'OddsRatio_working_3-way'!U90^3/27</f>
        <v>-6.9118654240131888E-3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0.14389048768863155</v>
      </c>
      <c r="Y90" s="11">
        <f>IF('OddsRatio_working_3-way'!W90&gt;=0,IF('OddsRatio_working_3-way'!V90+SQRT('OddsRatio_working_3-way'!W90)&gt;0,0,PI()),ACOS('OddsRatio_working_3-way'!V90/(2*'OddsRatio_working_3-way'!X90)))</f>
        <v>0.29306931656615776</v>
      </c>
      <c r="Z90" s="11">
        <f>'OddsRatio_working_3-way'!X90^(1/3)*COS('OddsRatio_working_3-way'!Y90/3)</f>
        <v>0.52151694530984205</v>
      </c>
      <c r="AA90" s="11">
        <f>'OddsRatio_working_3-way'!X90^(1/3)*COS(('OddsRatio_working_3-way'!Y90+2*PI())/3)</f>
        <v>-0.3050206496362029</v>
      </c>
      <c r="AB90" s="11">
        <f>'OddsRatio_working_3-way'!X90^(1/3)*COS(('OddsRatio_working_3-way'!Y90+4*PI())/3)</f>
        <v>-0.21649629567363934</v>
      </c>
      <c r="AC90" s="11">
        <f>'OddsRatio_working_3-way'!X90^(1/3)*SIN('OddsRatio_working_3-way'!Y90/3)</f>
        <v>5.1109559590124039E-2</v>
      </c>
      <c r="AD90" s="11">
        <f>'OddsRatio_working_3-way'!X90^(1/3)*SIN(('OddsRatio_working_3-way'!Y90+2*PI())/3)</f>
        <v>0.4260921433473211</v>
      </c>
      <c r="AE90" s="11">
        <f>'OddsRatio_working_3-way'!X90^(1/3)*SIN(('OddsRatio_working_3-way'!Y90+4*PI())/3)</f>
        <v>-0.4772017029374449</v>
      </c>
      <c r="AF90" s="11">
        <f>-'OddsRatio_working_3-way'!U90/(3*'OddsRatio_working_3-way'!X90^(1/3))*COS(('OddsRatio_working_3-way'!Y90)/3)</f>
        <v>0.52151694530984205</v>
      </c>
      <c r="AG90" s="11">
        <f>-'OddsRatio_working_3-way'!U90/(3*'OddsRatio_working_3-way'!X90^(1/3))*COS(('OddsRatio_working_3-way'!Y90+2*PI())/3)</f>
        <v>-0.3050206496362029</v>
      </c>
      <c r="AH90" s="11">
        <f>-'OddsRatio_working_3-way'!U90/(3*'OddsRatio_working_3-way'!X90^(1/3))*COS(('OddsRatio_working_3-way'!Y90+4*PI())/3)</f>
        <v>-0.21649629567363934</v>
      </c>
      <c r="AI90" s="11">
        <f>'OddsRatio_working_3-way'!U90/(3*'OddsRatio_working_3-way'!X90^(1/3))*SIN(('OddsRatio_working_3-way'!Y90)/3)</f>
        <v>-5.1109559590124039E-2</v>
      </c>
      <c r="AJ90" s="11">
        <f>'OddsRatio_working_3-way'!U90/(3*'OddsRatio_working_3-way'!X90^(1/3))*SIN(('OddsRatio_working_3-way'!Y90+2*PI())/3)</f>
        <v>-0.4260921433473211</v>
      </c>
      <c r="AK90" s="11">
        <f>'OddsRatio_working_3-way'!U90/(3*'OddsRatio_working_3-way'!X90^(1/3))*SIN(('OddsRatio_working_3-way'!Y90+4*PI())/3)</f>
        <v>0.4772017029374449</v>
      </c>
      <c r="AL90" s="11">
        <f>'OddsRatio_working_3-way'!Z90+'OddsRatio_working_3-way'!AF90</f>
        <v>1.0430338906196841</v>
      </c>
      <c r="AM90" s="11">
        <f>'OddsRatio_working_3-way'!AA90+'OddsRatio_working_3-way'!AG90</f>
        <v>-0.6100412992724058</v>
      </c>
      <c r="AN90" s="11">
        <f>'OddsRatio_working_3-way'!AB90+'OddsRatio_working_3-way'!AH90</f>
        <v>-0.43299259134727869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1.0430338906196841</v>
      </c>
      <c r="AS90" s="11">
        <f>IF(('OddsRatio_working_3-way'!X90=0),IF(Q90&gt;0,-Q90^(1/3),(-Q90)^(1/3)),'OddsRatio_working_3-way'!AM90-'OddsRatio_working_3-way'!R90/3)</f>
        <v>-0.6100412992724058</v>
      </c>
      <c r="AT90" s="11">
        <f>IF(('OddsRatio_working_3-way'!X90=0),IF(Q90&gt;0,-Q90^(1/3),(-Q90)^(1/3)),'OddsRatio_working_3-way'!AN90-'OddsRatio_working_3-way'!R90/3)</f>
        <v>-0.43299259134727869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2.06</v>
      </c>
      <c r="B91" s="4">
        <f>IF('True_Odds_Calculator_3-way'!B90="","",'True_Odds_Calculator_3-way'!B90)</f>
        <v>3.84</v>
      </c>
      <c r="C91" s="4">
        <f>IF('True_Odds_Calculator_3-way'!C90="","",'True_Odds_Calculator_3-way'!C90)</f>
        <v>3.54</v>
      </c>
      <c r="D91" s="9">
        <f t="shared" si="26"/>
        <v>0.47439995327691731</v>
      </c>
      <c r="E91" s="9">
        <f t="shared" si="27"/>
        <v>0.25199037543006647</v>
      </c>
      <c r="F91" s="9">
        <f t="shared" si="28"/>
        <v>0.27360967129301628</v>
      </c>
      <c r="G91" s="9">
        <f t="shared" si="29"/>
        <v>1.0452132156781977</v>
      </c>
      <c r="H91" s="9">
        <f t="shared" si="30"/>
        <v>2.1079260086188896</v>
      </c>
      <c r="I91" s="9">
        <f t="shared" si="31"/>
        <v>3.9684055325260807</v>
      </c>
      <c r="J91" s="9">
        <f t="shared" si="32"/>
        <v>3.6548415678226225</v>
      </c>
      <c r="K91" s="11">
        <f t="shared" si="33"/>
        <v>0.4854368932038835</v>
      </c>
      <c r="L91" s="11">
        <f t="shared" si="34"/>
        <v>0.26041666666666669</v>
      </c>
      <c r="M91" s="11">
        <f t="shared" si="35"/>
        <v>0.2824858757062147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-0.27305882379829227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0.22997687089755545</v>
      </c>
      <c r="Q91" s="11">
        <f>2*'OddsRatio_working_3-way'!K91*'OddsRatio_working_3-way'!L91*'OddsRatio_working_3-way'!M91</f>
        <v>7.1421388477501707E-2</v>
      </c>
      <c r="R91" s="11">
        <f t="shared" si="36"/>
        <v>0</v>
      </c>
      <c r="S91" s="11">
        <f t="shared" si="37"/>
        <v>-0.84222464485322279</v>
      </c>
      <c r="T91" s="11">
        <f t="shared" si="38"/>
        <v>-0.26156044871218104</v>
      </c>
      <c r="U91" s="11">
        <f>'OddsRatio_working_3-way'!S91-'OddsRatio_working_3-way'!R91^2/3</f>
        <v>-0.84222464485322279</v>
      </c>
      <c r="V91" s="11">
        <f>'OddsRatio_working_3-way'!S91*'OddsRatio_working_3-way'!R91/3-2*'OddsRatio_working_3-way'!R91^3/27-'OddsRatio_working_3-way'!T91</f>
        <v>0.26156044871218104</v>
      </c>
      <c r="W91" s="11">
        <f>'OddsRatio_working_3-way'!V91^2+4*'OddsRatio_working_3-way'!U91^3/27</f>
        <v>-2.0093629569907803E-2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0.14875104865212321</v>
      </c>
      <c r="Y91" s="11">
        <f>IF('OddsRatio_working_3-way'!W91&gt;=0,IF('OddsRatio_working_3-way'!V91+SQRT('OddsRatio_working_3-way'!W91)&gt;0,0,PI()),ACOS('OddsRatio_working_3-way'!V91/(2*'OddsRatio_working_3-way'!X91)))</f>
        <v>0.49663976363659801</v>
      </c>
      <c r="Z91" s="11">
        <f>'OddsRatio_working_3-way'!X91^(1/3)*COS('OddsRatio_working_3-way'!Y91/3)</f>
        <v>0.52260660783909885</v>
      </c>
      <c r="AA91" s="11">
        <f>'OddsRatio_working_3-way'!X91^(1/3)*COS(('OddsRatio_working_3-way'!Y91+2*PI())/3)</f>
        <v>-0.33692017568431099</v>
      </c>
      <c r="AB91" s="11">
        <f>'OddsRatio_working_3-way'!X91^(1/3)*COS(('OddsRatio_working_3-way'!Y91+4*PI())/3)</f>
        <v>-0.18568643215478781</v>
      </c>
      <c r="AC91" s="11">
        <f>'OddsRatio_working_3-way'!X91^(1/3)*SIN('OddsRatio_working_3-way'!Y91/3)</f>
        <v>8.7314842537325105E-2</v>
      </c>
      <c r="AD91" s="11">
        <f>'OddsRatio_working_3-way'!X91^(1/3)*SIN(('OddsRatio_working_3-way'!Y91+2*PI())/3)</f>
        <v>0.40893317730560896</v>
      </c>
      <c r="AE91" s="11">
        <f>'OddsRatio_working_3-way'!X91^(1/3)*SIN(('OddsRatio_working_3-way'!Y91+4*PI())/3)</f>
        <v>-0.49624801984293399</v>
      </c>
      <c r="AF91" s="11">
        <f>-'OddsRatio_working_3-way'!U91/(3*'OddsRatio_working_3-way'!X91^(1/3))*COS(('OddsRatio_working_3-way'!Y91)/3)</f>
        <v>0.52260660783909885</v>
      </c>
      <c r="AG91" s="11">
        <f>-'OddsRatio_working_3-way'!U91/(3*'OddsRatio_working_3-way'!X91^(1/3))*COS(('OddsRatio_working_3-way'!Y91+2*PI())/3)</f>
        <v>-0.33692017568431099</v>
      </c>
      <c r="AH91" s="11">
        <f>-'OddsRatio_working_3-way'!U91/(3*'OddsRatio_working_3-way'!X91^(1/3))*COS(('OddsRatio_working_3-way'!Y91+4*PI())/3)</f>
        <v>-0.18568643215478781</v>
      </c>
      <c r="AI91" s="11">
        <f>'OddsRatio_working_3-way'!U91/(3*'OddsRatio_working_3-way'!X91^(1/3))*SIN(('OddsRatio_working_3-way'!Y91)/3)</f>
        <v>-8.7314842537325105E-2</v>
      </c>
      <c r="AJ91" s="11">
        <f>'OddsRatio_working_3-way'!U91/(3*'OddsRatio_working_3-way'!X91^(1/3))*SIN(('OddsRatio_working_3-way'!Y91+2*PI())/3)</f>
        <v>-0.40893317730560896</v>
      </c>
      <c r="AK91" s="11">
        <f>'OddsRatio_working_3-way'!U91/(3*'OddsRatio_working_3-way'!X91^(1/3))*SIN(('OddsRatio_working_3-way'!Y91+4*PI())/3)</f>
        <v>0.49624801984293399</v>
      </c>
      <c r="AL91" s="11">
        <f>'OddsRatio_working_3-way'!Z91+'OddsRatio_working_3-way'!AF91</f>
        <v>1.0452132156781977</v>
      </c>
      <c r="AM91" s="11">
        <f>'OddsRatio_working_3-way'!AA91+'OddsRatio_working_3-way'!AG91</f>
        <v>-0.67384035136862197</v>
      </c>
      <c r="AN91" s="11">
        <f>'OddsRatio_working_3-way'!AB91+'OddsRatio_working_3-way'!AH91</f>
        <v>-0.37137286430957561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1.0452132156781977</v>
      </c>
      <c r="AS91" s="11">
        <f>IF(('OddsRatio_working_3-way'!X91=0),IF(Q91&gt;0,-Q91^(1/3),(-Q91)^(1/3)),'OddsRatio_working_3-way'!AM91-'OddsRatio_working_3-way'!R91/3)</f>
        <v>-0.67384035136862197</v>
      </c>
      <c r="AT91" s="11">
        <f>IF(('OddsRatio_working_3-way'!X91=0),IF(Q91&gt;0,-Q91^(1/3),(-Q91)^(1/3)),'OddsRatio_working_3-way'!AN91-'OddsRatio_working_3-way'!R91/3)</f>
        <v>-0.37137286430957561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1.93</v>
      </c>
      <c r="B92" s="4">
        <f>IF('True_Odds_Calculator_3-way'!B91="","",'True_Odds_Calculator_3-way'!B91)</f>
        <v>4.1100000000000003</v>
      </c>
      <c r="C92" s="4">
        <f>IF('True_Odds_Calculator_3-way'!C91="","",'True_Odds_Calculator_3-way'!C91)</f>
        <v>3.76</v>
      </c>
      <c r="D92" s="9">
        <f t="shared" si="26"/>
        <v>0.50718299090451202</v>
      </c>
      <c r="E92" s="9">
        <f t="shared" si="27"/>
        <v>0.23532929913387501</v>
      </c>
      <c r="F92" s="9">
        <f t="shared" si="28"/>
        <v>0.2574877099616133</v>
      </c>
      <c r="G92" s="9">
        <f t="shared" si="29"/>
        <v>1.0448117779407826</v>
      </c>
      <c r="H92" s="9">
        <f t="shared" si="30"/>
        <v>1.9716749534849272</v>
      </c>
      <c r="I92" s="9">
        <f t="shared" si="31"/>
        <v>4.2493646293958331</v>
      </c>
      <c r="J92" s="9">
        <f t="shared" si="32"/>
        <v>3.8836805071165599</v>
      </c>
      <c r="K92" s="11">
        <f t="shared" si="33"/>
        <v>0.5181347150259068</v>
      </c>
      <c r="L92" s="11">
        <f t="shared" si="34"/>
        <v>0.24330900243309</v>
      </c>
      <c r="M92" s="11">
        <f t="shared" si="35"/>
        <v>0.26595744680851063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-0.26764888829163613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0.22799322243206541</v>
      </c>
      <c r="Q92" s="11">
        <f>2*'OddsRatio_working_3-way'!K92*'OddsRatio_working_3-way'!L92*'OddsRatio_working_3-way'!M92</f>
        <v>6.7056830127078054E-2</v>
      </c>
      <c r="R92" s="11">
        <f t="shared" si="36"/>
        <v>0</v>
      </c>
      <c r="S92" s="11">
        <f t="shared" si="37"/>
        <v>-0.85183698646130357</v>
      </c>
      <c r="T92" s="11">
        <f t="shared" si="38"/>
        <v>-0.25054029013567752</v>
      </c>
      <c r="U92" s="11">
        <f>'OddsRatio_working_3-way'!S92-'OddsRatio_working_3-way'!R92^2/3</f>
        <v>-0.85183698646130357</v>
      </c>
      <c r="V92" s="11">
        <f>'OddsRatio_working_3-way'!S92*'OddsRatio_working_3-way'!R92/3-2*'OddsRatio_working_3-way'!R92^3/27-'OddsRatio_working_3-way'!T92</f>
        <v>0.25054029013567752</v>
      </c>
      <c r="W92" s="11">
        <f>'OddsRatio_working_3-way'!V92^2+4*'OddsRatio_working_3-way'!U92^3/27</f>
        <v>-2.8802197000646401E-2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0.15130485284840989</v>
      </c>
      <c r="Y92" s="11">
        <f>IF('OddsRatio_working_3-way'!W92&gt;=0,IF('OddsRatio_working_3-way'!V92+SQRT('OddsRatio_working_3-way'!W92)&gt;0,0,PI()),ACOS('OddsRatio_working_3-way'!V92/(2*'OddsRatio_working_3-way'!X92)))</f>
        <v>0.59538595971521702</v>
      </c>
      <c r="Z92" s="11">
        <f>'OddsRatio_working_3-way'!X92^(1/3)*COS('OddsRatio_working_3-way'!Y92/3)</f>
        <v>0.52240588897039131</v>
      </c>
      <c r="AA92" s="11">
        <f>'OddsRatio_working_3-way'!X92^(1/3)*COS(('OddsRatio_working_3-way'!Y92+2*PI())/3)</f>
        <v>-0.35218817401239549</v>
      </c>
      <c r="AB92" s="11">
        <f>'OddsRatio_working_3-way'!X92^(1/3)*COS(('OddsRatio_working_3-way'!Y92+4*PI())/3)</f>
        <v>-0.17021771495799556</v>
      </c>
      <c r="AC92" s="11">
        <f>'OddsRatio_working_3-way'!X92^(1/3)*SIN('OddsRatio_working_3-way'!Y92/3)</f>
        <v>0.1050606935196175</v>
      </c>
      <c r="AD92" s="11">
        <f>'OddsRatio_working_3-way'!X92^(1/3)*SIN(('OddsRatio_working_3-way'!Y92+2*PI())/3)</f>
        <v>0.39988642417514308</v>
      </c>
      <c r="AE92" s="11">
        <f>'OddsRatio_working_3-way'!X92^(1/3)*SIN(('OddsRatio_working_3-way'!Y92+4*PI())/3)</f>
        <v>-0.50494711769476053</v>
      </c>
      <c r="AF92" s="11">
        <f>-'OddsRatio_working_3-way'!U92/(3*'OddsRatio_working_3-way'!X92^(1/3))*COS(('OddsRatio_working_3-way'!Y92)/3)</f>
        <v>0.52240588897039131</v>
      </c>
      <c r="AG92" s="11">
        <f>-'OddsRatio_working_3-way'!U92/(3*'OddsRatio_working_3-way'!X92^(1/3))*COS(('OddsRatio_working_3-way'!Y92+2*PI())/3)</f>
        <v>-0.35218817401239549</v>
      </c>
      <c r="AH92" s="11">
        <f>-'OddsRatio_working_3-way'!U92/(3*'OddsRatio_working_3-way'!X92^(1/3))*COS(('OddsRatio_working_3-way'!Y92+4*PI())/3)</f>
        <v>-0.17021771495799556</v>
      </c>
      <c r="AI92" s="11">
        <f>'OddsRatio_working_3-way'!U92/(3*'OddsRatio_working_3-way'!X92^(1/3))*SIN(('OddsRatio_working_3-way'!Y92)/3)</f>
        <v>-0.1050606935196175</v>
      </c>
      <c r="AJ92" s="11">
        <f>'OddsRatio_working_3-way'!U92/(3*'OddsRatio_working_3-way'!X92^(1/3))*SIN(('OddsRatio_working_3-way'!Y92+2*PI())/3)</f>
        <v>-0.39988642417514308</v>
      </c>
      <c r="AK92" s="11">
        <f>'OddsRatio_working_3-way'!U92/(3*'OddsRatio_working_3-way'!X92^(1/3))*SIN(('OddsRatio_working_3-way'!Y92+4*PI())/3)</f>
        <v>0.50494711769476053</v>
      </c>
      <c r="AL92" s="11">
        <f>'OddsRatio_working_3-way'!Z92+'OddsRatio_working_3-way'!AF92</f>
        <v>1.0448117779407826</v>
      </c>
      <c r="AM92" s="11">
        <f>'OddsRatio_working_3-way'!AA92+'OddsRatio_working_3-way'!AG92</f>
        <v>-0.70437634802479099</v>
      </c>
      <c r="AN92" s="11">
        <f>'OddsRatio_working_3-way'!AB92+'OddsRatio_working_3-way'!AH92</f>
        <v>-0.34043542991599113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1.0448117779407826</v>
      </c>
      <c r="AS92" s="11">
        <f>IF(('OddsRatio_working_3-way'!X92=0),IF(Q92&gt;0,-Q92^(1/3),(-Q92)^(1/3)),'OddsRatio_working_3-way'!AM92-'OddsRatio_working_3-way'!R92/3)</f>
        <v>-0.70437634802479099</v>
      </c>
      <c r="AT92" s="11">
        <f>IF(('OddsRatio_working_3-way'!X92=0),IF(Q92&gt;0,-Q92^(1/3),(-Q92)^(1/3)),'OddsRatio_working_3-way'!AN92-'OddsRatio_working_3-way'!R92/3)</f>
        <v>-0.34043542991599113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2.1</v>
      </c>
      <c r="B93" s="4">
        <f>IF('True_Odds_Calculator_3-way'!B92="","",'True_Odds_Calculator_3-way'!B92)</f>
        <v>3.77</v>
      </c>
      <c r="C93" s="4">
        <f>IF('True_Odds_Calculator_3-way'!C92="","",'True_Odds_Calculator_3-way'!C92)</f>
        <v>3.48</v>
      </c>
      <c r="D93" s="9">
        <f t="shared" si="26"/>
        <v>0.46506350216733489</v>
      </c>
      <c r="E93" s="9">
        <f t="shared" si="27"/>
        <v>0.25663902711309067</v>
      </c>
      <c r="F93" s="9">
        <f t="shared" si="28"/>
        <v>0.27829747071957434</v>
      </c>
      <c r="G93" s="9">
        <f t="shared" si="29"/>
        <v>1.045676353560909</v>
      </c>
      <c r="H93" s="9">
        <f t="shared" si="30"/>
        <v>2.150243988917</v>
      </c>
      <c r="I93" s="9">
        <f t="shared" si="31"/>
        <v>3.8965234993637172</v>
      </c>
      <c r="J93" s="9">
        <f t="shared" si="32"/>
        <v>3.593277356831055</v>
      </c>
      <c r="K93" s="11">
        <f t="shared" si="33"/>
        <v>0.47619047619047616</v>
      </c>
      <c r="L93" s="11">
        <f t="shared" si="34"/>
        <v>0.26525198938992045</v>
      </c>
      <c r="M93" s="11">
        <f t="shared" si="35"/>
        <v>0.28735632183908044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-0.27427375108706853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0.23048031371455868</v>
      </c>
      <c r="Q93" s="11">
        <f>2*'OddsRatio_working_3-way'!K93*'OddsRatio_working_3-way'!L93*'OddsRatio_working_3-way'!M93</f>
        <v>7.2592224791986973E-2</v>
      </c>
      <c r="R93" s="11">
        <f t="shared" si="36"/>
        <v>0</v>
      </c>
      <c r="S93" s="11">
        <f t="shared" si="37"/>
        <v>-0.84032946208327619</v>
      </c>
      <c r="T93" s="11">
        <f t="shared" si="38"/>
        <v>-0.26467069671914206</v>
      </c>
      <c r="U93" s="11">
        <f>'OddsRatio_working_3-way'!S93-'OddsRatio_working_3-way'!R93^2/3</f>
        <v>-0.84032946208327619</v>
      </c>
      <c r="V93" s="11">
        <f>'OddsRatio_working_3-way'!S93*'OddsRatio_working_3-way'!R93/3-2*'OddsRatio_working_3-way'!R93^3/27-'OddsRatio_working_3-way'!T93</f>
        <v>0.26467069671914206</v>
      </c>
      <c r="W93" s="11">
        <f>'OddsRatio_working_3-way'!V93^2+4*'OddsRatio_working_3-way'!U93^3/27</f>
        <v>-1.7860782136382689E-2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0.14824924944007201</v>
      </c>
      <c r="Y93" s="11">
        <f>IF('OddsRatio_working_3-way'!W93&gt;=0,IF('OddsRatio_working_3-way'!V93+SQRT('OddsRatio_working_3-way'!W93)&gt;0,0,PI()),ACOS('OddsRatio_working_3-way'!V93/(2*'OddsRatio_working_3-way'!X93)))</f>
        <v>0.46759605667908466</v>
      </c>
      <c r="Z93" s="11">
        <f>'OddsRatio_working_3-way'!X93^(1/3)*COS('OddsRatio_working_3-way'!Y93/3)</f>
        <v>0.52283817678045452</v>
      </c>
      <c r="AA93" s="11">
        <f>'OddsRatio_working_3-way'!X93^(1/3)*COS(('OddsRatio_working_3-way'!Y93+2*PI())/3)</f>
        <v>-0.33257066037909278</v>
      </c>
      <c r="AB93" s="11">
        <f>'OddsRatio_working_3-way'!X93^(1/3)*COS(('OddsRatio_working_3-way'!Y93+4*PI())/3)</f>
        <v>-0.19026751640136158</v>
      </c>
      <c r="AC93" s="11">
        <f>'OddsRatio_working_3-way'!X93^(1/3)*SIN('OddsRatio_working_3-way'!Y93/3)</f>
        <v>8.2158758482073144E-2</v>
      </c>
      <c r="AD93" s="11">
        <f>'OddsRatio_working_3-way'!X93^(1/3)*SIN(('OddsRatio_working_3-way'!Y93+2*PI())/3)</f>
        <v>0.41171176391917624</v>
      </c>
      <c r="AE93" s="11">
        <f>'OddsRatio_working_3-way'!X93^(1/3)*SIN(('OddsRatio_working_3-way'!Y93+4*PI())/3)</f>
        <v>-0.4938705224012494</v>
      </c>
      <c r="AF93" s="11">
        <f>-'OddsRatio_working_3-way'!U93/(3*'OddsRatio_working_3-way'!X93^(1/3))*COS(('OddsRatio_working_3-way'!Y93)/3)</f>
        <v>0.52283817678045452</v>
      </c>
      <c r="AG93" s="11">
        <f>-'OddsRatio_working_3-way'!U93/(3*'OddsRatio_working_3-way'!X93^(1/3))*COS(('OddsRatio_working_3-way'!Y93+2*PI())/3)</f>
        <v>-0.33257066037909278</v>
      </c>
      <c r="AH93" s="11">
        <f>-'OddsRatio_working_3-way'!U93/(3*'OddsRatio_working_3-way'!X93^(1/3))*COS(('OddsRatio_working_3-way'!Y93+4*PI())/3)</f>
        <v>-0.19026751640136158</v>
      </c>
      <c r="AI93" s="11">
        <f>'OddsRatio_working_3-way'!U93/(3*'OddsRatio_working_3-way'!X93^(1/3))*SIN(('OddsRatio_working_3-way'!Y93)/3)</f>
        <v>-8.2158758482073144E-2</v>
      </c>
      <c r="AJ93" s="11">
        <f>'OddsRatio_working_3-way'!U93/(3*'OddsRatio_working_3-way'!X93^(1/3))*SIN(('OddsRatio_working_3-way'!Y93+2*PI())/3)</f>
        <v>-0.41171176391917624</v>
      </c>
      <c r="AK93" s="11">
        <f>'OddsRatio_working_3-way'!U93/(3*'OddsRatio_working_3-way'!X93^(1/3))*SIN(('OddsRatio_working_3-way'!Y93+4*PI())/3)</f>
        <v>0.4938705224012494</v>
      </c>
      <c r="AL93" s="11">
        <f>'OddsRatio_working_3-way'!Z93+'OddsRatio_working_3-way'!AF93</f>
        <v>1.045676353560909</v>
      </c>
      <c r="AM93" s="11">
        <f>'OddsRatio_working_3-way'!AA93+'OddsRatio_working_3-way'!AG93</f>
        <v>-0.66514132075818555</v>
      </c>
      <c r="AN93" s="11">
        <f>'OddsRatio_working_3-way'!AB93+'OddsRatio_working_3-way'!AH93</f>
        <v>-0.38053503280272316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1.045676353560909</v>
      </c>
      <c r="AS93" s="11">
        <f>IF(('OddsRatio_working_3-way'!X93=0),IF(Q93&gt;0,-Q93^(1/3),(-Q93)^(1/3)),'OddsRatio_working_3-way'!AM93-'OddsRatio_working_3-way'!R93/3)</f>
        <v>-0.66514132075818555</v>
      </c>
      <c r="AT93" s="11">
        <f>IF(('OddsRatio_working_3-way'!X93=0),IF(Q93&gt;0,-Q93^(1/3),(-Q93)^(1/3)),'OddsRatio_working_3-way'!AN93-'OddsRatio_working_3-way'!R93/3)</f>
        <v>-0.38053503280272316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3.41</v>
      </c>
      <c r="C94" s="4">
        <f>IF('True_Odds_Calculator_3-way'!C93="","",'True_Odds_Calculator_3-way'!C93)</f>
        <v>3.2</v>
      </c>
      <c r="D94" s="9">
        <f t="shared" si="26"/>
        <v>0.41176618465252612</v>
      </c>
      <c r="E94" s="9">
        <f t="shared" si="27"/>
        <v>0.28465544324061043</v>
      </c>
      <c r="F94" s="9">
        <f t="shared" si="28"/>
        <v>0.30357837210686334</v>
      </c>
      <c r="G94" s="9">
        <f t="shared" si="29"/>
        <v>1.0427465013698005</v>
      </c>
      <c r="H94" s="9">
        <f t="shared" si="30"/>
        <v>2.4285627068766273</v>
      </c>
      <c r="I94" s="9">
        <f t="shared" si="31"/>
        <v>3.5130190683012197</v>
      </c>
      <c r="J94" s="9">
        <f t="shared" si="32"/>
        <v>3.2940423030135615</v>
      </c>
      <c r="K94" s="11">
        <f t="shared" si="33"/>
        <v>0.42194092827004215</v>
      </c>
      <c r="L94" s="11">
        <f t="shared" si="34"/>
        <v>0.29325513196480935</v>
      </c>
      <c r="M94" s="11">
        <f t="shared" si="35"/>
        <v>0.3125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-0.28087144412685461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0.2312322902359652</v>
      </c>
      <c r="Q94" s="11">
        <f>2*'OddsRatio_working_3-way'!K94*'OddsRatio_working_3-way'!L94*'OddsRatio_working_3-way'!M94</f>
        <v>7.7335214125740848E-2</v>
      </c>
      <c r="R94" s="11">
        <f t="shared" si="36"/>
        <v>0</v>
      </c>
      <c r="S94" s="11">
        <f t="shared" si="37"/>
        <v>-0.82326735263101347</v>
      </c>
      <c r="T94" s="11">
        <f t="shared" si="38"/>
        <v>-0.27534025171605792</v>
      </c>
      <c r="U94" s="11">
        <f>'OddsRatio_working_3-way'!S94-'OddsRatio_working_3-way'!R94^2/3</f>
        <v>-0.82326735263101347</v>
      </c>
      <c r="V94" s="11">
        <f>'OddsRatio_working_3-way'!S94*'OddsRatio_working_3-way'!R94/3-2*'OddsRatio_working_3-way'!R94^3/27-'OddsRatio_working_3-way'!T94</f>
        <v>0.27534025171605792</v>
      </c>
      <c r="W94" s="11">
        <f>'OddsRatio_working_3-way'!V94^2+4*'OddsRatio_working_3-way'!U94^3/27</f>
        <v>-6.8522199430886555E-3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0.14375715126398997</v>
      </c>
      <c r="Y94" s="11">
        <f>IF('OddsRatio_working_3-way'!W94&gt;=0,IF('OddsRatio_working_3-way'!V94+SQRT('OddsRatio_working_3-way'!W94)&gt;0,0,PI()),ACOS('OddsRatio_working_3-way'!V94/(2*'OddsRatio_working_3-way'!X94)))</f>
        <v>0.29204332599521199</v>
      </c>
      <c r="Z94" s="11">
        <f>'OddsRatio_working_3-way'!X94^(1/3)*COS('OddsRatio_working_3-way'!Y94/3)</f>
        <v>0.52137325068490026</v>
      </c>
      <c r="AA94" s="11">
        <f>'OddsRatio_working_3-way'!X94^(1/3)*COS(('OddsRatio_working_3-way'!Y94+2*PI())/3)</f>
        <v>-0.30478070953124492</v>
      </c>
      <c r="AB94" s="11">
        <f>'OddsRatio_working_3-way'!X94^(1/3)*COS(('OddsRatio_working_3-way'!Y94+4*PI())/3)</f>
        <v>-0.21659254115365534</v>
      </c>
      <c r="AC94" s="11">
        <f>'OddsRatio_working_3-way'!X94^(1/3)*SIN('OddsRatio_working_3-way'!Y94/3)</f>
        <v>5.0915462752141455E-2</v>
      </c>
      <c r="AD94" s="11">
        <f>'OddsRatio_working_3-way'!X94^(1/3)*SIN(('OddsRatio_working_3-way'!Y94+2*PI())/3)</f>
        <v>0.42606474857072529</v>
      </c>
      <c r="AE94" s="11">
        <f>'OddsRatio_working_3-way'!X94^(1/3)*SIN(('OddsRatio_working_3-way'!Y94+4*PI())/3)</f>
        <v>-0.47698021132286672</v>
      </c>
      <c r="AF94" s="11">
        <f>-'OddsRatio_working_3-way'!U94/(3*'OddsRatio_working_3-way'!X94^(1/3))*COS(('OddsRatio_working_3-way'!Y94)/3)</f>
        <v>0.52137325068490037</v>
      </c>
      <c r="AG94" s="11">
        <f>-'OddsRatio_working_3-way'!U94/(3*'OddsRatio_working_3-way'!X94^(1/3))*COS(('OddsRatio_working_3-way'!Y94+2*PI())/3)</f>
        <v>-0.30478070953124498</v>
      </c>
      <c r="AH94" s="11">
        <f>-'OddsRatio_working_3-way'!U94/(3*'OddsRatio_working_3-way'!X94^(1/3))*COS(('OddsRatio_working_3-way'!Y94+4*PI())/3)</f>
        <v>-0.21659254115365539</v>
      </c>
      <c r="AI94" s="11">
        <f>'OddsRatio_working_3-way'!U94/(3*'OddsRatio_working_3-way'!X94^(1/3))*SIN(('OddsRatio_working_3-way'!Y94)/3)</f>
        <v>-5.0915462752141462E-2</v>
      </c>
      <c r="AJ94" s="11">
        <f>'OddsRatio_working_3-way'!U94/(3*'OddsRatio_working_3-way'!X94^(1/3))*SIN(('OddsRatio_working_3-way'!Y94+2*PI())/3)</f>
        <v>-0.4260647485707254</v>
      </c>
      <c r="AK94" s="11">
        <f>'OddsRatio_working_3-way'!U94/(3*'OddsRatio_working_3-way'!X94^(1/3))*SIN(('OddsRatio_working_3-way'!Y94+4*PI())/3)</f>
        <v>0.47698021132286683</v>
      </c>
      <c r="AL94" s="11">
        <f>'OddsRatio_working_3-way'!Z94+'OddsRatio_working_3-way'!AF94</f>
        <v>1.0427465013698005</v>
      </c>
      <c r="AM94" s="11">
        <f>'OddsRatio_working_3-way'!AA94+'OddsRatio_working_3-way'!AG94</f>
        <v>-0.60956141906248984</v>
      </c>
      <c r="AN94" s="11">
        <f>'OddsRatio_working_3-way'!AB94+'OddsRatio_working_3-way'!AH94</f>
        <v>-0.43318508230731073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1.0427465013698005</v>
      </c>
      <c r="AS94" s="11">
        <f>IF(('OddsRatio_working_3-way'!X94=0),IF(Q94&gt;0,-Q94^(1/3),(-Q94)^(1/3)),'OddsRatio_working_3-way'!AM94-'OddsRatio_working_3-way'!R94/3)</f>
        <v>-0.60956141906248984</v>
      </c>
      <c r="AT94" s="11">
        <f>IF(('OddsRatio_working_3-way'!X94=0),IF(Q94&gt;0,-Q94^(1/3),(-Q94)^(1/3)),'OddsRatio_working_3-way'!AN94-'OddsRatio_working_3-way'!R94/3)</f>
        <v>-0.43318508230731073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2.04</v>
      </c>
      <c r="B95" s="4">
        <f>IF('True_Odds_Calculator_3-way'!B94="","",'True_Odds_Calculator_3-way'!B94)</f>
        <v>3.79</v>
      </c>
      <c r="C95" s="4">
        <f>IF('True_Odds_Calculator_3-way'!C94="","",'True_Odds_Calculator_3-way'!C94)</f>
        <v>3.63</v>
      </c>
      <c r="D95" s="9">
        <f t="shared" si="26"/>
        <v>0.47866091999102856</v>
      </c>
      <c r="E95" s="9">
        <f t="shared" si="27"/>
        <v>0.25497940543475123</v>
      </c>
      <c r="F95" s="9">
        <f t="shared" si="28"/>
        <v>0.26635967457422027</v>
      </c>
      <c r="G95" s="9">
        <f t="shared" si="29"/>
        <v>1.0472707421802865</v>
      </c>
      <c r="H95" s="9">
        <f t="shared" si="30"/>
        <v>2.0891615718674981</v>
      </c>
      <c r="I95" s="9">
        <f t="shared" si="31"/>
        <v>3.921885370682999</v>
      </c>
      <c r="J95" s="9">
        <f t="shared" si="32"/>
        <v>3.7543220519341536</v>
      </c>
      <c r="K95" s="11">
        <f t="shared" si="33"/>
        <v>0.49019607843137253</v>
      </c>
      <c r="L95" s="11">
        <f t="shared" si="34"/>
        <v>0.26385224274406333</v>
      </c>
      <c r="M95" s="11">
        <f t="shared" si="35"/>
        <v>0.27548209366391185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-0.27190505936996145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0.23017413278866861</v>
      </c>
      <c r="Q95" s="11">
        <f>2*'OddsRatio_working_3-way'!K95*'OddsRatio_working_3-way'!L95*'OddsRatio_working_3-way'!M95</f>
        <v>7.1261341420640445E-2</v>
      </c>
      <c r="R95" s="11">
        <f t="shared" si="36"/>
        <v>0</v>
      </c>
      <c r="S95" s="11">
        <f t="shared" si="37"/>
        <v>-0.84652390552059342</v>
      </c>
      <c r="T95" s="11">
        <f t="shared" si="38"/>
        <v>-0.2620817044955398</v>
      </c>
      <c r="U95" s="11">
        <f>'OddsRatio_working_3-way'!S95-'OddsRatio_working_3-way'!R95^2/3</f>
        <v>-0.84652390552059342</v>
      </c>
      <c r="V95" s="11">
        <f>'OddsRatio_working_3-way'!S95*'OddsRatio_working_3-way'!R95/3-2*'OddsRatio_working_3-way'!R95^3/27-'OddsRatio_working_3-way'!T95</f>
        <v>0.2620817044955398</v>
      </c>
      <c r="W95" s="11">
        <f>'OddsRatio_working_3-way'!V95^2+4*'OddsRatio_working_3-way'!U95^3/27</f>
        <v>-2.118300764384487E-2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0.14989148364327801</v>
      </c>
      <c r="Y95" s="11">
        <f>IF('OddsRatio_working_3-way'!W95&gt;=0,IF('OddsRatio_working_3-way'!V95+SQRT('OddsRatio_working_3-way'!W95)&gt;0,0,PI()),ACOS('OddsRatio_working_3-way'!V95/(2*'OddsRatio_working_3-way'!X95)))</f>
        <v>0.50693196521534412</v>
      </c>
      <c r="Z95" s="11">
        <f>'OddsRatio_working_3-way'!X95^(1/3)*COS('OddsRatio_working_3-way'!Y95/3)</f>
        <v>0.52363537109014313</v>
      </c>
      <c r="AA95" s="11">
        <f>'OddsRatio_working_3-way'!X95^(1/3)*COS(('OddsRatio_working_3-way'!Y95+2*PI())/3)</f>
        <v>-0.33918353710513882</v>
      </c>
      <c r="AB95" s="11">
        <f>'OddsRatio_working_3-way'!X95^(1/3)*COS(('OddsRatio_working_3-way'!Y95+4*PI())/3)</f>
        <v>-0.18445183398500442</v>
      </c>
      <c r="AC95" s="11">
        <f>'OddsRatio_working_3-way'!X95^(1/3)*SIN('OddsRatio_working_3-way'!Y95/3)</f>
        <v>8.9334390448578938E-2</v>
      </c>
      <c r="AD95" s="11">
        <f>'OddsRatio_working_3-way'!X95^(1/3)*SIN(('OddsRatio_working_3-way'!Y95+2*PI())/3)</f>
        <v>0.40881433845986614</v>
      </c>
      <c r="AE95" s="11">
        <f>'OddsRatio_working_3-way'!X95^(1/3)*SIN(('OddsRatio_working_3-way'!Y95+4*PI())/3)</f>
        <v>-0.49814872890844503</v>
      </c>
      <c r="AF95" s="11">
        <f>-'OddsRatio_working_3-way'!U95/(3*'OddsRatio_working_3-way'!X95^(1/3))*COS(('OddsRatio_working_3-way'!Y95)/3)</f>
        <v>0.52363537109014335</v>
      </c>
      <c r="AG95" s="11">
        <f>-'OddsRatio_working_3-way'!U95/(3*'OddsRatio_working_3-way'!X95^(1/3))*COS(('OddsRatio_working_3-way'!Y95+2*PI())/3)</f>
        <v>-0.33918353710513899</v>
      </c>
      <c r="AH95" s="11">
        <f>-'OddsRatio_working_3-way'!U95/(3*'OddsRatio_working_3-way'!X95^(1/3))*COS(('OddsRatio_working_3-way'!Y95+4*PI())/3)</f>
        <v>-0.1844518339850045</v>
      </c>
      <c r="AI95" s="11">
        <f>'OddsRatio_working_3-way'!U95/(3*'OddsRatio_working_3-way'!X95^(1/3))*SIN(('OddsRatio_working_3-way'!Y95)/3)</f>
        <v>-8.9334390448578965E-2</v>
      </c>
      <c r="AJ95" s="11">
        <f>'OddsRatio_working_3-way'!U95/(3*'OddsRatio_working_3-way'!X95^(1/3))*SIN(('OddsRatio_working_3-way'!Y95+2*PI())/3)</f>
        <v>-0.40881433845986631</v>
      </c>
      <c r="AK95" s="11">
        <f>'OddsRatio_working_3-way'!U95/(3*'OddsRatio_working_3-way'!X95^(1/3))*SIN(('OddsRatio_working_3-way'!Y95+4*PI())/3)</f>
        <v>0.49814872890844519</v>
      </c>
      <c r="AL95" s="11">
        <f>'OddsRatio_working_3-way'!Z95+'OddsRatio_working_3-way'!AF95</f>
        <v>1.0472707421802865</v>
      </c>
      <c r="AM95" s="11">
        <f>'OddsRatio_working_3-way'!AA95+'OddsRatio_working_3-way'!AG95</f>
        <v>-0.67836707421027787</v>
      </c>
      <c r="AN95" s="11">
        <f>'OddsRatio_working_3-way'!AB95+'OddsRatio_working_3-way'!AH95</f>
        <v>-0.36890366797000895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1.0472707421802865</v>
      </c>
      <c r="AS95" s="11">
        <f>IF(('OddsRatio_working_3-way'!X95=0),IF(Q95&gt;0,-Q95^(1/3),(-Q95)^(1/3)),'OddsRatio_working_3-way'!AM95-'OddsRatio_working_3-way'!R95/3)</f>
        <v>-0.67836707421027787</v>
      </c>
      <c r="AT95" s="11">
        <f>IF(('OddsRatio_working_3-way'!X95=0),IF(Q95&gt;0,-Q95^(1/3),(-Q95)^(1/3)),'OddsRatio_working_3-way'!AN95-'OddsRatio_working_3-way'!R95/3)</f>
        <v>-0.36890366797000895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4.26</v>
      </c>
      <c r="D96" s="9">
        <f t="shared" si="26"/>
        <v>0.52545101831963426</v>
      </c>
      <c r="E96" s="9">
        <f t="shared" si="27"/>
        <v>0.24848269175707419</v>
      </c>
      <c r="F96" s="9">
        <f t="shared" si="28"/>
        <v>0.22606628992329136</v>
      </c>
      <c r="G96" s="9">
        <f t="shared" si="29"/>
        <v>1.0501476298465064</v>
      </c>
      <c r="H96" s="9">
        <f t="shared" si="30"/>
        <v>1.903126961667996</v>
      </c>
      <c r="I96" s="9">
        <f t="shared" si="31"/>
        <v>4.0244251739579378</v>
      </c>
      <c r="J96" s="9">
        <f t="shared" si="32"/>
        <v>4.4234812732996112</v>
      </c>
      <c r="K96" s="11">
        <f t="shared" si="33"/>
        <v>0.5376344086021505</v>
      </c>
      <c r="L96" s="11">
        <f t="shared" si="34"/>
        <v>0.25773195876288663</v>
      </c>
      <c r="M96" s="11">
        <f t="shared" si="35"/>
        <v>0.23474178403755869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-0.26263600893689376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0.22768990248626964</v>
      </c>
      <c r="Q96" s="11">
        <f>2*'OddsRatio_working_3-way'!K96*'OddsRatio_working_3-way'!L96*'OddsRatio_working_3-way'!M96</f>
        <v>6.5054257853219902E-2</v>
      </c>
      <c r="R96" s="11">
        <f t="shared" si="36"/>
        <v>0</v>
      </c>
      <c r="S96" s="11">
        <f t="shared" si="37"/>
        <v>-0.86694091723339817</v>
      </c>
      <c r="T96" s="11">
        <f t="shared" si="38"/>
        <v>-0.24769740492382808</v>
      </c>
      <c r="U96" s="11">
        <f>'OddsRatio_working_3-way'!S96-'OddsRatio_working_3-way'!R96^2/3</f>
        <v>-0.86694091723339817</v>
      </c>
      <c r="V96" s="11">
        <f>'OddsRatio_working_3-way'!S96*'OddsRatio_working_3-way'!R96/3-2*'OddsRatio_working_3-way'!R96^3/27-'OddsRatio_working_3-way'!T96</f>
        <v>0.24769740492382808</v>
      </c>
      <c r="W96" s="11">
        <f>'OddsRatio_working_3-way'!V96^2+4*'OddsRatio_working_3-way'!U96^3/27</f>
        <v>-3.5176534332084508E-2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0.15534682064503555</v>
      </c>
      <c r="Y96" s="11">
        <f>IF('OddsRatio_working_3-way'!W96&gt;=0,IF('OddsRatio_working_3-way'!V96+SQRT('OddsRatio_working_3-way'!W96)&gt;0,0,PI()),ACOS('OddsRatio_working_3-way'!V96/(2*'OddsRatio_working_3-way'!X96)))</f>
        <v>0.64808707017866607</v>
      </c>
      <c r="Z96" s="11">
        <f>'OddsRatio_working_3-way'!X96^(1/3)*COS('OddsRatio_working_3-way'!Y96/3)</f>
        <v>0.52507381492325322</v>
      </c>
      <c r="AA96" s="11">
        <f>'OddsRatio_working_3-way'!X96^(1/3)*COS(('OddsRatio_working_3-way'!Y96+2*PI())/3)</f>
        <v>-0.36232841997549492</v>
      </c>
      <c r="AB96" s="11">
        <f>'OddsRatio_working_3-way'!X96^(1/3)*COS(('OddsRatio_working_3-way'!Y96+4*PI())/3)</f>
        <v>-0.16274539494775817</v>
      </c>
      <c r="AC96" s="11">
        <f>'OddsRatio_working_3-way'!X96^(1/3)*SIN('OddsRatio_working_3-way'!Y96/3)</f>
        <v>0.11522931322544366</v>
      </c>
      <c r="AD96" s="11">
        <f>'OddsRatio_working_3-way'!X96^(1/3)*SIN(('OddsRatio_working_3-way'!Y96+2*PI())/3)</f>
        <v>0.39711260597282416</v>
      </c>
      <c r="AE96" s="11">
        <f>'OddsRatio_working_3-way'!X96^(1/3)*SIN(('OddsRatio_working_3-way'!Y96+4*PI())/3)</f>
        <v>-0.51234191919826777</v>
      </c>
      <c r="AF96" s="11">
        <f>-'OddsRatio_working_3-way'!U96/(3*'OddsRatio_working_3-way'!X96^(1/3))*COS(('OddsRatio_working_3-way'!Y96)/3)</f>
        <v>0.52507381492325311</v>
      </c>
      <c r="AG96" s="11">
        <f>-'OddsRatio_working_3-way'!U96/(3*'OddsRatio_working_3-way'!X96^(1/3))*COS(('OddsRatio_working_3-way'!Y96+2*PI())/3)</f>
        <v>-0.36232841997549486</v>
      </c>
      <c r="AH96" s="11">
        <f>-'OddsRatio_working_3-way'!U96/(3*'OddsRatio_working_3-way'!X96^(1/3))*COS(('OddsRatio_working_3-way'!Y96+4*PI())/3)</f>
        <v>-0.16274539494775814</v>
      </c>
      <c r="AI96" s="11">
        <f>'OddsRatio_working_3-way'!U96/(3*'OddsRatio_working_3-way'!X96^(1/3))*SIN(('OddsRatio_working_3-way'!Y96)/3)</f>
        <v>-0.11522931322544364</v>
      </c>
      <c r="AJ96" s="11">
        <f>'OddsRatio_working_3-way'!U96/(3*'OddsRatio_working_3-way'!X96^(1/3))*SIN(('OddsRatio_working_3-way'!Y96+2*PI())/3)</f>
        <v>-0.39711260597282411</v>
      </c>
      <c r="AK96" s="11">
        <f>'OddsRatio_working_3-way'!U96/(3*'OddsRatio_working_3-way'!X96^(1/3))*SIN(('OddsRatio_working_3-way'!Y96+4*PI())/3)</f>
        <v>0.51234191919826766</v>
      </c>
      <c r="AL96" s="11">
        <f>'OddsRatio_working_3-way'!Z96+'OddsRatio_working_3-way'!AF96</f>
        <v>1.0501476298465064</v>
      </c>
      <c r="AM96" s="11">
        <f>'OddsRatio_working_3-way'!AA96+'OddsRatio_working_3-way'!AG96</f>
        <v>-0.72465683995098984</v>
      </c>
      <c r="AN96" s="11">
        <f>'OddsRatio_working_3-way'!AB96+'OddsRatio_working_3-way'!AH96</f>
        <v>-0.32549078989551627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1.0501476298465064</v>
      </c>
      <c r="AS96" s="11">
        <f>IF(('OddsRatio_working_3-way'!X96=0),IF(Q96&gt;0,-Q96^(1/3),(-Q96)^(1/3)),'OddsRatio_working_3-way'!AM96-'OddsRatio_working_3-way'!R96/3)</f>
        <v>-0.72465683995098984</v>
      </c>
      <c r="AT96" s="11">
        <f>IF(('OddsRatio_working_3-way'!X96=0),IF(Q96&gt;0,-Q96^(1/3),(-Q96)^(1/3)),'OddsRatio_working_3-way'!AN96-'OddsRatio_working_3-way'!R96/3)</f>
        <v>-0.32549078989551627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1.35</v>
      </c>
      <c r="B97" s="4">
        <f>IF('True_Odds_Calculator_3-way'!B96="","",'True_Odds_Calculator_3-way'!B96)</f>
        <v>4.7699999999999996</v>
      </c>
      <c r="C97" s="4">
        <f>IF('True_Odds_Calculator_3-way'!C96="","",'True_Odds_Calculator_3-way'!C96)</f>
        <v>9.92</v>
      </c>
      <c r="D97" s="9">
        <f t="shared" si="26"/>
        <v>0.71799401521238293</v>
      </c>
      <c r="E97" s="9">
        <f t="shared" si="27"/>
        <v>0.19117950782630272</v>
      </c>
      <c r="F97" s="9">
        <f t="shared" si="28"/>
        <v>9.0826476961314587E-2</v>
      </c>
      <c r="G97" s="9">
        <f t="shared" si="29"/>
        <v>1.1221979125677555</v>
      </c>
      <c r="H97" s="9">
        <f t="shared" si="30"/>
        <v>1.3927692693987144</v>
      </c>
      <c r="I97" s="9">
        <f t="shared" si="31"/>
        <v>5.2306861303804375</v>
      </c>
      <c r="J97" s="9">
        <f t="shared" si="32"/>
        <v>11.01000538010438</v>
      </c>
      <c r="K97" s="11">
        <f t="shared" si="33"/>
        <v>0.7407407407407407</v>
      </c>
      <c r="L97" s="11">
        <f t="shared" si="34"/>
        <v>0.20964360587002098</v>
      </c>
      <c r="M97" s="11">
        <f t="shared" si="35"/>
        <v>0.10080645161290323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-0.18425124421100636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0.20413326019601802</v>
      </c>
      <c r="Q97" s="11">
        <f>2*'OddsRatio_working_3-way'!K97*'OddsRatio_working_3-way'!L97*'OddsRatio_working_3-way'!M97</f>
        <v>3.1308782238653077E-2</v>
      </c>
      <c r="R97" s="11">
        <f t="shared" si="36"/>
        <v>0</v>
      </c>
      <c r="S97" s="11">
        <f t="shared" si="37"/>
        <v>-1.1079070921347081</v>
      </c>
      <c r="T97" s="11">
        <f t="shared" si="38"/>
        <v>-0.1699244006341577</v>
      </c>
      <c r="U97" s="11">
        <f>'OddsRatio_working_3-way'!S97-'OddsRatio_working_3-way'!R97^2/3</f>
        <v>-1.1079070921347081</v>
      </c>
      <c r="V97" s="11">
        <f>'OddsRatio_working_3-way'!S97*'OddsRatio_working_3-way'!R97/3-2*'OddsRatio_working_3-way'!R97^3/27-'OddsRatio_working_3-way'!T97</f>
        <v>0.1699244006341577</v>
      </c>
      <c r="W97" s="11">
        <f>'OddsRatio_working_3-way'!V97^2+4*'OddsRatio_working_3-way'!U97^3/27</f>
        <v>-0.17259378129385286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0.22442598068446229</v>
      </c>
      <c r="Y97" s="11">
        <f>IF('OddsRatio_working_3-way'!W97&gt;=0,IF('OddsRatio_working_3-way'!V97+SQRT('OddsRatio_working_3-way'!W97)&gt;0,0,PI()),ACOS('OddsRatio_working_3-way'!V97/(2*'OddsRatio_working_3-way'!X97)))</f>
        <v>1.1825394584179332</v>
      </c>
      <c r="Z97" s="11">
        <f>'OddsRatio_working_3-way'!X97^(1/3)*COS('OddsRatio_working_3-way'!Y97/3)</f>
        <v>0.56109895628387763</v>
      </c>
      <c r="AA97" s="11">
        <f>'OddsRatio_working_3-way'!X97^(1/3)*COS(('OddsRatio_working_3-way'!Y97+2*PI())/3)</f>
        <v>-0.48267009553792428</v>
      </c>
      <c r="AB97" s="11">
        <f>'OddsRatio_working_3-way'!X97^(1/3)*COS(('OddsRatio_working_3-way'!Y97+4*PI())/3)</f>
        <v>-7.8428860745953538E-2</v>
      </c>
      <c r="AC97" s="11">
        <f>'OddsRatio_working_3-way'!X97^(1/3)*SIN('OddsRatio_working_3-way'!Y97/3)</f>
        <v>0.23338878572469107</v>
      </c>
      <c r="AD97" s="11">
        <f>'OddsRatio_working_3-way'!X97^(1/3)*SIN(('OddsRatio_working_3-way'!Y97+2*PI())/3)</f>
        <v>0.36923155731642665</v>
      </c>
      <c r="AE97" s="11">
        <f>'OddsRatio_working_3-way'!X97^(1/3)*SIN(('OddsRatio_working_3-way'!Y97+4*PI())/3)</f>
        <v>-0.60262034304111778</v>
      </c>
      <c r="AF97" s="11">
        <f>-'OddsRatio_working_3-way'!U97/(3*'OddsRatio_working_3-way'!X97^(1/3))*COS(('OddsRatio_working_3-way'!Y97)/3)</f>
        <v>0.56109895628387774</v>
      </c>
      <c r="AG97" s="11">
        <f>-'OddsRatio_working_3-way'!U97/(3*'OddsRatio_working_3-way'!X97^(1/3))*COS(('OddsRatio_working_3-way'!Y97+2*PI())/3)</f>
        <v>-0.48267009553792439</v>
      </c>
      <c r="AH97" s="11">
        <f>-'OddsRatio_working_3-way'!U97/(3*'OddsRatio_working_3-way'!X97^(1/3))*COS(('OddsRatio_working_3-way'!Y97+4*PI())/3)</f>
        <v>-7.8428860745953552E-2</v>
      </c>
      <c r="AI97" s="11">
        <f>'OddsRatio_working_3-way'!U97/(3*'OddsRatio_working_3-way'!X97^(1/3))*SIN(('OddsRatio_working_3-way'!Y97)/3)</f>
        <v>-0.2333887857246911</v>
      </c>
      <c r="AJ97" s="11">
        <f>'OddsRatio_working_3-way'!U97/(3*'OddsRatio_working_3-way'!X97^(1/3))*SIN(('OddsRatio_working_3-way'!Y97+2*PI())/3)</f>
        <v>-0.36923155731642676</v>
      </c>
      <c r="AK97" s="11">
        <f>'OddsRatio_working_3-way'!U97/(3*'OddsRatio_working_3-way'!X97^(1/3))*SIN(('OddsRatio_working_3-way'!Y97+4*PI())/3)</f>
        <v>0.60262034304111789</v>
      </c>
      <c r="AL97" s="11">
        <f>'OddsRatio_working_3-way'!Z97+'OddsRatio_working_3-way'!AF97</f>
        <v>1.1221979125677555</v>
      </c>
      <c r="AM97" s="11">
        <f>'OddsRatio_working_3-way'!AA97+'OddsRatio_working_3-way'!AG97</f>
        <v>-0.96534019107584867</v>
      </c>
      <c r="AN97" s="11">
        <f>'OddsRatio_working_3-way'!AB97+'OddsRatio_working_3-way'!AH97</f>
        <v>-0.15685772149190708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1.1221979125677555</v>
      </c>
      <c r="AS97" s="11">
        <f>IF(('OddsRatio_working_3-way'!X97=0),IF(Q97&gt;0,-Q97^(1/3),(-Q97)^(1/3)),'OddsRatio_working_3-way'!AM97-'OddsRatio_working_3-way'!R97/3)</f>
        <v>-0.96534019107584867</v>
      </c>
      <c r="AT97" s="11">
        <f>IF(('OddsRatio_working_3-way'!X97=0),IF(Q97&gt;0,-Q97^(1/3),(-Q97)^(1/3)),'OddsRatio_working_3-way'!AN97-'OddsRatio_working_3-way'!R97/3)</f>
        <v>-0.15685772149190708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2.16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3.53</v>
      </c>
      <c r="D98" s="9">
        <f t="shared" si="26"/>
        <v>0.44600727991408518</v>
      </c>
      <c r="E98" s="9">
        <f t="shared" si="27"/>
        <v>0.2843853590792445</v>
      </c>
      <c r="F98" s="9">
        <f t="shared" si="28"/>
        <v>0.2696073610066706</v>
      </c>
      <c r="G98" s="9">
        <f t="shared" si="29"/>
        <v>1.0707895422705747</v>
      </c>
      <c r="H98" s="9">
        <f t="shared" si="30"/>
        <v>2.2421158690338663</v>
      </c>
      <c r="I98" s="9">
        <f t="shared" si="31"/>
        <v>3.5163554243358504</v>
      </c>
      <c r="J98" s="9">
        <f t="shared" si="32"/>
        <v>3.7090975419445544</v>
      </c>
      <c r="K98" s="11">
        <f t="shared" si="33"/>
        <v>0.46296296296296291</v>
      </c>
      <c r="L98" s="11">
        <f t="shared" si="34"/>
        <v>0.29850746268656714</v>
      </c>
      <c r="M98" s="11">
        <f t="shared" si="35"/>
        <v>0.28328611898016998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-0.27000580979271116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0.23646326128250778</v>
      </c>
      <c r="Q98" s="11">
        <f>2*'OddsRatio_working_3-way'!K98*'OddsRatio_working_3-way'!L98*'OddsRatio_working_3-way'!M98</f>
        <v>7.8299093139903242E-2</v>
      </c>
      <c r="R98" s="11">
        <f t="shared" si="36"/>
        <v>0</v>
      </c>
      <c r="S98" s="11">
        <f t="shared" si="37"/>
        <v>-0.87577101197950269</v>
      </c>
      <c r="T98" s="11">
        <f t="shared" si="38"/>
        <v>-0.28999040131771614</v>
      </c>
      <c r="U98" s="11">
        <f>'OddsRatio_working_3-way'!S98-'OddsRatio_working_3-way'!R98^2/3</f>
        <v>-0.87577101197950269</v>
      </c>
      <c r="V98" s="11">
        <f>'OddsRatio_working_3-way'!S98*'OddsRatio_working_3-way'!R98/3-2*'OddsRatio_working_3-way'!R98^3/27-'OddsRatio_working_3-way'!T98</f>
        <v>0.28999040131771614</v>
      </c>
      <c r="W98" s="11">
        <f>'OddsRatio_working_3-way'!V98^2+4*'OddsRatio_working_3-way'!U98^3/27</f>
        <v>-1.541584181838565E-2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0.1577262459728847</v>
      </c>
      <c r="Y98" s="11">
        <f>IF('OddsRatio_working_3-way'!W98&gt;=0,IF('OddsRatio_working_3-way'!V98+SQRT('OddsRatio_working_3-way'!W98)&gt;0,0,PI()),ACOS('OddsRatio_working_3-way'!V98/(2*'OddsRatio_working_3-way'!X98)))</f>
        <v>0.40453907278649903</v>
      </c>
      <c r="Z98" s="11">
        <f>'OddsRatio_working_3-way'!X98^(1/3)*COS('OddsRatio_working_3-way'!Y98/3)</f>
        <v>0.53539477113528744</v>
      </c>
      <c r="AA98" s="11">
        <f>'OddsRatio_working_3-way'!X98^(1/3)*COS(('OddsRatio_working_3-way'!Y98+2*PI())/3)</f>
        <v>-0.3306027293439926</v>
      </c>
      <c r="AB98" s="11">
        <f>'OddsRatio_working_3-way'!X98^(1/3)*COS(('OddsRatio_working_3-way'!Y98+4*PI())/3)</f>
        <v>-0.20479204179129512</v>
      </c>
      <c r="AC98" s="11">
        <f>'OddsRatio_working_3-way'!X98^(1/3)*SIN('OddsRatio_working_3-way'!Y98/3)</f>
        <v>7.2636834325482014E-2</v>
      </c>
      <c r="AD98" s="11">
        <f>'OddsRatio_working_3-way'!X98^(1/3)*SIN(('OddsRatio_working_3-way'!Y98+2*PI())/3)</f>
        <v>0.4273470556937734</v>
      </c>
      <c r="AE98" s="11">
        <f>'OddsRatio_working_3-way'!X98^(1/3)*SIN(('OddsRatio_working_3-way'!Y98+4*PI())/3)</f>
        <v>-0.49998389001925525</v>
      </c>
      <c r="AF98" s="11">
        <f>-'OddsRatio_working_3-way'!U98/(3*'OddsRatio_working_3-way'!X98^(1/3))*COS(('OddsRatio_working_3-way'!Y98)/3)</f>
        <v>0.53539477113528733</v>
      </c>
      <c r="AG98" s="11">
        <f>-'OddsRatio_working_3-way'!U98/(3*'OddsRatio_working_3-way'!X98^(1/3))*COS(('OddsRatio_working_3-way'!Y98+2*PI())/3)</f>
        <v>-0.33060272934399254</v>
      </c>
      <c r="AH98" s="11">
        <f>-'OddsRatio_working_3-way'!U98/(3*'OddsRatio_working_3-way'!X98^(1/3))*COS(('OddsRatio_working_3-way'!Y98+4*PI())/3)</f>
        <v>-0.20479204179129507</v>
      </c>
      <c r="AI98" s="11">
        <f>'OddsRatio_working_3-way'!U98/(3*'OddsRatio_working_3-way'!X98^(1/3))*SIN(('OddsRatio_working_3-way'!Y98)/3)</f>
        <v>-7.2636834325482E-2</v>
      </c>
      <c r="AJ98" s="11">
        <f>'OddsRatio_working_3-way'!U98/(3*'OddsRatio_working_3-way'!X98^(1/3))*SIN(('OddsRatio_working_3-way'!Y98+2*PI())/3)</f>
        <v>-0.42734705569377335</v>
      </c>
      <c r="AK98" s="11">
        <f>'OddsRatio_working_3-way'!U98/(3*'OddsRatio_working_3-way'!X98^(1/3))*SIN(('OddsRatio_working_3-way'!Y98+4*PI())/3)</f>
        <v>0.49998389001925514</v>
      </c>
      <c r="AL98" s="11">
        <f>'OddsRatio_working_3-way'!Z98+'OddsRatio_working_3-way'!AF98</f>
        <v>1.0707895422705747</v>
      </c>
      <c r="AM98" s="11">
        <f>'OddsRatio_working_3-way'!AA98+'OddsRatio_working_3-way'!AG98</f>
        <v>-0.66120545868798519</v>
      </c>
      <c r="AN98" s="11">
        <f>'OddsRatio_working_3-way'!AB98+'OddsRatio_working_3-way'!AH98</f>
        <v>-0.40958408358259019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1.0707895422705747</v>
      </c>
      <c r="AS98" s="11">
        <f>IF(('OddsRatio_working_3-way'!X98=0),IF(Q98&gt;0,-Q98^(1/3),(-Q98)^(1/3)),'OddsRatio_working_3-way'!AM98-'OddsRatio_working_3-way'!R98/3)</f>
        <v>-0.66120545868798519</v>
      </c>
      <c r="AT98" s="11">
        <f>IF(('OddsRatio_working_3-way'!X98=0),IF(Q98&gt;0,-Q98^(1/3),(-Q98)^(1/3)),'OddsRatio_working_3-way'!AN98-'OddsRatio_working_3-way'!R98/3)</f>
        <v>-0.40958408358259019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1.88</v>
      </c>
      <c r="B99" s="4">
        <f>IF('True_Odds_Calculator_3-way'!B98="","",'True_Odds_Calculator_3-way'!B98)</f>
        <v>3.39</v>
      </c>
      <c r="C99" s="4">
        <f>IF('True_Odds_Calculator_3-way'!C98="","",'True_Odds_Calculator_3-way'!C98)</f>
        <v>4.5</v>
      </c>
      <c r="D99" s="9">
        <f t="shared" si="26"/>
        <v>0.51224660937860766</v>
      </c>
      <c r="E99" s="9">
        <f t="shared" si="27"/>
        <v>0.27885857803643732</v>
      </c>
      <c r="F99" s="9">
        <f t="shared" si="28"/>
        <v>0.2088948125849551</v>
      </c>
      <c r="G99" s="9">
        <f t="shared" si="29"/>
        <v>1.0820280826994297</v>
      </c>
      <c r="H99" s="9">
        <f t="shared" si="30"/>
        <v>1.9521847127754981</v>
      </c>
      <c r="I99" s="9">
        <f t="shared" si="31"/>
        <v>3.5860471176516366</v>
      </c>
      <c r="J99" s="9">
        <f t="shared" si="32"/>
        <v>4.7870982894480045</v>
      </c>
      <c r="K99" s="11">
        <f t="shared" si="33"/>
        <v>0.53191489361702127</v>
      </c>
      <c r="L99" s="11">
        <f t="shared" si="34"/>
        <v>0.29498525073746312</v>
      </c>
      <c r="M99" s="11">
        <f t="shared" si="35"/>
        <v>0.22222222222222221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-0.25667203637454061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0.23605793705586592</v>
      </c>
      <c r="Q99" s="11">
        <f>2*'OddsRatio_working_3-way'!K99*'OddsRatio_working_3-way'!L99*'OddsRatio_working_3-way'!M99</f>
        <v>6.973646589538135E-2</v>
      </c>
      <c r="R99" s="11">
        <f t="shared" si="36"/>
        <v>0</v>
      </c>
      <c r="S99" s="11">
        <f t="shared" si="37"/>
        <v>-0.9196870075531165</v>
      </c>
      <c r="T99" s="11">
        <f t="shared" si="38"/>
        <v>-0.27169483236428843</v>
      </c>
      <c r="U99" s="11">
        <f>'OddsRatio_working_3-way'!S99-'OddsRatio_working_3-way'!R99^2/3</f>
        <v>-0.9196870075531165</v>
      </c>
      <c r="V99" s="11">
        <f>'OddsRatio_working_3-way'!S99*'OddsRatio_working_3-way'!R99/3-2*'OddsRatio_working_3-way'!R99^3/27-'OddsRatio_working_3-way'!T99</f>
        <v>0.27169483236428843</v>
      </c>
      <c r="W99" s="11">
        <f>'OddsRatio_working_3-way'!V99^2+4*'OddsRatio_working_3-way'!U99^3/27</f>
        <v>-4.1425402500556249E-2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0.16973765377341515</v>
      </c>
      <c r="Y99" s="11">
        <f>IF('OddsRatio_working_3-way'!W99&gt;=0,IF('OddsRatio_working_3-way'!V99+SQRT('OddsRatio_working_3-way'!W99)&gt;0,0,PI()),ACOS('OddsRatio_working_3-way'!V99/(2*'OddsRatio_working_3-way'!X99)))</f>
        <v>0.64293833177878856</v>
      </c>
      <c r="Z99" s="11">
        <f>'OddsRatio_working_3-way'!X99^(1/3)*COS('OddsRatio_working_3-way'!Y99/3)</f>
        <v>0.54101404134971498</v>
      </c>
      <c r="AA99" s="11">
        <f>'OddsRatio_working_3-way'!X99^(1/3)*COS(('OddsRatio_working_3-way'!Y99+2*PI())/3)</f>
        <v>-0.37248548499510414</v>
      </c>
      <c r="AB99" s="11">
        <f>'OddsRatio_working_3-way'!X99^(1/3)*COS(('OddsRatio_working_3-way'!Y99+4*PI())/3)</f>
        <v>-0.16852855635461075</v>
      </c>
      <c r="AC99" s="11">
        <f>'OddsRatio_working_3-way'!X99^(1/3)*SIN('OddsRatio_working_3-way'!Y99/3)</f>
        <v>0.11775458765367811</v>
      </c>
      <c r="AD99" s="11">
        <f>'OddsRatio_working_3-way'!X99^(1/3)*SIN(('OddsRatio_working_3-way'!Y99+2*PI())/3)</f>
        <v>0.40965460978609886</v>
      </c>
      <c r="AE99" s="11">
        <f>'OddsRatio_working_3-way'!X99^(1/3)*SIN(('OddsRatio_working_3-way'!Y99+4*PI())/3)</f>
        <v>-0.52740919743977699</v>
      </c>
      <c r="AF99" s="11">
        <f>-'OddsRatio_working_3-way'!U99/(3*'OddsRatio_working_3-way'!X99^(1/3))*COS(('OddsRatio_working_3-way'!Y99)/3)</f>
        <v>0.54101404134971487</v>
      </c>
      <c r="AG99" s="11">
        <f>-'OddsRatio_working_3-way'!U99/(3*'OddsRatio_working_3-way'!X99^(1/3))*COS(('OddsRatio_working_3-way'!Y99+2*PI())/3)</f>
        <v>-0.37248548499510403</v>
      </c>
      <c r="AH99" s="11">
        <f>-'OddsRatio_working_3-way'!U99/(3*'OddsRatio_working_3-way'!X99^(1/3))*COS(('OddsRatio_working_3-way'!Y99+4*PI())/3)</f>
        <v>-0.16852855635461073</v>
      </c>
      <c r="AI99" s="11">
        <f>'OddsRatio_working_3-way'!U99/(3*'OddsRatio_working_3-way'!X99^(1/3))*SIN(('OddsRatio_working_3-way'!Y99)/3)</f>
        <v>-0.11775458765367809</v>
      </c>
      <c r="AJ99" s="11">
        <f>'OddsRatio_working_3-way'!U99/(3*'OddsRatio_working_3-way'!X99^(1/3))*SIN(('OddsRatio_working_3-way'!Y99+2*PI())/3)</f>
        <v>-0.4096546097860988</v>
      </c>
      <c r="AK99" s="11">
        <f>'OddsRatio_working_3-way'!U99/(3*'OddsRatio_working_3-way'!X99^(1/3))*SIN(('OddsRatio_working_3-way'!Y99+4*PI())/3)</f>
        <v>0.52740919743977688</v>
      </c>
      <c r="AL99" s="11">
        <f>'OddsRatio_working_3-way'!Z99+'OddsRatio_working_3-way'!AF99</f>
        <v>1.0820280826994297</v>
      </c>
      <c r="AM99" s="11">
        <f>'OddsRatio_working_3-way'!AA99+'OddsRatio_working_3-way'!AG99</f>
        <v>-0.74497096999020818</v>
      </c>
      <c r="AN99" s="11">
        <f>'OddsRatio_working_3-way'!AB99+'OddsRatio_working_3-way'!AH99</f>
        <v>-0.33705711270922145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1.0820280826994297</v>
      </c>
      <c r="AS99" s="11">
        <f>IF(('OddsRatio_working_3-way'!X99=0),IF(Q99&gt;0,-Q99^(1/3),(-Q99)^(1/3)),'OddsRatio_working_3-way'!AM99-'OddsRatio_working_3-way'!R99/3)</f>
        <v>-0.74497096999020818</v>
      </c>
      <c r="AT99" s="11">
        <f>IF(('OddsRatio_working_3-way'!X99=0),IF(Q99&gt;0,-Q99^(1/3),(-Q99)^(1/3)),'OddsRatio_working_3-way'!AN99-'OddsRatio_working_3-way'!R99/3)</f>
        <v>-0.33705711270922145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2.14</v>
      </c>
      <c r="B100" s="4">
        <f>IF('True_Odds_Calculator_3-way'!B99="","",'True_Odds_Calculator_3-way'!B99)</f>
        <v>3.42</v>
      </c>
      <c r="C100" s="4">
        <f>IF('True_Odds_Calculator_3-way'!C99="","",'True_Odds_Calculator_3-way'!C99)</f>
        <v>3.51</v>
      </c>
      <c r="D100" s="9">
        <f t="shared" si="26"/>
        <v>0.45033473065142049</v>
      </c>
      <c r="E100" s="9">
        <f t="shared" si="27"/>
        <v>0.27847120682681775</v>
      </c>
      <c r="F100" s="9">
        <f t="shared" si="28"/>
        <v>0.27119406252176181</v>
      </c>
      <c r="G100" s="9">
        <f t="shared" si="29"/>
        <v>1.0706758421118843</v>
      </c>
      <c r="H100" s="9">
        <f t="shared" si="30"/>
        <v>2.220570460007548</v>
      </c>
      <c r="I100" s="9">
        <f t="shared" si="31"/>
        <v>3.5910355379107601</v>
      </c>
      <c r="J100" s="9">
        <f t="shared" si="32"/>
        <v>3.68739636370083</v>
      </c>
      <c r="K100" s="11">
        <f t="shared" si="33"/>
        <v>0.46728971962616822</v>
      </c>
      <c r="L100" s="11">
        <f t="shared" si="34"/>
        <v>0.29239766081871343</v>
      </c>
      <c r="M100" s="11">
        <f t="shared" si="35"/>
        <v>0.28490028490028491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-0.26955472126811697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0.23628801570540653</v>
      </c>
      <c r="Q100" s="11">
        <f>2*'OddsRatio_working_3-way'!K100*'OddsRatio_working_3-way'!L100*'OddsRatio_working_3-way'!M100</f>
        <v>7.7854370907876946E-2</v>
      </c>
      <c r="R100" s="11">
        <f t="shared" si="36"/>
        <v>0</v>
      </c>
      <c r="S100" s="11">
        <f t="shared" si="37"/>
        <v>-0.87658644817568909</v>
      </c>
      <c r="T100" s="11">
        <f t="shared" si="38"/>
        <v>-0.28882584783383497</v>
      </c>
      <c r="U100" s="11">
        <f>'OddsRatio_working_3-way'!S100-'OddsRatio_working_3-way'!R100^2/3</f>
        <v>-0.87658644817568909</v>
      </c>
      <c r="V100" s="11">
        <f>'OddsRatio_working_3-way'!S100*'OddsRatio_working_3-way'!R100/3-2*'OddsRatio_working_3-way'!R100^3/27-'OddsRatio_working_3-way'!T100</f>
        <v>0.28882584783383497</v>
      </c>
      <c r="W100" s="11">
        <f>'OddsRatio_working_3-way'!V100^2+4*'OddsRatio_working_3-way'!U100^3/27</f>
        <v>-1.6368127222044046E-2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0.15794658717346319</v>
      </c>
      <c r="Y100" s="11">
        <f>IF('OddsRatio_working_3-way'!W100&gt;=0,IF('OddsRatio_working_3-way'!V100+SQRT('OddsRatio_working_3-way'!W100)&gt;0,0,PI()),ACOS('OddsRatio_working_3-way'!V100/(2*'OddsRatio_working_3-way'!X100)))</f>
        <v>0.41698314576339346</v>
      </c>
      <c r="Z100" s="11">
        <f>'OddsRatio_working_3-way'!X100^(1/3)*COS('OddsRatio_working_3-way'!Y100/3)</f>
        <v>0.53533792105594213</v>
      </c>
      <c r="AA100" s="11">
        <f>'OddsRatio_working_3-way'!X100^(1/3)*COS(('OddsRatio_working_3-way'!Y100+2*PI())/3)</f>
        <v>-0.33252722718341504</v>
      </c>
      <c r="AB100" s="11">
        <f>'OddsRatio_working_3-way'!X100^(1/3)*COS(('OddsRatio_working_3-way'!Y100+4*PI())/3)</f>
        <v>-0.2028106938725272</v>
      </c>
      <c r="AC100" s="11">
        <f>'OddsRatio_working_3-way'!X100^(1/3)*SIN('OddsRatio_working_3-way'!Y100/3)</f>
        <v>7.4891875425386181E-2</v>
      </c>
      <c r="AD100" s="11">
        <f>'OddsRatio_working_3-way'!X100^(1/3)*SIN(('OddsRatio_working_3-way'!Y100+2*PI())/3)</f>
        <v>0.42617030153090113</v>
      </c>
      <c r="AE100" s="11">
        <f>'OddsRatio_working_3-way'!X100^(1/3)*SIN(('OddsRatio_working_3-way'!Y100+4*PI())/3)</f>
        <v>-0.5010621769562873</v>
      </c>
      <c r="AF100" s="11">
        <f>-'OddsRatio_working_3-way'!U100/(3*'OddsRatio_working_3-way'!X100^(1/3))*COS(('OddsRatio_working_3-way'!Y100)/3)</f>
        <v>0.53533792105594213</v>
      </c>
      <c r="AG100" s="11">
        <f>-'OddsRatio_working_3-way'!U100/(3*'OddsRatio_working_3-way'!X100^(1/3))*COS(('OddsRatio_working_3-way'!Y100+2*PI())/3)</f>
        <v>-0.33252722718341504</v>
      </c>
      <c r="AH100" s="11">
        <f>-'OddsRatio_working_3-way'!U100/(3*'OddsRatio_working_3-way'!X100^(1/3))*COS(('OddsRatio_working_3-way'!Y100+4*PI())/3)</f>
        <v>-0.2028106938725272</v>
      </c>
      <c r="AI100" s="11">
        <f>'OddsRatio_working_3-way'!U100/(3*'OddsRatio_working_3-way'!X100^(1/3))*SIN(('OddsRatio_working_3-way'!Y100)/3)</f>
        <v>-7.4891875425386181E-2</v>
      </c>
      <c r="AJ100" s="11">
        <f>'OddsRatio_working_3-way'!U100/(3*'OddsRatio_working_3-way'!X100^(1/3))*SIN(('OddsRatio_working_3-way'!Y100+2*PI())/3)</f>
        <v>-0.42617030153090113</v>
      </c>
      <c r="AK100" s="11">
        <f>'OddsRatio_working_3-way'!U100/(3*'OddsRatio_working_3-way'!X100^(1/3))*SIN(('OddsRatio_working_3-way'!Y100+4*PI())/3)</f>
        <v>0.5010621769562873</v>
      </c>
      <c r="AL100" s="11">
        <f>'OddsRatio_working_3-way'!Z100+'OddsRatio_working_3-way'!AF100</f>
        <v>1.0706758421118843</v>
      </c>
      <c r="AM100" s="11">
        <f>'OddsRatio_working_3-way'!AA100+'OddsRatio_working_3-way'!AG100</f>
        <v>-0.66505445436683008</v>
      </c>
      <c r="AN100" s="11">
        <f>'OddsRatio_working_3-way'!AB100+'OddsRatio_working_3-way'!AH100</f>
        <v>-0.40562138774505441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1.0706758421118843</v>
      </c>
      <c r="AS100" s="11">
        <f>IF(('OddsRatio_working_3-way'!X100=0),IF(Q100&gt;0,-Q100^(1/3),(-Q100)^(1/3)),'OddsRatio_working_3-way'!AM100-'OddsRatio_working_3-way'!R100/3)</f>
        <v>-0.66505445436683008</v>
      </c>
      <c r="AT100" s="11">
        <f>IF(('OddsRatio_working_3-way'!X100=0),IF(Q100&gt;0,-Q100^(1/3),(-Q100)^(1/3)),'OddsRatio_working_3-way'!AN100-'OddsRatio_working_3-way'!R100/3)</f>
        <v>-0.40562138774505441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1.45</v>
      </c>
      <c r="B101" s="4">
        <f>IF('True_Odds_Calculator_3-way'!B100="","",'True_Odds_Calculator_3-way'!B100)</f>
        <v>4.75</v>
      </c>
      <c r="C101" s="4">
        <f>IF('True_Odds_Calculator_3-way'!C100="","",'True_Odds_Calculator_3-way'!C100)</f>
        <v>7.03</v>
      </c>
      <c r="D101" s="9">
        <f t="shared" si="26"/>
        <v>0.67112640834457848</v>
      </c>
      <c r="E101" s="9">
        <f t="shared" si="27"/>
        <v>0.19671090787641035</v>
      </c>
      <c r="F101" s="9">
        <f t="shared" si="28"/>
        <v>0.13216268377901125</v>
      </c>
      <c r="G101" s="9">
        <f t="shared" si="29"/>
        <v>1.0889605811838092</v>
      </c>
      <c r="H101" s="9">
        <f t="shared" si="30"/>
        <v>1.490032261532714</v>
      </c>
      <c r="I101" s="9">
        <f t="shared" si="31"/>
        <v>5.0836021794392847</v>
      </c>
      <c r="J101" s="9">
        <f t="shared" si="32"/>
        <v>7.5664323045383703</v>
      </c>
      <c r="K101" s="11">
        <f t="shared" si="33"/>
        <v>0.68965517241379315</v>
      </c>
      <c r="L101" s="11">
        <f t="shared" si="34"/>
        <v>0.21052631578947367</v>
      </c>
      <c r="M101" s="11">
        <f t="shared" si="35"/>
        <v>0.14224751066856328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-0.21015714348410885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0.21128015014728166</v>
      </c>
      <c r="Q101" s="11">
        <f>2*'OddsRatio_working_3-way'!K101*'OddsRatio_working_3-way'!L101*'OddsRatio_working_3-way'!M101</f>
        <v>4.1305992208657216E-2</v>
      </c>
      <c r="R101" s="11">
        <f t="shared" si="36"/>
        <v>0</v>
      </c>
      <c r="S101" s="11">
        <f t="shared" si="37"/>
        <v>-1.0053436521098209</v>
      </c>
      <c r="T101" s="11">
        <f t="shared" si="38"/>
        <v>-0.19654812357963264</v>
      </c>
      <c r="U101" s="11">
        <f>'OddsRatio_working_3-way'!S101-'OddsRatio_working_3-way'!R101^2/3</f>
        <v>-1.0053436521098209</v>
      </c>
      <c r="V101" s="11">
        <f>'OddsRatio_working_3-way'!S101*'OddsRatio_working_3-way'!R101/3-2*'OddsRatio_working_3-way'!R101^3/27-'OddsRatio_working_3-way'!T101</f>
        <v>0.19654812357963264</v>
      </c>
      <c r="W101" s="11">
        <f>'OddsRatio_working_3-way'!V101^2+4*'OddsRatio_working_3-way'!U101^3/27</f>
        <v>-0.11190465330532831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0.19399472814228924</v>
      </c>
      <c r="Y101" s="11">
        <f>IF('OddsRatio_working_3-way'!W101&gt;=0,IF('OddsRatio_working_3-way'!V101+SQRT('OddsRatio_working_3-way'!W101)&gt;0,0,PI()),ACOS('OddsRatio_working_3-way'!V101/(2*'OddsRatio_working_3-way'!X101)))</f>
        <v>1.039581539605221</v>
      </c>
      <c r="Z101" s="11">
        <f>'OddsRatio_working_3-way'!X101^(1/3)*COS('OddsRatio_working_3-way'!Y101/3)</f>
        <v>0.54448029059190461</v>
      </c>
      <c r="AA101" s="11">
        <f>'OddsRatio_working_3-way'!X101^(1/3)*COS(('OddsRatio_working_3-way'!Y101+2*PI())/3)</f>
        <v>-0.44250999845608052</v>
      </c>
      <c r="AB101" s="11">
        <f>'OddsRatio_working_3-way'!X101^(1/3)*COS(('OddsRatio_working_3-way'!Y101+4*PI())/3)</f>
        <v>-0.10197029213582426</v>
      </c>
      <c r="AC101" s="11">
        <f>'OddsRatio_working_3-way'!X101^(1/3)*SIN('OddsRatio_working_3-way'!Y101/3)</f>
        <v>0.19661069111375609</v>
      </c>
      <c r="AD101" s="11">
        <f>'OddsRatio_working_3-way'!X101^(1/3)*SIN(('OddsRatio_working_3-way'!Y101+2*PI())/3)</f>
        <v>0.3732284179556446</v>
      </c>
      <c r="AE101" s="11">
        <f>'OddsRatio_working_3-way'!X101^(1/3)*SIN(('OddsRatio_working_3-way'!Y101+4*PI())/3)</f>
        <v>-0.56983910906940072</v>
      </c>
      <c r="AF101" s="11">
        <f>-'OddsRatio_working_3-way'!U101/(3*'OddsRatio_working_3-way'!X101^(1/3))*COS(('OddsRatio_working_3-way'!Y101)/3)</f>
        <v>0.54448029059190461</v>
      </c>
      <c r="AG101" s="11">
        <f>-'OddsRatio_working_3-way'!U101/(3*'OddsRatio_working_3-way'!X101^(1/3))*COS(('OddsRatio_working_3-way'!Y101+2*PI())/3)</f>
        <v>-0.44250999845608052</v>
      </c>
      <c r="AH101" s="11">
        <f>-'OddsRatio_working_3-way'!U101/(3*'OddsRatio_working_3-way'!X101^(1/3))*COS(('OddsRatio_working_3-way'!Y101+4*PI())/3)</f>
        <v>-0.10197029213582426</v>
      </c>
      <c r="AI101" s="11">
        <f>'OddsRatio_working_3-way'!U101/(3*'OddsRatio_working_3-way'!X101^(1/3))*SIN(('OddsRatio_working_3-way'!Y101)/3)</f>
        <v>-0.19661069111375609</v>
      </c>
      <c r="AJ101" s="11">
        <f>'OddsRatio_working_3-way'!U101/(3*'OddsRatio_working_3-way'!X101^(1/3))*SIN(('OddsRatio_working_3-way'!Y101+2*PI())/3)</f>
        <v>-0.3732284179556446</v>
      </c>
      <c r="AK101" s="11">
        <f>'OddsRatio_working_3-way'!U101/(3*'OddsRatio_working_3-way'!X101^(1/3))*SIN(('OddsRatio_working_3-way'!Y101+4*PI())/3)</f>
        <v>0.56983910906940072</v>
      </c>
      <c r="AL101" s="11">
        <f>'OddsRatio_working_3-way'!Z101+'OddsRatio_working_3-way'!AF101</f>
        <v>1.0889605811838092</v>
      </c>
      <c r="AM101" s="11">
        <f>'OddsRatio_working_3-way'!AA101+'OddsRatio_working_3-way'!AG101</f>
        <v>-0.88501999691216104</v>
      </c>
      <c r="AN101" s="11">
        <f>'OddsRatio_working_3-way'!AB101+'OddsRatio_working_3-way'!AH101</f>
        <v>-0.20394058427164852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1.0889605811838092</v>
      </c>
      <c r="AS101" s="11">
        <f>IF(('OddsRatio_working_3-way'!X101=0),IF(Q101&gt;0,-Q101^(1/3),(-Q101)^(1/3)),'OddsRatio_working_3-way'!AM101-'OddsRatio_working_3-way'!R101/3)</f>
        <v>-0.88501999691216104</v>
      </c>
      <c r="AT101" s="11">
        <f>IF(('OddsRatio_working_3-way'!X101=0),IF(Q101&gt;0,-Q101^(1/3),(-Q101)^(1/3)),'OddsRatio_working_3-way'!AN101-'OddsRatio_working_3-way'!R101/3)</f>
        <v>-0.20394058427164852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2.3199999999999998</v>
      </c>
      <c r="B102" s="4">
        <f>IF('True_Odds_Calculator_3-way'!B101="","",'True_Odds_Calculator_3-way'!B101)</f>
        <v>3.71</v>
      </c>
      <c r="C102" s="4">
        <f>IF('True_Odds_Calculator_3-way'!C101="","",'True_Odds_Calculator_3-way'!C101)</f>
        <v>2.96</v>
      </c>
      <c r="D102" s="9">
        <f t="shared" si="26"/>
        <v>0.41682100250337639</v>
      </c>
      <c r="E102" s="9">
        <f t="shared" si="27"/>
        <v>0.25823658442358388</v>
      </c>
      <c r="F102" s="9">
        <f t="shared" si="28"/>
        <v>0.32494241307303984</v>
      </c>
      <c r="G102" s="9">
        <f t="shared" si="29"/>
        <v>1.0599328445000724</v>
      </c>
      <c r="H102" s="9">
        <f t="shared" si="30"/>
        <v>2.3991113547400955</v>
      </c>
      <c r="I102" s="9">
        <f t="shared" si="31"/>
        <v>3.8724180085951962</v>
      </c>
      <c r="J102" s="9">
        <f t="shared" si="32"/>
        <v>3.0774683752201417</v>
      </c>
      <c r="K102" s="11">
        <f t="shared" si="33"/>
        <v>0.43103448275862072</v>
      </c>
      <c r="L102" s="11">
        <f t="shared" si="34"/>
        <v>0.26954177897574122</v>
      </c>
      <c r="M102" s="11">
        <f t="shared" si="35"/>
        <v>0.33783783783783783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-0.27519826267386449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0.23511114516319459</v>
      </c>
      <c r="Q102" s="11">
        <f>2*'OddsRatio_working_3-way'!K102*'OddsRatio_working_3-way'!L102*'OddsRatio_working_3-way'!M102</f>
        <v>7.8501217082869654E-2</v>
      </c>
      <c r="R102" s="11">
        <f t="shared" si="36"/>
        <v>0</v>
      </c>
      <c r="S102" s="11">
        <f t="shared" si="37"/>
        <v>-0.85433368248339248</v>
      </c>
      <c r="T102" s="11">
        <f t="shared" si="38"/>
        <v>-0.28525331635505596</v>
      </c>
      <c r="U102" s="11">
        <f>'OddsRatio_working_3-way'!S102-'OddsRatio_working_3-way'!R102^2/3</f>
        <v>-0.85433368248339248</v>
      </c>
      <c r="V102" s="11">
        <f>'OddsRatio_working_3-way'!S102*'OddsRatio_working_3-way'!R102/3-2*'OddsRatio_working_3-way'!R102^3/27-'OddsRatio_working_3-way'!T102</f>
        <v>0.28525331635505596</v>
      </c>
      <c r="W102" s="11">
        <f>'OddsRatio_working_3-way'!V102^2+4*'OddsRatio_working_3-way'!U102^3/27</f>
        <v>-1.1010727615502272E-2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0.15197054164134896</v>
      </c>
      <c r="Y102" s="11">
        <f>IF('OddsRatio_working_3-way'!W102&gt;=0,IF('OddsRatio_working_3-way'!V102+SQRT('OddsRatio_working_3-way'!W102)&gt;0,0,PI()),ACOS('OddsRatio_working_3-way'!V102/(2*'OddsRatio_working_3-way'!X102)))</f>
        <v>0.3524923742566668</v>
      </c>
      <c r="Z102" s="11">
        <f>'OddsRatio_working_3-way'!X102^(1/3)*COS('OddsRatio_working_3-way'!Y102/3)</f>
        <v>0.52996642225003621</v>
      </c>
      <c r="AA102" s="11">
        <f>'OddsRatio_working_3-way'!X102^(1/3)*COS(('OddsRatio_working_3-way'!Y102+2*PI())/3)</f>
        <v>-0.31915990432855657</v>
      </c>
      <c r="AB102" s="11">
        <f>'OddsRatio_working_3-way'!X102^(1/3)*COS(('OddsRatio_working_3-way'!Y102+4*PI())/3)</f>
        <v>-0.21080651792147978</v>
      </c>
      <c r="AC102" s="11">
        <f>'OddsRatio_working_3-way'!X102^(1/3)*SIN('OddsRatio_working_3-way'!Y102/3)</f>
        <v>6.2557856809733581E-2</v>
      </c>
      <c r="AD102" s="11">
        <f>'OddsRatio_working_3-way'!X102^(1/3)*SIN(('OddsRatio_working_3-way'!Y102+2*PI())/3)</f>
        <v>0.42768545641641526</v>
      </c>
      <c r="AE102" s="11">
        <f>'OddsRatio_working_3-way'!X102^(1/3)*SIN(('OddsRatio_working_3-way'!Y102+4*PI())/3)</f>
        <v>-0.49024331322614856</v>
      </c>
      <c r="AF102" s="11">
        <f>-'OddsRatio_working_3-way'!U102/(3*'OddsRatio_working_3-way'!X102^(1/3))*COS(('OddsRatio_working_3-way'!Y102)/3)</f>
        <v>0.52996642225003621</v>
      </c>
      <c r="AG102" s="11">
        <f>-'OddsRatio_working_3-way'!U102/(3*'OddsRatio_working_3-way'!X102^(1/3))*COS(('OddsRatio_working_3-way'!Y102+2*PI())/3)</f>
        <v>-0.31915990432855657</v>
      </c>
      <c r="AH102" s="11">
        <f>-'OddsRatio_working_3-way'!U102/(3*'OddsRatio_working_3-way'!X102^(1/3))*COS(('OddsRatio_working_3-way'!Y102+4*PI())/3)</f>
        <v>-0.21080651792147978</v>
      </c>
      <c r="AI102" s="11">
        <f>'OddsRatio_working_3-way'!U102/(3*'OddsRatio_working_3-way'!X102^(1/3))*SIN(('OddsRatio_working_3-way'!Y102)/3)</f>
        <v>-6.2557856809733581E-2</v>
      </c>
      <c r="AJ102" s="11">
        <f>'OddsRatio_working_3-way'!U102/(3*'OddsRatio_working_3-way'!X102^(1/3))*SIN(('OddsRatio_working_3-way'!Y102+2*PI())/3)</f>
        <v>-0.42768545641641526</v>
      </c>
      <c r="AK102" s="11">
        <f>'OddsRatio_working_3-way'!U102/(3*'OddsRatio_working_3-way'!X102^(1/3))*SIN(('OddsRatio_working_3-way'!Y102+4*PI())/3)</f>
        <v>0.49024331322614856</v>
      </c>
      <c r="AL102" s="11">
        <f>'OddsRatio_working_3-way'!Z102+'OddsRatio_working_3-way'!AF102</f>
        <v>1.0599328445000724</v>
      </c>
      <c r="AM102" s="11">
        <f>'OddsRatio_working_3-way'!AA102+'OddsRatio_working_3-way'!AG102</f>
        <v>-0.63831980865711313</v>
      </c>
      <c r="AN102" s="11">
        <f>'OddsRatio_working_3-way'!AB102+'OddsRatio_working_3-way'!AH102</f>
        <v>-0.42161303584295956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1.0599328445000724</v>
      </c>
      <c r="AS102" s="11">
        <f>IF(('OddsRatio_working_3-way'!X102=0),IF(Q102&gt;0,-Q102^(1/3),(-Q102)^(1/3)),'OddsRatio_working_3-way'!AM102-'OddsRatio_working_3-way'!R102/3)</f>
        <v>-0.63831980865711313</v>
      </c>
      <c r="AT102" s="11">
        <f>IF(('OddsRatio_working_3-way'!X102=0),IF(Q102&gt;0,-Q102^(1/3),(-Q102)^(1/3)),'OddsRatio_working_3-way'!AN102-'OddsRatio_working_3-way'!R102/3)</f>
        <v>-0.42161303584295956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3.84</v>
      </c>
      <c r="C103" s="4">
        <f>IF('True_Odds_Calculator_3-way'!C102="","",'True_Odds_Calculator_3-way'!C102)</f>
        <v>4.7300000000000004</v>
      </c>
      <c r="D103" s="9">
        <f t="shared" si="26"/>
        <v>0.54613128628567142</v>
      </c>
      <c r="E103" s="9">
        <f t="shared" si="27"/>
        <v>0.25077654988394521</v>
      </c>
      <c r="F103" s="9">
        <f t="shared" si="28"/>
        <v>0.20309216383038325</v>
      </c>
      <c r="G103" s="9">
        <f t="shared" si="29"/>
        <v>1.0519766465668869</v>
      </c>
      <c r="H103" s="9">
        <f t="shared" si="30"/>
        <v>1.8310615507878412</v>
      </c>
      <c r="I103" s="9">
        <f t="shared" si="31"/>
        <v>3.9876136762499592</v>
      </c>
      <c r="J103" s="9">
        <f t="shared" si="32"/>
        <v>4.9238728916944883</v>
      </c>
      <c r="K103" s="11">
        <f t="shared" si="33"/>
        <v>0.55865921787709494</v>
      </c>
      <c r="L103" s="11">
        <f t="shared" si="34"/>
        <v>0.26041666666666669</v>
      </c>
      <c r="M103" s="11">
        <f t="shared" si="35"/>
        <v>0.21141649048625791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-0.25740019232207756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0.2263770615076319</v>
      </c>
      <c r="Q103" s="11">
        <f>2*'OddsRatio_working_3-way'!K103*'OddsRatio_working_3-way'!L103*'OddsRatio_working_3-way'!M103</f>
        <v>6.1515505844465176E-2</v>
      </c>
      <c r="R103" s="11">
        <f t="shared" si="36"/>
        <v>0</v>
      </c>
      <c r="S103" s="11">
        <f t="shared" si="37"/>
        <v>-0.87947510631372294</v>
      </c>
      <c r="T103" s="11">
        <f t="shared" si="38"/>
        <v>-0.23898780062872901</v>
      </c>
      <c r="U103" s="11">
        <f>'OddsRatio_working_3-way'!S103-'OddsRatio_working_3-way'!R103^2/3</f>
        <v>-0.87947510631372294</v>
      </c>
      <c r="V103" s="11">
        <f>'OddsRatio_working_3-way'!S103*'OddsRatio_working_3-way'!R103/3-2*'OddsRatio_working_3-way'!R103^3/27-'OddsRatio_working_3-way'!T103</f>
        <v>0.23898780062872901</v>
      </c>
      <c r="W103" s="11">
        <f>'OddsRatio_working_3-way'!V103^2+4*'OddsRatio_working_3-way'!U103^3/27</f>
        <v>-4.3663096957865709E-2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0.15872796367308978</v>
      </c>
      <c r="Y103" s="11">
        <f>IF('OddsRatio_working_3-way'!W103&gt;=0,IF('OddsRatio_working_3-way'!V103+SQRT('OddsRatio_working_3-way'!W103)&gt;0,0,PI()),ACOS('OddsRatio_working_3-way'!V103/(2*'OddsRatio_working_3-way'!X103)))</f>
        <v>0.71845742792162925</v>
      </c>
      <c r="Z103" s="11">
        <f>'OddsRatio_working_3-way'!X103^(1/3)*COS('OddsRatio_working_3-way'!Y103/3)</f>
        <v>0.52598832328344347</v>
      </c>
      <c r="AA103" s="11">
        <f>'OddsRatio_working_3-way'!X103^(1/3)*COS(('OddsRatio_working_3-way'!Y103+2*PI())/3)</f>
        <v>-0.37421911120581253</v>
      </c>
      <c r="AB103" s="11">
        <f>'OddsRatio_working_3-way'!X103^(1/3)*COS(('OddsRatio_working_3-way'!Y103+4*PI())/3)</f>
        <v>-0.15176921207763105</v>
      </c>
      <c r="AC103" s="11">
        <f>'OddsRatio_working_3-way'!X103^(1/3)*SIN('OddsRatio_working_3-way'!Y103/3)</f>
        <v>0.12843150914286081</v>
      </c>
      <c r="AD103" s="11">
        <f>'OddsRatio_working_3-way'!X103^(1/3)*SIN(('OddsRatio_working_3-way'!Y103+2*PI())/3)</f>
        <v>0.39130349548601362</v>
      </c>
      <c r="AE103" s="11">
        <f>'OddsRatio_working_3-way'!X103^(1/3)*SIN(('OddsRatio_working_3-way'!Y103+4*PI())/3)</f>
        <v>-0.51973500462887434</v>
      </c>
      <c r="AF103" s="11">
        <f>-'OddsRatio_working_3-way'!U103/(3*'OddsRatio_working_3-way'!X103^(1/3))*COS(('OddsRatio_working_3-way'!Y103)/3)</f>
        <v>0.52598832328344336</v>
      </c>
      <c r="AG103" s="11">
        <f>-'OddsRatio_working_3-way'!U103/(3*'OddsRatio_working_3-way'!X103^(1/3))*COS(('OddsRatio_working_3-way'!Y103+2*PI())/3)</f>
        <v>-0.37421911120581247</v>
      </c>
      <c r="AH103" s="11">
        <f>-'OddsRatio_working_3-way'!U103/(3*'OddsRatio_working_3-way'!X103^(1/3))*COS(('OddsRatio_working_3-way'!Y103+4*PI())/3)</f>
        <v>-0.15176921207763103</v>
      </c>
      <c r="AI103" s="11">
        <f>'OddsRatio_working_3-way'!U103/(3*'OddsRatio_working_3-way'!X103^(1/3))*SIN(('OddsRatio_working_3-way'!Y103)/3)</f>
        <v>-0.12843150914286078</v>
      </c>
      <c r="AJ103" s="11">
        <f>'OddsRatio_working_3-way'!U103/(3*'OddsRatio_working_3-way'!X103^(1/3))*SIN(('OddsRatio_working_3-way'!Y103+2*PI())/3)</f>
        <v>-0.39130349548601356</v>
      </c>
      <c r="AK103" s="11">
        <f>'OddsRatio_working_3-way'!U103/(3*'OddsRatio_working_3-way'!X103^(1/3))*SIN(('OddsRatio_working_3-way'!Y103+4*PI())/3)</f>
        <v>0.51973500462887423</v>
      </c>
      <c r="AL103" s="11">
        <f>'OddsRatio_working_3-way'!Z103+'OddsRatio_working_3-way'!AF103</f>
        <v>1.0519766465668869</v>
      </c>
      <c r="AM103" s="11">
        <f>'OddsRatio_working_3-way'!AA103+'OddsRatio_working_3-way'!AG103</f>
        <v>-0.74843822241162505</v>
      </c>
      <c r="AN103" s="11">
        <f>'OddsRatio_working_3-way'!AB103+'OddsRatio_working_3-way'!AH103</f>
        <v>-0.30353842415526211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1.0519766465668869</v>
      </c>
      <c r="AS103" s="11">
        <f>IF(('OddsRatio_working_3-way'!X103=0),IF(Q103&gt;0,-Q103^(1/3),(-Q103)^(1/3)),'OddsRatio_working_3-way'!AM103-'OddsRatio_working_3-way'!R103/3)</f>
        <v>-0.74843822241162505</v>
      </c>
      <c r="AT103" s="11">
        <f>IF(('OddsRatio_working_3-way'!X103=0),IF(Q103&gt;0,-Q103^(1/3),(-Q103)^(1/3)),'OddsRatio_working_3-way'!AN103-'OddsRatio_working_3-way'!R103/3)</f>
        <v>-0.30353842415526211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1.58</v>
      </c>
      <c r="B104" s="4">
        <f>IF('True_Odds_Calculator_3-way'!B103="","",'True_Odds_Calculator_3-way'!B103)</f>
        <v>4.07</v>
      </c>
      <c r="C104" s="4">
        <f>IF('True_Odds_Calculator_3-way'!C103="","",'True_Odds_Calculator_3-way'!C103)</f>
        <v>6.58</v>
      </c>
      <c r="D104" s="9">
        <f t="shared" si="26"/>
        <v>0.61973018904797239</v>
      </c>
      <c r="E104" s="9">
        <f t="shared" si="27"/>
        <v>0.23541171089622184</v>
      </c>
      <c r="F104" s="9">
        <f t="shared" si="28"/>
        <v>0.14485810005580607</v>
      </c>
      <c r="G104" s="9">
        <f t="shared" si="29"/>
        <v>1.0579404016074987</v>
      </c>
      <c r="H104" s="9">
        <f t="shared" si="30"/>
        <v>1.613605432932349</v>
      </c>
      <c r="I104" s="9">
        <f t="shared" si="31"/>
        <v>4.2478770329350217</v>
      </c>
      <c r="J104" s="9">
        <f t="shared" si="32"/>
        <v>6.9033074409698427</v>
      </c>
      <c r="K104" s="11">
        <f t="shared" si="33"/>
        <v>0.63291139240506322</v>
      </c>
      <c r="L104" s="11">
        <f t="shared" si="34"/>
        <v>0.24570024570024568</v>
      </c>
      <c r="M104" s="11">
        <f t="shared" si="35"/>
        <v>0.1519756838905775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-0.23481356285019106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0.21813447614686499</v>
      </c>
      <c r="Q104" s="11">
        <f>2*'OddsRatio_working_3-way'!K104*'OddsRatio_working_3-way'!L104*'OddsRatio_working_3-way'!M104</f>
        <v>4.7266408699212351E-2</v>
      </c>
      <c r="R104" s="11">
        <f t="shared" si="36"/>
        <v>0</v>
      </c>
      <c r="S104" s="11">
        <f t="shared" si="37"/>
        <v>-0.92896881040058499</v>
      </c>
      <c r="T104" s="11">
        <f t="shared" si="38"/>
        <v>-0.20129335003262946</v>
      </c>
      <c r="U104" s="11">
        <f>'OddsRatio_working_3-way'!S104-'OddsRatio_working_3-way'!R104^2/3</f>
        <v>-0.92896881040058499</v>
      </c>
      <c r="V104" s="11">
        <f>'OddsRatio_working_3-way'!S104*'OddsRatio_working_3-way'!R104/3-2*'OddsRatio_working_3-way'!R104^3/27-'OddsRatio_working_3-way'!T104</f>
        <v>0.20129335003262946</v>
      </c>
      <c r="W104" s="11">
        <f>'OddsRatio_working_3-way'!V104^2+4*'OddsRatio_working_3-way'!U104^3/27</f>
        <v>-7.824903730700164E-2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0.17231370380381847</v>
      </c>
      <c r="Y104" s="11">
        <f>IF('OddsRatio_working_3-way'!W104&gt;=0,IF('OddsRatio_working_3-way'!V104+SQRT('OddsRatio_working_3-way'!W104)&gt;0,0,PI()),ACOS('OddsRatio_working_3-way'!V104/(2*'OddsRatio_working_3-way'!X104)))</f>
        <v>0.94703810015047463</v>
      </c>
      <c r="Z104" s="11">
        <f>'OddsRatio_working_3-way'!X104^(1/3)*COS('OddsRatio_working_3-way'!Y104/3)</f>
        <v>0.52897020080374935</v>
      </c>
      <c r="AA104" s="11">
        <f>'OddsRatio_working_3-way'!X104^(1/3)*COS(('OddsRatio_working_3-way'!Y104+2*PI())/3)</f>
        <v>-0.41410160215344299</v>
      </c>
      <c r="AB104" s="11">
        <f>'OddsRatio_working_3-way'!X104^(1/3)*COS(('OddsRatio_working_3-way'!Y104+4*PI())/3)</f>
        <v>-0.11486859865030651</v>
      </c>
      <c r="AC104" s="11">
        <f>'OddsRatio_working_3-way'!X104^(1/3)*SIN('OddsRatio_working_3-way'!Y104/3)</f>
        <v>0.17276225512295612</v>
      </c>
      <c r="AD104" s="11">
        <f>'OddsRatio_working_3-way'!X104^(1/3)*SIN(('OddsRatio_working_3-way'!Y104+2*PI())/3)</f>
        <v>0.37172050417952457</v>
      </c>
      <c r="AE104" s="11">
        <f>'OddsRatio_working_3-way'!X104^(1/3)*SIN(('OddsRatio_working_3-way'!Y104+4*PI())/3)</f>
        <v>-0.54448275930248069</v>
      </c>
      <c r="AF104" s="11">
        <f>-'OddsRatio_working_3-way'!U104/(3*'OddsRatio_working_3-way'!X104^(1/3))*COS(('OddsRatio_working_3-way'!Y104)/3)</f>
        <v>0.52897020080374935</v>
      </c>
      <c r="AG104" s="11">
        <f>-'OddsRatio_working_3-way'!U104/(3*'OddsRatio_working_3-way'!X104^(1/3))*COS(('OddsRatio_working_3-way'!Y104+2*PI())/3)</f>
        <v>-0.41410160215344299</v>
      </c>
      <c r="AH104" s="11">
        <f>-'OddsRatio_working_3-way'!U104/(3*'OddsRatio_working_3-way'!X104^(1/3))*COS(('OddsRatio_working_3-way'!Y104+4*PI())/3)</f>
        <v>-0.11486859865030651</v>
      </c>
      <c r="AI104" s="11">
        <f>'OddsRatio_working_3-way'!U104/(3*'OddsRatio_working_3-way'!X104^(1/3))*SIN(('OddsRatio_working_3-way'!Y104)/3)</f>
        <v>-0.17276225512295612</v>
      </c>
      <c r="AJ104" s="11">
        <f>'OddsRatio_working_3-way'!U104/(3*'OddsRatio_working_3-way'!X104^(1/3))*SIN(('OddsRatio_working_3-way'!Y104+2*PI())/3)</f>
        <v>-0.37172050417952457</v>
      </c>
      <c r="AK104" s="11">
        <f>'OddsRatio_working_3-way'!U104/(3*'OddsRatio_working_3-way'!X104^(1/3))*SIN(('OddsRatio_working_3-way'!Y104+4*PI())/3)</f>
        <v>0.54448275930248069</v>
      </c>
      <c r="AL104" s="11">
        <f>'OddsRatio_working_3-way'!Z104+'OddsRatio_working_3-way'!AF104</f>
        <v>1.0579404016074987</v>
      </c>
      <c r="AM104" s="11">
        <f>'OddsRatio_working_3-way'!AA104+'OddsRatio_working_3-way'!AG104</f>
        <v>-0.82820320430688599</v>
      </c>
      <c r="AN104" s="11">
        <f>'OddsRatio_working_3-way'!AB104+'OddsRatio_working_3-way'!AH104</f>
        <v>-0.22973719730061301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1.0579404016074987</v>
      </c>
      <c r="AS104" s="11">
        <f>IF(('OddsRatio_working_3-way'!X104=0),IF(Q104&gt;0,-Q104^(1/3),(-Q104)^(1/3)),'OddsRatio_working_3-way'!AM104-'OddsRatio_working_3-way'!R104/3)</f>
        <v>-0.82820320430688599</v>
      </c>
      <c r="AT104" s="11">
        <f>IF(('OddsRatio_working_3-way'!X104=0),IF(Q104&gt;0,-Q104^(1/3),(-Q104)^(1/3)),'OddsRatio_working_3-way'!AN104-'OddsRatio_working_3-way'!R104/3)</f>
        <v>-0.22973719730061301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3.34</v>
      </c>
      <c r="C105" s="4">
        <f>IF('True_Odds_Calculator_3-way'!C104="","",'True_Odds_Calculator_3-way'!C104)</f>
        <v>3.71</v>
      </c>
      <c r="D105" s="9">
        <f t="shared" si="26"/>
        <v>0.44818211766458715</v>
      </c>
      <c r="E105" s="9">
        <f t="shared" si="27"/>
        <v>0.2905622538929224</v>
      </c>
      <c r="F105" s="9">
        <f t="shared" si="28"/>
        <v>0.26125562844249045</v>
      </c>
      <c r="G105" s="9">
        <f t="shared" si="29"/>
        <v>1.0434201962416996</v>
      </c>
      <c r="H105" s="9">
        <f t="shared" si="30"/>
        <v>2.2312358315652059</v>
      </c>
      <c r="I105" s="9">
        <f t="shared" si="31"/>
        <v>3.4416032592055767</v>
      </c>
      <c r="J105" s="9">
        <f t="shared" si="32"/>
        <v>3.8276687318150064</v>
      </c>
      <c r="K105" s="11">
        <f t="shared" si="33"/>
        <v>0.4587155963302752</v>
      </c>
      <c r="L105" s="11">
        <f t="shared" si="34"/>
        <v>0.29940119760479045</v>
      </c>
      <c r="M105" s="11">
        <f t="shared" si="35"/>
        <v>0.26954177897574122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-0.27700670767073876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0.23062754532479091</v>
      </c>
      <c r="Q105" s="11">
        <f>2*'OddsRatio_working_3-way'!K105*'OddsRatio_working_3-way'!L105*'OddsRatio_working_3-way'!M105</f>
        <v>7.4037735256754722E-2</v>
      </c>
      <c r="R105" s="11">
        <f t="shared" si="36"/>
        <v>0</v>
      </c>
      <c r="S105" s="11">
        <f t="shared" si="37"/>
        <v>-0.8325702552983808</v>
      </c>
      <c r="T105" s="11">
        <f t="shared" si="38"/>
        <v>-0.26727777056127799</v>
      </c>
      <c r="U105" s="11">
        <f>'OddsRatio_working_3-way'!S105-'OddsRatio_working_3-way'!R105^2/3</f>
        <v>-0.8325702552983808</v>
      </c>
      <c r="V105" s="11">
        <f>'OddsRatio_working_3-way'!S105*'OddsRatio_working_3-way'!R105/3-2*'OddsRatio_working_3-way'!R105^3/27-'OddsRatio_working_3-way'!T105</f>
        <v>0.26727777056127799</v>
      </c>
      <c r="W105" s="11">
        <f>'OddsRatio_working_3-way'!V105^2+4*'OddsRatio_working_3-way'!U105^3/27</f>
        <v>-1.4061173078376524E-2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0.14620070084868239</v>
      </c>
      <c r="Y105" s="11">
        <f>IF('OddsRatio_working_3-way'!W105&gt;=0,IF('OddsRatio_working_3-way'!V105+SQRT('OddsRatio_working_3-way'!W105)&gt;0,0,PI()),ACOS('OddsRatio_working_3-way'!V105/(2*'OddsRatio_working_3-way'!X105)))</f>
        <v>0.41756709179637386</v>
      </c>
      <c r="Z105" s="11">
        <f>'OddsRatio_working_3-way'!X105^(1/3)*COS('OddsRatio_working_3-way'!Y105/3)</f>
        <v>0.5217100981208499</v>
      </c>
      <c r="AA105" s="11">
        <f>'OddsRatio_working_3-way'!X105^(1/3)*COS(('OddsRatio_working_3-way'!Y105+2*PI())/3)</f>
        <v>-0.32415192073387433</v>
      </c>
      <c r="AB105" s="11">
        <f>'OddsRatio_working_3-way'!X105^(1/3)*COS(('OddsRatio_working_3-way'!Y105+4*PI())/3)</f>
        <v>-0.19755817738697587</v>
      </c>
      <c r="AC105" s="11">
        <f>'OddsRatio_working_3-way'!X105^(1/3)*SIN('OddsRatio_working_3-way'!Y105/3)</f>
        <v>7.3088931799054416E-2</v>
      </c>
      <c r="AD105" s="11">
        <f>'OddsRatio_working_3-way'!X105^(1/3)*SIN(('OddsRatio_working_3-way'!Y105+2*PI())/3)</f>
        <v>0.4152697324840009</v>
      </c>
      <c r="AE105" s="11">
        <f>'OddsRatio_working_3-way'!X105^(1/3)*SIN(('OddsRatio_working_3-way'!Y105+4*PI())/3)</f>
        <v>-0.48835866428305519</v>
      </c>
      <c r="AF105" s="11">
        <f>-'OddsRatio_working_3-way'!U105/(3*'OddsRatio_working_3-way'!X105^(1/3))*COS(('OddsRatio_working_3-way'!Y105)/3)</f>
        <v>0.52171009812084979</v>
      </c>
      <c r="AG105" s="11">
        <f>-'OddsRatio_working_3-way'!U105/(3*'OddsRatio_working_3-way'!X105^(1/3))*COS(('OddsRatio_working_3-way'!Y105+2*PI())/3)</f>
        <v>-0.32415192073387428</v>
      </c>
      <c r="AH105" s="11">
        <f>-'OddsRatio_working_3-way'!U105/(3*'OddsRatio_working_3-way'!X105^(1/3))*COS(('OddsRatio_working_3-way'!Y105+4*PI())/3)</f>
        <v>-0.19755817738697581</v>
      </c>
      <c r="AI105" s="11">
        <f>'OddsRatio_working_3-way'!U105/(3*'OddsRatio_working_3-way'!X105^(1/3))*SIN(('OddsRatio_working_3-way'!Y105)/3)</f>
        <v>-7.3088931799054402E-2</v>
      </c>
      <c r="AJ105" s="11">
        <f>'OddsRatio_working_3-way'!U105/(3*'OddsRatio_working_3-way'!X105^(1/3))*SIN(('OddsRatio_working_3-way'!Y105+2*PI())/3)</f>
        <v>-0.41526973248400079</v>
      </c>
      <c r="AK105" s="11">
        <f>'OddsRatio_working_3-way'!U105/(3*'OddsRatio_working_3-way'!X105^(1/3))*SIN(('OddsRatio_working_3-way'!Y105+4*PI())/3)</f>
        <v>0.48835866428305508</v>
      </c>
      <c r="AL105" s="11">
        <f>'OddsRatio_working_3-way'!Z105+'OddsRatio_working_3-way'!AF105</f>
        <v>1.0434201962416996</v>
      </c>
      <c r="AM105" s="11">
        <f>'OddsRatio_working_3-way'!AA105+'OddsRatio_working_3-way'!AG105</f>
        <v>-0.64830384146774866</v>
      </c>
      <c r="AN105" s="11">
        <f>'OddsRatio_working_3-way'!AB105+'OddsRatio_working_3-way'!AH105</f>
        <v>-0.39511635477395168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1.0434201962416996</v>
      </c>
      <c r="AS105" s="11">
        <f>IF(('OddsRatio_working_3-way'!X105=0),IF(Q105&gt;0,-Q105^(1/3),(-Q105)^(1/3)),'OddsRatio_working_3-way'!AM105-'OddsRatio_working_3-way'!R105/3)</f>
        <v>-0.64830384146774866</v>
      </c>
      <c r="AT105" s="11">
        <f>IF(('OddsRatio_working_3-way'!X105=0),IF(Q105&gt;0,-Q105^(1/3),(-Q105)^(1/3)),'OddsRatio_working_3-way'!AN105-'OddsRatio_working_3-way'!R105/3)</f>
        <v>-0.39511635477395168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1.69</v>
      </c>
      <c r="B106" s="4">
        <f>IF('True_Odds_Calculator_3-way'!B105="","",'True_Odds_Calculator_3-way'!B105)</f>
        <v>3.92</v>
      </c>
      <c r="C106" s="4">
        <f>IF('True_Odds_Calculator_3-way'!C105="","",'True_Odds_Calculator_3-way'!C105)</f>
        <v>5.38</v>
      </c>
      <c r="D106" s="9">
        <f t="shared" si="26"/>
        <v>0.57800356309868473</v>
      </c>
      <c r="E106" s="9">
        <f t="shared" si="27"/>
        <v>0.24451853482488459</v>
      </c>
      <c r="F106" s="9">
        <f t="shared" si="28"/>
        <v>0.1774779020764308</v>
      </c>
      <c r="G106" s="9">
        <f t="shared" si="29"/>
        <v>1.0581060014728567</v>
      </c>
      <c r="H106" s="9">
        <f t="shared" si="30"/>
        <v>1.7300931410162712</v>
      </c>
      <c r="I106" s="9">
        <f t="shared" si="31"/>
        <v>4.0896695243007413</v>
      </c>
      <c r="J106" s="9">
        <f t="shared" si="32"/>
        <v>5.6345042864511115</v>
      </c>
      <c r="K106" s="11">
        <f t="shared" si="33"/>
        <v>0.59171597633136097</v>
      </c>
      <c r="L106" s="11">
        <f t="shared" si="34"/>
        <v>0.25510204081632654</v>
      </c>
      <c r="M106" s="11">
        <f t="shared" si="35"/>
        <v>0.18587360594795541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-0.24760020811738614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0.22417735048969983</v>
      </c>
      <c r="Q106" s="11">
        <f>2*'OddsRatio_working_3-way'!K106*'OddsRatio_working_3-way'!L106*'OddsRatio_working_3-way'!M106</f>
        <v>5.6114480723329127E-2</v>
      </c>
      <c r="R106" s="11">
        <f t="shared" si="36"/>
        <v>0</v>
      </c>
      <c r="S106" s="11">
        <f t="shared" si="37"/>
        <v>-0.90540049297300418</v>
      </c>
      <c r="T106" s="11">
        <f t="shared" si="38"/>
        <v>-0.22663341501201609</v>
      </c>
      <c r="U106" s="11">
        <f>'OddsRatio_working_3-way'!S106-'OddsRatio_working_3-way'!R106^2/3</f>
        <v>-0.90540049297300418</v>
      </c>
      <c r="V106" s="11">
        <f>'OddsRatio_working_3-way'!S106*'OddsRatio_working_3-way'!R106/3-2*'OddsRatio_working_3-way'!R106^3/27-'OddsRatio_working_3-way'!T106</f>
        <v>0.22663341501201609</v>
      </c>
      <c r="W106" s="11">
        <f>'OddsRatio_working_3-way'!V106^2+4*'OddsRatio_working_3-way'!U106^3/27</f>
        <v>-5.8593162134402882E-2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0.16579796963052021</v>
      </c>
      <c r="Y106" s="11">
        <f>IF('OddsRatio_working_3-way'!W106&gt;=0,IF('OddsRatio_working_3-way'!V106+SQRT('OddsRatio_working_3-way'!W106)&gt;0,0,PI()),ACOS('OddsRatio_working_3-way'!V106/(2*'OddsRatio_working_3-way'!X106)))</f>
        <v>0.81830081134068156</v>
      </c>
      <c r="Z106" s="11">
        <f>'OddsRatio_working_3-way'!X106^(1/3)*COS('OddsRatio_working_3-way'!Y106/3)</f>
        <v>0.52905300073642836</v>
      </c>
      <c r="AA106" s="11">
        <f>'OddsRatio_working_3-way'!X106^(1/3)*COS(('OddsRatio_working_3-way'!Y106+2*PI())/3)</f>
        <v>-0.39269558810814681</v>
      </c>
      <c r="AB106" s="11">
        <f>'OddsRatio_working_3-way'!X106^(1/3)*COS(('OddsRatio_working_3-way'!Y106+4*PI())/3)</f>
        <v>-0.13635741262828169</v>
      </c>
      <c r="AC106" s="11">
        <f>'OddsRatio_working_3-way'!X106^(1/3)*SIN('OddsRatio_working_3-way'!Y106/3)</f>
        <v>0.1479969146168777</v>
      </c>
      <c r="AD106" s="11">
        <f>'OddsRatio_working_3-way'!X106^(1/3)*SIN(('OddsRatio_working_3-way'!Y106+2*PI())/3)</f>
        <v>0.38417488127769545</v>
      </c>
      <c r="AE106" s="11">
        <f>'OddsRatio_working_3-way'!X106^(1/3)*SIN(('OddsRatio_working_3-way'!Y106+4*PI())/3)</f>
        <v>-0.5321717958945732</v>
      </c>
      <c r="AF106" s="11">
        <f>-'OddsRatio_working_3-way'!U106/(3*'OddsRatio_working_3-way'!X106^(1/3))*COS(('OddsRatio_working_3-way'!Y106)/3)</f>
        <v>0.52905300073642836</v>
      </c>
      <c r="AG106" s="11">
        <f>-'OddsRatio_working_3-way'!U106/(3*'OddsRatio_working_3-way'!X106^(1/3))*COS(('OddsRatio_working_3-way'!Y106+2*PI())/3)</f>
        <v>-0.39269558810814681</v>
      </c>
      <c r="AH106" s="11">
        <f>-'OddsRatio_working_3-way'!U106/(3*'OddsRatio_working_3-way'!X106^(1/3))*COS(('OddsRatio_working_3-way'!Y106+4*PI())/3)</f>
        <v>-0.13635741262828169</v>
      </c>
      <c r="AI106" s="11">
        <f>'OddsRatio_working_3-way'!U106/(3*'OddsRatio_working_3-way'!X106^(1/3))*SIN(('OddsRatio_working_3-way'!Y106)/3)</f>
        <v>-0.1479969146168777</v>
      </c>
      <c r="AJ106" s="11">
        <f>'OddsRatio_working_3-way'!U106/(3*'OddsRatio_working_3-way'!X106^(1/3))*SIN(('OddsRatio_working_3-way'!Y106+2*PI())/3)</f>
        <v>-0.38417488127769545</v>
      </c>
      <c r="AK106" s="11">
        <f>'OddsRatio_working_3-way'!U106/(3*'OddsRatio_working_3-way'!X106^(1/3))*SIN(('OddsRatio_working_3-way'!Y106+4*PI())/3)</f>
        <v>0.5321717958945732</v>
      </c>
      <c r="AL106" s="11">
        <f>'OddsRatio_working_3-way'!Z106+'OddsRatio_working_3-way'!AF106</f>
        <v>1.0581060014728567</v>
      </c>
      <c r="AM106" s="11">
        <f>'OddsRatio_working_3-way'!AA106+'OddsRatio_working_3-way'!AG106</f>
        <v>-0.78539117621629362</v>
      </c>
      <c r="AN106" s="11">
        <f>'OddsRatio_working_3-way'!AB106+'OddsRatio_working_3-way'!AH106</f>
        <v>-0.27271482525656338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1.0581060014728567</v>
      </c>
      <c r="AS106" s="11">
        <f>IF(('OddsRatio_working_3-way'!X106=0),IF(Q106&gt;0,-Q106^(1/3),(-Q106)^(1/3)),'OddsRatio_working_3-way'!AM106-'OddsRatio_working_3-way'!R106/3)</f>
        <v>-0.78539117621629362</v>
      </c>
      <c r="AT106" s="11">
        <f>IF(('OddsRatio_working_3-way'!X106=0),IF(Q106&gt;0,-Q106^(1/3),(-Q106)^(1/3)),'OddsRatio_working_3-way'!AN106-'OddsRatio_working_3-way'!R106/3)</f>
        <v>-0.27271482525656338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1.86</v>
      </c>
      <c r="B107" s="4">
        <f>IF('True_Odds_Calculator_3-way'!B106="","",'True_Odds_Calculator_3-way'!B106)</f>
        <v>3.44</v>
      </c>
      <c r="C107" s="4">
        <f>IF('True_Odds_Calculator_3-way'!C106="","",'True_Odds_Calculator_3-way'!C106)</f>
        <v>4.55</v>
      </c>
      <c r="D107" s="9">
        <f t="shared" si="26"/>
        <v>0.5182888413065001</v>
      </c>
      <c r="E107" s="9">
        <f t="shared" si="27"/>
        <v>0.27495367666365572</v>
      </c>
      <c r="F107" s="9">
        <f t="shared" si="28"/>
        <v>0.20675748202984395</v>
      </c>
      <c r="G107" s="9">
        <f t="shared" si="29"/>
        <v>1.0807279834209742</v>
      </c>
      <c r="H107" s="9">
        <f t="shared" si="30"/>
        <v>1.9294260657420381</v>
      </c>
      <c r="I107" s="9">
        <f t="shared" si="31"/>
        <v>3.6369762795471767</v>
      </c>
      <c r="J107" s="9">
        <f t="shared" si="32"/>
        <v>4.8365843411444587</v>
      </c>
      <c r="K107" s="11">
        <f t="shared" si="33"/>
        <v>0.5376344086021505</v>
      </c>
      <c r="L107" s="11">
        <f t="shared" si="34"/>
        <v>0.29069767441860467</v>
      </c>
      <c r="M107" s="11">
        <f t="shared" si="35"/>
        <v>0.21978021978021978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-0.25587853007207828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0.23529233956840856</v>
      </c>
      <c r="Q107" s="11">
        <f>2*'OddsRatio_working_3-way'!K107*'OddsRatio_working_3-way'!L107*'OddsRatio_working_3-way'!M107</f>
        <v>6.8698493304644836E-2</v>
      </c>
      <c r="R107" s="11">
        <f t="shared" si="36"/>
        <v>0</v>
      </c>
      <c r="S107" s="11">
        <f t="shared" si="37"/>
        <v>-0.9195470190567735</v>
      </c>
      <c r="T107" s="11">
        <f t="shared" si="38"/>
        <v>-0.26848088147643023</v>
      </c>
      <c r="U107" s="11">
        <f>'OddsRatio_working_3-way'!S107-'OddsRatio_working_3-way'!R107^2/3</f>
        <v>-0.9195470190567735</v>
      </c>
      <c r="V107" s="11">
        <f>'OddsRatio_working_3-way'!S107*'OddsRatio_working_3-way'!R107/3-2*'OddsRatio_working_3-way'!R107^3/27-'OddsRatio_working_3-way'!T107</f>
        <v>0.26848088147643023</v>
      </c>
      <c r="W107" s="11">
        <f>'OddsRatio_working_3-way'!V107^2+4*'OddsRatio_working_3-way'!U107^3/27</f>
        <v>-4.3108883989076002E-2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0.16969890078270763</v>
      </c>
      <c r="Y107" s="11">
        <f>IF('OddsRatio_working_3-way'!W107&gt;=0,IF('OddsRatio_working_3-way'!V107+SQRT('OddsRatio_working_3-way'!W107)&gt;0,0,PI()),ACOS('OddsRatio_working_3-way'!V107/(2*'OddsRatio_working_3-way'!X107)))</f>
        <v>0.65827163910923181</v>
      </c>
      <c r="Z107" s="11">
        <f>'OddsRatio_working_3-way'!X107^(1/3)*COS('OddsRatio_working_3-way'!Y107/3)</f>
        <v>0.54036399171048721</v>
      </c>
      <c r="AA107" s="11">
        <f>'OddsRatio_working_3-way'!X107^(1/3)*COS(('OddsRatio_working_3-way'!Y107+2*PI())/3)</f>
        <v>-0.37454588861143034</v>
      </c>
      <c r="AB107" s="11">
        <f>'OddsRatio_working_3-way'!X107^(1/3)*COS(('OddsRatio_working_3-way'!Y107+4*PI())/3)</f>
        <v>-0.16581810309905695</v>
      </c>
      <c r="AC107" s="11">
        <f>'OddsRatio_working_3-way'!X107^(1/3)*SIN('OddsRatio_working_3-way'!Y107/3)</f>
        <v>0.12050904315292339</v>
      </c>
      <c r="AD107" s="11">
        <f>'OddsRatio_working_3-way'!X107^(1/3)*SIN(('OddsRatio_working_3-way'!Y107+2*PI())/3)</f>
        <v>0.40771442253518408</v>
      </c>
      <c r="AE107" s="11">
        <f>'OddsRatio_working_3-way'!X107^(1/3)*SIN(('OddsRatio_working_3-way'!Y107+4*PI())/3)</f>
        <v>-0.52822346568810741</v>
      </c>
      <c r="AF107" s="11">
        <f>-'OddsRatio_working_3-way'!U107/(3*'OddsRatio_working_3-way'!X107^(1/3))*COS(('OddsRatio_working_3-way'!Y107)/3)</f>
        <v>0.54036399171048699</v>
      </c>
      <c r="AG107" s="11">
        <f>-'OddsRatio_working_3-way'!U107/(3*'OddsRatio_working_3-way'!X107^(1/3))*COS(('OddsRatio_working_3-way'!Y107+2*PI())/3)</f>
        <v>-0.37454588861143018</v>
      </c>
      <c r="AH107" s="11">
        <f>-'OddsRatio_working_3-way'!U107/(3*'OddsRatio_working_3-way'!X107^(1/3))*COS(('OddsRatio_working_3-way'!Y107+4*PI())/3)</f>
        <v>-0.1658181030990569</v>
      </c>
      <c r="AI107" s="11">
        <f>'OddsRatio_working_3-way'!U107/(3*'OddsRatio_working_3-way'!X107^(1/3))*SIN(('OddsRatio_working_3-way'!Y107)/3)</f>
        <v>-0.12050904315292334</v>
      </c>
      <c r="AJ107" s="11">
        <f>'OddsRatio_working_3-way'!U107/(3*'OddsRatio_working_3-way'!X107^(1/3))*SIN(('OddsRatio_working_3-way'!Y107+2*PI())/3)</f>
        <v>-0.40771442253518392</v>
      </c>
      <c r="AK107" s="11">
        <f>'OddsRatio_working_3-way'!U107/(3*'OddsRatio_working_3-way'!X107^(1/3))*SIN(('OddsRatio_working_3-way'!Y107+4*PI())/3)</f>
        <v>0.52822346568810719</v>
      </c>
      <c r="AL107" s="11">
        <f>'OddsRatio_working_3-way'!Z107+'OddsRatio_working_3-way'!AF107</f>
        <v>1.0807279834209742</v>
      </c>
      <c r="AM107" s="11">
        <f>'OddsRatio_working_3-way'!AA107+'OddsRatio_working_3-way'!AG107</f>
        <v>-0.74909177722286047</v>
      </c>
      <c r="AN107" s="11">
        <f>'OddsRatio_working_3-way'!AB107+'OddsRatio_working_3-way'!AH107</f>
        <v>-0.33163620619811385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1.0807279834209742</v>
      </c>
      <c r="AS107" s="11">
        <f>IF(('OddsRatio_working_3-way'!X107=0),IF(Q107&gt;0,-Q107^(1/3),(-Q107)^(1/3)),'OddsRatio_working_3-way'!AM107-'OddsRatio_working_3-way'!R107/3)</f>
        <v>-0.74909177722286047</v>
      </c>
      <c r="AT107" s="11">
        <f>IF(('OddsRatio_working_3-way'!X107=0),IF(Q107&gt;0,-Q107^(1/3),(-Q107)^(1/3)),'OddsRatio_working_3-way'!AN107-'OddsRatio_working_3-way'!R107/3)</f>
        <v>-0.33163620619811385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4.46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1.88</v>
      </c>
      <c r="D108" s="9">
        <f t="shared" si="26"/>
        <v>0.21441314402929634</v>
      </c>
      <c r="E108" s="9">
        <f t="shared" si="27"/>
        <v>0.26795025883486356</v>
      </c>
      <c r="F108" s="9">
        <f t="shared" si="28"/>
        <v>0.51763659713584009</v>
      </c>
      <c r="G108" s="9">
        <f t="shared" si="29"/>
        <v>1.0589286645503728</v>
      </c>
      <c r="H108" s="9">
        <f t="shared" si="30"/>
        <v>4.6638931793442895</v>
      </c>
      <c r="I108" s="9">
        <f t="shared" si="31"/>
        <v>3.7320359545399624</v>
      </c>
      <c r="J108" s="9">
        <f t="shared" si="32"/>
        <v>1.931857224804328</v>
      </c>
      <c r="K108" s="11">
        <f t="shared" si="33"/>
        <v>0.22421524663677131</v>
      </c>
      <c r="L108" s="11">
        <f t="shared" si="34"/>
        <v>0.27932960893854747</v>
      </c>
      <c r="M108" s="11">
        <f t="shared" si="35"/>
        <v>0.53191489361702127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-0.26169940925292323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0.23053154444408319</v>
      </c>
      <c r="Q108" s="11">
        <f>2*'OddsRatio_working_3-way'!K108*'OddsRatio_working_3-way'!L108*'OddsRatio_working_3-way'!M108</f>
        <v>6.6627614001180113E-2</v>
      </c>
      <c r="R108" s="11">
        <f t="shared" si="36"/>
        <v>0</v>
      </c>
      <c r="S108" s="11">
        <f t="shared" si="37"/>
        <v>-0.88090204369274139</v>
      </c>
      <c r="T108" s="11">
        <f t="shared" si="38"/>
        <v>-0.25459596638518539</v>
      </c>
      <c r="U108" s="11">
        <f>'OddsRatio_working_3-way'!S108-'OddsRatio_working_3-way'!R108^2/3</f>
        <v>-0.88090204369274139</v>
      </c>
      <c r="V108" s="11">
        <f>'OddsRatio_working_3-way'!S108*'OddsRatio_working_3-way'!R108/3-2*'OddsRatio_working_3-way'!R108^3/27-'OddsRatio_working_3-way'!T108</f>
        <v>0.25459596638518539</v>
      </c>
      <c r="W108" s="11">
        <f>'OddsRatio_working_3-way'!V108^2+4*'OddsRatio_working_3-way'!U108^3/27</f>
        <v>-3.6450490457965196E-2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0.15911442153177979</v>
      </c>
      <c r="Y108" s="11">
        <f>IF('OddsRatio_working_3-way'!W108&gt;=0,IF('OddsRatio_working_3-way'!V108+SQRT('OddsRatio_working_3-way'!W108)&gt;0,0,PI()),ACOS('OddsRatio_working_3-way'!V108/(2*'OddsRatio_working_3-way'!X108)))</f>
        <v>0.64343358655269722</v>
      </c>
      <c r="Z108" s="11">
        <f>'OddsRatio_working_3-way'!X108^(1/3)*COS('OddsRatio_working_3-way'!Y108/3)</f>
        <v>0.52946433227518641</v>
      </c>
      <c r="AA108" s="11">
        <f>'OddsRatio_working_3-way'!X108^(1/3)*COS(('OddsRatio_working_3-way'!Y108+2*PI())/3)</f>
        <v>-0.36461285275657168</v>
      </c>
      <c r="AB108" s="11">
        <f>'OddsRatio_working_3-way'!X108^(1/3)*COS(('OddsRatio_working_3-way'!Y108+4*PI())/3)</f>
        <v>-0.1648514795186147</v>
      </c>
      <c r="AC108" s="11">
        <f>'OddsRatio_working_3-way'!X108^(1/3)*SIN('OddsRatio_working_3-way'!Y108/3)</f>
        <v>0.11533228261262378</v>
      </c>
      <c r="AD108" s="11">
        <f>'OddsRatio_working_3-way'!X108^(1/3)*SIN(('OddsRatio_working_3-way'!Y108+2*PI())/3)</f>
        <v>0.40086342084176468</v>
      </c>
      <c r="AE108" s="11">
        <f>'OddsRatio_working_3-way'!X108^(1/3)*SIN(('OddsRatio_working_3-way'!Y108+4*PI())/3)</f>
        <v>-0.51619570345438837</v>
      </c>
      <c r="AF108" s="11">
        <f>-'OddsRatio_working_3-way'!U108/(3*'OddsRatio_working_3-way'!X108^(1/3))*COS(('OddsRatio_working_3-way'!Y108)/3)</f>
        <v>0.52946433227518652</v>
      </c>
      <c r="AG108" s="11">
        <f>-'OddsRatio_working_3-way'!U108/(3*'OddsRatio_working_3-way'!X108^(1/3))*COS(('OddsRatio_working_3-way'!Y108+2*PI())/3)</f>
        <v>-0.36461285275657174</v>
      </c>
      <c r="AH108" s="11">
        <f>-'OddsRatio_working_3-way'!U108/(3*'OddsRatio_working_3-way'!X108^(1/3))*COS(('OddsRatio_working_3-way'!Y108+4*PI())/3)</f>
        <v>-0.16485147951861473</v>
      </c>
      <c r="AI108" s="11">
        <f>'OddsRatio_working_3-way'!U108/(3*'OddsRatio_working_3-way'!X108^(1/3))*SIN(('OddsRatio_working_3-way'!Y108)/3)</f>
        <v>-0.11533228261262379</v>
      </c>
      <c r="AJ108" s="11">
        <f>'OddsRatio_working_3-way'!U108/(3*'OddsRatio_working_3-way'!X108^(1/3))*SIN(('OddsRatio_working_3-way'!Y108+2*PI())/3)</f>
        <v>-0.40086342084176474</v>
      </c>
      <c r="AK108" s="11">
        <f>'OddsRatio_working_3-way'!U108/(3*'OddsRatio_working_3-way'!X108^(1/3))*SIN(('OddsRatio_working_3-way'!Y108+4*PI())/3)</f>
        <v>0.51619570345438848</v>
      </c>
      <c r="AL108" s="11">
        <f>'OddsRatio_working_3-way'!Z108+'OddsRatio_working_3-way'!AF108</f>
        <v>1.0589286645503728</v>
      </c>
      <c r="AM108" s="11">
        <f>'OddsRatio_working_3-way'!AA108+'OddsRatio_working_3-way'!AG108</f>
        <v>-0.72922570551314347</v>
      </c>
      <c r="AN108" s="11">
        <f>'OddsRatio_working_3-way'!AB108+'OddsRatio_working_3-way'!AH108</f>
        <v>-0.32970295903722946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1.0589286645503728</v>
      </c>
      <c r="AS108" s="11">
        <f>IF(('OddsRatio_working_3-way'!X108=0),IF(Q108&gt;0,-Q108^(1/3),(-Q108)^(1/3)),'OddsRatio_working_3-way'!AM108-'OddsRatio_working_3-way'!R108/3)</f>
        <v>-0.72922570551314347</v>
      </c>
      <c r="AT108" s="11">
        <f>IF(('OddsRatio_working_3-way'!X108=0),IF(Q108&gt;0,-Q108^(1/3),(-Q108)^(1/3)),'OddsRatio_working_3-way'!AN108-'OddsRatio_working_3-way'!R108/3)</f>
        <v>-0.32970295903722946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5.03</v>
      </c>
      <c r="B109" s="4">
        <f>IF('True_Odds_Calculator_3-way'!B108="","",'True_Odds_Calculator_3-way'!B108)</f>
        <v>4.16</v>
      </c>
      <c r="C109" s="4">
        <f>IF('True_Odds_Calculator_3-way'!C108="","",'True_Odds_Calculator_3-way'!C108)</f>
        <v>1.67</v>
      </c>
      <c r="D109" s="9">
        <f t="shared" si="26"/>
        <v>0.18853198391098053</v>
      </c>
      <c r="E109" s="9">
        <f t="shared" si="27"/>
        <v>0.22857360942823676</v>
      </c>
      <c r="F109" s="9">
        <f t="shared" si="28"/>
        <v>0.58289440666078263</v>
      </c>
      <c r="G109" s="9">
        <f t="shared" si="29"/>
        <v>1.0680247650113706</v>
      </c>
      <c r="H109" s="9">
        <f t="shared" si="30"/>
        <v>5.3041398029958238</v>
      </c>
      <c r="I109" s="9">
        <f t="shared" si="31"/>
        <v>4.3749582574359316</v>
      </c>
      <c r="J109" s="9">
        <f t="shared" si="32"/>
        <v>1.7155765925576181</v>
      </c>
      <c r="K109" s="11">
        <f t="shared" si="33"/>
        <v>0.19880715705765406</v>
      </c>
      <c r="L109" s="11">
        <f t="shared" si="34"/>
        <v>0.24038461538461536</v>
      </c>
      <c r="M109" s="11">
        <f t="shared" si="35"/>
        <v>0.5988023952095809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-0.24416822418780726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0.22492864095940246</v>
      </c>
      <c r="Q109" s="11">
        <f>2*'OddsRatio_working_3-way'!K109*'OddsRatio_working_3-way'!L109*'OddsRatio_working_3-way'!M109</f>
        <v>5.7233750880255084E-2</v>
      </c>
      <c r="R109" s="11">
        <f t="shared" si="36"/>
        <v>0</v>
      </c>
      <c r="S109" s="11">
        <f t="shared" si="37"/>
        <v>-0.92120357473867587</v>
      </c>
      <c r="T109" s="11">
        <f t="shared" si="38"/>
        <v>-0.23440294522612617</v>
      </c>
      <c r="U109" s="11">
        <f>'OddsRatio_working_3-way'!S109-'OddsRatio_working_3-way'!R109^2/3</f>
        <v>-0.92120357473867587</v>
      </c>
      <c r="V109" s="11">
        <f>'OddsRatio_working_3-way'!S109*'OddsRatio_working_3-way'!R109/3-2*'OddsRatio_working_3-way'!R109^3/27-'OddsRatio_working_3-way'!T109</f>
        <v>0.23440294522612617</v>
      </c>
      <c r="W109" s="11">
        <f>'OddsRatio_working_3-way'!V109^2+4*'OddsRatio_working_3-way'!U109^3/27</f>
        <v>-6.0869795096617406E-2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0.17015767381115943</v>
      </c>
      <c r="Y109" s="11">
        <f>IF('OddsRatio_working_3-way'!W109&gt;=0,IF('OddsRatio_working_3-way'!V109+SQRT('OddsRatio_working_3-way'!W109)&gt;0,0,PI()),ACOS('OddsRatio_working_3-way'!V109/(2*'OddsRatio_working_3-way'!X109)))</f>
        <v>0.81098926044731101</v>
      </c>
      <c r="Z109" s="11">
        <f>'OddsRatio_working_3-way'!X109^(1/3)*COS('OddsRatio_working_3-way'!Y109/3)</f>
        <v>0.53401238250568517</v>
      </c>
      <c r="AA109" s="11">
        <f>'OddsRatio_working_3-way'!X109^(1/3)*COS(('OddsRatio_working_3-way'!Y109+2*PI())/3)</f>
        <v>-0.39516224917684517</v>
      </c>
      <c r="AB109" s="11">
        <f>'OddsRatio_working_3-way'!X109^(1/3)*COS(('OddsRatio_working_3-way'!Y109+4*PI())/3)</f>
        <v>-0.13885013332883991</v>
      </c>
      <c r="AC109" s="11">
        <f>'OddsRatio_working_3-way'!X109^(1/3)*SIN('OddsRatio_working_3-way'!Y109/3)</f>
        <v>0.14798186908140834</v>
      </c>
      <c r="AD109" s="11">
        <f>'OddsRatio_working_3-way'!X109^(1/3)*SIN(('OddsRatio_working_3-way'!Y109+2*PI())/3)</f>
        <v>0.38847735464467192</v>
      </c>
      <c r="AE109" s="11">
        <f>'OddsRatio_working_3-way'!X109^(1/3)*SIN(('OddsRatio_working_3-way'!Y109+4*PI())/3)</f>
        <v>-0.53645922372608024</v>
      </c>
      <c r="AF109" s="11">
        <f>-'OddsRatio_working_3-way'!U109/(3*'OddsRatio_working_3-way'!X109^(1/3))*COS(('OddsRatio_working_3-way'!Y109)/3)</f>
        <v>0.53401238250568528</v>
      </c>
      <c r="AG109" s="11">
        <f>-'OddsRatio_working_3-way'!U109/(3*'OddsRatio_working_3-way'!X109^(1/3))*COS(('OddsRatio_working_3-way'!Y109+2*PI())/3)</f>
        <v>-0.39516224917684523</v>
      </c>
      <c r="AH109" s="11">
        <f>-'OddsRatio_working_3-way'!U109/(3*'OddsRatio_working_3-way'!X109^(1/3))*COS(('OddsRatio_working_3-way'!Y109+4*PI())/3)</f>
        <v>-0.13885013332883994</v>
      </c>
      <c r="AI109" s="11">
        <f>'OddsRatio_working_3-way'!U109/(3*'OddsRatio_working_3-way'!X109^(1/3))*SIN(('OddsRatio_working_3-way'!Y109)/3)</f>
        <v>-0.14798186908140837</v>
      </c>
      <c r="AJ109" s="11">
        <f>'OddsRatio_working_3-way'!U109/(3*'OddsRatio_working_3-way'!X109^(1/3))*SIN(('OddsRatio_working_3-way'!Y109+2*PI())/3)</f>
        <v>-0.38847735464467203</v>
      </c>
      <c r="AK109" s="11">
        <f>'OddsRatio_working_3-way'!U109/(3*'OddsRatio_working_3-way'!X109^(1/3))*SIN(('OddsRatio_working_3-way'!Y109+4*PI())/3)</f>
        <v>0.53645922372608035</v>
      </c>
      <c r="AL109" s="11">
        <f>'OddsRatio_working_3-way'!Z109+'OddsRatio_working_3-way'!AF109</f>
        <v>1.0680247650113706</v>
      </c>
      <c r="AM109" s="11">
        <f>'OddsRatio_working_3-way'!AA109+'OddsRatio_working_3-way'!AG109</f>
        <v>-0.79032449835369034</v>
      </c>
      <c r="AN109" s="11">
        <f>'OddsRatio_working_3-way'!AB109+'OddsRatio_working_3-way'!AH109</f>
        <v>-0.27770026665767988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1.0680247650113706</v>
      </c>
      <c r="AS109" s="11">
        <f>IF(('OddsRatio_working_3-way'!X109=0),IF(Q109&gt;0,-Q109^(1/3),(-Q109)^(1/3)),'OddsRatio_working_3-way'!AM109-'OddsRatio_working_3-way'!R109/3)</f>
        <v>-0.79032449835369034</v>
      </c>
      <c r="AT109" s="11">
        <f>IF(('OddsRatio_working_3-way'!X109=0),IF(Q109&gt;0,-Q109^(1/3),(-Q109)^(1/3)),'OddsRatio_working_3-way'!AN109-'OddsRatio_working_3-way'!R109/3)</f>
        <v>-0.27770026665767988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2.52</v>
      </c>
      <c r="B110" s="4">
        <f>IF('True_Odds_Calculator_3-way'!B109="","",'True_Odds_Calculator_3-way'!B109)</f>
        <v>3.45</v>
      </c>
      <c r="C110" s="4">
        <f>IF('True_Odds_Calculator_3-way'!C109="","",'True_Odds_Calculator_3-way'!C109)</f>
        <v>2.89</v>
      </c>
      <c r="D110" s="9">
        <f t="shared" si="26"/>
        <v>0.38514048087742253</v>
      </c>
      <c r="E110" s="9">
        <f t="shared" si="27"/>
        <v>0.27985855000077181</v>
      </c>
      <c r="F110" s="9">
        <f t="shared" si="28"/>
        <v>0.33500096912180577</v>
      </c>
      <c r="G110" s="9">
        <f t="shared" si="29"/>
        <v>1.0502994663309737</v>
      </c>
      <c r="H110" s="9">
        <f t="shared" si="30"/>
        <v>2.59645518882308</v>
      </c>
      <c r="I110" s="9">
        <f t="shared" si="31"/>
        <v>3.5732336925108852</v>
      </c>
      <c r="J110" s="9">
        <f t="shared" si="32"/>
        <v>2.9850659913655404</v>
      </c>
      <c r="K110" s="11">
        <f t="shared" si="33"/>
        <v>0.3968253968253968</v>
      </c>
      <c r="L110" s="11">
        <f t="shared" si="34"/>
        <v>0.28985507246376813</v>
      </c>
      <c r="M110" s="11">
        <f t="shared" si="35"/>
        <v>0.34602076124567471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-0.28012637279975938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0.23322770426727096</v>
      </c>
      <c r="Q110" s="11">
        <f>2*'OddsRatio_working_3-way'!K110*'OddsRatio_working_3-way'!L110*'OddsRatio_working_3-way'!M110</f>
        <v>7.9599899067327978E-2</v>
      </c>
      <c r="R110" s="11">
        <f t="shared" si="36"/>
        <v>0</v>
      </c>
      <c r="S110" s="11">
        <f t="shared" si="37"/>
        <v>-0.8325803170056657</v>
      </c>
      <c r="T110" s="11">
        <f t="shared" si="38"/>
        <v>-0.28415710478009071</v>
      </c>
      <c r="U110" s="11">
        <f>'OddsRatio_working_3-way'!S110-'OddsRatio_working_3-way'!R110^2/3</f>
        <v>-0.8325803170056657</v>
      </c>
      <c r="V110" s="11">
        <f>'OddsRatio_working_3-way'!S110*'OddsRatio_working_3-way'!R110/3-2*'OddsRatio_working_3-way'!R110^3/27-'OddsRatio_working_3-way'!T110</f>
        <v>0.28415710478009071</v>
      </c>
      <c r="W110" s="11">
        <f>'OddsRatio_working_3-way'!V110^2+4*'OddsRatio_working_3-way'!U110^3/27</f>
        <v>-4.7564193355473933E-3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0.14620335113511493</v>
      </c>
      <c r="Y110" s="11">
        <f>IF('OddsRatio_working_3-way'!W110&gt;=0,IF('OddsRatio_working_3-way'!V110+SQRT('OddsRatio_working_3-way'!W110)&gt;0,0,PI()),ACOS('OddsRatio_working_3-way'!V110/(2*'OddsRatio_working_3-way'!X110)))</f>
        <v>0.23810257500050858</v>
      </c>
      <c r="Z110" s="11">
        <f>'OddsRatio_working_3-way'!X110^(1/3)*COS('OddsRatio_working_3-way'!Y110/3)</f>
        <v>0.52514973316548696</v>
      </c>
      <c r="AA110" s="11">
        <f>'OddsRatio_working_3-way'!X110^(1/3)*COS(('OddsRatio_working_3-way'!Y110+2*PI())/3)</f>
        <v>-0.29874664520337402</v>
      </c>
      <c r="AB110" s="11">
        <f>'OddsRatio_working_3-way'!X110^(1/3)*COS(('OddsRatio_working_3-way'!Y110+4*PI())/3)</f>
        <v>-0.22640308796211303</v>
      </c>
      <c r="AC110" s="11">
        <f>'OddsRatio_working_3-way'!X110^(1/3)*SIN('OddsRatio_working_3-way'!Y110/3)</f>
        <v>4.176757224737708E-2</v>
      </c>
      <c r="AD110" s="11">
        <f>'OddsRatio_working_3-way'!X110^(1/3)*SIN(('OddsRatio_working_3-way'!Y110+2*PI())/3)</f>
        <v>0.43390922358824247</v>
      </c>
      <c r="AE110" s="11">
        <f>'OddsRatio_working_3-way'!X110^(1/3)*SIN(('OddsRatio_working_3-way'!Y110+4*PI())/3)</f>
        <v>-0.47567679583561956</v>
      </c>
      <c r="AF110" s="11">
        <f>-'OddsRatio_working_3-way'!U110/(3*'OddsRatio_working_3-way'!X110^(1/3))*COS(('OddsRatio_working_3-way'!Y110)/3)</f>
        <v>0.52514973316548685</v>
      </c>
      <c r="AG110" s="11">
        <f>-'OddsRatio_working_3-way'!U110/(3*'OddsRatio_working_3-way'!X110^(1/3))*COS(('OddsRatio_working_3-way'!Y110+2*PI())/3)</f>
        <v>-0.29874664520337396</v>
      </c>
      <c r="AH110" s="11">
        <f>-'OddsRatio_working_3-way'!U110/(3*'OddsRatio_working_3-way'!X110^(1/3))*COS(('OddsRatio_working_3-way'!Y110+4*PI())/3)</f>
        <v>-0.22640308796211298</v>
      </c>
      <c r="AI110" s="11">
        <f>'OddsRatio_working_3-way'!U110/(3*'OddsRatio_working_3-way'!X110^(1/3))*SIN(('OddsRatio_working_3-way'!Y110)/3)</f>
        <v>-4.1767572247377066E-2</v>
      </c>
      <c r="AJ110" s="11">
        <f>'OddsRatio_working_3-way'!U110/(3*'OddsRatio_working_3-way'!X110^(1/3))*SIN(('OddsRatio_working_3-way'!Y110+2*PI())/3)</f>
        <v>-0.43390922358824235</v>
      </c>
      <c r="AK110" s="11">
        <f>'OddsRatio_working_3-way'!U110/(3*'OddsRatio_working_3-way'!X110^(1/3))*SIN(('OddsRatio_working_3-way'!Y110+4*PI())/3)</f>
        <v>0.47567679583561945</v>
      </c>
      <c r="AL110" s="11">
        <f>'OddsRatio_working_3-way'!Z110+'OddsRatio_working_3-way'!AF110</f>
        <v>1.0502994663309737</v>
      </c>
      <c r="AM110" s="11">
        <f>'OddsRatio_working_3-way'!AA110+'OddsRatio_working_3-way'!AG110</f>
        <v>-0.59749329040674803</v>
      </c>
      <c r="AN110" s="11">
        <f>'OddsRatio_working_3-way'!AB110+'OddsRatio_working_3-way'!AH110</f>
        <v>-0.45280617592422601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1.0502994663309737</v>
      </c>
      <c r="AS110" s="11">
        <f>IF(('OddsRatio_working_3-way'!X110=0),IF(Q110&gt;0,-Q110^(1/3),(-Q110)^(1/3)),'OddsRatio_working_3-way'!AM110-'OddsRatio_working_3-way'!R110/3)</f>
        <v>-0.59749329040674803</v>
      </c>
      <c r="AT110" s="11">
        <f>IF(('OddsRatio_working_3-way'!X110=0),IF(Q110&gt;0,-Q110^(1/3),(-Q110)^(1/3)),'OddsRatio_working_3-way'!AN110-'OddsRatio_working_3-way'!R110/3)</f>
        <v>-0.45280617592422601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1.88</v>
      </c>
      <c r="B111" s="4">
        <f>IF('True_Odds_Calculator_3-way'!B110="","",'True_Odds_Calculator_3-way'!B110)</f>
        <v>3.47</v>
      </c>
      <c r="C111" s="4">
        <f>IF('True_Odds_Calculator_3-way'!C110="","",'True_Odds_Calculator_3-way'!C110)</f>
        <v>4.62</v>
      </c>
      <c r="D111" s="9">
        <f t="shared" si="26"/>
        <v>0.5171823500334024</v>
      </c>
      <c r="E111" s="9">
        <f t="shared" si="27"/>
        <v>0.27621895665672969</v>
      </c>
      <c r="F111" s="9">
        <f t="shared" si="28"/>
        <v>0.20659869330986796</v>
      </c>
      <c r="G111" s="9">
        <f t="shared" si="29"/>
        <v>1.060856814586099</v>
      </c>
      <c r="H111" s="9">
        <f t="shared" si="30"/>
        <v>1.9335539968357671</v>
      </c>
      <c r="I111" s="9">
        <f t="shared" si="31"/>
        <v>3.6203163320276643</v>
      </c>
      <c r="J111" s="9">
        <f t="shared" si="32"/>
        <v>4.8403016688016782</v>
      </c>
      <c r="K111" s="11">
        <f t="shared" si="33"/>
        <v>0.53191489361702127</v>
      </c>
      <c r="L111" s="11">
        <f t="shared" si="34"/>
        <v>0.28818443804034583</v>
      </c>
      <c r="M111" s="11">
        <f t="shared" si="35"/>
        <v>0.21645021645021645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-0.2610711584897617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0.23126157469158265</v>
      </c>
      <c r="Q111" s="11">
        <f>2*'OddsRatio_working_3-way'!K111*'OddsRatio_working_3-way'!L111*'OddsRatio_working_3-way'!M111</f>
        <v>6.6359131905762592E-2</v>
      </c>
      <c r="R111" s="11">
        <f t="shared" si="36"/>
        <v>0</v>
      </c>
      <c r="S111" s="11">
        <f t="shared" si="37"/>
        <v>-0.88581816555064596</v>
      </c>
      <c r="T111" s="11">
        <f t="shared" si="38"/>
        <v>-0.25418024836460429</v>
      </c>
      <c r="U111" s="11">
        <f>'OddsRatio_working_3-way'!S111-'OddsRatio_working_3-way'!R111^2/3</f>
        <v>-0.88581816555064596</v>
      </c>
      <c r="V111" s="11">
        <f>'OddsRatio_working_3-way'!S111*'OddsRatio_working_3-way'!R111/3-2*'OddsRatio_working_3-way'!R111^3/27-'OddsRatio_working_3-way'!T111</f>
        <v>0.25418024836460429</v>
      </c>
      <c r="W111" s="11">
        <f>'OddsRatio_working_3-way'!V111^2+4*'OddsRatio_working_3-way'!U111^3/27</f>
        <v>-3.8366968145939956E-2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0.16044825240917387</v>
      </c>
      <c r="Y111" s="11">
        <f>IF('OddsRatio_working_3-way'!W111&gt;=0,IF('OddsRatio_working_3-way'!V111+SQRT('OddsRatio_working_3-way'!W111)&gt;0,0,PI()),ACOS('OddsRatio_working_3-way'!V111/(2*'OddsRatio_working_3-way'!X111)))</f>
        <v>0.65656411564361605</v>
      </c>
      <c r="Z111" s="11">
        <f>'OddsRatio_working_3-way'!X111^(1/3)*COS('OddsRatio_working_3-way'!Y111/3)</f>
        <v>0.53042840729304952</v>
      </c>
      <c r="AA111" s="11">
        <f>'OddsRatio_working_3-way'!X111^(1/3)*COS(('OddsRatio_working_3-way'!Y111+2*PI())/3)</f>
        <v>-0.36738474705351915</v>
      </c>
      <c r="AB111" s="11">
        <f>'OddsRatio_working_3-way'!X111^(1/3)*COS(('OddsRatio_working_3-way'!Y111+4*PI())/3)</f>
        <v>-0.1630436602395301</v>
      </c>
      <c r="AC111" s="11">
        <f>'OddsRatio_working_3-way'!X111^(1/3)*SIN('OddsRatio_working_3-way'!Y111/3)</f>
        <v>0.1179763814785572</v>
      </c>
      <c r="AD111" s="11">
        <f>'OddsRatio_working_3-way'!X111^(1/3)*SIN(('OddsRatio_working_3-way'!Y111+2*PI())/3)</f>
        <v>0.40037628486542137</v>
      </c>
      <c r="AE111" s="11">
        <f>'OddsRatio_working_3-way'!X111^(1/3)*SIN(('OddsRatio_working_3-way'!Y111+4*PI())/3)</f>
        <v>-0.51835266634397859</v>
      </c>
      <c r="AF111" s="11">
        <f>-'OddsRatio_working_3-way'!U111/(3*'OddsRatio_working_3-way'!X111^(1/3))*COS(('OddsRatio_working_3-way'!Y111)/3)</f>
        <v>0.53042840729304952</v>
      </c>
      <c r="AG111" s="11">
        <f>-'OddsRatio_working_3-way'!U111/(3*'OddsRatio_working_3-way'!X111^(1/3))*COS(('OddsRatio_working_3-way'!Y111+2*PI())/3)</f>
        <v>-0.36738474705351915</v>
      </c>
      <c r="AH111" s="11">
        <f>-'OddsRatio_working_3-way'!U111/(3*'OddsRatio_working_3-way'!X111^(1/3))*COS(('OddsRatio_working_3-way'!Y111+4*PI())/3)</f>
        <v>-0.1630436602395301</v>
      </c>
      <c r="AI111" s="11">
        <f>'OddsRatio_working_3-way'!U111/(3*'OddsRatio_working_3-way'!X111^(1/3))*SIN(('OddsRatio_working_3-way'!Y111)/3)</f>
        <v>-0.1179763814785572</v>
      </c>
      <c r="AJ111" s="11">
        <f>'OddsRatio_working_3-way'!U111/(3*'OddsRatio_working_3-way'!X111^(1/3))*SIN(('OddsRatio_working_3-way'!Y111+2*PI())/3)</f>
        <v>-0.40037628486542137</v>
      </c>
      <c r="AK111" s="11">
        <f>'OddsRatio_working_3-way'!U111/(3*'OddsRatio_working_3-way'!X111^(1/3))*SIN(('OddsRatio_working_3-way'!Y111+4*PI())/3)</f>
        <v>0.51835266634397859</v>
      </c>
      <c r="AL111" s="11">
        <f>'OddsRatio_working_3-way'!Z111+'OddsRatio_working_3-way'!AF111</f>
        <v>1.060856814586099</v>
      </c>
      <c r="AM111" s="11">
        <f>'OddsRatio_working_3-way'!AA111+'OddsRatio_working_3-way'!AG111</f>
        <v>-0.73476949410703829</v>
      </c>
      <c r="AN111" s="11">
        <f>'OddsRatio_working_3-way'!AB111+'OddsRatio_working_3-way'!AH111</f>
        <v>-0.32608732047906019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1.060856814586099</v>
      </c>
      <c r="AS111" s="11">
        <f>IF(('OddsRatio_working_3-way'!X111=0),IF(Q111&gt;0,-Q111^(1/3),(-Q111)^(1/3)),'OddsRatio_working_3-way'!AM111-'OddsRatio_working_3-way'!R111/3)</f>
        <v>-0.73476949410703829</v>
      </c>
      <c r="AT111" s="11">
        <f>IF(('OddsRatio_working_3-way'!X111=0),IF(Q111&gt;0,-Q111^(1/3),(-Q111)^(1/3)),'OddsRatio_working_3-way'!AN111-'OddsRatio_working_3-way'!R111/3)</f>
        <v>-0.32608732047906019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4.2</v>
      </c>
      <c r="C112" s="4">
        <f>IF('True_Odds_Calculator_3-way'!C111="","",'True_Odds_Calculator_3-way'!C111)</f>
        <v>5.09</v>
      </c>
      <c r="D112" s="9">
        <f t="shared" si="26"/>
        <v>0.58689067233075454</v>
      </c>
      <c r="E112" s="9">
        <f t="shared" si="27"/>
        <v>0.22661227794770386</v>
      </c>
      <c r="F112" s="9">
        <f t="shared" si="28"/>
        <v>0.18649704972154171</v>
      </c>
      <c r="G112" s="9">
        <f t="shared" si="29"/>
        <v>1.0665073637233227</v>
      </c>
      <c r="H112" s="9">
        <f t="shared" si="30"/>
        <v>1.7038948600573924</v>
      </c>
      <c r="I112" s="9">
        <f t="shared" si="31"/>
        <v>4.4128235639146336</v>
      </c>
      <c r="J112" s="9">
        <f t="shared" si="32"/>
        <v>5.3620151176283892</v>
      </c>
      <c r="K112" s="11">
        <f t="shared" si="33"/>
        <v>0.60240963855421692</v>
      </c>
      <c r="L112" s="11">
        <f t="shared" si="34"/>
        <v>0.23809523809523808</v>
      </c>
      <c r="M112" s="11">
        <f t="shared" si="35"/>
        <v>0.19646365422396858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-0.24341204278241235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0.22402266940340648</v>
      </c>
      <c r="Q112" s="11">
        <f>2*'OddsRatio_working_3-way'!K112*'OddsRatio_working_3-way'!L112*'OddsRatio_working_3-way'!M112</f>
        <v>5.6357904252429314E-2</v>
      </c>
      <c r="R112" s="11">
        <f t="shared" si="36"/>
        <v>0</v>
      </c>
      <c r="S112" s="11">
        <f t="shared" si="37"/>
        <v>-0.92034340964658778</v>
      </c>
      <c r="T112" s="11">
        <f t="shared" si="38"/>
        <v>-0.23153293324442464</v>
      </c>
      <c r="U112" s="11">
        <f>'OddsRatio_working_3-way'!S112-'OddsRatio_working_3-way'!R112^2/3</f>
        <v>-0.92034340964658778</v>
      </c>
      <c r="V112" s="11">
        <f>'OddsRatio_working_3-way'!S112*'OddsRatio_working_3-way'!R112/3-2*'OddsRatio_working_3-way'!R112^3/27-'OddsRatio_working_3-way'!T112</f>
        <v>0.23153293324442464</v>
      </c>
      <c r="W112" s="11">
        <f>'OddsRatio_working_3-way'!V112^2+4*'OddsRatio_working_3-way'!U112^3/27</f>
        <v>-6.1882917312481064E-2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0.16991940478448031</v>
      </c>
      <c r="Y112" s="11">
        <f>IF('OddsRatio_working_3-way'!W112&gt;=0,IF('OddsRatio_working_3-way'!V112+SQRT('OddsRatio_working_3-way'!W112)&gt;0,0,PI()),ACOS('OddsRatio_working_3-way'!V112/(2*'OddsRatio_working_3-way'!X112)))</f>
        <v>0.82125618661154143</v>
      </c>
      <c r="Z112" s="11">
        <f>'OddsRatio_working_3-way'!X112^(1/3)*COS('OddsRatio_working_3-way'!Y112/3)</f>
        <v>0.53325368186166133</v>
      </c>
      <c r="AA112" s="11">
        <f>'OddsRatio_working_3-way'!X112^(1/3)*COS(('OddsRatio_working_3-way'!Y112+2*PI())/3)</f>
        <v>-0.39630426956582326</v>
      </c>
      <c r="AB112" s="11">
        <f>'OddsRatio_working_3-way'!X112^(1/3)*COS(('OddsRatio_working_3-way'!Y112+4*PI())/3)</f>
        <v>-0.13694941229583812</v>
      </c>
      <c r="AC112" s="11">
        <f>'OddsRatio_working_3-way'!X112^(1/3)*SIN('OddsRatio_working_3-way'!Y112/3)</f>
        <v>0.14973859666046296</v>
      </c>
      <c r="AD112" s="11">
        <f>'OddsRatio_working_3-way'!X112^(1/3)*SIN(('OddsRatio_working_3-way'!Y112+2*PI())/3)</f>
        <v>0.38694193682355227</v>
      </c>
      <c r="AE112" s="11">
        <f>'OddsRatio_working_3-way'!X112^(1/3)*SIN(('OddsRatio_working_3-way'!Y112+4*PI())/3)</f>
        <v>-0.53668053348401523</v>
      </c>
      <c r="AF112" s="11">
        <f>-'OddsRatio_working_3-way'!U112/(3*'OddsRatio_working_3-way'!X112^(1/3))*COS(('OddsRatio_working_3-way'!Y112)/3)</f>
        <v>0.53325368186166122</v>
      </c>
      <c r="AG112" s="11">
        <f>-'OddsRatio_working_3-way'!U112/(3*'OddsRatio_working_3-way'!X112^(1/3))*COS(('OddsRatio_working_3-way'!Y112+2*PI())/3)</f>
        <v>-0.39630426956582315</v>
      </c>
      <c r="AH112" s="11">
        <f>-'OddsRatio_working_3-way'!U112/(3*'OddsRatio_working_3-way'!X112^(1/3))*COS(('OddsRatio_working_3-way'!Y112+4*PI())/3)</f>
        <v>-0.1369494122958381</v>
      </c>
      <c r="AI112" s="11">
        <f>'OddsRatio_working_3-way'!U112/(3*'OddsRatio_working_3-way'!X112^(1/3))*SIN(('OddsRatio_working_3-way'!Y112)/3)</f>
        <v>-0.14973859666046294</v>
      </c>
      <c r="AJ112" s="11">
        <f>'OddsRatio_working_3-way'!U112/(3*'OddsRatio_working_3-way'!X112^(1/3))*SIN(('OddsRatio_working_3-way'!Y112+2*PI())/3)</f>
        <v>-0.38694193682355221</v>
      </c>
      <c r="AK112" s="11">
        <f>'OddsRatio_working_3-way'!U112/(3*'OddsRatio_working_3-way'!X112^(1/3))*SIN(('OddsRatio_working_3-way'!Y112+4*PI())/3)</f>
        <v>0.53668053348401512</v>
      </c>
      <c r="AL112" s="11">
        <f>'OddsRatio_working_3-way'!Z112+'OddsRatio_working_3-way'!AF112</f>
        <v>1.0665073637233227</v>
      </c>
      <c r="AM112" s="11">
        <f>'OddsRatio_working_3-way'!AA112+'OddsRatio_working_3-way'!AG112</f>
        <v>-0.79260853913164642</v>
      </c>
      <c r="AN112" s="11">
        <f>'OddsRatio_working_3-way'!AB112+'OddsRatio_working_3-way'!AH112</f>
        <v>-0.27389882459167625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1.0665073637233227</v>
      </c>
      <c r="AS112" s="11">
        <f>IF(('OddsRatio_working_3-way'!X112=0),IF(Q112&gt;0,-Q112^(1/3),(-Q112)^(1/3)),'OddsRatio_working_3-way'!AM112-'OddsRatio_working_3-way'!R112/3)</f>
        <v>-0.79260853913164642</v>
      </c>
      <c r="AT112" s="11">
        <f>IF(('OddsRatio_working_3-way'!X112=0),IF(Q112&gt;0,-Q112^(1/3),(-Q112)^(1/3)),'OddsRatio_working_3-way'!AN112-'OddsRatio_working_3-way'!R112/3)</f>
        <v>-0.27389882459167625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2.79</v>
      </c>
      <c r="B113" s="4">
        <f>IF('True_Odds_Calculator_3-way'!B112="","",'True_Odds_Calculator_3-way'!B112)</f>
        <v>3.64</v>
      </c>
      <c r="C113" s="4">
        <f>IF('True_Odds_Calculator_3-way'!C112="","",'True_Odds_Calculator_3-way'!C112)</f>
        <v>2.5299999999999998</v>
      </c>
      <c r="D113" s="9">
        <f t="shared" si="26"/>
        <v>0.34864320372335755</v>
      </c>
      <c r="E113" s="9">
        <f t="shared" si="27"/>
        <v>0.26628142517205095</v>
      </c>
      <c r="F113" s="9">
        <f t="shared" si="28"/>
        <v>0.3850753711045915</v>
      </c>
      <c r="G113" s="9">
        <f t="shared" si="29"/>
        <v>1.0437217031070456</v>
      </c>
      <c r="H113" s="9">
        <f t="shared" si="30"/>
        <v>2.8682618485616111</v>
      </c>
      <c r="I113" s="9">
        <f t="shared" si="31"/>
        <v>3.7554252962026005</v>
      </c>
      <c r="J113" s="9">
        <f t="shared" si="32"/>
        <v>2.5968942057537796</v>
      </c>
      <c r="K113" s="11">
        <f t="shared" si="33"/>
        <v>0.35842293906810035</v>
      </c>
      <c r="L113" s="11">
        <f t="shared" si="34"/>
        <v>0.27472527472527469</v>
      </c>
      <c r="M113" s="11">
        <f t="shared" si="35"/>
        <v>0.39525691699604748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-0.28139882557834861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0.23196376632561769</v>
      </c>
      <c r="Q113" s="11">
        <f>2*'OddsRatio_working_3-way'!K113*'OddsRatio_working_3-way'!L113*'OddsRatio_working_3-way'!M113</f>
        <v>7.7840190042153576E-2</v>
      </c>
      <c r="R113" s="11">
        <f t="shared" si="36"/>
        <v>0</v>
      </c>
      <c r="S113" s="11">
        <f t="shared" si="37"/>
        <v>-0.82432386080102193</v>
      </c>
      <c r="T113" s="11">
        <f t="shared" si="38"/>
        <v>-0.27661874523524221</v>
      </c>
      <c r="U113" s="11">
        <f>'OddsRatio_working_3-way'!S113-'OddsRatio_working_3-way'!R113^2/3</f>
        <v>-0.82432386080102193</v>
      </c>
      <c r="V113" s="11">
        <f>'OddsRatio_working_3-way'!S113*'OddsRatio_working_3-way'!R113/3-2*'OddsRatio_working_3-way'!R113^3/27-'OddsRatio_working_3-way'!T113</f>
        <v>0.27661874523524221</v>
      </c>
      <c r="W113" s="11">
        <f>'OddsRatio_working_3-way'!V113^2+4*'OddsRatio_working_3-way'!U113^3/27</f>
        <v>-6.4652052578750702E-3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0.14403396775881974</v>
      </c>
      <c r="Y113" s="11">
        <f>IF('OddsRatio_working_3-way'!W113&gt;=0,IF('OddsRatio_working_3-way'!V113+SQRT('OddsRatio_working_3-way'!W113)&gt;0,0,PI()),ACOS('OddsRatio_working_3-way'!V113/(2*'OddsRatio_working_3-way'!X113)))</f>
        <v>0.28288110023820812</v>
      </c>
      <c r="Z113" s="11">
        <f>'OddsRatio_working_3-way'!X113^(1/3)*COS('OddsRatio_working_3-way'!Y113/3)</f>
        <v>0.5218608515535228</v>
      </c>
      <c r="AA113" s="11">
        <f>'OddsRatio_working_3-way'!X113^(1/3)*COS(('OddsRatio_working_3-way'!Y113+2*PI())/3)</f>
        <v>-0.30367272230057341</v>
      </c>
      <c r="AB113" s="11">
        <f>'OddsRatio_working_3-way'!X113^(1/3)*COS(('OddsRatio_working_3-way'!Y113+4*PI())/3)</f>
        <v>-0.2181881292529495</v>
      </c>
      <c r="AC113" s="11">
        <f>'OddsRatio_working_3-way'!X113^(1/3)*SIN('OddsRatio_working_3-way'!Y113/3)</f>
        <v>4.9354552807611356E-2</v>
      </c>
      <c r="AD113" s="11">
        <f>'OddsRatio_working_3-way'!X113^(1/3)*SIN(('OddsRatio_working_3-way'!Y113+2*PI())/3)</f>
        <v>0.42726747828212497</v>
      </c>
      <c r="AE113" s="11">
        <f>'OddsRatio_working_3-way'!X113^(1/3)*SIN(('OddsRatio_working_3-way'!Y113+4*PI())/3)</f>
        <v>-0.47662203108973622</v>
      </c>
      <c r="AF113" s="11">
        <f>-'OddsRatio_working_3-way'!U113/(3*'OddsRatio_working_3-way'!X113^(1/3))*COS(('OddsRatio_working_3-way'!Y113)/3)</f>
        <v>0.5218608515535228</v>
      </c>
      <c r="AG113" s="11">
        <f>-'OddsRatio_working_3-way'!U113/(3*'OddsRatio_working_3-way'!X113^(1/3))*COS(('OddsRatio_working_3-way'!Y113+2*PI())/3)</f>
        <v>-0.30367272230057341</v>
      </c>
      <c r="AH113" s="11">
        <f>-'OddsRatio_working_3-way'!U113/(3*'OddsRatio_working_3-way'!X113^(1/3))*COS(('OddsRatio_working_3-way'!Y113+4*PI())/3)</f>
        <v>-0.2181881292529495</v>
      </c>
      <c r="AI113" s="11">
        <f>'OddsRatio_working_3-way'!U113/(3*'OddsRatio_working_3-way'!X113^(1/3))*SIN(('OddsRatio_working_3-way'!Y113)/3)</f>
        <v>-4.9354552807611356E-2</v>
      </c>
      <c r="AJ113" s="11">
        <f>'OddsRatio_working_3-way'!U113/(3*'OddsRatio_working_3-way'!X113^(1/3))*SIN(('OddsRatio_working_3-way'!Y113+2*PI())/3)</f>
        <v>-0.42726747828212497</v>
      </c>
      <c r="AK113" s="11">
        <f>'OddsRatio_working_3-way'!U113/(3*'OddsRatio_working_3-way'!X113^(1/3))*SIN(('OddsRatio_working_3-way'!Y113+4*PI())/3)</f>
        <v>0.47662203108973622</v>
      </c>
      <c r="AL113" s="11">
        <f>'OddsRatio_working_3-way'!Z113+'OddsRatio_working_3-way'!AF113</f>
        <v>1.0437217031070456</v>
      </c>
      <c r="AM113" s="11">
        <f>'OddsRatio_working_3-way'!AA113+'OddsRatio_working_3-way'!AG113</f>
        <v>-0.60734544460114681</v>
      </c>
      <c r="AN113" s="11">
        <f>'OddsRatio_working_3-way'!AB113+'OddsRatio_working_3-way'!AH113</f>
        <v>-0.43637625850589901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1.0437217031070456</v>
      </c>
      <c r="AS113" s="11">
        <f>IF(('OddsRatio_working_3-way'!X113=0),IF(Q113&gt;0,-Q113^(1/3),(-Q113)^(1/3)),'OddsRatio_working_3-way'!AM113-'OddsRatio_working_3-way'!R113/3)</f>
        <v>-0.60734544460114681</v>
      </c>
      <c r="AT113" s="11">
        <f>IF(('OddsRatio_working_3-way'!X113=0),IF(Q113&gt;0,-Q113^(1/3),(-Q113)^(1/3)),'OddsRatio_working_3-way'!AN113-'OddsRatio_working_3-way'!R113/3)</f>
        <v>-0.43637625850589901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1.54</v>
      </c>
      <c r="B114" s="4">
        <f>IF('True_Odds_Calculator_3-way'!B113="","",'True_Odds_Calculator_3-way'!B113)</f>
        <v>4.55</v>
      </c>
      <c r="C114" s="4">
        <f>IF('True_Odds_Calculator_3-way'!C113="","",'True_Odds_Calculator_3-way'!C113)</f>
        <v>6.18</v>
      </c>
      <c r="D114" s="9">
        <f t="shared" si="26"/>
        <v>0.63597645033141359</v>
      </c>
      <c r="E114" s="9">
        <f t="shared" si="27"/>
        <v>0.2099559808721502</v>
      </c>
      <c r="F114" s="9">
        <f t="shared" si="28"/>
        <v>0.15406756879643627</v>
      </c>
      <c r="G114" s="9">
        <f t="shared" si="29"/>
        <v>1.0599727147446529</v>
      </c>
      <c r="H114" s="9">
        <f t="shared" si="30"/>
        <v>1.5723852659621125</v>
      </c>
      <c r="I114" s="9">
        <f t="shared" si="31"/>
        <v>4.7629031373435184</v>
      </c>
      <c r="J114" s="9">
        <f t="shared" si="32"/>
        <v>6.4906586623773022</v>
      </c>
      <c r="K114" s="11">
        <f t="shared" si="33"/>
        <v>0.64935064935064934</v>
      </c>
      <c r="L114" s="11">
        <f t="shared" si="34"/>
        <v>0.21978021978021978</v>
      </c>
      <c r="M114" s="11">
        <f t="shared" si="35"/>
        <v>0.16181229773462785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-0.22931437494544293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0.21407164264307124</v>
      </c>
      <c r="Q114" s="11">
        <f>2*'OddsRatio_working_3-way'!K114*'OddsRatio_working_3-way'!L114*'OddsRatio_working_3-way'!M114</f>
        <v>4.6185899167868666E-2</v>
      </c>
      <c r="R114" s="11">
        <f t="shared" si="36"/>
        <v>0</v>
      </c>
      <c r="S114" s="11">
        <f t="shared" si="37"/>
        <v>-0.93352910254318711</v>
      </c>
      <c r="T114" s="11">
        <f t="shared" si="38"/>
        <v>-0.20140865211287748</v>
      </c>
      <c r="U114" s="11">
        <f>'OddsRatio_working_3-way'!S114-'OddsRatio_working_3-way'!R114^2/3</f>
        <v>-0.93352910254318711</v>
      </c>
      <c r="V114" s="11">
        <f>'OddsRatio_working_3-way'!S114*'OddsRatio_working_3-way'!R114/3-2*'OddsRatio_working_3-way'!R114^3/27-'OddsRatio_working_3-way'!T114</f>
        <v>0.20140865211287748</v>
      </c>
      <c r="W114" s="11">
        <f>'OddsRatio_working_3-way'!V114^2+4*'OddsRatio_working_3-way'!U114^3/27</f>
        <v>-7.9960296270062792E-2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0.17358408727183844</v>
      </c>
      <c r="Y114" s="11">
        <f>IF('OddsRatio_working_3-way'!W114&gt;=0,IF('OddsRatio_working_3-way'!V114+SQRT('OddsRatio_working_3-way'!W114)&gt;0,0,PI()),ACOS('OddsRatio_working_3-way'!V114/(2*'OddsRatio_working_3-way'!X114)))</f>
        <v>0.95188689865640674</v>
      </c>
      <c r="Z114" s="11">
        <f>'OddsRatio_working_3-way'!X114^(1/3)*COS('OddsRatio_working_3-way'!Y114/3)</f>
        <v>0.52998635737232658</v>
      </c>
      <c r="AA114" s="11">
        <f>'OddsRatio_working_3-way'!X114^(1/3)*COS(('OddsRatio_working_3-way'!Y114+2*PI())/3)</f>
        <v>-0.4157184963511335</v>
      </c>
      <c r="AB114" s="11">
        <f>'OddsRatio_working_3-way'!X114^(1/3)*COS(('OddsRatio_working_3-way'!Y114+4*PI())/3)</f>
        <v>-0.1142678610211932</v>
      </c>
      <c r="AC114" s="11">
        <f>'OddsRatio_working_3-way'!X114^(1/3)*SIN('OddsRatio_working_3-way'!Y114/3)</f>
        <v>0.17404260545512493</v>
      </c>
      <c r="AD114" s="11">
        <f>'OddsRatio_working_3-way'!X114^(1/3)*SIN(('OddsRatio_working_3-way'!Y114+2*PI())/3)</f>
        <v>0.37196034641605052</v>
      </c>
      <c r="AE114" s="11">
        <f>'OddsRatio_working_3-way'!X114^(1/3)*SIN(('OddsRatio_working_3-way'!Y114+4*PI())/3)</f>
        <v>-0.54600295187117531</v>
      </c>
      <c r="AF114" s="11">
        <f>-'OddsRatio_working_3-way'!U114/(3*'OddsRatio_working_3-way'!X114^(1/3))*COS(('OddsRatio_working_3-way'!Y114)/3)</f>
        <v>0.52998635737232647</v>
      </c>
      <c r="AG114" s="11">
        <f>-'OddsRatio_working_3-way'!U114/(3*'OddsRatio_working_3-way'!X114^(1/3))*COS(('OddsRatio_working_3-way'!Y114+2*PI())/3)</f>
        <v>-0.41571849635113345</v>
      </c>
      <c r="AH114" s="11">
        <f>-'OddsRatio_working_3-way'!U114/(3*'OddsRatio_working_3-way'!X114^(1/3))*COS(('OddsRatio_working_3-way'!Y114+4*PI())/3)</f>
        <v>-0.11426786102119318</v>
      </c>
      <c r="AI114" s="11">
        <f>'OddsRatio_working_3-way'!U114/(3*'OddsRatio_working_3-way'!X114^(1/3))*SIN(('OddsRatio_working_3-way'!Y114)/3)</f>
        <v>-0.17404260545512487</v>
      </c>
      <c r="AJ114" s="11">
        <f>'OddsRatio_working_3-way'!U114/(3*'OddsRatio_working_3-way'!X114^(1/3))*SIN(('OddsRatio_working_3-way'!Y114+2*PI())/3)</f>
        <v>-0.37196034641605041</v>
      </c>
      <c r="AK114" s="11">
        <f>'OddsRatio_working_3-way'!U114/(3*'OddsRatio_working_3-way'!X114^(1/3))*SIN(('OddsRatio_working_3-way'!Y114+4*PI())/3)</f>
        <v>0.54600295187117531</v>
      </c>
      <c r="AL114" s="11">
        <f>'OddsRatio_working_3-way'!Z114+'OddsRatio_working_3-way'!AF114</f>
        <v>1.0599727147446529</v>
      </c>
      <c r="AM114" s="11">
        <f>'OddsRatio_working_3-way'!AA114+'OddsRatio_working_3-way'!AG114</f>
        <v>-0.8314369927022669</v>
      </c>
      <c r="AN114" s="11">
        <f>'OddsRatio_working_3-way'!AB114+'OddsRatio_working_3-way'!AH114</f>
        <v>-0.22853572204238637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1.0599727147446529</v>
      </c>
      <c r="AS114" s="11">
        <f>IF(('OddsRatio_working_3-way'!X114=0),IF(Q114&gt;0,-Q114^(1/3),(-Q114)^(1/3)),'OddsRatio_working_3-way'!AM114-'OddsRatio_working_3-way'!R114/3)</f>
        <v>-0.8314369927022669</v>
      </c>
      <c r="AT114" s="11">
        <f>IF(('OddsRatio_working_3-way'!X114=0),IF(Q114&gt;0,-Q114^(1/3),(-Q114)^(1/3)),'OddsRatio_working_3-way'!AN114-'OddsRatio_working_3-way'!R114/3)</f>
        <v>-0.22853572204238637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2.16</v>
      </c>
      <c r="B115" s="4">
        <f>IF('True_Odds_Calculator_3-way'!B114="","",'True_Odds_Calculator_3-way'!B114)</f>
        <v>3.13</v>
      </c>
      <c r="C115" s="4">
        <f>IF('True_Odds_Calculator_3-way'!C114="","",'True_Odds_Calculator_3-way'!C114)</f>
        <v>3.8</v>
      </c>
      <c r="D115" s="9">
        <f t="shared" si="26"/>
        <v>0.44565389181769904</v>
      </c>
      <c r="E115" s="9">
        <f t="shared" si="27"/>
        <v>0.30450240102933956</v>
      </c>
      <c r="F115" s="9">
        <f t="shared" si="28"/>
        <v>0.2498437071529615</v>
      </c>
      <c r="G115" s="9">
        <f t="shared" si="29"/>
        <v>1.0723222321027326</v>
      </c>
      <c r="H115" s="9">
        <f t="shared" si="30"/>
        <v>2.2438937892391704</v>
      </c>
      <c r="I115" s="9">
        <f t="shared" si="31"/>
        <v>3.2840463543788196</v>
      </c>
      <c r="J115" s="9">
        <f t="shared" si="32"/>
        <v>4.0025022498876517</v>
      </c>
      <c r="K115" s="11">
        <f t="shared" si="33"/>
        <v>0.46296296296296291</v>
      </c>
      <c r="L115" s="11">
        <f t="shared" si="34"/>
        <v>0.31948881789137379</v>
      </c>
      <c r="M115" s="11">
        <f t="shared" si="35"/>
        <v>0.26315789473684209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-0.26928610130224395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0.23704762438577803</v>
      </c>
      <c r="Q115" s="11">
        <f>2*'OddsRatio_working_3-way'!K115*'OddsRatio_working_3-way'!L115*'OddsRatio_working_3-way'!M115</f>
        <v>7.784815250764468E-2</v>
      </c>
      <c r="R115" s="11">
        <f t="shared" si="36"/>
        <v>0</v>
      </c>
      <c r="S115" s="11">
        <f t="shared" si="37"/>
        <v>-0.88028169014084467</v>
      </c>
      <c r="T115" s="11">
        <f t="shared" si="38"/>
        <v>-0.28909086704132836</v>
      </c>
      <c r="U115" s="11">
        <f>'OddsRatio_working_3-way'!S115-'OddsRatio_working_3-way'!R115^2/3</f>
        <v>-0.88028169014084467</v>
      </c>
      <c r="V115" s="11">
        <f>'OddsRatio_working_3-way'!S115*'OddsRatio_working_3-way'!R115/3-2*'OddsRatio_working_3-way'!R115^3/27-'OddsRatio_working_3-way'!T115</f>
        <v>0.28909086704132836</v>
      </c>
      <c r="W115" s="11">
        <f>'OddsRatio_working_3-way'!V115^2+4*'OddsRatio_working_3-way'!U115^3/27</f>
        <v>-1.748226793252379E-2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0.15894637251226496</v>
      </c>
      <c r="Y115" s="11">
        <f>IF('OddsRatio_working_3-way'!W115&gt;=0,IF('OddsRatio_working_3-way'!V115+SQRT('OddsRatio_working_3-way'!W115)&gt;0,0,PI()),ACOS('OddsRatio_working_3-way'!V115/(2*'OddsRatio_working_3-way'!X115)))</f>
        <v>0.42896313853255674</v>
      </c>
      <c r="Z115" s="11">
        <f>'OddsRatio_working_3-way'!X115^(1/3)*COS('OddsRatio_working_3-way'!Y115/3)</f>
        <v>0.53616111605136629</v>
      </c>
      <c r="AA115" s="11">
        <f>'OddsRatio_working_3-way'!X115^(1/3)*COS(('OddsRatio_working_3-way'!Y115+2*PI())/3)</f>
        <v>-0.33493013364981183</v>
      </c>
      <c r="AB115" s="11">
        <f>'OddsRatio_working_3-way'!X115^(1/3)*COS(('OddsRatio_working_3-way'!Y115+4*PI())/3)</f>
        <v>-0.20123098240155443</v>
      </c>
      <c r="AC115" s="11">
        <f>'OddsRatio_working_3-way'!X115^(1/3)*SIN('OddsRatio_working_3-way'!Y115/3)</f>
        <v>7.7191240963605912E-2</v>
      </c>
      <c r="AD115" s="11">
        <f>'OddsRatio_working_3-way'!X115^(1/3)*SIN(('OddsRatio_working_3-way'!Y115+2*PI())/3)</f>
        <v>0.42573352654009694</v>
      </c>
      <c r="AE115" s="11">
        <f>'OddsRatio_working_3-way'!X115^(1/3)*SIN(('OddsRatio_working_3-way'!Y115+4*PI())/3)</f>
        <v>-0.50292476750370274</v>
      </c>
      <c r="AF115" s="11">
        <f>-'OddsRatio_working_3-way'!U115/(3*'OddsRatio_working_3-way'!X115^(1/3))*COS(('OddsRatio_working_3-way'!Y115)/3)</f>
        <v>0.53616111605136629</v>
      </c>
      <c r="AG115" s="11">
        <f>-'OddsRatio_working_3-way'!U115/(3*'OddsRatio_working_3-way'!X115^(1/3))*COS(('OddsRatio_working_3-way'!Y115+2*PI())/3)</f>
        <v>-0.33493013364981183</v>
      </c>
      <c r="AH115" s="11">
        <f>-'OddsRatio_working_3-way'!U115/(3*'OddsRatio_working_3-way'!X115^(1/3))*COS(('OddsRatio_working_3-way'!Y115+4*PI())/3)</f>
        <v>-0.20123098240155443</v>
      </c>
      <c r="AI115" s="11">
        <f>'OddsRatio_working_3-way'!U115/(3*'OddsRatio_working_3-way'!X115^(1/3))*SIN(('OddsRatio_working_3-way'!Y115)/3)</f>
        <v>-7.7191240963605912E-2</v>
      </c>
      <c r="AJ115" s="11">
        <f>'OddsRatio_working_3-way'!U115/(3*'OddsRatio_working_3-way'!X115^(1/3))*SIN(('OddsRatio_working_3-way'!Y115+2*PI())/3)</f>
        <v>-0.42573352654009694</v>
      </c>
      <c r="AK115" s="11">
        <f>'OddsRatio_working_3-way'!U115/(3*'OddsRatio_working_3-way'!X115^(1/3))*SIN(('OddsRatio_working_3-way'!Y115+4*PI())/3)</f>
        <v>0.50292476750370274</v>
      </c>
      <c r="AL115" s="11">
        <f>'OddsRatio_working_3-way'!Z115+'OddsRatio_working_3-way'!AF115</f>
        <v>1.0723222321027326</v>
      </c>
      <c r="AM115" s="11">
        <f>'OddsRatio_working_3-way'!AA115+'OddsRatio_working_3-way'!AG115</f>
        <v>-0.66986026729962367</v>
      </c>
      <c r="AN115" s="11">
        <f>'OddsRatio_working_3-way'!AB115+'OddsRatio_working_3-way'!AH115</f>
        <v>-0.40246196480310886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1.0723222321027326</v>
      </c>
      <c r="AS115" s="11">
        <f>IF(('OddsRatio_working_3-way'!X115=0),IF(Q115&gt;0,-Q115^(1/3),(-Q115)^(1/3)),'OddsRatio_working_3-way'!AM115-'OddsRatio_working_3-way'!R115/3)</f>
        <v>-0.66986026729962367</v>
      </c>
      <c r="AT115" s="11">
        <f>IF(('OddsRatio_working_3-way'!X115=0),IF(Q115&gt;0,-Q115^(1/3),(-Q115)^(1/3)),'OddsRatio_working_3-way'!AN115-'OddsRatio_working_3-way'!R115/3)</f>
        <v>-0.40246196480310886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3.19</v>
      </c>
      <c r="B116" s="4">
        <f>IF('True_Odds_Calculator_3-way'!B115="","",'True_Odds_Calculator_3-way'!B115)</f>
        <v>3.01</v>
      </c>
      <c r="C116" s="4">
        <f>IF('True_Odds_Calculator_3-way'!C115="","",'True_Odds_Calculator_3-way'!C115)</f>
        <v>2.5499999999999998</v>
      </c>
      <c r="D116" s="9">
        <f t="shared" si="26"/>
        <v>0.30143862018426931</v>
      </c>
      <c r="E116" s="9">
        <f t="shared" si="27"/>
        <v>0.31980027393426685</v>
      </c>
      <c r="F116" s="9">
        <f t="shared" si="28"/>
        <v>0.37876110588146389</v>
      </c>
      <c r="G116" s="9">
        <f t="shared" si="29"/>
        <v>1.0581849094440048</v>
      </c>
      <c r="H116" s="9">
        <f t="shared" si="30"/>
        <v>3.3174249516823702</v>
      </c>
      <c r="I116" s="9">
        <f t="shared" si="31"/>
        <v>3.1269516679824494</v>
      </c>
      <c r="J116" s="9">
        <f t="shared" si="32"/>
        <v>2.6401866096382069</v>
      </c>
      <c r="K116" s="11">
        <f t="shared" si="33"/>
        <v>0.31347962382445144</v>
      </c>
      <c r="L116" s="11">
        <f t="shared" si="34"/>
        <v>0.33222591362126247</v>
      </c>
      <c r="M116" s="11">
        <f t="shared" si="35"/>
        <v>0.39215686274509809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-0.2786599220864987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0.23483914233477893</v>
      </c>
      <c r="Q116" s="11">
        <f>2*'OddsRatio_working_3-way'!K116*'OddsRatio_working_3-way'!L116*'OddsRatio_working_3-way'!M116</f>
        <v>8.1683179942531825E-2</v>
      </c>
      <c r="R116" s="11">
        <f t="shared" si="36"/>
        <v>0</v>
      </c>
      <c r="S116" s="11">
        <f t="shared" si="37"/>
        <v>-0.84274459196138951</v>
      </c>
      <c r="T116" s="11">
        <f t="shared" si="38"/>
        <v>-0.29312855372570079</v>
      </c>
      <c r="U116" s="11">
        <f>'OddsRatio_working_3-way'!S116-'OddsRatio_working_3-way'!R116^2/3</f>
        <v>-0.84274459196138951</v>
      </c>
      <c r="V116" s="11">
        <f>'OddsRatio_working_3-way'!S116*'OddsRatio_working_3-way'!R116/3-2*'OddsRatio_working_3-way'!R116^3/27-'OddsRatio_working_3-way'!T116</f>
        <v>0.29312855372570079</v>
      </c>
      <c r="W116" s="11">
        <f>'OddsRatio_working_3-way'!V116^2+4*'OddsRatio_working_3-way'!U116^3/27</f>
        <v>-2.7471703323941471E-3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0.148888817026091</v>
      </c>
      <c r="Y116" s="11">
        <f>IF('OddsRatio_working_3-way'!W116&gt;=0,IF('OddsRatio_working_3-way'!V116+SQRT('OddsRatio_working_3-way'!W116)&gt;0,0,PI()),ACOS('OddsRatio_working_3-way'!V116/(2*'OddsRatio_working_3-way'!X116)))</f>
        <v>0.17693719909451433</v>
      </c>
      <c r="Z116" s="11">
        <f>'OddsRatio_working_3-way'!X116^(1/3)*COS('OddsRatio_working_3-way'!Y116/3)</f>
        <v>0.52909245472200239</v>
      </c>
      <c r="AA116" s="11">
        <f>'OddsRatio_working_3-way'!X116^(1/3)*COS(('OddsRatio_working_3-way'!Y116+2*PI())/3)</f>
        <v>-0.29160225732719725</v>
      </c>
      <c r="AB116" s="11">
        <f>'OddsRatio_working_3-way'!X116^(1/3)*COS(('OddsRatio_working_3-way'!Y116+4*PI())/3)</f>
        <v>-0.23749019739480534</v>
      </c>
      <c r="AC116" s="11">
        <f>'OddsRatio_working_3-way'!X116^(1/3)*SIN('OddsRatio_working_3-way'!Y116/3)</f>
        <v>3.1241612368371887E-2</v>
      </c>
      <c r="AD116" s="11">
        <f>'OddsRatio_working_3-way'!X116^(1/3)*SIN(('OddsRatio_working_3-way'!Y116+2*PI())/3)</f>
        <v>0.44258670055573612</v>
      </c>
      <c r="AE116" s="11">
        <f>'OddsRatio_working_3-way'!X116^(1/3)*SIN(('OddsRatio_working_3-way'!Y116+4*PI())/3)</f>
        <v>-0.47382831292410776</v>
      </c>
      <c r="AF116" s="11">
        <f>-'OddsRatio_working_3-way'!U116/(3*'OddsRatio_working_3-way'!X116^(1/3))*COS(('OddsRatio_working_3-way'!Y116)/3)</f>
        <v>0.5290924547220025</v>
      </c>
      <c r="AG116" s="11">
        <f>-'OddsRatio_working_3-way'!U116/(3*'OddsRatio_working_3-way'!X116^(1/3))*COS(('OddsRatio_working_3-way'!Y116+2*PI())/3)</f>
        <v>-0.2916022573271973</v>
      </c>
      <c r="AH116" s="11">
        <f>-'OddsRatio_working_3-way'!U116/(3*'OddsRatio_working_3-way'!X116^(1/3))*COS(('OddsRatio_working_3-way'!Y116+4*PI())/3)</f>
        <v>-0.2374901973948054</v>
      </c>
      <c r="AI116" s="11">
        <f>'OddsRatio_working_3-way'!U116/(3*'OddsRatio_working_3-way'!X116^(1/3))*SIN(('OddsRatio_working_3-way'!Y116)/3)</f>
        <v>-3.1241612368371894E-2</v>
      </c>
      <c r="AJ116" s="11">
        <f>'OddsRatio_working_3-way'!U116/(3*'OddsRatio_working_3-way'!X116^(1/3))*SIN(('OddsRatio_working_3-way'!Y116+2*PI())/3)</f>
        <v>-0.44258670055573623</v>
      </c>
      <c r="AK116" s="11">
        <f>'OddsRatio_working_3-way'!U116/(3*'OddsRatio_working_3-way'!X116^(1/3))*SIN(('OddsRatio_working_3-way'!Y116+4*PI())/3)</f>
        <v>0.47382831292410788</v>
      </c>
      <c r="AL116" s="11">
        <f>'OddsRatio_working_3-way'!Z116+'OddsRatio_working_3-way'!AF116</f>
        <v>1.0581849094440048</v>
      </c>
      <c r="AM116" s="11">
        <f>'OddsRatio_working_3-way'!AA116+'OddsRatio_working_3-way'!AG116</f>
        <v>-0.58320451465439449</v>
      </c>
      <c r="AN116" s="11">
        <f>'OddsRatio_working_3-way'!AB116+'OddsRatio_working_3-way'!AH116</f>
        <v>-0.47498039478961074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1.0581849094440048</v>
      </c>
      <c r="AS116" s="11">
        <f>IF(('OddsRatio_working_3-way'!X116=0),IF(Q116&gt;0,-Q116^(1/3),(-Q116)^(1/3)),'OddsRatio_working_3-way'!AM116-'OddsRatio_working_3-way'!R116/3)</f>
        <v>-0.58320451465439449</v>
      </c>
      <c r="AT116" s="11">
        <f>IF(('OddsRatio_working_3-way'!X116=0),IF(Q116&gt;0,-Q116^(1/3),(-Q116)^(1/3)),'OddsRatio_working_3-way'!AN116-'OddsRatio_working_3-way'!R116/3)</f>
        <v>-0.47498039478961074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3.85</v>
      </c>
      <c r="D2" s="4">
        <f>IF(A2="","",((1/A2)+(1/B2)+(1/C2))-1)</f>
        <v>2.7504811944250473E-2</v>
      </c>
      <c r="E2" s="4">
        <f>IF(A2="","",(3*A2)/(3-($D2*A2)))</f>
        <v>2.0269819999529815</v>
      </c>
      <c r="F2" s="4">
        <f>IF(B2="","",(3*B2)/(3-($D2*B2)))</f>
        <v>3.9049729709998462</v>
      </c>
      <c r="G2" s="4">
        <f>IF(C2="","",(3*C2)/(3-($D2*C2)))</f>
        <v>3.9908690657044539</v>
      </c>
      <c r="I2" s="4">
        <f>IF(A2="","",D2+1)</f>
        <v>1.0275048119442505</v>
      </c>
    </row>
    <row r="3" spans="1:9" x14ac:dyDescent="0.2">
      <c r="A3" s="4">
        <f>IF('True_Odds_Calculator_3-way'!A4="","",'True_Odds_Calculator_3-way'!A4)</f>
        <v>1.86</v>
      </c>
      <c r="B3" s="4">
        <f>IF('True_Odds_Calculator_3-way'!B4="","",'True_Odds_Calculator_3-way'!B4)</f>
        <v>3.71</v>
      </c>
      <c r="C3" s="4">
        <f>IF('True_Odds_Calculator_3-way'!C4="","",'True_Odds_Calculator_3-way'!C4)</f>
        <v>4.4800000000000004</v>
      </c>
      <c r="D3" s="4">
        <f t="shared" ref="D3:D66" si="0">IF(A3="","",((1/A3)+(1/B3)+(1/C3))-1)</f>
        <v>3.0390473292177589E-2</v>
      </c>
      <c r="E3" s="4">
        <f t="shared" ref="E3:E66" si="1">IF(A3="","",(3*A3)/(3-($D3*A3)))</f>
        <v>1.8957193205764962</v>
      </c>
      <c r="F3" s="4">
        <f t="shared" ref="F3:F66" si="2">IF(B3="","",(3*B3)/(3-($D3*B3)))</f>
        <v>3.854877415780813</v>
      </c>
      <c r="G3" s="4">
        <f t="shared" ref="G3:G66" si="3">IF(C3="","",(3*C3)/(3-($D3*C3)))</f>
        <v>4.6929821081445642</v>
      </c>
      <c r="I3" s="4">
        <f t="shared" ref="I3:I66" si="4">IF(A3="","",D3+1)</f>
        <v>1.0303904732921776</v>
      </c>
    </row>
    <row r="4" spans="1: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4.04</v>
      </c>
      <c r="C4" s="4">
        <f>IF('True_Odds_Calculator_3-way'!C5="","",'True_Odds_Calculator_3-way'!C5)</f>
        <v>6.32</v>
      </c>
      <c r="D4" s="4">
        <f t="shared" si="0"/>
        <v>3.07526005765133E-2</v>
      </c>
      <c r="E4" s="4">
        <f t="shared" si="1"/>
        <v>1.6266798049642379</v>
      </c>
      <c r="F4" s="4">
        <f t="shared" si="2"/>
        <v>4.2145388119814244</v>
      </c>
      <c r="G4" s="4">
        <f t="shared" si="3"/>
        <v>6.7578078131065382</v>
      </c>
      <c r="I4" s="4">
        <f t="shared" si="4"/>
        <v>1.0307526005765133</v>
      </c>
    </row>
    <row r="5" spans="1:9" x14ac:dyDescent="0.2">
      <c r="A5" s="4">
        <f>IF('True_Odds_Calculator_3-way'!A6="","",'True_Odds_Calculator_3-way'!A6)</f>
        <v>2.38</v>
      </c>
      <c r="B5" s="4">
        <f>IF('True_Odds_Calculator_3-way'!B6="","",'True_Odds_Calculator_3-way'!B6)</f>
        <v>2.98</v>
      </c>
      <c r="C5" s="4">
        <f>IF('True_Odds_Calculator_3-way'!C6="","",'True_Odds_Calculator_3-way'!C6)</f>
        <v>3.62</v>
      </c>
      <c r="D5" s="4">
        <f t="shared" si="0"/>
        <v>3.198163094820039E-2</v>
      </c>
      <c r="E5" s="4">
        <f t="shared" si="1"/>
        <v>2.4419575769058395</v>
      </c>
      <c r="F5" s="4">
        <f t="shared" si="2"/>
        <v>3.0777760835186627</v>
      </c>
      <c r="G5" s="4">
        <f t="shared" si="3"/>
        <v>3.7653076189347638</v>
      </c>
      <c r="I5" s="4">
        <f t="shared" si="4"/>
        <v>1.0319816309482004</v>
      </c>
    </row>
    <row r="6" spans="1:9" x14ac:dyDescent="0.2">
      <c r="A6" s="4">
        <f>IF('True_Odds_Calculator_3-way'!A7="","",'True_Odds_Calculator_3-way'!A7)</f>
        <v>1.72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5.62</v>
      </c>
      <c r="D6" s="4">
        <f t="shared" si="0"/>
        <v>3.8660900836255063E-2</v>
      </c>
      <c r="E6" s="4">
        <f t="shared" si="1"/>
        <v>1.7589890173164389</v>
      </c>
      <c r="F6" s="4">
        <f t="shared" si="2"/>
        <v>3.7531529957798098</v>
      </c>
      <c r="G6" s="4">
        <f t="shared" si="3"/>
        <v>6.0588076553880175</v>
      </c>
      <c r="I6" s="4">
        <f t="shared" si="4"/>
        <v>1.0386609008362551</v>
      </c>
    </row>
    <row r="7" spans="1: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3.43</v>
      </c>
      <c r="D7" s="4">
        <f t="shared" si="0"/>
        <v>4.4772343410644178E-2</v>
      </c>
      <c r="E7" s="4">
        <f t="shared" si="1"/>
        <v>2.2426282524350478</v>
      </c>
      <c r="F7" s="4">
        <f t="shared" si="2"/>
        <v>3.603947162386532</v>
      </c>
      <c r="G7" s="4">
        <f t="shared" si="3"/>
        <v>3.6150535525050485</v>
      </c>
      <c r="I7" s="4">
        <f t="shared" si="4"/>
        <v>1.0447723434106442</v>
      </c>
    </row>
    <row r="8" spans="1:9" x14ac:dyDescent="0.2">
      <c r="A8" s="4">
        <f>IF('True_Odds_Calculator_3-way'!A9="","",'True_Odds_Calculator_3-way'!A9)</f>
        <v>1.42</v>
      </c>
      <c r="B8" s="4">
        <f>IF('True_Odds_Calculator_3-way'!B9="","",'True_Odds_Calculator_3-way'!B9)</f>
        <v>4.47</v>
      </c>
      <c r="C8" s="4">
        <f>IF('True_Odds_Calculator_3-way'!C9="","",'True_Odds_Calculator_3-way'!C9)</f>
        <v>8.18</v>
      </c>
      <c r="D8" s="4">
        <f t="shared" si="0"/>
        <v>5.0188387398170775E-2</v>
      </c>
      <c r="E8" s="4">
        <f t="shared" si="1"/>
        <v>1.4545541508822861</v>
      </c>
      <c r="F8" s="4">
        <f t="shared" si="2"/>
        <v>4.831287011181935</v>
      </c>
      <c r="G8" s="4">
        <f t="shared" si="3"/>
        <v>9.476883041788156</v>
      </c>
      <c r="I8" s="4">
        <f t="shared" si="4"/>
        <v>1.0501883873981708</v>
      </c>
    </row>
    <row r="9" spans="1: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2.67</v>
      </c>
      <c r="D9" s="4">
        <f t="shared" si="0"/>
        <v>4.418464083954432E-2</v>
      </c>
      <c r="E9" s="4">
        <f t="shared" si="1"/>
        <v>2.8878146107821383</v>
      </c>
      <c r="F9" s="4">
        <f t="shared" si="2"/>
        <v>3.4023585497713187</v>
      </c>
      <c r="G9" s="4">
        <f t="shared" si="3"/>
        <v>2.7792938702871028</v>
      </c>
      <c r="I9" s="4">
        <f t="shared" si="4"/>
        <v>1.0441846408395443</v>
      </c>
    </row>
    <row r="10" spans="1:9" x14ac:dyDescent="0.2">
      <c r="A10" s="4">
        <f>IF('True_Odds_Calculator_3-way'!A11="","",'True_Odds_Calculator_3-way'!A11)</f>
        <v>2.4700000000000002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2.92</v>
      </c>
      <c r="D10" s="4">
        <f t="shared" si="0"/>
        <v>2.7436097837726381E-2</v>
      </c>
      <c r="E10" s="4">
        <f t="shared" si="1"/>
        <v>2.5270844467429465</v>
      </c>
      <c r="F10" s="4">
        <f t="shared" si="2"/>
        <v>3.6904906690475952</v>
      </c>
      <c r="G10" s="4">
        <f t="shared" si="3"/>
        <v>3.0001165172165059</v>
      </c>
      <c r="I10" s="4">
        <f t="shared" si="4"/>
        <v>1.0274360978377264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4.29</v>
      </c>
      <c r="C11" s="4">
        <f>IF('True_Odds_Calculator_3-way'!C12="","",'True_Odds_Calculator_3-way'!C12)</f>
        <v>4.87</v>
      </c>
      <c r="D11" s="4">
        <f t="shared" si="0"/>
        <v>3.0155018466501593E-2</v>
      </c>
      <c r="E11" s="4">
        <f t="shared" si="1"/>
        <v>1.7192046924093121</v>
      </c>
      <c r="F11" s="4">
        <f t="shared" si="2"/>
        <v>4.4833286471490306</v>
      </c>
      <c r="G11" s="4">
        <f t="shared" si="3"/>
        <v>5.1206649828211299</v>
      </c>
      <c r="I11" s="4">
        <f t="shared" si="4"/>
        <v>1.0301550184665016</v>
      </c>
    </row>
    <row r="12" spans="1: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3.97</v>
      </c>
      <c r="C12" s="4">
        <f>IF('True_Odds_Calculator_3-way'!C13="","",'True_Odds_Calculator_3-way'!C13)</f>
        <v>2.08</v>
      </c>
      <c r="D12" s="4">
        <f t="shared" si="0"/>
        <v>2.8516387700654455E-2</v>
      </c>
      <c r="E12" s="4">
        <f t="shared" si="1"/>
        <v>3.4921989876250836</v>
      </c>
      <c r="F12" s="4">
        <f t="shared" si="2"/>
        <v>4.125689864563638</v>
      </c>
      <c r="G12" s="4">
        <f t="shared" si="3"/>
        <v>2.1219539193826402</v>
      </c>
      <c r="I12" s="4">
        <f t="shared" si="4"/>
        <v>1.0285163877006545</v>
      </c>
    </row>
    <row r="13" spans="1:9" x14ac:dyDescent="0.2">
      <c r="A13" s="4">
        <f>IF('True_Odds_Calculator_3-way'!A14="","",'True_Odds_Calculator_3-way'!A14)</f>
        <v>5.51</v>
      </c>
      <c r="B13" s="4">
        <f>IF('True_Odds_Calculator_3-way'!B14="","",'True_Odds_Calculator_3-way'!B14)</f>
        <v>3.92</v>
      </c>
      <c r="C13" s="4">
        <f>IF('True_Odds_Calculator_3-way'!C14="","",'True_Odds_Calculator_3-way'!C14)</f>
        <v>1.67</v>
      </c>
      <c r="D13" s="4">
        <f t="shared" si="0"/>
        <v>3.5392639292695094E-2</v>
      </c>
      <c r="E13" s="4">
        <f t="shared" si="1"/>
        <v>5.8930763699448514</v>
      </c>
      <c r="F13" s="4">
        <f t="shared" si="2"/>
        <v>4.110076151802855</v>
      </c>
      <c r="G13" s="4">
        <f t="shared" si="3"/>
        <v>1.7035634408822888</v>
      </c>
      <c r="I13" s="4">
        <f t="shared" si="4"/>
        <v>1.0353926392926951</v>
      </c>
    </row>
    <row r="14" spans="1: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3.27</v>
      </c>
      <c r="C14" s="4">
        <f>IF('True_Odds_Calculator_3-way'!C15="","",'True_Odds_Calculator_3-way'!C15)</f>
        <v>3.92</v>
      </c>
      <c r="D14" s="4">
        <f t="shared" si="0"/>
        <v>3.4846087658942926E-2</v>
      </c>
      <c r="E14" s="4">
        <f t="shared" si="1"/>
        <v>2.1630119956098097</v>
      </c>
      <c r="F14" s="4">
        <f t="shared" si="2"/>
        <v>3.3991056307193581</v>
      </c>
      <c r="G14" s="4">
        <f t="shared" si="3"/>
        <v>4.1070008722137956</v>
      </c>
      <c r="I14" s="4">
        <f t="shared" si="4"/>
        <v>1.0348460876589429</v>
      </c>
    </row>
    <row r="15" spans="1:9" x14ac:dyDescent="0.2">
      <c r="A15" s="4">
        <f>IF('True_Odds_Calculator_3-way'!A16="","",'True_Odds_Calculator_3-way'!A16)</f>
        <v>1.35</v>
      </c>
      <c r="B15" s="4">
        <f>IF('True_Odds_Calculator_3-way'!B16="","",'True_Odds_Calculator_3-way'!B16)</f>
        <v>4.84</v>
      </c>
      <c r="C15" s="4">
        <f>IF('True_Odds_Calculator_3-way'!C16="","",'True_Odds_Calculator_3-way'!C16)</f>
        <v>10.83</v>
      </c>
      <c r="D15" s="4">
        <f t="shared" si="0"/>
        <v>3.9688414405110395E-2</v>
      </c>
      <c r="E15" s="4">
        <f t="shared" si="1"/>
        <v>1.3745491544071373</v>
      </c>
      <c r="F15" s="4">
        <f t="shared" si="2"/>
        <v>5.1711094579643584</v>
      </c>
      <c r="G15" s="4">
        <f t="shared" si="3"/>
        <v>12.641165163705999</v>
      </c>
      <c r="I15" s="4">
        <f t="shared" si="4"/>
        <v>1.0396884144051104</v>
      </c>
    </row>
    <row r="16" spans="1: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3.33</v>
      </c>
      <c r="C16" s="4">
        <f>IF('True_Odds_Calculator_3-way'!C17="","",'True_Odds_Calculator_3-way'!C17)</f>
        <v>3.99</v>
      </c>
      <c r="D16" s="4">
        <f t="shared" si="0"/>
        <v>2.9395766237871435E-2</v>
      </c>
      <c r="E16" s="4">
        <f t="shared" si="1"/>
        <v>2.1336960695145399</v>
      </c>
      <c r="F16" s="4">
        <f t="shared" si="2"/>
        <v>3.4423205104350423</v>
      </c>
      <c r="G16" s="4">
        <f t="shared" si="3"/>
        <v>4.1523414749175371</v>
      </c>
      <c r="I16" s="4">
        <f t="shared" si="4"/>
        <v>1.0293957662378714</v>
      </c>
    </row>
    <row r="17" spans="1:9" x14ac:dyDescent="0.2">
      <c r="A17" s="4">
        <f>IF('True_Odds_Calculator_3-way'!A18="","",'True_Odds_Calculator_3-way'!A18)</f>
        <v>2.7</v>
      </c>
      <c r="B17" s="4">
        <f>IF('True_Odds_Calculator_3-way'!B18="","",'True_Odds_Calculator_3-way'!B18)</f>
        <v>3.14</v>
      </c>
      <c r="C17" s="4">
        <f>IF('True_Odds_Calculator_3-way'!C18="","",'True_Odds_Calculator_3-way'!C18)</f>
        <v>2.95</v>
      </c>
      <c r="D17" s="4">
        <f t="shared" si="0"/>
        <v>2.7824758797445837E-2</v>
      </c>
      <c r="E17" s="4">
        <f t="shared" si="1"/>
        <v>2.7693508679331642</v>
      </c>
      <c r="F17" s="4">
        <f t="shared" si="2"/>
        <v>3.2341901194442886</v>
      </c>
      <c r="G17" s="4">
        <f t="shared" si="3"/>
        <v>3.0329855566919046</v>
      </c>
      <c r="I17" s="4">
        <f t="shared" si="4"/>
        <v>1.0278247587974458</v>
      </c>
    </row>
    <row r="18" spans="1:9" x14ac:dyDescent="0.2">
      <c r="A18" s="4">
        <f>IF('True_Odds_Calculator_3-way'!A19="","",'True_Odds_Calculator_3-way'!A19)</f>
        <v>14.05</v>
      </c>
      <c r="B18" s="4">
        <f>IF('True_Odds_Calculator_3-way'!B19="","",'True_Odds_Calculator_3-way'!B19)</f>
        <v>5.92</v>
      </c>
      <c r="C18" s="4">
        <f>IF('True_Odds_Calculator_3-way'!C19="","",'True_Odds_Calculator_3-way'!C19)</f>
        <v>1.25</v>
      </c>
      <c r="D18" s="4">
        <f t="shared" si="0"/>
        <v>4.0093296143118184E-2</v>
      </c>
      <c r="E18" s="4">
        <f t="shared" si="1"/>
        <v>17.298061725314035</v>
      </c>
      <c r="F18" s="4">
        <f t="shared" si="2"/>
        <v>6.4286155938910516</v>
      </c>
      <c r="G18" s="4">
        <f t="shared" si="3"/>
        <v>1.2712366955426628</v>
      </c>
      <c r="I18" s="4">
        <f t="shared" si="4"/>
        <v>1.0400932961431182</v>
      </c>
    </row>
    <row r="19" spans="1: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4.16</v>
      </c>
      <c r="D19" s="4">
        <f t="shared" si="0"/>
        <v>2.7920996141335142E-2</v>
      </c>
      <c r="E19" s="4">
        <f t="shared" si="1"/>
        <v>2.0171721610424167</v>
      </c>
      <c r="F19" s="4">
        <f t="shared" si="2"/>
        <v>3.6606051353951785</v>
      </c>
      <c r="G19" s="4">
        <f t="shared" si="3"/>
        <v>4.3275502595496702</v>
      </c>
      <c r="I19" s="4">
        <f t="shared" si="4"/>
        <v>1.0279209961413351</v>
      </c>
    </row>
    <row r="20" spans="1:9" x14ac:dyDescent="0.2">
      <c r="A20" s="4">
        <f>IF('True_Odds_Calculator_3-way'!A21="","",'True_Odds_Calculator_3-way'!A21)</f>
        <v>2.95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2.59</v>
      </c>
      <c r="D20" s="4">
        <f t="shared" si="0"/>
        <v>2.811373997814659E-2</v>
      </c>
      <c r="E20" s="4">
        <f t="shared" si="1"/>
        <v>3.0338719284137148</v>
      </c>
      <c r="F20" s="4">
        <f t="shared" si="2"/>
        <v>3.4053095871046444</v>
      </c>
      <c r="G20" s="4">
        <f t="shared" si="3"/>
        <v>2.654427001542313</v>
      </c>
      <c r="I20" s="4">
        <f t="shared" si="4"/>
        <v>1.0281137399781466</v>
      </c>
    </row>
    <row r="21" spans="1:9" x14ac:dyDescent="0.2">
      <c r="A21" s="4">
        <f>IF('True_Odds_Calculator_3-way'!A22="","",'True_Odds_Calculator_3-way'!A22)</f>
        <v>3.38</v>
      </c>
      <c r="B21" s="4">
        <f>IF('True_Odds_Calculator_3-way'!B22="","",'True_Odds_Calculator_3-way'!B22)</f>
        <v>3.23</v>
      </c>
      <c r="C21" s="4">
        <f>IF('True_Odds_Calculator_3-way'!C22="","",'True_Odds_Calculator_3-way'!C22)</f>
        <v>2.31</v>
      </c>
      <c r="D21" s="4">
        <f t="shared" si="0"/>
        <v>3.835594428592759E-2</v>
      </c>
      <c r="E21" s="4">
        <f t="shared" si="1"/>
        <v>3.5326617294981637</v>
      </c>
      <c r="F21" s="4">
        <f t="shared" si="2"/>
        <v>3.3691336525399294</v>
      </c>
      <c r="G21" s="4">
        <f t="shared" si="3"/>
        <v>2.3802999626174621</v>
      </c>
      <c r="I21" s="4">
        <f t="shared" si="4"/>
        <v>1.0383559442859276</v>
      </c>
    </row>
    <row r="22" spans="1:9" x14ac:dyDescent="0.2">
      <c r="A22" s="4">
        <f>IF('True_Odds_Calculator_3-way'!A23="","",'True_Odds_Calculator_3-way'!A23)</f>
        <v>1.63</v>
      </c>
      <c r="B22" s="4">
        <f>IF('True_Odds_Calculator_3-way'!B23="","",'True_Odds_Calculator_3-way'!B23)</f>
        <v>4.0999999999999996</v>
      </c>
      <c r="C22" s="4">
        <f>IF('True_Odds_Calculator_3-way'!C23="","",'True_Odds_Calculator_3-way'!C23)</f>
        <v>5.73</v>
      </c>
      <c r="D22" s="4">
        <f t="shared" si="0"/>
        <v>3.1919441347755484E-2</v>
      </c>
      <c r="E22" s="4">
        <f t="shared" si="1"/>
        <v>1.6587678388903655</v>
      </c>
      <c r="F22" s="4">
        <f t="shared" si="2"/>
        <v>4.2870133994392727</v>
      </c>
      <c r="G22" s="4">
        <f t="shared" si="3"/>
        <v>6.1020163395689826</v>
      </c>
      <c r="I22" s="4">
        <f t="shared" si="4"/>
        <v>1.0319194413477555</v>
      </c>
    </row>
    <row r="23" spans="1:9" x14ac:dyDescent="0.2">
      <c r="A23" s="4">
        <f>IF('True_Odds_Calculator_3-way'!A24="","",'True_Odds_Calculator_3-way'!A24)</f>
        <v>2.98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2.56</v>
      </c>
      <c r="D23" s="4">
        <f t="shared" si="0"/>
        <v>2.7400289075766082E-2</v>
      </c>
      <c r="E23" s="4">
        <f t="shared" si="1"/>
        <v>3.0633778558739171</v>
      </c>
      <c r="F23" s="4">
        <f t="shared" si="2"/>
        <v>3.4238204619091488</v>
      </c>
      <c r="G23" s="4">
        <f t="shared" si="3"/>
        <v>2.6212898995184566</v>
      </c>
      <c r="I23" s="4">
        <f t="shared" si="4"/>
        <v>1.0274002890757661</v>
      </c>
    </row>
    <row r="24" spans="1: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2.84</v>
      </c>
      <c r="D24" s="4">
        <f t="shared" si="0"/>
        <v>2.7203750737576637E-2</v>
      </c>
      <c r="E24" s="4">
        <f t="shared" si="1"/>
        <v>2.9572298335345923</v>
      </c>
      <c r="F24" s="4">
        <f t="shared" si="2"/>
        <v>3.1367536556497009</v>
      </c>
      <c r="G24" s="4">
        <f t="shared" si="3"/>
        <v>2.9150714982378623</v>
      </c>
      <c r="I24" s="4">
        <f t="shared" si="4"/>
        <v>1.0272037507375766</v>
      </c>
    </row>
    <row r="25" spans="1:9" x14ac:dyDescent="0.2">
      <c r="A25" s="4">
        <f>IF('True_Odds_Calculator_3-way'!A26="","",'True_Odds_Calculator_3-way'!A26)</f>
        <v>2.13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3.41</v>
      </c>
      <c r="D25" s="4">
        <f t="shared" si="0"/>
        <v>2.8696146848437465E-2</v>
      </c>
      <c r="E25" s="4">
        <f t="shared" si="1"/>
        <v>2.1742997578521308</v>
      </c>
      <c r="F25" s="4">
        <f t="shared" si="2"/>
        <v>3.9002767181968303</v>
      </c>
      <c r="G25" s="4">
        <f t="shared" si="3"/>
        <v>3.5249775542505635</v>
      </c>
      <c r="I25" s="4">
        <f t="shared" si="4"/>
        <v>1.0286961468484375</v>
      </c>
    </row>
    <row r="26" spans="1:9" x14ac:dyDescent="0.2">
      <c r="A26" s="4">
        <f>IF('True_Odds_Calculator_3-way'!A27="","",'True_Odds_Calculator_3-way'!A27)</f>
        <v>7.45</v>
      </c>
      <c r="B26" s="4">
        <f>IF('True_Odds_Calculator_3-way'!B27="","",'True_Odds_Calculator_3-way'!B27)</f>
        <v>4.45</v>
      </c>
      <c r="C26" s="4">
        <f>IF('True_Odds_Calculator_3-way'!C27="","",'True_Odds_Calculator_3-way'!C27)</f>
        <v>1.49</v>
      </c>
      <c r="D26" s="4">
        <f t="shared" si="0"/>
        <v>3.0088228640374082E-2</v>
      </c>
      <c r="E26" s="4">
        <f t="shared" si="1"/>
        <v>8.0516089860352178</v>
      </c>
      <c r="F26" s="4">
        <f t="shared" si="2"/>
        <v>4.6578854935019329</v>
      </c>
      <c r="G26" s="4">
        <f t="shared" si="3"/>
        <v>1.5126040834949241</v>
      </c>
      <c r="I26" s="4">
        <f t="shared" si="4"/>
        <v>1.0300882286403741</v>
      </c>
    </row>
    <row r="27" spans="1: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4.1900000000000004</v>
      </c>
      <c r="C27" s="4">
        <f>IF('True_Odds_Calculator_3-way'!C28="","",'True_Odds_Calculator_3-way'!C28)</f>
        <v>5.25</v>
      </c>
      <c r="D27" s="4">
        <f t="shared" si="0"/>
        <v>3.1549313517280853E-2</v>
      </c>
      <c r="E27" s="4">
        <f t="shared" si="1"/>
        <v>1.6894939809948879</v>
      </c>
      <c r="F27" s="4">
        <f t="shared" si="2"/>
        <v>4.3831380449286703</v>
      </c>
      <c r="G27" s="4">
        <f t="shared" si="3"/>
        <v>5.5567980359285079</v>
      </c>
      <c r="I27" s="4">
        <f t="shared" si="4"/>
        <v>1.0315493135172809</v>
      </c>
    </row>
    <row r="28" spans="1:9" x14ac:dyDescent="0.2">
      <c r="A28" s="4">
        <f>IF('True_Odds_Calculator_3-way'!A29="","",'True_Odds_Calculator_3-way'!A29)</f>
        <v>3.55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2.08</v>
      </c>
      <c r="D28" s="4">
        <f t="shared" si="0"/>
        <v>2.841681842281174E-2</v>
      </c>
      <c r="E28" s="4">
        <f t="shared" si="1"/>
        <v>3.6735281457070466</v>
      </c>
      <c r="F28" s="4">
        <f t="shared" si="2"/>
        <v>3.8988608362854715</v>
      </c>
      <c r="G28" s="4">
        <f t="shared" si="3"/>
        <v>2.121804486761445</v>
      </c>
      <c r="I28" s="4">
        <f t="shared" si="4"/>
        <v>1.0284168184228117</v>
      </c>
    </row>
    <row r="29" spans="1:9" x14ac:dyDescent="0.2">
      <c r="A29" s="4">
        <f>IF('True_Odds_Calculator_3-way'!A30="","",'True_Odds_Calculator_3-way'!A30)</f>
        <v>1.97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3.95</v>
      </c>
      <c r="D29" s="4">
        <f t="shared" si="0"/>
        <v>2.8158449304379829E-2</v>
      </c>
      <c r="E29" s="4">
        <f t="shared" si="1"/>
        <v>2.007112953686145</v>
      </c>
      <c r="F29" s="4">
        <f t="shared" si="2"/>
        <v>3.8760662037441933</v>
      </c>
      <c r="G29" s="4">
        <f t="shared" si="3"/>
        <v>4.1020860358834446</v>
      </c>
      <c r="I29" s="4">
        <f t="shared" si="4"/>
        <v>1.0281584493043798</v>
      </c>
    </row>
    <row r="30" spans="1: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3.34</v>
      </c>
      <c r="D30" s="4">
        <f t="shared" si="0"/>
        <v>2.9030827234420187E-2</v>
      </c>
      <c r="E30" s="4">
        <f t="shared" si="1"/>
        <v>2.2061125970382935</v>
      </c>
      <c r="F30" s="4">
        <f t="shared" si="2"/>
        <v>3.8912061674769158</v>
      </c>
      <c r="G30" s="4">
        <f t="shared" si="3"/>
        <v>3.4515577556071553</v>
      </c>
      <c r="I30" s="4">
        <f t="shared" si="4"/>
        <v>1.0290308272344202</v>
      </c>
    </row>
    <row r="31" spans="1:9" x14ac:dyDescent="0.2">
      <c r="A31" s="4">
        <f>IF('True_Odds_Calculator_3-way'!A32="","",'True_Odds_Calculator_3-way'!A32)</f>
        <v>3.07</v>
      </c>
      <c r="B31" s="4">
        <f>IF('True_Odds_Calculator_3-way'!B32="","",'True_Odds_Calculator_3-way'!B32)</f>
        <v>3.01</v>
      </c>
      <c r="C31" s="4">
        <f>IF('True_Odds_Calculator_3-way'!C32="","",'True_Odds_Calculator_3-way'!C32)</f>
        <v>2.71</v>
      </c>
      <c r="D31" s="4">
        <f t="shared" si="0"/>
        <v>2.6962502680964118E-2</v>
      </c>
      <c r="E31" s="4">
        <f t="shared" si="1"/>
        <v>3.157109798300116</v>
      </c>
      <c r="F31" s="4">
        <f t="shared" si="2"/>
        <v>3.0936917167784066</v>
      </c>
      <c r="G31" s="4">
        <f t="shared" si="3"/>
        <v>2.7776528671662404</v>
      </c>
      <c r="I31" s="4">
        <f t="shared" si="4"/>
        <v>1.0269625026809641</v>
      </c>
    </row>
    <row r="32" spans="1: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4.45</v>
      </c>
      <c r="C32" s="4">
        <f>IF('True_Odds_Calculator_3-way'!C33="","",'True_Odds_Calculator_3-way'!C33)</f>
        <v>7.47</v>
      </c>
      <c r="D32" s="4">
        <f t="shared" si="0"/>
        <v>2.9728849288514603E-2</v>
      </c>
      <c r="E32" s="4">
        <f t="shared" si="1"/>
        <v>1.5123300499577437</v>
      </c>
      <c r="F32" s="4">
        <f t="shared" si="2"/>
        <v>4.6552879237343561</v>
      </c>
      <c r="G32" s="4">
        <f t="shared" si="3"/>
        <v>8.0671710000008119</v>
      </c>
      <c r="I32" s="4">
        <f t="shared" si="4"/>
        <v>1.0297288492885146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3.54</v>
      </c>
      <c r="D33" s="4">
        <f t="shared" si="0"/>
        <v>2.9029654508057945E-2</v>
      </c>
      <c r="E33" s="4">
        <f t="shared" si="1"/>
        <v>2.2165432336250843</v>
      </c>
      <c r="F33" s="4">
        <f t="shared" si="2"/>
        <v>3.622693117867136</v>
      </c>
      <c r="G33" s="4">
        <f t="shared" si="3"/>
        <v>3.6655638619373314</v>
      </c>
      <c r="I33" s="4">
        <f t="shared" si="4"/>
        <v>1.0290296545080579</v>
      </c>
    </row>
    <row r="34" spans="1:9" x14ac:dyDescent="0.2">
      <c r="A34" s="4">
        <f>IF('True_Odds_Calculator_3-way'!A35="","",'True_Odds_Calculator_3-way'!A35)</f>
        <v>2.62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2.74</v>
      </c>
      <c r="D34" s="4">
        <f t="shared" si="0"/>
        <v>2.7541769367106506E-2</v>
      </c>
      <c r="E34" s="4">
        <f t="shared" si="1"/>
        <v>2.6845724101071289</v>
      </c>
      <c r="F34" s="4">
        <f t="shared" si="2"/>
        <v>3.680282296992472</v>
      </c>
      <c r="G34" s="4">
        <f t="shared" si="3"/>
        <v>2.810702709551177</v>
      </c>
      <c r="I34" s="4">
        <f t="shared" si="4"/>
        <v>1.0275417693671065</v>
      </c>
    </row>
    <row r="35" spans="1:9" x14ac:dyDescent="0.2">
      <c r="A35" s="4">
        <f>IF('True_Odds_Calculator_3-way'!A36="","",'True_Odds_Calculator_3-way'!A36)</f>
        <v>2.34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3.28</v>
      </c>
      <c r="D35" s="4">
        <f t="shared" si="0"/>
        <v>3.8976942388583957E-2</v>
      </c>
      <c r="E35" s="4">
        <f t="shared" si="1"/>
        <v>2.4133713522025038</v>
      </c>
      <c r="F35" s="4">
        <f t="shared" si="2"/>
        <v>3.4041840239103669</v>
      </c>
      <c r="G35" s="4">
        <f t="shared" si="3"/>
        <v>3.4259981947929421</v>
      </c>
      <c r="I35" s="4">
        <f t="shared" si="4"/>
        <v>1.038976942388584</v>
      </c>
    </row>
    <row r="36" spans="1:9" x14ac:dyDescent="0.2">
      <c r="A36" s="4">
        <f>IF('True_Odds_Calculator_3-way'!A37="","",'True_Odds_Calculator_3-way'!A37)</f>
        <v>1.8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5</v>
      </c>
      <c r="D36" s="4">
        <f t="shared" si="0"/>
        <v>4.1269841269841345E-2</v>
      </c>
      <c r="E36" s="4">
        <f t="shared" si="1"/>
        <v>1.8457031250000002</v>
      </c>
      <c r="F36" s="4">
        <f t="shared" si="2"/>
        <v>3.6770428015564209</v>
      </c>
      <c r="G36" s="4">
        <f t="shared" si="3"/>
        <v>5.3693181818181825</v>
      </c>
      <c r="I36" s="4">
        <f t="shared" si="4"/>
        <v>1.0412698412698413</v>
      </c>
    </row>
    <row r="37" spans="1:9" x14ac:dyDescent="0.2">
      <c r="A37" s="4">
        <f>IF('True_Odds_Calculator_3-way'!A38="","",'True_Odds_Calculator_3-way'!A38)</f>
        <v>2.25</v>
      </c>
      <c r="B37" s="4">
        <f>IF('True_Odds_Calculator_3-way'!B38="","",'True_Odds_Calculator_3-way'!B38)</f>
        <v>3.33</v>
      </c>
      <c r="C37" s="4">
        <f>IF('True_Odds_Calculator_3-way'!C38="","",'True_Odds_Calculator_3-way'!C38)</f>
        <v>3.4</v>
      </c>
      <c r="D37" s="4">
        <f t="shared" si="0"/>
        <v>3.8862391803568208E-2</v>
      </c>
      <c r="E37" s="4">
        <f t="shared" si="1"/>
        <v>2.3175491266375547</v>
      </c>
      <c r="F37" s="4">
        <f t="shared" si="2"/>
        <v>3.480122950819672</v>
      </c>
      <c r="G37" s="4">
        <f t="shared" si="3"/>
        <v>3.5566492146596853</v>
      </c>
      <c r="I37" s="4">
        <f t="shared" si="4"/>
        <v>1.0388623918035682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2.82</v>
      </c>
      <c r="B40" s="4">
        <f>IF('True_Odds_Calculator_3-way'!B39="","",'True_Odds_Calculator_3-way'!B39)</f>
        <v>3.13</v>
      </c>
      <c r="C40" s="4">
        <f>IF('True_Odds_Calculator_3-way'!C39="","",'True_Odds_Calculator_3-way'!C39)</f>
        <v>2.75</v>
      </c>
      <c r="D40" s="4">
        <f t="shared" si="0"/>
        <v>3.7735110605751743E-2</v>
      </c>
      <c r="E40" s="4">
        <f t="shared" si="1"/>
        <v>2.9237068160785018</v>
      </c>
      <c r="F40" s="4">
        <f t="shared" si="2"/>
        <v>3.25827943469633</v>
      </c>
      <c r="G40" s="4">
        <f t="shared" si="3"/>
        <v>2.848532204656185</v>
      </c>
      <c r="I40" s="4">
        <f t="shared" si="4"/>
        <v>1.0377351106057517</v>
      </c>
    </row>
    <row r="41" spans="1:9" x14ac:dyDescent="0.2">
      <c r="A41" s="4">
        <f>IF('True_Odds_Calculator_3-way'!A40="","",'True_Odds_Calculator_3-way'!A40)</f>
        <v>3.43</v>
      </c>
      <c r="B41" s="4">
        <f>IF('True_Odds_Calculator_3-way'!B40="","",'True_Odds_Calculator_3-way'!B40)</f>
        <v>3.03</v>
      </c>
      <c r="C41" s="4">
        <f>IF('True_Odds_Calculator_3-way'!C40="","",'True_Odds_Calculator_3-way'!C40)</f>
        <v>2.36</v>
      </c>
      <c r="D41" s="4">
        <f t="shared" si="0"/>
        <v>4.5307006364025293E-2</v>
      </c>
      <c r="E41" s="4">
        <f t="shared" si="1"/>
        <v>3.6173841549914796</v>
      </c>
      <c r="F41" s="4">
        <f t="shared" si="2"/>
        <v>3.1753020651837316</v>
      </c>
      <c r="G41" s="4">
        <f t="shared" si="3"/>
        <v>2.4472227170357415</v>
      </c>
      <c r="I41" s="4">
        <f t="shared" si="4"/>
        <v>1.0453070063640253</v>
      </c>
    </row>
    <row r="42" spans="1:9" x14ac:dyDescent="0.2">
      <c r="A42" s="4">
        <f>IF('True_Odds_Calculator_3-way'!A41="","",'True_Odds_Calculator_3-way'!A41)</f>
        <v>5.49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1.62</v>
      </c>
      <c r="D42" s="4">
        <f t="shared" si="0"/>
        <v>4.7572270910892334E-2</v>
      </c>
      <c r="E42" s="4">
        <f t="shared" si="1"/>
        <v>6.0135206010229778</v>
      </c>
      <c r="F42" s="4">
        <f t="shared" si="2"/>
        <v>4.3051205233886787</v>
      </c>
      <c r="G42" s="4">
        <f t="shared" si="3"/>
        <v>1.6627134905752545</v>
      </c>
      <c r="I42" s="4">
        <f t="shared" si="4"/>
        <v>1.0475722709108923</v>
      </c>
    </row>
    <row r="43" spans="1:9" x14ac:dyDescent="0.2">
      <c r="A43" s="4">
        <f>IF('True_Odds_Calculator_3-way'!A42="","",'True_Odds_Calculator_3-way'!A42)</f>
        <v>2.4300000000000002</v>
      </c>
      <c r="B43" s="4">
        <f>IF('True_Odds_Calculator_3-way'!B42="","",'True_Odds_Calculator_3-way'!B42)</f>
        <v>3.23</v>
      </c>
      <c r="C43" s="4">
        <f>IF('True_Odds_Calculator_3-way'!C42="","",'True_Odds_Calculator_3-way'!C42)</f>
        <v>3.27</v>
      </c>
      <c r="D43" s="4">
        <f t="shared" si="0"/>
        <v>2.6930554518187044E-2</v>
      </c>
      <c r="E43" s="4">
        <f t="shared" si="1"/>
        <v>2.4841894863198228</v>
      </c>
      <c r="F43" s="4">
        <f t="shared" si="2"/>
        <v>3.3264512194031366</v>
      </c>
      <c r="G43" s="4">
        <f t="shared" si="3"/>
        <v>3.3688914656570894</v>
      </c>
      <c r="I43" s="4">
        <f t="shared" si="4"/>
        <v>1.026930554518187</v>
      </c>
    </row>
    <row r="44" spans="1: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3.43</v>
      </c>
      <c r="C44" s="4">
        <f>IF('True_Odds_Calculator_3-way'!C43="","",'True_Odds_Calculator_3-way'!C43)</f>
        <v>3.54</v>
      </c>
      <c r="D44" s="4">
        <f t="shared" si="0"/>
        <v>2.8576519756042362E-2</v>
      </c>
      <c r="E44" s="4">
        <f t="shared" si="1"/>
        <v>2.2470902811971096</v>
      </c>
      <c r="F44" s="4">
        <f t="shared" si="2"/>
        <v>3.545851798887111</v>
      </c>
      <c r="G44" s="4">
        <f t="shared" si="3"/>
        <v>3.6635354913269431</v>
      </c>
      <c r="I44" s="4">
        <f t="shared" si="4"/>
        <v>1.0285765197560424</v>
      </c>
    </row>
    <row r="45" spans="1:9" x14ac:dyDescent="0.2">
      <c r="A45" s="4">
        <f>IF('True_Odds_Calculator_3-way'!A44="","",'True_Odds_Calculator_3-way'!A44)</f>
        <v>3.28</v>
      </c>
      <c r="B45" s="4">
        <f>IF('True_Odds_Calculator_3-way'!B44="","",'True_Odds_Calculator_3-way'!B44)</f>
        <v>3.63</v>
      </c>
      <c r="C45" s="4">
        <f>IF('True_Odds_Calculator_3-way'!C44="","",'True_Odds_Calculator_3-way'!C44)</f>
        <v>2.2400000000000002</v>
      </c>
      <c r="D45" s="4">
        <f t="shared" si="0"/>
        <v>2.6788713872970993E-2</v>
      </c>
      <c r="E45" s="4">
        <f t="shared" si="1"/>
        <v>3.378966529859873</v>
      </c>
      <c r="F45" s="4">
        <f t="shared" si="2"/>
        <v>3.7516058414969544</v>
      </c>
      <c r="G45" s="4">
        <f t="shared" si="3"/>
        <v>2.2857195094972296</v>
      </c>
      <c r="I45" s="4">
        <f t="shared" si="4"/>
        <v>1.026788713872971</v>
      </c>
    </row>
    <row r="46" spans="1:9" x14ac:dyDescent="0.2">
      <c r="A46" s="4">
        <f>IF('True_Odds_Calculator_3-way'!A45="","",'True_Odds_Calculator_3-way'!A45)</f>
        <v>2.57</v>
      </c>
      <c r="B46" s="4">
        <f>IF('True_Odds_Calculator_3-way'!B45="","",'True_Odds_Calculator_3-way'!B45)</f>
        <v>3.56</v>
      </c>
      <c r="C46" s="4">
        <f>IF('True_Odds_Calculator_3-way'!C45="","",'True_Odds_Calculator_3-way'!C45)</f>
        <v>2.79</v>
      </c>
      <c r="D46" s="4">
        <f t="shared" si="0"/>
        <v>2.8426873838353517E-2</v>
      </c>
      <c r="E46" s="4">
        <f t="shared" si="1"/>
        <v>2.6341477005987426</v>
      </c>
      <c r="F46" s="4">
        <f t="shared" si="2"/>
        <v>3.68428273332824</v>
      </c>
      <c r="G46" s="4">
        <f t="shared" si="3"/>
        <v>2.8657621324896434</v>
      </c>
      <c r="I46" s="4">
        <f t="shared" si="4"/>
        <v>1.0284268738383535</v>
      </c>
    </row>
    <row r="47" spans="1:9" x14ac:dyDescent="0.2">
      <c r="A47" s="4">
        <f>IF('True_Odds_Calculator_3-way'!A46="","",'True_Odds_Calculator_3-way'!A46)</f>
        <v>1.93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4</v>
      </c>
      <c r="D47" s="4">
        <f t="shared" si="0"/>
        <v>2.8551381692573541E-2</v>
      </c>
      <c r="E47" s="4">
        <f t="shared" si="1"/>
        <v>1.966113685402002</v>
      </c>
      <c r="F47" s="4">
        <f t="shared" si="2"/>
        <v>3.985658970314069</v>
      </c>
      <c r="G47" s="4">
        <f t="shared" si="3"/>
        <v>4.1583002917632985</v>
      </c>
      <c r="I47" s="4">
        <f t="shared" si="4"/>
        <v>1.0285513816925735</v>
      </c>
    </row>
    <row r="48" spans="1:9" x14ac:dyDescent="0.2">
      <c r="A48" s="4">
        <f>IF('True_Odds_Calculator_3-way'!A47="","",'True_Odds_Calculator_3-way'!A47)</f>
        <v>1.84</v>
      </c>
      <c r="B48" s="4">
        <f>IF('True_Odds_Calculator_3-way'!B47="","",'True_Odds_Calculator_3-way'!B47)</f>
        <v>3.56</v>
      </c>
      <c r="C48" s="4">
        <f>IF('True_Odds_Calculator_3-way'!C47="","",'True_Odds_Calculator_3-way'!C47)</f>
        <v>4.8499999999999996</v>
      </c>
      <c r="D48" s="4">
        <f t="shared" si="0"/>
        <v>3.0562704284368802E-2</v>
      </c>
      <c r="E48" s="4">
        <f t="shared" si="1"/>
        <v>1.8751499201999569</v>
      </c>
      <c r="F48" s="4">
        <f t="shared" si="2"/>
        <v>3.6939720259338378</v>
      </c>
      <c r="G48" s="4">
        <f t="shared" si="3"/>
        <v>5.1020929067292489</v>
      </c>
      <c r="I48" s="4">
        <f t="shared" si="4"/>
        <v>1.0305627042843688</v>
      </c>
    </row>
    <row r="49" spans="1:9" x14ac:dyDescent="0.2">
      <c r="A49" s="4">
        <f>IF('True_Odds_Calculator_3-way'!A48="","",'True_Odds_Calculator_3-way'!A48)</f>
        <v>1.97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4.1100000000000003</v>
      </c>
      <c r="D49" s="4">
        <f t="shared" si="0"/>
        <v>2.8700993408837361E-2</v>
      </c>
      <c r="E49" s="4">
        <f t="shared" si="1"/>
        <v>2.0078417649757458</v>
      </c>
      <c r="F49" s="4">
        <f t="shared" si="2"/>
        <v>3.7284109165703061</v>
      </c>
      <c r="G49" s="4">
        <f t="shared" si="3"/>
        <v>4.2782212019714851</v>
      </c>
      <c r="I49" s="4">
        <f t="shared" si="4"/>
        <v>1.0287009934088374</v>
      </c>
    </row>
    <row r="50" spans="1:9" x14ac:dyDescent="0.2">
      <c r="A50" s="4">
        <f>IF('True_Odds_Calculator_3-way'!A49="","",'True_Odds_Calculator_3-way'!A49)</f>
        <v>2.0499999999999998</v>
      </c>
      <c r="B50" s="4">
        <f>IF('True_Odds_Calculator_3-way'!B49="","",'True_Odds_Calculator_3-way'!B49)</f>
        <v>3.76</v>
      </c>
      <c r="C50" s="4">
        <f>IF('True_Odds_Calculator_3-way'!C49="","",'True_Odds_Calculator_3-way'!C49)</f>
        <v>3.65</v>
      </c>
      <c r="D50" s="4">
        <f t="shared" si="0"/>
        <v>2.7734927597017123E-2</v>
      </c>
      <c r="E50" s="4">
        <f t="shared" si="1"/>
        <v>2.0896025668639844</v>
      </c>
      <c r="F50" s="4">
        <f t="shared" si="2"/>
        <v>3.8954087284005312</v>
      </c>
      <c r="G50" s="4">
        <f t="shared" si="3"/>
        <v>3.7774674740530885</v>
      </c>
      <c r="I50" s="4">
        <f t="shared" si="4"/>
        <v>1.0277349275970171</v>
      </c>
    </row>
    <row r="51" spans="1:9" x14ac:dyDescent="0.2">
      <c r="A51" s="4">
        <f>IF('True_Odds_Calculator_3-way'!A50="","",'True_Odds_Calculator_3-way'!A50)</f>
        <v>3.13</v>
      </c>
      <c r="B51" s="4">
        <f>IF('True_Odds_Calculator_3-way'!B50="","",'True_Odds_Calculator_3-way'!B50)</f>
        <v>3</v>
      </c>
      <c r="C51" s="4">
        <f>IF('True_Odds_Calculator_3-way'!C50="","",'True_Odds_Calculator_3-way'!C50)</f>
        <v>2.56</v>
      </c>
      <c r="D51" s="4">
        <f t="shared" si="0"/>
        <v>4.3447151224706992E-2</v>
      </c>
      <c r="E51" s="4">
        <f t="shared" si="1"/>
        <v>3.2786193602356835</v>
      </c>
      <c r="F51" s="4">
        <f t="shared" si="2"/>
        <v>3.1362616334696005</v>
      </c>
      <c r="G51" s="4">
        <f t="shared" si="3"/>
        <v>2.6585660778010438</v>
      </c>
      <c r="I51" s="4">
        <f t="shared" si="4"/>
        <v>1.043447151224707</v>
      </c>
    </row>
    <row r="52" spans="1:9" x14ac:dyDescent="0.2">
      <c r="A52" s="4">
        <f>IF('True_Odds_Calculator_3-way'!A51="","",'True_Odds_Calculator_3-way'!A51)</f>
        <v>3.43</v>
      </c>
      <c r="B52" s="4">
        <f>IF('True_Odds_Calculator_3-way'!B51="","",'True_Odds_Calculator_3-way'!B51)</f>
        <v>2.93</v>
      </c>
      <c r="C52" s="4">
        <f>IF('True_Odds_Calculator_3-way'!C51="","",'True_Odds_Calculator_3-way'!C51)</f>
        <v>2.4300000000000002</v>
      </c>
      <c r="D52" s="4">
        <f t="shared" si="0"/>
        <v>4.436475157687414E-2</v>
      </c>
      <c r="E52" s="4">
        <f t="shared" si="1"/>
        <v>3.6132788709474335</v>
      </c>
      <c r="F52" s="4">
        <f t="shared" si="2"/>
        <v>3.0627057349034796</v>
      </c>
      <c r="G52" s="4">
        <f t="shared" si="3"/>
        <v>2.5205781053955452</v>
      </c>
      <c r="I52" s="4">
        <f t="shared" si="4"/>
        <v>1.0443647515768741</v>
      </c>
    </row>
    <row r="53" spans="1:9" x14ac:dyDescent="0.2">
      <c r="A53" s="4">
        <f>IF('True_Odds_Calculator_3-way'!A52="","",'True_Odds_Calculator_3-way'!A52)</f>
        <v>1.91</v>
      </c>
      <c r="B53" s="4">
        <f>IF('True_Odds_Calculator_3-way'!B52="","",'True_Odds_Calculator_3-way'!B52)</f>
        <v>3.45</v>
      </c>
      <c r="C53" s="4">
        <f>IF('True_Odds_Calculator_3-way'!C52="","",'True_Odds_Calculator_3-way'!C52)</f>
        <v>4.2699999999999996</v>
      </c>
      <c r="D53" s="4">
        <f t="shared" si="0"/>
        <v>4.7607319358577982E-2</v>
      </c>
      <c r="E53" s="4">
        <f t="shared" si="1"/>
        <v>1.9697016436718593</v>
      </c>
      <c r="F53" s="4">
        <f t="shared" si="2"/>
        <v>3.6498219765029316</v>
      </c>
      <c r="G53" s="4">
        <f t="shared" si="3"/>
        <v>4.5803708998307826</v>
      </c>
      <c r="I53" s="4">
        <f t="shared" si="4"/>
        <v>1.047607319358578</v>
      </c>
    </row>
    <row r="54" spans="1:9" x14ac:dyDescent="0.2">
      <c r="A54" s="4">
        <f>IF('True_Odds_Calculator_3-way'!A53="","",'True_Odds_Calculator_3-way'!A53)</f>
        <v>2.96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2.5</v>
      </c>
      <c r="D54" s="4">
        <f t="shared" si="0"/>
        <v>4.364823539135454E-2</v>
      </c>
      <c r="E54" s="4">
        <f t="shared" si="1"/>
        <v>3.0932131169893635</v>
      </c>
      <c r="F54" s="4">
        <f t="shared" si="2"/>
        <v>3.4333468912872798</v>
      </c>
      <c r="G54" s="4">
        <f t="shared" si="3"/>
        <v>2.5943662575853956</v>
      </c>
      <c r="I54" s="4">
        <f t="shared" si="4"/>
        <v>1.0436482353913545</v>
      </c>
    </row>
    <row r="55" spans="1:9" x14ac:dyDescent="0.2">
      <c r="A55" s="4">
        <f>IF('True_Odds_Calculator_3-way'!A54="","",'True_Odds_Calculator_3-way'!A54)</f>
        <v>3.75</v>
      </c>
      <c r="B55" s="4">
        <f>IF('True_Odds_Calculator_3-way'!B54="","",'True_Odds_Calculator_3-way'!B54)</f>
        <v>2.97</v>
      </c>
      <c r="C55" s="4">
        <f>IF('True_Odds_Calculator_3-way'!C54="","",'True_Odds_Calculator_3-way'!C54)</f>
        <v>2.1800000000000002</v>
      </c>
      <c r="D55" s="4">
        <f t="shared" si="0"/>
        <v>6.2082599697278473E-2</v>
      </c>
      <c r="E55" s="4">
        <f t="shared" si="1"/>
        <v>4.0654956757616594</v>
      </c>
      <c r="F55" s="4">
        <f t="shared" si="2"/>
        <v>3.1644955067089819</v>
      </c>
      <c r="G55" s="4">
        <f t="shared" si="3"/>
        <v>2.2829934979149136</v>
      </c>
      <c r="I55" s="4">
        <f t="shared" si="4"/>
        <v>1.0620825996972785</v>
      </c>
    </row>
    <row r="56" spans="1:9" x14ac:dyDescent="0.2">
      <c r="A56" s="4">
        <f>IF('True_Odds_Calculator_3-way'!A55="","",'True_Odds_Calculator_3-way'!A55)</f>
        <v>4.67</v>
      </c>
      <c r="B56" s="4">
        <f>IF('True_Odds_Calculator_3-way'!B55="","",'True_Odds_Calculator_3-way'!B55)</f>
        <v>4.03</v>
      </c>
      <c r="C56" s="4">
        <f>IF('True_Odds_Calculator_3-way'!C55="","",'True_Odds_Calculator_3-way'!C55)</f>
        <v>1.76</v>
      </c>
      <c r="D56" s="4">
        <f t="shared" si="0"/>
        <v>3.0453538310829309E-2</v>
      </c>
      <c r="E56" s="4">
        <f t="shared" si="1"/>
        <v>4.9024033733938328</v>
      </c>
      <c r="F56" s="4">
        <f t="shared" si="2"/>
        <v>4.2018964453109744</v>
      </c>
      <c r="G56" s="4">
        <f t="shared" si="3"/>
        <v>1.7920162990498234</v>
      </c>
      <c r="I56" s="4">
        <f t="shared" si="4"/>
        <v>1.0304535383108293</v>
      </c>
    </row>
    <row r="57" spans="1:9" x14ac:dyDescent="0.2">
      <c r="A57" s="4">
        <f>IF('True_Odds_Calculator_3-way'!A56="","",'True_Odds_Calculator_3-way'!A56)</f>
        <v>1.51</v>
      </c>
      <c r="B57" s="4">
        <f>IF('True_Odds_Calculator_3-way'!B56="","",'True_Odds_Calculator_3-way'!B56)</f>
        <v>4.76</v>
      </c>
      <c r="C57" s="4">
        <f>IF('True_Odds_Calculator_3-way'!C56="","",'True_Odds_Calculator_3-way'!C56)</f>
        <v>6.33</v>
      </c>
      <c r="D57" s="4">
        <f t="shared" si="0"/>
        <v>3.0313572338950934E-2</v>
      </c>
      <c r="E57" s="4">
        <f t="shared" si="1"/>
        <v>1.5333963022656145</v>
      </c>
      <c r="F57" s="4">
        <f t="shared" si="2"/>
        <v>5.0005123149764055</v>
      </c>
      <c r="G57" s="4">
        <f t="shared" si="3"/>
        <v>6.7625433470566811</v>
      </c>
      <c r="I57" s="4">
        <f t="shared" si="4"/>
        <v>1.0303135723389509</v>
      </c>
    </row>
    <row r="58" spans="1:9" x14ac:dyDescent="0.2">
      <c r="A58" s="4">
        <f>IF('True_Odds_Calculator_3-way'!A57="","",'True_Odds_Calculator_3-way'!A57)</f>
        <v>1.29</v>
      </c>
      <c r="B58" s="4">
        <f>IF('True_Odds_Calculator_3-way'!B57="","",'True_Odds_Calculator_3-way'!B57)</f>
        <v>5.86</v>
      </c>
      <c r="C58" s="4">
        <f>IF('True_Odds_Calculator_3-way'!C57="","",'True_Odds_Calculator_3-way'!C57)</f>
        <v>10.59</v>
      </c>
      <c r="D58" s="4">
        <f t="shared" si="0"/>
        <v>4.0270968940158136E-2</v>
      </c>
      <c r="E58" s="4">
        <f t="shared" si="1"/>
        <v>1.3127319445675667</v>
      </c>
      <c r="F58" s="4">
        <f t="shared" si="2"/>
        <v>6.3603194284153419</v>
      </c>
      <c r="G58" s="4">
        <f t="shared" si="3"/>
        <v>12.34490935855669</v>
      </c>
      <c r="I58" s="4">
        <f t="shared" si="4"/>
        <v>1.0402709689401581</v>
      </c>
    </row>
    <row r="59" spans="1:9" x14ac:dyDescent="0.2">
      <c r="A59" s="4">
        <f>IF('True_Odds_Calculator_3-way'!A58="","",'True_Odds_Calculator_3-way'!A58)</f>
        <v>2.4500000000000002</v>
      </c>
      <c r="B59" s="4">
        <f>IF('True_Odds_Calculator_3-way'!B58="","",'True_Odds_Calculator_3-way'!B58)</f>
        <v>3.43</v>
      </c>
      <c r="C59" s="4">
        <f>IF('True_Odds_Calculator_3-way'!C58="","",'True_Odds_Calculator_3-way'!C58)</f>
        <v>3</v>
      </c>
      <c r="D59" s="4">
        <f t="shared" si="0"/>
        <v>3.3041788143828743E-2</v>
      </c>
      <c r="E59" s="4">
        <f t="shared" si="1"/>
        <v>2.5179445350734091</v>
      </c>
      <c r="F59" s="4">
        <f t="shared" si="2"/>
        <v>3.5646651270207843</v>
      </c>
      <c r="G59" s="4">
        <f t="shared" si="3"/>
        <v>3.1025125628140695</v>
      </c>
      <c r="I59" s="4">
        <f t="shared" si="4"/>
        <v>1.0330417881438287</v>
      </c>
    </row>
    <row r="60" spans="1:9" x14ac:dyDescent="0.2">
      <c r="A60" s="4">
        <f>IF('True_Odds_Calculator_3-way'!A59="","",'True_Odds_Calculator_3-way'!A59)</f>
        <v>2.16</v>
      </c>
      <c r="B60" s="4">
        <f>IF('True_Odds_Calculator_3-way'!B59="","",'True_Odds_Calculator_3-way'!B59)</f>
        <v>3.36</v>
      </c>
      <c r="C60" s="4">
        <f>IF('True_Odds_Calculator_3-way'!C59="","",'True_Odds_Calculator_3-way'!C59)</f>
        <v>3.64</v>
      </c>
      <c r="D60" s="4">
        <f t="shared" si="0"/>
        <v>3.5307285307285108E-2</v>
      </c>
      <c r="E60" s="4">
        <f t="shared" si="1"/>
        <v>2.2163421784559869</v>
      </c>
      <c r="F60" s="4">
        <f t="shared" si="2"/>
        <v>3.4983388704318927</v>
      </c>
      <c r="G60" s="4">
        <f t="shared" si="3"/>
        <v>3.8029150006449104</v>
      </c>
      <c r="I60" s="4">
        <f t="shared" si="4"/>
        <v>1.0353072853072851</v>
      </c>
    </row>
    <row r="61" spans="1:9" x14ac:dyDescent="0.2">
      <c r="A61" s="4">
        <f>IF('True_Odds_Calculator_3-way'!A60="","",'True_Odds_Calculator_3-way'!A60)</f>
        <v>2.09</v>
      </c>
      <c r="B61" s="4">
        <f>IF('True_Odds_Calculator_3-way'!B60="","",'True_Odds_Calculator_3-way'!B60)</f>
        <v>3.45</v>
      </c>
      <c r="C61" s="4">
        <f>IF('True_Odds_Calculator_3-way'!C60="","",'True_Odds_Calculator_3-way'!C60)</f>
        <v>3.75</v>
      </c>
      <c r="D61" s="4">
        <f t="shared" si="0"/>
        <v>3.4990638651965833E-2</v>
      </c>
      <c r="E61" s="4">
        <f t="shared" si="1"/>
        <v>2.1422205056597043</v>
      </c>
      <c r="F61" s="4">
        <f t="shared" si="2"/>
        <v>3.5946457949050306</v>
      </c>
      <c r="G61" s="4">
        <f t="shared" si="3"/>
        <v>3.9215206395823134</v>
      </c>
      <c r="I61" s="4">
        <f t="shared" si="4"/>
        <v>1.0349906386519658</v>
      </c>
    </row>
    <row r="62" spans="1: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3.94</v>
      </c>
      <c r="C62" s="4">
        <f>IF('True_Odds_Calculator_3-way'!C61="","",'True_Odds_Calculator_3-way'!C61)</f>
        <v>5.22</v>
      </c>
      <c r="D62" s="4">
        <f t="shared" si="0"/>
        <v>3.7093964156399428E-2</v>
      </c>
      <c r="E62" s="4">
        <f t="shared" si="1"/>
        <v>1.7260683849250731</v>
      </c>
      <c r="F62" s="4">
        <f t="shared" si="2"/>
        <v>4.1417737113448743</v>
      </c>
      <c r="G62" s="4">
        <f t="shared" si="3"/>
        <v>5.5801632537557087</v>
      </c>
      <c r="I62" s="4">
        <f t="shared" si="4"/>
        <v>1.0370939641563994</v>
      </c>
    </row>
    <row r="63" spans="1:9" x14ac:dyDescent="0.2">
      <c r="A63" s="4">
        <f>IF('True_Odds_Calculator_3-way'!A62="","",'True_Odds_Calculator_3-way'!A62)</f>
        <v>1.98</v>
      </c>
      <c r="B63" s="4">
        <f>IF('True_Odds_Calculator_3-way'!B62="","",'True_Odds_Calculator_3-way'!B62)</f>
        <v>3.52</v>
      </c>
      <c r="C63" s="4">
        <f>IF('True_Odds_Calculator_3-way'!C62="","",'True_Odds_Calculator_3-way'!C62)</f>
        <v>4.0599999999999996</v>
      </c>
      <c r="D63" s="4">
        <f t="shared" si="0"/>
        <v>3.544683286062611E-2</v>
      </c>
      <c r="E63" s="4">
        <f t="shared" si="1"/>
        <v>2.0274315786818886</v>
      </c>
      <c r="F63" s="4">
        <f t="shared" si="2"/>
        <v>3.6727533009457392</v>
      </c>
      <c r="G63" s="4">
        <f t="shared" si="3"/>
        <v>4.2645776783582825</v>
      </c>
      <c r="I63" s="4">
        <f t="shared" si="4"/>
        <v>1.0354468328606261</v>
      </c>
    </row>
    <row r="64" spans="1:9" x14ac:dyDescent="0.2">
      <c r="A64" s="4">
        <f>IF('True_Odds_Calculator_3-way'!A63="","",'True_Odds_Calculator_3-way'!A63)</f>
        <v>2.21</v>
      </c>
      <c r="B64" s="4">
        <f>IF('True_Odds_Calculator_3-way'!B63="","",'True_Odds_Calculator_3-way'!B63)</f>
        <v>3.84</v>
      </c>
      <c r="C64" s="4">
        <f>IF('True_Odds_Calculator_3-way'!C63="","",'True_Odds_Calculator_3-way'!C63)</f>
        <v>3.06</v>
      </c>
      <c r="D64" s="4">
        <f t="shared" si="0"/>
        <v>3.9702740070387099E-2</v>
      </c>
      <c r="E64" s="4">
        <f t="shared" si="1"/>
        <v>2.27658483659819</v>
      </c>
      <c r="F64" s="4">
        <f t="shared" si="2"/>
        <v>4.0455951523369631</v>
      </c>
      <c r="G64" s="4">
        <f t="shared" si="3"/>
        <v>3.1891503682795248</v>
      </c>
      <c r="I64" s="4">
        <f t="shared" si="4"/>
        <v>1.0397027400703871</v>
      </c>
    </row>
    <row r="65" spans="1:9" x14ac:dyDescent="0.2">
      <c r="A65" s="4">
        <f>IF('True_Odds_Calculator_3-way'!A64="","",'True_Odds_Calculator_3-way'!A64)</f>
        <v>3.57</v>
      </c>
      <c r="B65" s="4">
        <f>IF('True_Odds_Calculator_3-way'!B64="","",'True_Odds_Calculator_3-way'!B64)</f>
        <v>3.68</v>
      </c>
      <c r="C65" s="4">
        <f>IF('True_Odds_Calculator_3-way'!C64="","",'True_Odds_Calculator_3-way'!C64)</f>
        <v>2.0499999999999998</v>
      </c>
      <c r="D65" s="4">
        <f t="shared" si="0"/>
        <v>3.9656053301490246E-2</v>
      </c>
      <c r="E65" s="4">
        <f t="shared" si="1"/>
        <v>3.7468148273185187</v>
      </c>
      <c r="F65" s="4">
        <f t="shared" si="2"/>
        <v>3.868166001834592</v>
      </c>
      <c r="G65" s="4">
        <f t="shared" si="3"/>
        <v>2.1070988019751318</v>
      </c>
      <c r="I65" s="4">
        <f t="shared" si="4"/>
        <v>1.0396560533014902</v>
      </c>
    </row>
    <row r="66" spans="1:9" x14ac:dyDescent="0.2">
      <c r="A66" s="4">
        <f>IF('True_Odds_Calculator_3-way'!A65="","",'True_Odds_Calculator_3-way'!A65)</f>
        <v>3.32</v>
      </c>
      <c r="B66" s="4">
        <f>IF('True_Odds_Calculator_3-way'!B65="","",'True_Odds_Calculator_3-way'!B65)</f>
        <v>3.67</v>
      </c>
      <c r="C66" s="4">
        <f>IF('True_Odds_Calculator_3-way'!C65="","",'True_Odds_Calculator_3-way'!C65)</f>
        <v>2.15</v>
      </c>
      <c r="D66" s="4">
        <f t="shared" si="0"/>
        <v>3.8800662379573359E-2</v>
      </c>
      <c r="E66" s="4">
        <f t="shared" si="1"/>
        <v>3.4689548383451636</v>
      </c>
      <c r="F66" s="4">
        <f t="shared" si="2"/>
        <v>3.8528814230721711</v>
      </c>
      <c r="G66" s="4">
        <f t="shared" si="3"/>
        <v>2.2114953642369195</v>
      </c>
      <c r="I66" s="4">
        <f t="shared" si="4"/>
        <v>1.0388006623795734</v>
      </c>
    </row>
    <row r="67" spans="1:9" x14ac:dyDescent="0.2">
      <c r="A67" s="4">
        <f>IF('True_Odds_Calculator_3-way'!A66="","",'True_Odds_Calculator_3-way'!A66)</f>
        <v>1.97</v>
      </c>
      <c r="B67" s="4">
        <f>IF('True_Odds_Calculator_3-way'!B66="","",'True_Odds_Calculator_3-way'!B66)</f>
        <v>3.8</v>
      </c>
      <c r="C67" s="4">
        <f>IF('True_Odds_Calculator_3-way'!C66="","",'True_Odds_Calculator_3-way'!C66)</f>
        <v>3.72</v>
      </c>
      <c r="D67" s="4">
        <f t="shared" ref="D67:D130" si="5">IF(A67="","",((1/A67)+(1/B67)+(1/C67))-1)</f>
        <v>3.9589312235886798E-2</v>
      </c>
      <c r="E67" s="4">
        <f t="shared" ref="E67:E130" si="6">IF(A67="","",(3*A67)/(3-($D67*A67)))</f>
        <v>2.0225810012802161</v>
      </c>
      <c r="F67" s="4">
        <f t="shared" ref="F67:F130" si="7">IF(B67="","",(3*B67)/(3-($D67*B67)))</f>
        <v>4.0006167778910022</v>
      </c>
      <c r="G67" s="4">
        <f t="shared" ref="G67:G130" si="8">IF(C67="","",(3*C67)/(3-($D67*C67)))</f>
        <v>3.9120452229681129</v>
      </c>
      <c r="I67" s="4">
        <f t="shared" ref="I67:I130" si="9">IF(A67="","",D67+1)</f>
        <v>1.0395893122358868</v>
      </c>
    </row>
    <row r="68" spans="1:9" x14ac:dyDescent="0.2">
      <c r="A68" s="4">
        <f>IF('True_Odds_Calculator_3-way'!A67="","",'True_Odds_Calculator_3-way'!A67)</f>
        <v>4.58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1.87</v>
      </c>
      <c r="D68" s="4">
        <f t="shared" si="5"/>
        <v>2.934306356513372E-2</v>
      </c>
      <c r="E68" s="4">
        <f t="shared" si="6"/>
        <v>4.7947926978915634</v>
      </c>
      <c r="F68" s="4">
        <f t="shared" si="7"/>
        <v>3.7528793112603211</v>
      </c>
      <c r="G68" s="4">
        <f t="shared" si="8"/>
        <v>1.9048405035592335</v>
      </c>
      <c r="I68" s="4">
        <f t="shared" si="9"/>
        <v>1.0293430635651337</v>
      </c>
    </row>
    <row r="69" spans="1:9" x14ac:dyDescent="0.2">
      <c r="A69" s="4">
        <f>IF('True_Odds_Calculator_3-way'!A68="","",'True_Odds_Calculator_3-way'!A68)</f>
        <v>3.4</v>
      </c>
      <c r="B69" s="4">
        <f>IF('True_Odds_Calculator_3-way'!B68="","",'True_Odds_Calculator_3-way'!B68)</f>
        <v>3.46</v>
      </c>
      <c r="C69" s="4">
        <f>IF('True_Odds_Calculator_3-way'!C68="","",'True_Odds_Calculator_3-way'!C68)</f>
        <v>2.25</v>
      </c>
      <c r="D69" s="4">
        <f t="shared" si="5"/>
        <v>2.7579432543730409E-2</v>
      </c>
      <c r="E69" s="4">
        <f t="shared" si="6"/>
        <v>3.5097016574585633</v>
      </c>
      <c r="F69" s="4">
        <f t="shared" si="7"/>
        <v>3.5736723672367234</v>
      </c>
      <c r="G69" s="4">
        <f t="shared" si="8"/>
        <v>2.2975232914761876</v>
      </c>
      <c r="I69" s="4">
        <f t="shared" si="9"/>
        <v>1.0275794325437304</v>
      </c>
    </row>
    <row r="70" spans="1: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3.06</v>
      </c>
      <c r="C70" s="4">
        <f>IF('True_Odds_Calculator_3-way'!C69="","",'True_Odds_Calculator_3-way'!C69)</f>
        <v>3.3</v>
      </c>
      <c r="D70" s="4">
        <f t="shared" si="5"/>
        <v>2.8234063153210087E-2</v>
      </c>
      <c r="E70" s="4">
        <f t="shared" si="6"/>
        <v>2.5707269972189146</v>
      </c>
      <c r="F70" s="4">
        <f t="shared" si="7"/>
        <v>3.1507372775798501</v>
      </c>
      <c r="G70" s="4">
        <f t="shared" si="8"/>
        <v>3.4057747451646447</v>
      </c>
      <c r="I70" s="4">
        <f t="shared" si="9"/>
        <v>1.0282340631532101</v>
      </c>
    </row>
    <row r="71" spans="1: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3.17</v>
      </c>
      <c r="C71" s="4">
        <f>IF('True_Odds_Calculator_3-way'!C70="","",'True_Odds_Calculator_3-way'!C70)</f>
        <v>3.37</v>
      </c>
      <c r="D71" s="4">
        <f t="shared" si="5"/>
        <v>2.7131077629821254E-2</v>
      </c>
      <c r="E71" s="4">
        <f t="shared" si="6"/>
        <v>2.4636970131184857</v>
      </c>
      <c r="F71" s="4">
        <f t="shared" si="7"/>
        <v>3.2635614283072218</v>
      </c>
      <c r="G71" s="4">
        <f t="shared" si="8"/>
        <v>3.4759369789882704</v>
      </c>
      <c r="I71" s="4">
        <f t="shared" si="9"/>
        <v>1.0271310776298213</v>
      </c>
    </row>
    <row r="72" spans="1:9" x14ac:dyDescent="0.2">
      <c r="A72" s="4">
        <f>IF('True_Odds_Calculator_3-way'!A71="","",'True_Odds_Calculator_3-way'!A71)</f>
        <v>2.5499999999999998</v>
      </c>
      <c r="B72" s="4">
        <f>IF('True_Odds_Calculator_3-way'!B71="","",'True_Odds_Calculator_3-way'!B71)</f>
        <v>3.65</v>
      </c>
      <c r="C72" s="4">
        <f>IF('True_Odds_Calculator_3-way'!C71="","",'True_Odds_Calculator_3-way'!C71)</f>
        <v>2.77</v>
      </c>
      <c r="D72" s="4">
        <f t="shared" si="5"/>
        <v>2.7140295809733761E-2</v>
      </c>
      <c r="E72" s="4">
        <f t="shared" si="6"/>
        <v>2.6102157228178196</v>
      </c>
      <c r="F72" s="4">
        <f t="shared" si="7"/>
        <v>3.7746412714990036</v>
      </c>
      <c r="G72" s="4">
        <f t="shared" si="8"/>
        <v>2.8411991429969943</v>
      </c>
      <c r="I72" s="4">
        <f t="shared" si="9"/>
        <v>1.0271402958097338</v>
      </c>
    </row>
    <row r="73" spans="1:9" x14ac:dyDescent="0.2">
      <c r="A73" s="4">
        <f>IF('True_Odds_Calculator_3-way'!A72="","",'True_Odds_Calculator_3-way'!A72)</f>
        <v>3.21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2.34</v>
      </c>
      <c r="D73" s="4">
        <f t="shared" si="5"/>
        <v>2.7894248141668632E-2</v>
      </c>
      <c r="E73" s="4">
        <f t="shared" si="6"/>
        <v>3.308755926988364</v>
      </c>
      <c r="F73" s="4">
        <f t="shared" si="7"/>
        <v>3.5750130540976106</v>
      </c>
      <c r="G73" s="4">
        <f t="shared" si="8"/>
        <v>2.3920449504222203</v>
      </c>
      <c r="I73" s="4">
        <f t="shared" si="9"/>
        <v>1.0278942481416686</v>
      </c>
    </row>
    <row r="74" spans="1:9" x14ac:dyDescent="0.2">
      <c r="A74" s="4">
        <f>IF('True_Odds_Calculator_3-way'!A73="","",'True_Odds_Calculator_3-way'!A73)</f>
        <v>2.73</v>
      </c>
      <c r="B74" s="4">
        <f>IF('True_Odds_Calculator_3-way'!B73="","",'True_Odds_Calculator_3-way'!B73)</f>
        <v>4</v>
      </c>
      <c r="C74" s="4">
        <f>IF('True_Odds_Calculator_3-way'!C73="","",'True_Odds_Calculator_3-way'!C73)</f>
        <v>2.4300000000000002</v>
      </c>
      <c r="D74" s="4">
        <f t="shared" si="5"/>
        <v>2.7823000045222201E-2</v>
      </c>
      <c r="E74" s="4">
        <f t="shared" si="6"/>
        <v>2.800916201353191</v>
      </c>
      <c r="F74" s="4">
        <f t="shared" si="7"/>
        <v>4.1541062650677851</v>
      </c>
      <c r="G74" s="4">
        <f t="shared" si="8"/>
        <v>2.4860266631690386</v>
      </c>
      <c r="I74" s="4">
        <f t="shared" si="9"/>
        <v>1.0278230000452222</v>
      </c>
    </row>
    <row r="75" spans="1: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4.04</v>
      </c>
      <c r="C75" s="4">
        <f>IF('True_Odds_Calculator_3-way'!C74="","",'True_Odds_Calculator_3-way'!C74)</f>
        <v>2.23</v>
      </c>
      <c r="D75" s="4">
        <f t="shared" si="5"/>
        <v>2.81811593700525E-2</v>
      </c>
      <c r="E75" s="4">
        <f t="shared" si="6"/>
        <v>3.09758450089006</v>
      </c>
      <c r="F75" s="4">
        <f t="shared" si="7"/>
        <v>4.1993686783437223</v>
      </c>
      <c r="G75" s="4">
        <f t="shared" si="8"/>
        <v>2.2777135319794004</v>
      </c>
      <c r="I75" s="4">
        <f t="shared" si="9"/>
        <v>1.0281811593700525</v>
      </c>
    </row>
    <row r="76" spans="1:9" x14ac:dyDescent="0.2">
      <c r="A76" s="4">
        <f>IF('True_Odds_Calculator_3-way'!A75="","",'True_Odds_Calculator_3-way'!A75)</f>
        <v>2.06</v>
      </c>
      <c r="B76" s="4">
        <f>IF('True_Odds_Calculator_3-way'!B75="","",'True_Odds_Calculator_3-way'!B75)</f>
        <v>3.83</v>
      </c>
      <c r="C76" s="4">
        <f>IF('True_Odds_Calculator_3-way'!C75="","",'True_Odds_Calculator_3-way'!C75)</f>
        <v>3.55</v>
      </c>
      <c r="D76" s="4">
        <f t="shared" si="5"/>
        <v>2.8223639793079291E-2</v>
      </c>
      <c r="E76" s="4">
        <f t="shared" si="6"/>
        <v>2.1007122929853979</v>
      </c>
      <c r="F76" s="4">
        <f t="shared" si="7"/>
        <v>3.9731616772639562</v>
      </c>
      <c r="G76" s="4">
        <f t="shared" si="8"/>
        <v>3.6726593816395812</v>
      </c>
      <c r="I76" s="4">
        <f t="shared" si="9"/>
        <v>1.0282236397930793</v>
      </c>
    </row>
    <row r="77" spans="1:9" x14ac:dyDescent="0.2">
      <c r="A77" s="4">
        <f>IF('True_Odds_Calculator_3-way'!A76="","",'True_Odds_Calculator_3-way'!A76)</f>
        <v>4.0999999999999996</v>
      </c>
      <c r="B77" s="4">
        <f>IF('True_Odds_Calculator_3-way'!B76="","",'True_Odds_Calculator_3-way'!B76)</f>
        <v>3.35</v>
      </c>
      <c r="C77" s="4">
        <f>IF('True_Odds_Calculator_3-way'!C76="","",'True_Odds_Calculator_3-way'!C76)</f>
        <v>2.0099999999999998</v>
      </c>
      <c r="D77" s="4">
        <f t="shared" si="5"/>
        <v>3.9922339521902828E-2</v>
      </c>
      <c r="E77" s="4">
        <f t="shared" si="6"/>
        <v>4.3366076126995265</v>
      </c>
      <c r="F77" s="4">
        <f t="shared" si="7"/>
        <v>3.5063111615373712</v>
      </c>
      <c r="G77" s="4">
        <f t="shared" si="8"/>
        <v>2.0652409990811127</v>
      </c>
      <c r="I77" s="4">
        <f t="shared" si="9"/>
        <v>1.0399223395219028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4.0599999999999996</v>
      </c>
      <c r="D78" s="4">
        <f t="shared" si="5"/>
        <v>3.9920694321509131E-2</v>
      </c>
      <c r="E78" s="4">
        <f t="shared" si="6"/>
        <v>2.1074905316205026</v>
      </c>
      <c r="F78" s="4">
        <f t="shared" si="7"/>
        <v>3.4187625170051223</v>
      </c>
      <c r="G78" s="4">
        <f t="shared" si="8"/>
        <v>4.2918727439693312</v>
      </c>
      <c r="I78" s="4">
        <f t="shared" si="9"/>
        <v>1.0399206943215091</v>
      </c>
    </row>
    <row r="79" spans="1:9" x14ac:dyDescent="0.2">
      <c r="A79" s="4">
        <f>IF('True_Odds_Calculator_3-way'!A78="","",'True_Odds_Calculator_3-way'!A78)</f>
        <v>1.33</v>
      </c>
      <c r="B79" s="4">
        <f>IF('True_Odds_Calculator_3-way'!B78="","",'True_Odds_Calculator_3-way'!B78)</f>
        <v>4.8499999999999996</v>
      </c>
      <c r="C79" s="4">
        <f>IF('True_Odds_Calculator_3-way'!C78="","",'True_Odds_Calculator_3-way'!C78)</f>
        <v>11.25</v>
      </c>
      <c r="D79" s="4">
        <f t="shared" si="5"/>
        <v>4.6954155147318488E-2</v>
      </c>
      <c r="E79" s="4">
        <f t="shared" si="6"/>
        <v>1.3582743025687058</v>
      </c>
      <c r="F79" s="4">
        <f t="shared" si="7"/>
        <v>5.2484020961846181</v>
      </c>
      <c r="G79" s="4">
        <f t="shared" si="8"/>
        <v>13.654206486715328</v>
      </c>
      <c r="I79" s="4">
        <f t="shared" si="9"/>
        <v>1.0469541551473185</v>
      </c>
    </row>
    <row r="80" spans="1:9" x14ac:dyDescent="0.2">
      <c r="A80" s="4">
        <f>IF('True_Odds_Calculator_3-way'!A79="","",'True_Odds_Calculator_3-way'!A79)</f>
        <v>3.21</v>
      </c>
      <c r="B80" s="4">
        <f>IF('True_Odds_Calculator_3-way'!B79="","",'True_Odds_Calculator_3-way'!B79)</f>
        <v>2.98</v>
      </c>
      <c r="C80" s="4">
        <f>IF('True_Odds_Calculator_3-way'!C79="","",'True_Odds_Calculator_3-way'!C79)</f>
        <v>2.52</v>
      </c>
      <c r="D80" s="4">
        <f t="shared" si="5"/>
        <v>4.3922346374833277E-2</v>
      </c>
      <c r="E80" s="4">
        <f t="shared" si="6"/>
        <v>3.3682996789569222</v>
      </c>
      <c r="F80" s="4">
        <f t="shared" si="7"/>
        <v>3.1159473193289995</v>
      </c>
      <c r="G80" s="4">
        <f t="shared" si="8"/>
        <v>2.6165365154318874</v>
      </c>
      <c r="I80" s="4">
        <f t="shared" si="9"/>
        <v>1.0439223463748333</v>
      </c>
    </row>
    <row r="81" spans="1:9" x14ac:dyDescent="0.2">
      <c r="A81" s="4">
        <f>IF('True_Odds_Calculator_3-way'!A80="","",'True_Odds_Calculator_3-way'!A80)</f>
        <v>1.95</v>
      </c>
      <c r="B81" s="4">
        <f>IF('True_Odds_Calculator_3-way'!B80="","",'True_Odds_Calculator_3-way'!B80)</f>
        <v>3.35</v>
      </c>
      <c r="C81" s="4">
        <f>IF('True_Odds_Calculator_3-way'!C80="","",'True_Odds_Calculator_3-way'!C80)</f>
        <v>4.2300000000000004</v>
      </c>
      <c r="D81" s="4">
        <f t="shared" si="5"/>
        <v>4.7734594892422821E-2</v>
      </c>
      <c r="E81" s="4">
        <f t="shared" si="6"/>
        <v>2.0124409858839507</v>
      </c>
      <c r="F81" s="4">
        <f t="shared" si="7"/>
        <v>3.5386213674912685</v>
      </c>
      <c r="G81" s="4">
        <f t="shared" si="8"/>
        <v>4.5352484274536042</v>
      </c>
      <c r="I81" s="4">
        <f t="shared" si="9"/>
        <v>1.0477345948924228</v>
      </c>
    </row>
    <row r="82" spans="1:9" x14ac:dyDescent="0.2">
      <c r="A82" s="4">
        <f>IF('True_Odds_Calculator_3-way'!A81="","",'True_Odds_Calculator_3-way'!A81)</f>
        <v>6.46</v>
      </c>
      <c r="B82" s="4">
        <f>IF('True_Odds_Calculator_3-way'!B81="","",'True_Odds_Calculator_3-way'!B81)</f>
        <v>4</v>
      </c>
      <c r="C82" s="4">
        <f>IF('True_Odds_Calculator_3-way'!C81="","",'True_Odds_Calculator_3-way'!C81)</f>
        <v>1.55</v>
      </c>
      <c r="D82" s="4">
        <f t="shared" si="5"/>
        <v>4.9960051932487648E-2</v>
      </c>
      <c r="E82" s="4">
        <f t="shared" si="6"/>
        <v>7.2387493222483252</v>
      </c>
      <c r="F82" s="4">
        <f t="shared" si="7"/>
        <v>4.2854697196661666</v>
      </c>
      <c r="G82" s="4">
        <f t="shared" si="8"/>
        <v>1.5910697970047274</v>
      </c>
      <c r="I82" s="4">
        <f t="shared" si="9"/>
        <v>1.0499600519324876</v>
      </c>
    </row>
    <row r="83" spans="1:9" x14ac:dyDescent="0.2">
      <c r="A83" s="4">
        <f>IF('True_Odds_Calculator_3-way'!A82="","",'True_Odds_Calculator_3-way'!A82)</f>
        <v>2.46</v>
      </c>
      <c r="B83" s="4">
        <f>IF('True_Odds_Calculator_3-way'!B82="","",'True_Odds_Calculator_3-way'!B82)</f>
        <v>3.18</v>
      </c>
      <c r="C83" s="4">
        <f>IF('True_Odds_Calculator_3-way'!C82="","",'True_Odds_Calculator_3-way'!C82)</f>
        <v>3.26</v>
      </c>
      <c r="D83" s="4">
        <f t="shared" si="5"/>
        <v>2.7717940103350491E-2</v>
      </c>
      <c r="E83" s="4">
        <f t="shared" si="6"/>
        <v>2.5172130066637868</v>
      </c>
      <c r="F83" s="4">
        <f t="shared" si="7"/>
        <v>3.2762598445832825</v>
      </c>
      <c r="G83" s="4">
        <f t="shared" si="8"/>
        <v>3.3612411258154542</v>
      </c>
      <c r="I83" s="4">
        <f t="shared" si="9"/>
        <v>1.0277179401033505</v>
      </c>
    </row>
    <row r="84" spans="1: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3.25</v>
      </c>
      <c r="C84" s="4">
        <f>IF('True_Odds_Calculator_3-way'!C83="","",'True_Odds_Calculator_3-way'!C83)</f>
        <v>2.84</v>
      </c>
      <c r="D84" s="4">
        <f t="shared" si="5"/>
        <v>2.745204257217515E-2</v>
      </c>
      <c r="E84" s="4">
        <f t="shared" si="6"/>
        <v>2.7894284613789222</v>
      </c>
      <c r="F84" s="4">
        <f t="shared" si="7"/>
        <v>3.3496166367210432</v>
      </c>
      <c r="G84" s="4">
        <f t="shared" si="8"/>
        <v>2.9157749663192778</v>
      </c>
      <c r="I84" s="4">
        <f t="shared" si="9"/>
        <v>1.0274520425721752</v>
      </c>
    </row>
    <row r="85" spans="1: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4.79</v>
      </c>
      <c r="C85" s="4">
        <f>IF('True_Odds_Calculator_3-way'!C84="","",'True_Odds_Calculator_3-way'!C84)</f>
        <v>8</v>
      </c>
      <c r="D85" s="4">
        <f t="shared" si="5"/>
        <v>3.3068966524081311E-2</v>
      </c>
      <c r="E85" s="4">
        <f t="shared" si="6"/>
        <v>1.4529019098012426</v>
      </c>
      <c r="F85" s="4">
        <f t="shared" si="7"/>
        <v>5.057010757385128</v>
      </c>
      <c r="G85" s="4">
        <f t="shared" si="8"/>
        <v>8.7736990980413072</v>
      </c>
      <c r="I85" s="4">
        <f t="shared" si="9"/>
        <v>1.0330689665240813</v>
      </c>
    </row>
    <row r="86" spans="1:9" x14ac:dyDescent="0.2">
      <c r="A86" s="4">
        <f>IF('True_Odds_Calculator_3-way'!A85="","",'True_Odds_Calculator_3-way'!A85)</f>
        <v>5.67</v>
      </c>
      <c r="B86" s="4">
        <f>IF('True_Odds_Calculator_3-way'!B85="","",'True_Odds_Calculator_3-way'!B85)</f>
        <v>4.5199999999999996</v>
      </c>
      <c r="C86" s="4">
        <f>IF('True_Odds_Calculator_3-way'!C85="","",'True_Odds_Calculator_3-way'!C85)</f>
        <v>1.58</v>
      </c>
      <c r="D86" s="4">
        <f t="shared" si="5"/>
        <v>3.0517173491670269E-2</v>
      </c>
      <c r="E86" s="4">
        <f t="shared" si="6"/>
        <v>6.017048034699167</v>
      </c>
      <c r="F86" s="4">
        <f t="shared" si="7"/>
        <v>4.7378422338283599</v>
      </c>
      <c r="G86" s="4">
        <f t="shared" si="8"/>
        <v>1.6058091720719478</v>
      </c>
      <c r="I86" s="4">
        <f t="shared" si="9"/>
        <v>1.0305171734916703</v>
      </c>
    </row>
    <row r="87" spans="1: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</v>
      </c>
      <c r="C87" s="4">
        <f>IF('True_Odds_Calculator_3-way'!C86="","",'True_Odds_Calculator_3-way'!C86)</f>
        <v>3.06</v>
      </c>
      <c r="D87" s="4">
        <f t="shared" si="5"/>
        <v>2.7777777777777679E-2</v>
      </c>
      <c r="E87" s="4">
        <f t="shared" si="6"/>
        <v>2.790273556231003</v>
      </c>
      <c r="F87" s="4">
        <f t="shared" si="7"/>
        <v>3.0857142857142854</v>
      </c>
      <c r="G87" s="4">
        <f t="shared" si="8"/>
        <v>3.1492281303602052</v>
      </c>
      <c r="I87" s="4">
        <f t="shared" si="9"/>
        <v>1.0277777777777777</v>
      </c>
    </row>
    <row r="88" spans="1:9" x14ac:dyDescent="0.2">
      <c r="A88" s="4">
        <f>IF('True_Odds_Calculator_3-way'!A87="","",'True_Odds_Calculator_3-way'!A87)</f>
        <v>1.57</v>
      </c>
      <c r="B88" s="4">
        <f>IF('True_Odds_Calculator_3-way'!B87="","",'True_Odds_Calculator_3-way'!B87)</f>
        <v>4.32</v>
      </c>
      <c r="C88" s="4">
        <f>IF('True_Odds_Calculator_3-way'!C87="","",'True_Odds_Calculator_3-way'!C87)</f>
        <v>6.07</v>
      </c>
      <c r="D88" s="4">
        <f t="shared" si="5"/>
        <v>3.3168802439728751E-2</v>
      </c>
      <c r="E88" s="4">
        <f t="shared" si="6"/>
        <v>1.5977340100863024</v>
      </c>
      <c r="F88" s="4">
        <f t="shared" si="7"/>
        <v>4.5366860798096758</v>
      </c>
      <c r="G88" s="4">
        <f t="shared" si="8"/>
        <v>6.5066728593082557</v>
      </c>
      <c r="I88" s="4">
        <f t="shared" si="9"/>
        <v>1.0331688024397288</v>
      </c>
    </row>
    <row r="89" spans="1:9" x14ac:dyDescent="0.2">
      <c r="A89" s="4">
        <f>IF('True_Odds_Calculator_3-way'!A88="","",'True_Odds_Calculator_3-way'!A88)</f>
        <v>4.25</v>
      </c>
      <c r="B89" s="4">
        <f>IF('True_Odds_Calculator_3-way'!B88="","",'True_Odds_Calculator_3-way'!B88)</f>
        <v>3.87</v>
      </c>
      <c r="C89" s="4">
        <f>IF('True_Odds_Calculator_3-way'!C88="","",'True_Odds_Calculator_3-way'!C88)</f>
        <v>1.87</v>
      </c>
      <c r="D89" s="4">
        <f t="shared" si="5"/>
        <v>2.8451408752366181E-2</v>
      </c>
      <c r="E89" s="4">
        <f t="shared" si="6"/>
        <v>4.4284956654767962</v>
      </c>
      <c r="F89" s="4">
        <f t="shared" si="7"/>
        <v>4.0174497141059557</v>
      </c>
      <c r="G89" s="4">
        <f t="shared" si="8"/>
        <v>1.9037626818424951</v>
      </c>
      <c r="I89" s="4">
        <f t="shared" si="9"/>
        <v>1.0284514087523662</v>
      </c>
    </row>
    <row r="90" spans="1:9" x14ac:dyDescent="0.2">
      <c r="A90" s="4">
        <f>IF('True_Odds_Calculator_3-way'!A89="","",'True_Odds_Calculator_3-way'!A89)</f>
        <v>2.96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2.4300000000000002</v>
      </c>
      <c r="D90" s="4">
        <f t="shared" si="5"/>
        <v>2.7912003616120007E-2</v>
      </c>
      <c r="E90" s="4">
        <f t="shared" si="6"/>
        <v>3.0438265058180729</v>
      </c>
      <c r="F90" s="4">
        <f t="shared" si="7"/>
        <v>3.7140544870534802</v>
      </c>
      <c r="G90" s="4">
        <f t="shared" si="8"/>
        <v>2.4862100337975717</v>
      </c>
      <c r="I90" s="4">
        <f t="shared" si="9"/>
        <v>1.02791200361612</v>
      </c>
    </row>
    <row r="91" spans="1:9" x14ac:dyDescent="0.2">
      <c r="A91" s="4">
        <f>IF('True_Odds_Calculator_3-way'!A90="","",'True_Odds_Calculator_3-way'!A90)</f>
        <v>2.06</v>
      </c>
      <c r="B91" s="4">
        <f>IF('True_Odds_Calculator_3-way'!B90="","",'True_Odds_Calculator_3-way'!B90)</f>
        <v>3.84</v>
      </c>
      <c r="C91" s="4">
        <f>IF('True_Odds_Calculator_3-way'!C90="","",'True_Odds_Calculator_3-way'!C90)</f>
        <v>3.54</v>
      </c>
      <c r="D91" s="4">
        <f t="shared" si="5"/>
        <v>2.8339435576764993E-2</v>
      </c>
      <c r="E91" s="4">
        <f t="shared" si="6"/>
        <v>2.1008826420924129</v>
      </c>
      <c r="F91" s="4">
        <f t="shared" si="7"/>
        <v>3.9845369978280769</v>
      </c>
      <c r="G91" s="4">
        <f t="shared" si="8"/>
        <v>3.6624751238315274</v>
      </c>
      <c r="I91" s="4">
        <f t="shared" si="9"/>
        <v>1.028339435576765</v>
      </c>
    </row>
    <row r="92" spans="1:9" x14ac:dyDescent="0.2">
      <c r="A92" s="4">
        <f>IF('True_Odds_Calculator_3-way'!A91="","",'True_Odds_Calculator_3-way'!A91)</f>
        <v>1.93</v>
      </c>
      <c r="B92" s="4">
        <f>IF('True_Odds_Calculator_3-way'!B91="","",'True_Odds_Calculator_3-way'!B91)</f>
        <v>4.1100000000000003</v>
      </c>
      <c r="C92" s="4">
        <f>IF('True_Odds_Calculator_3-way'!C91="","",'True_Odds_Calculator_3-way'!C91)</f>
        <v>3.76</v>
      </c>
      <c r="D92" s="4">
        <f t="shared" si="5"/>
        <v>2.7401164267507383E-2</v>
      </c>
      <c r="E92" s="4">
        <f t="shared" si="6"/>
        <v>1.9646327071399883</v>
      </c>
      <c r="F92" s="4">
        <f t="shared" si="7"/>
        <v>4.2703055407235233</v>
      </c>
      <c r="G92" s="4">
        <f t="shared" si="8"/>
        <v>3.8937212615267209</v>
      </c>
      <c r="I92" s="4">
        <f t="shared" si="9"/>
        <v>1.0274011642675074</v>
      </c>
    </row>
    <row r="93" spans="1:9" x14ac:dyDescent="0.2">
      <c r="A93" s="4">
        <f>IF('True_Odds_Calculator_3-way'!A92="","",'True_Odds_Calculator_3-way'!A92)</f>
        <v>2.1</v>
      </c>
      <c r="B93" s="4">
        <f>IF('True_Odds_Calculator_3-way'!B92="","",'True_Odds_Calculator_3-way'!B92)</f>
        <v>3.77</v>
      </c>
      <c r="C93" s="4">
        <f>IF('True_Odds_Calculator_3-way'!C92="","",'True_Odds_Calculator_3-way'!C92)</f>
        <v>3.48</v>
      </c>
      <c r="D93" s="4">
        <f t="shared" si="5"/>
        <v>2.8798787419477057E-2</v>
      </c>
      <c r="E93" s="4">
        <f t="shared" si="6"/>
        <v>2.1432051976177586</v>
      </c>
      <c r="F93" s="4">
        <f t="shared" si="7"/>
        <v>3.9115612648221347</v>
      </c>
      <c r="G93" s="4">
        <f t="shared" si="8"/>
        <v>3.6002728512960434</v>
      </c>
      <c r="I93" s="4">
        <f t="shared" si="9"/>
        <v>1.0287987874194771</v>
      </c>
    </row>
    <row r="94" spans="1: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3.41</v>
      </c>
      <c r="C94" s="4">
        <f>IF('True_Odds_Calculator_3-way'!C93="","",'True_Odds_Calculator_3-way'!C93)</f>
        <v>3.2</v>
      </c>
      <c r="D94" s="4">
        <f t="shared" si="5"/>
        <v>2.7696060234851494E-2</v>
      </c>
      <c r="E94" s="4">
        <f t="shared" si="6"/>
        <v>2.42301530243531</v>
      </c>
      <c r="F94" s="4">
        <f t="shared" si="7"/>
        <v>3.5208402350000498</v>
      </c>
      <c r="G94" s="4">
        <f t="shared" si="8"/>
        <v>3.29741372715357</v>
      </c>
      <c r="I94" s="4">
        <f t="shared" si="9"/>
        <v>1.0276960602348515</v>
      </c>
    </row>
    <row r="95" spans="1:9" x14ac:dyDescent="0.2">
      <c r="A95" s="4">
        <f>IF('True_Odds_Calculator_3-way'!A94="","",'True_Odds_Calculator_3-way'!A94)</f>
        <v>2.04</v>
      </c>
      <c r="B95" s="4">
        <f>IF('True_Odds_Calculator_3-way'!B94="","",'True_Odds_Calculator_3-way'!B94)</f>
        <v>3.79</v>
      </c>
      <c r="C95" s="4">
        <f>IF('True_Odds_Calculator_3-way'!C94="","",'True_Odds_Calculator_3-way'!C94)</f>
        <v>3.63</v>
      </c>
      <c r="D95" s="4">
        <f t="shared" si="5"/>
        <v>2.9530414839347596E-2</v>
      </c>
      <c r="E95" s="4">
        <f t="shared" si="6"/>
        <v>2.0818040452070536</v>
      </c>
      <c r="F95" s="4">
        <f t="shared" si="7"/>
        <v>3.936871925908719</v>
      </c>
      <c r="G95" s="4">
        <f t="shared" si="8"/>
        <v>3.7645128267860759</v>
      </c>
      <c r="I95" s="4">
        <f t="shared" si="9"/>
        <v>1.0295304148393476</v>
      </c>
    </row>
    <row r="96" spans="1: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4.26</v>
      </c>
      <c r="D96" s="4">
        <f t="shared" si="5"/>
        <v>3.0108151402595817E-2</v>
      </c>
      <c r="E96" s="4">
        <f t="shared" si="6"/>
        <v>1.8953811826397808</v>
      </c>
      <c r="F96" s="4">
        <f t="shared" si="7"/>
        <v>4.0372083934773428</v>
      </c>
      <c r="G96" s="4">
        <f t="shared" si="8"/>
        <v>4.450264726726977</v>
      </c>
      <c r="I96" s="4">
        <f t="shared" si="9"/>
        <v>1.0301081514025958</v>
      </c>
    </row>
    <row r="97" spans="1:9" x14ac:dyDescent="0.2">
      <c r="A97" s="4">
        <f>IF('True_Odds_Calculator_3-way'!A96="","",'True_Odds_Calculator_3-way'!A96)</f>
        <v>1.35</v>
      </c>
      <c r="B97" s="4">
        <f>IF('True_Odds_Calculator_3-way'!B96="","",'True_Odds_Calculator_3-way'!B96)</f>
        <v>4.7699999999999996</v>
      </c>
      <c r="C97" s="4">
        <f>IF('True_Odds_Calculator_3-way'!C96="","",'True_Odds_Calculator_3-way'!C96)</f>
        <v>9.92</v>
      </c>
      <c r="D97" s="4">
        <f t="shared" si="5"/>
        <v>5.1190798223664791E-2</v>
      </c>
      <c r="E97" s="4">
        <f t="shared" si="6"/>
        <v>1.3818316800199359</v>
      </c>
      <c r="F97" s="4">
        <f t="shared" si="7"/>
        <v>5.1926470373061875</v>
      </c>
      <c r="G97" s="4">
        <f t="shared" si="8"/>
        <v>11.941317660781975</v>
      </c>
      <c r="I97" s="4">
        <f t="shared" si="9"/>
        <v>1.0511907982236648</v>
      </c>
    </row>
    <row r="98" spans="1:9" x14ac:dyDescent="0.2">
      <c r="A98" s="4">
        <f>IF('True_Odds_Calculator_3-way'!A97="","",'True_Odds_Calculator_3-way'!A97)</f>
        <v>2.16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3.53</v>
      </c>
      <c r="D98" s="4">
        <f t="shared" si="5"/>
        <v>4.4756544629700024E-2</v>
      </c>
      <c r="E98" s="4">
        <f t="shared" si="6"/>
        <v>2.2319230787154622</v>
      </c>
      <c r="F98" s="4">
        <f t="shared" si="7"/>
        <v>3.5262346545378578</v>
      </c>
      <c r="G98" s="4">
        <f t="shared" si="8"/>
        <v>3.7262367990321317</v>
      </c>
      <c r="I98" s="4">
        <f t="shared" si="9"/>
        <v>1.0447565446297</v>
      </c>
    </row>
    <row r="99" spans="1:9" x14ac:dyDescent="0.2">
      <c r="A99" s="4">
        <f>IF('True_Odds_Calculator_3-way'!A98="","",'True_Odds_Calculator_3-way'!A98)</f>
        <v>1.88</v>
      </c>
      <c r="B99" s="4">
        <f>IF('True_Odds_Calculator_3-way'!B98="","",'True_Odds_Calculator_3-way'!B98)</f>
        <v>3.39</v>
      </c>
      <c r="C99" s="4">
        <f>IF('True_Odds_Calculator_3-way'!C98="","",'True_Odds_Calculator_3-way'!C98)</f>
        <v>4.5</v>
      </c>
      <c r="D99" s="4">
        <f t="shared" si="5"/>
        <v>4.9122366576706433E-2</v>
      </c>
      <c r="E99" s="4">
        <f t="shared" si="6"/>
        <v>1.9397107957850308</v>
      </c>
      <c r="F99" s="4">
        <f t="shared" si="7"/>
        <v>3.589232078494192</v>
      </c>
      <c r="G99" s="4">
        <f t="shared" si="8"/>
        <v>4.8579510806965223</v>
      </c>
      <c r="I99" s="4">
        <f t="shared" si="9"/>
        <v>1.0491223665767064</v>
      </c>
    </row>
    <row r="100" spans="1:9" x14ac:dyDescent="0.2">
      <c r="A100" s="4">
        <f>IF('True_Odds_Calculator_3-way'!A99="","",'True_Odds_Calculator_3-way'!A99)</f>
        <v>2.14</v>
      </c>
      <c r="B100" s="4">
        <f>IF('True_Odds_Calculator_3-way'!B99="","",'True_Odds_Calculator_3-way'!B99)</f>
        <v>3.42</v>
      </c>
      <c r="C100" s="4">
        <f>IF('True_Odds_Calculator_3-way'!C99="","",'True_Odds_Calculator_3-way'!C99)</f>
        <v>3.51</v>
      </c>
      <c r="D100" s="4">
        <f t="shared" si="5"/>
        <v>4.458766534516645E-2</v>
      </c>
      <c r="E100" s="4">
        <f t="shared" si="6"/>
        <v>2.2103005266728131</v>
      </c>
      <c r="F100" s="4">
        <f t="shared" si="7"/>
        <v>3.6031477800425149</v>
      </c>
      <c r="G100" s="4">
        <f t="shared" si="8"/>
        <v>3.703186220663814</v>
      </c>
      <c r="I100" s="4">
        <f t="shared" si="9"/>
        <v>1.0445876653451664</v>
      </c>
    </row>
    <row r="101" spans="1:9" x14ac:dyDescent="0.2">
      <c r="A101" s="4">
        <f>IF('True_Odds_Calculator_3-way'!A100="","",'True_Odds_Calculator_3-way'!A100)</f>
        <v>1.45</v>
      </c>
      <c r="B101" s="4">
        <f>IF('True_Odds_Calculator_3-way'!B100="","",'True_Odds_Calculator_3-way'!B100)</f>
        <v>4.75</v>
      </c>
      <c r="C101" s="4">
        <f>IF('True_Odds_Calculator_3-way'!C100="","",'True_Odds_Calculator_3-way'!C100)</f>
        <v>7.03</v>
      </c>
      <c r="D101" s="4">
        <f t="shared" si="5"/>
        <v>4.2428998871830048E-2</v>
      </c>
      <c r="E101" s="4">
        <f t="shared" si="6"/>
        <v>1.4803582234055426</v>
      </c>
      <c r="F101" s="4">
        <f t="shared" si="7"/>
        <v>5.0920822579302305</v>
      </c>
      <c r="G101" s="4">
        <f t="shared" si="8"/>
        <v>7.8061263560944472</v>
      </c>
      <c r="I101" s="4">
        <f t="shared" si="9"/>
        <v>1.04242899887183</v>
      </c>
    </row>
    <row r="102" spans="1:9" x14ac:dyDescent="0.2">
      <c r="A102" s="4">
        <f>IF('True_Odds_Calculator_3-way'!A101="","",'True_Odds_Calculator_3-way'!A101)</f>
        <v>2.3199999999999998</v>
      </c>
      <c r="B102" s="4">
        <f>IF('True_Odds_Calculator_3-way'!B101="","",'True_Odds_Calculator_3-way'!B101)</f>
        <v>3.71</v>
      </c>
      <c r="C102" s="4">
        <f>IF('True_Odds_Calculator_3-way'!C101="","",'True_Odds_Calculator_3-way'!C101)</f>
        <v>2.96</v>
      </c>
      <c r="D102" s="4">
        <f t="shared" si="5"/>
        <v>3.8414099572199767E-2</v>
      </c>
      <c r="E102" s="4">
        <f t="shared" si="6"/>
        <v>2.391030100876828</v>
      </c>
      <c r="F102" s="4">
        <f t="shared" si="7"/>
        <v>3.8950353545895733</v>
      </c>
      <c r="G102" s="4">
        <f t="shared" si="8"/>
        <v>3.0766093765497371</v>
      </c>
      <c r="I102" s="4">
        <f t="shared" si="9"/>
        <v>1.0384140995721998</v>
      </c>
    </row>
    <row r="103" spans="1: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3.84</v>
      </c>
      <c r="C103" s="4">
        <f>IF('True_Odds_Calculator_3-way'!C102="","",'True_Odds_Calculator_3-way'!C102)</f>
        <v>4.7300000000000004</v>
      </c>
      <c r="D103" s="4">
        <f t="shared" si="5"/>
        <v>3.0492375030019447E-2</v>
      </c>
      <c r="E103" s="4">
        <f t="shared" si="6"/>
        <v>1.8231703674372166</v>
      </c>
      <c r="F103" s="4">
        <f t="shared" si="7"/>
        <v>3.9959634111208082</v>
      </c>
      <c r="G103" s="4">
        <f t="shared" si="8"/>
        <v>4.9688856954975966</v>
      </c>
      <c r="I103" s="4">
        <f t="shared" si="9"/>
        <v>1.0304923750300194</v>
      </c>
    </row>
    <row r="104" spans="1:9" x14ac:dyDescent="0.2">
      <c r="A104" s="4">
        <f>IF('True_Odds_Calculator_3-way'!A103="","",'True_Odds_Calculator_3-way'!A103)</f>
        <v>1.58</v>
      </c>
      <c r="B104" s="4">
        <f>IF('True_Odds_Calculator_3-way'!B103="","",'True_Odds_Calculator_3-way'!B103)</f>
        <v>4.07</v>
      </c>
      <c r="C104" s="4">
        <f>IF('True_Odds_Calculator_3-way'!C103="","",'True_Odds_Calculator_3-way'!C103)</f>
        <v>6.58</v>
      </c>
      <c r="D104" s="4">
        <f t="shared" si="5"/>
        <v>3.0587321995886319E-2</v>
      </c>
      <c r="E104" s="4">
        <f t="shared" si="6"/>
        <v>1.6058694698537646</v>
      </c>
      <c r="F104" s="4">
        <f t="shared" si="7"/>
        <v>4.2462038736444692</v>
      </c>
      <c r="G104" s="4">
        <f t="shared" si="8"/>
        <v>7.0531854672647603</v>
      </c>
      <c r="I104" s="4">
        <f t="shared" si="9"/>
        <v>1.0305873219958863</v>
      </c>
    </row>
    <row r="105" spans="1: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3.34</v>
      </c>
      <c r="C105" s="4">
        <f>IF('True_Odds_Calculator_3-way'!C104="","",'True_Odds_Calculator_3-way'!C104)</f>
        <v>3.71</v>
      </c>
      <c r="D105" s="4">
        <f t="shared" si="5"/>
        <v>2.7658572910806978E-2</v>
      </c>
      <c r="E105" s="4">
        <f t="shared" si="6"/>
        <v>2.2247135453069333</v>
      </c>
      <c r="F105" s="4">
        <f t="shared" si="7"/>
        <v>3.446117008781842</v>
      </c>
      <c r="G105" s="4">
        <f t="shared" si="8"/>
        <v>3.8413926664066547</v>
      </c>
      <c r="I105" s="4">
        <f t="shared" si="9"/>
        <v>1.027658572910807</v>
      </c>
    </row>
    <row r="106" spans="1:9" x14ac:dyDescent="0.2">
      <c r="A106" s="4">
        <f>IF('True_Odds_Calculator_3-way'!A105="","",'True_Odds_Calculator_3-way'!A105)</f>
        <v>1.69</v>
      </c>
      <c r="B106" s="4">
        <f>IF('True_Odds_Calculator_3-way'!B105="","",'True_Odds_Calculator_3-way'!B105)</f>
        <v>3.92</v>
      </c>
      <c r="C106" s="4">
        <f>IF('True_Odds_Calculator_3-way'!C105="","",'True_Odds_Calculator_3-way'!C105)</f>
        <v>5.38</v>
      </c>
      <c r="D106" s="4">
        <f t="shared" si="5"/>
        <v>3.2691623095642885E-2</v>
      </c>
      <c r="E106" s="4">
        <f t="shared" si="6"/>
        <v>1.7217074481837005</v>
      </c>
      <c r="F106" s="4">
        <f t="shared" si="7"/>
        <v>4.0949230497731568</v>
      </c>
      <c r="G106" s="4">
        <f t="shared" si="8"/>
        <v>5.7150564876448113</v>
      </c>
      <c r="I106" s="4">
        <f t="shared" si="9"/>
        <v>1.0326916230956429</v>
      </c>
    </row>
    <row r="107" spans="1:9" x14ac:dyDescent="0.2">
      <c r="A107" s="4">
        <f>IF('True_Odds_Calculator_3-way'!A106="","",'True_Odds_Calculator_3-way'!A106)</f>
        <v>1.86</v>
      </c>
      <c r="B107" s="4">
        <f>IF('True_Odds_Calculator_3-way'!B106="","",'True_Odds_Calculator_3-way'!B106)</f>
        <v>3.44</v>
      </c>
      <c r="C107" s="4">
        <f>IF('True_Odds_Calculator_3-way'!C106="","",'True_Odds_Calculator_3-way'!C106)</f>
        <v>4.55</v>
      </c>
      <c r="D107" s="4">
        <f t="shared" si="5"/>
        <v>4.8112302800975115E-2</v>
      </c>
      <c r="E107" s="4">
        <f t="shared" si="6"/>
        <v>1.917189035221353</v>
      </c>
      <c r="F107" s="4">
        <f t="shared" si="7"/>
        <v>3.6408618861179116</v>
      </c>
      <c r="G107" s="4">
        <f t="shared" si="8"/>
        <v>4.9081492504433957</v>
      </c>
      <c r="I107" s="4">
        <f t="shared" si="9"/>
        <v>1.0481123028009751</v>
      </c>
    </row>
    <row r="108" spans="1:9" x14ac:dyDescent="0.2">
      <c r="A108" s="4">
        <f>IF('True_Odds_Calculator_3-way'!A107="","",'True_Odds_Calculator_3-way'!A107)</f>
        <v>4.46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1.88</v>
      </c>
      <c r="D108" s="4">
        <f t="shared" si="5"/>
        <v>3.5459749192340073E-2</v>
      </c>
      <c r="E108" s="4">
        <f t="shared" si="6"/>
        <v>4.7082014414969082</v>
      </c>
      <c r="F108" s="4">
        <f t="shared" si="7"/>
        <v>3.738182308464796</v>
      </c>
      <c r="G108" s="4">
        <f t="shared" si="8"/>
        <v>1.9227257401061544</v>
      </c>
      <c r="I108" s="4">
        <f t="shared" si="9"/>
        <v>1.0354597491923401</v>
      </c>
    </row>
    <row r="109" spans="1:9" x14ac:dyDescent="0.2">
      <c r="A109" s="4">
        <f>IF('True_Odds_Calculator_3-way'!A108="","",'True_Odds_Calculator_3-way'!A108)</f>
        <v>5.03</v>
      </c>
      <c r="B109" s="4">
        <f>IF('True_Odds_Calculator_3-way'!B108="","",'True_Odds_Calculator_3-way'!B108)</f>
        <v>4.16</v>
      </c>
      <c r="C109" s="4">
        <f>IF('True_Odds_Calculator_3-way'!C108="","",'True_Odds_Calculator_3-way'!C108)</f>
        <v>1.67</v>
      </c>
      <c r="D109" s="4">
        <f t="shared" si="5"/>
        <v>3.7994167651850264E-2</v>
      </c>
      <c r="E109" s="4">
        <f t="shared" si="6"/>
        <v>5.3722301561613763</v>
      </c>
      <c r="F109" s="4">
        <f t="shared" si="7"/>
        <v>4.3913598744268327</v>
      </c>
      <c r="G109" s="4">
        <f t="shared" si="8"/>
        <v>1.7060838206552811</v>
      </c>
      <c r="I109" s="4">
        <f t="shared" si="9"/>
        <v>1.0379941676518503</v>
      </c>
    </row>
    <row r="110" spans="1:9" x14ac:dyDescent="0.2">
      <c r="A110" s="4">
        <f>IF('True_Odds_Calculator_3-way'!A109="","",'True_Odds_Calculator_3-way'!A109)</f>
        <v>2.52</v>
      </c>
      <c r="B110" s="4">
        <f>IF('True_Odds_Calculator_3-way'!B109="","",'True_Odds_Calculator_3-way'!B109)</f>
        <v>3.45</v>
      </c>
      <c r="C110" s="4">
        <f>IF('True_Odds_Calculator_3-way'!C109="","",'True_Odds_Calculator_3-way'!C109)</f>
        <v>2.89</v>
      </c>
      <c r="D110" s="4">
        <f t="shared" si="5"/>
        <v>3.2701230534839532E-2</v>
      </c>
      <c r="E110" s="4">
        <f t="shared" si="6"/>
        <v>2.5911771318253165</v>
      </c>
      <c r="F110" s="4">
        <f t="shared" si="7"/>
        <v>3.5848119253750936</v>
      </c>
      <c r="G110" s="4">
        <f t="shared" si="8"/>
        <v>2.9840026032883138</v>
      </c>
      <c r="I110" s="4">
        <f t="shared" si="9"/>
        <v>1.0327012305348395</v>
      </c>
    </row>
    <row r="111" spans="1:9" x14ac:dyDescent="0.2">
      <c r="A111" s="4">
        <f>IF('True_Odds_Calculator_3-way'!A110="","",'True_Odds_Calculator_3-way'!A110)</f>
        <v>1.88</v>
      </c>
      <c r="B111" s="4">
        <f>IF('True_Odds_Calculator_3-way'!B110="","",'True_Odds_Calculator_3-way'!B110)</f>
        <v>3.47</v>
      </c>
      <c r="C111" s="4">
        <f>IF('True_Odds_Calculator_3-way'!C110="","",'True_Odds_Calculator_3-way'!C110)</f>
        <v>4.62</v>
      </c>
      <c r="D111" s="4">
        <f t="shared" si="5"/>
        <v>3.6549548107583485E-2</v>
      </c>
      <c r="E111" s="4">
        <f t="shared" si="6"/>
        <v>1.9240696286175245</v>
      </c>
      <c r="F111" s="4">
        <f t="shared" si="7"/>
        <v>3.6231719264321005</v>
      </c>
      <c r="G111" s="4">
        <f t="shared" si="8"/>
        <v>4.8955525600631358</v>
      </c>
      <c r="I111" s="4">
        <f t="shared" si="9"/>
        <v>1.0365495481075835</v>
      </c>
    </row>
    <row r="112" spans="1: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4.2</v>
      </c>
      <c r="C112" s="4">
        <f>IF('True_Odds_Calculator_3-way'!C111="","",'True_Odds_Calculator_3-way'!C111)</f>
        <v>5.09</v>
      </c>
      <c r="D112" s="4">
        <f t="shared" si="5"/>
        <v>3.6968530873423555E-2</v>
      </c>
      <c r="E112" s="4">
        <f t="shared" si="6"/>
        <v>1.6946659518436831</v>
      </c>
      <c r="F112" s="4">
        <f t="shared" si="7"/>
        <v>4.4292394663400501</v>
      </c>
      <c r="G112" s="4">
        <f t="shared" si="8"/>
        <v>5.4306266858735528</v>
      </c>
      <c r="I112" s="4">
        <f t="shared" si="9"/>
        <v>1.0369685308734236</v>
      </c>
    </row>
    <row r="113" spans="1:9" x14ac:dyDescent="0.2">
      <c r="A113" s="4">
        <f>IF('True_Odds_Calculator_3-way'!A112="","",'True_Odds_Calculator_3-way'!A112)</f>
        <v>2.79</v>
      </c>
      <c r="B113" s="4">
        <f>IF('True_Odds_Calculator_3-way'!B112="","",'True_Odds_Calculator_3-way'!B112)</f>
        <v>3.64</v>
      </c>
      <c r="C113" s="4">
        <f>IF('True_Odds_Calculator_3-way'!C112="","",'True_Odds_Calculator_3-way'!C112)</f>
        <v>2.5299999999999998</v>
      </c>
      <c r="D113" s="4">
        <f t="shared" si="5"/>
        <v>2.8405130789422639E-2</v>
      </c>
      <c r="E113" s="4">
        <f t="shared" si="6"/>
        <v>2.8657026114583193</v>
      </c>
      <c r="F113" s="4">
        <f t="shared" si="7"/>
        <v>3.7699302386137172</v>
      </c>
      <c r="G113" s="4">
        <f t="shared" si="8"/>
        <v>2.5920935853312281</v>
      </c>
      <c r="I113" s="4">
        <f t="shared" si="9"/>
        <v>1.0284051307894226</v>
      </c>
    </row>
    <row r="114" spans="1:9" x14ac:dyDescent="0.2">
      <c r="A114" s="4">
        <f>IF('True_Odds_Calculator_3-way'!A113="","",'True_Odds_Calculator_3-way'!A113)</f>
        <v>1.54</v>
      </c>
      <c r="B114" s="4">
        <f>IF('True_Odds_Calculator_3-way'!B113="","",'True_Odds_Calculator_3-way'!B113)</f>
        <v>4.55</v>
      </c>
      <c r="C114" s="4">
        <f>IF('True_Odds_Calculator_3-way'!C113="","",'True_Odds_Calculator_3-way'!C113)</f>
        <v>6.18</v>
      </c>
      <c r="D114" s="4">
        <f t="shared" si="5"/>
        <v>3.0943166865496918E-2</v>
      </c>
      <c r="E114" s="4">
        <f t="shared" si="6"/>
        <v>1.5648564283052184</v>
      </c>
      <c r="F114" s="4">
        <f t="shared" si="7"/>
        <v>4.7740483307523309</v>
      </c>
      <c r="G114" s="4">
        <f t="shared" si="8"/>
        <v>6.6007511790523461</v>
      </c>
      <c r="I114" s="4">
        <f t="shared" si="9"/>
        <v>1.0309431668654969</v>
      </c>
    </row>
    <row r="115" spans="1:9" x14ac:dyDescent="0.2">
      <c r="A115" s="4">
        <f>IF('True_Odds_Calculator_3-way'!A114="","",'True_Odds_Calculator_3-way'!A114)</f>
        <v>2.16</v>
      </c>
      <c r="B115" s="4">
        <f>IF('True_Odds_Calculator_3-way'!B114="","",'True_Odds_Calculator_3-way'!B114)</f>
        <v>3.13</v>
      </c>
      <c r="C115" s="4">
        <f>IF('True_Odds_Calculator_3-way'!C114="","",'True_Odds_Calculator_3-way'!C114)</f>
        <v>3.8</v>
      </c>
      <c r="D115" s="4">
        <f t="shared" si="5"/>
        <v>4.5609675591178789E-2</v>
      </c>
      <c r="E115" s="4">
        <f t="shared" si="6"/>
        <v>2.2333405968779121</v>
      </c>
      <c r="F115" s="4">
        <f t="shared" si="7"/>
        <v>3.2863862897531324</v>
      </c>
      <c r="G115" s="4">
        <f t="shared" si="8"/>
        <v>4.0329952319754847</v>
      </c>
      <c r="I115" s="4">
        <f t="shared" si="9"/>
        <v>1.0456096755911788</v>
      </c>
    </row>
    <row r="116" spans="1:9" x14ac:dyDescent="0.2">
      <c r="A116" s="4">
        <f>IF('True_Odds_Calculator_3-way'!A115="","",'True_Odds_Calculator_3-way'!A115)</f>
        <v>3.19</v>
      </c>
      <c r="B116" s="4">
        <f>IF('True_Odds_Calculator_3-way'!B115="","",'True_Odds_Calculator_3-way'!B115)</f>
        <v>3.01</v>
      </c>
      <c r="C116" s="4">
        <f>IF('True_Odds_Calculator_3-way'!C115="","",'True_Odds_Calculator_3-way'!C115)</f>
        <v>2.5499999999999998</v>
      </c>
      <c r="D116" s="4">
        <f t="shared" si="5"/>
        <v>3.7862400190812107E-2</v>
      </c>
      <c r="E116" s="4">
        <f t="shared" si="6"/>
        <v>3.3238180868343083</v>
      </c>
      <c r="F116" s="4">
        <f t="shared" si="7"/>
        <v>3.1288610775609342</v>
      </c>
      <c r="G116" s="4">
        <f t="shared" si="8"/>
        <v>2.6347957370238047</v>
      </c>
      <c r="I116" s="4">
        <f t="shared" si="9"/>
        <v>1.0378624001908121</v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90" activePane="bottomLeft" state="frozen"/>
      <selection pane="bottomLeft" activeCell="S3" sqref="S3:S1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1.99</v>
      </c>
      <c r="B3">
        <v>3.77</v>
      </c>
      <c r="C3">
        <v>3.85</v>
      </c>
      <c r="D3" s="20">
        <f>IF(OR($A3="",$B3="",$C3=""),"",(1/A3)+(1/B3)+(1/C3)-1)</f>
        <v>2.7504811944250473E-2</v>
      </c>
      <c r="E3" s="17">
        <f>IF(OR($A3="",$B3="",$C3=""),"",A3*'MPTO_working_3-way'!$I2)</f>
        <v>2.0447345757690583</v>
      </c>
      <c r="F3" s="21">
        <f>IF(OR($A3="",$B3="",$C3=""),"",B3*'MPTO_working_3-way'!$I2)</f>
        <v>3.8736931410298241</v>
      </c>
      <c r="G3" s="22">
        <f>IF(OR($A3="",$B3="",$C3=""),"",C3*'MPTO_working_3-way'!$I2)</f>
        <v>3.9558935259853643</v>
      </c>
      <c r="H3" s="17">
        <f>IF(OR($A3="",$B3="",$C3=""),"",'MPTO_working_3-way'!E2)</f>
        <v>2.0269819999529815</v>
      </c>
      <c r="I3" s="21">
        <f>IF(OR($A3="",$B3="",$C3=""),"",'MPTO_working_3-way'!F2)</f>
        <v>3.9049729709998462</v>
      </c>
      <c r="J3" s="22">
        <f>IF(OR($A3="",$B3="",$C3=""),"",'MPTO_working_3-way'!G2)</f>
        <v>3.9908690657044539</v>
      </c>
      <c r="K3" s="17">
        <f>IF(OR($A3="",$B3="",$C3=""),"",'OddsRatio_working_3-way'!H2)</f>
        <v>2.0339555392471684</v>
      </c>
      <c r="L3" s="21">
        <f>IF(OR($A3="",$B3="",$C3=""),"",'OddsRatio_working_3-way'!I2)</f>
        <v>3.8929867108228833</v>
      </c>
      <c r="M3" s="22">
        <f>IF(OR($A3="",$B3="",$C3=""),"",'OddsRatio_working_3-way'!J2)</f>
        <v>3.976538673590333</v>
      </c>
      <c r="N3" s="23">
        <f>(1/E3)* 100</f>
        <v>48.906103112375042</v>
      </c>
      <c r="O3" s="24">
        <f>(1/F3)* 100</f>
        <v>25.815157876293455</v>
      </c>
      <c r="P3" s="24">
        <f>(1/G3)* 100</f>
        <v>25.278739011331513</v>
      </c>
      <c r="Q3" t="s">
        <v>224</v>
      </c>
      <c r="R3" t="s">
        <v>278</v>
      </c>
      <c r="S3" s="68" t="s">
        <v>311</v>
      </c>
      <c r="AD3" s="28"/>
      <c r="AE3" s="28"/>
      <c r="AH3" s="37"/>
      <c r="AI3" s="28"/>
      <c r="AJ3" t="s">
        <v>303</v>
      </c>
    </row>
    <row r="4" spans="1:36" s="40" customFormat="1" ht="15" x14ac:dyDescent="0.25">
      <c r="A4">
        <v>1.86</v>
      </c>
      <c r="B4">
        <v>3.71</v>
      </c>
      <c r="C4">
        <v>4.4800000000000004</v>
      </c>
      <c r="D4" s="20">
        <f t="shared" ref="D4:D67" si="0">IF(OR($A4="",$B4="",$C4=""),"",(1/A4)+(1/B4)+(1/C4)-1)</f>
        <v>3.0390473292177589E-2</v>
      </c>
      <c r="E4" s="17">
        <f>IF(OR($A4="",$B4="",$C4=""),"",A4*'MPTO_working_3-way'!$I3)</f>
        <v>1.9165262803234504</v>
      </c>
      <c r="F4" s="21">
        <f>IF(OR($A4="",$B4="",$C4=""),"",B4*'MPTO_working_3-way'!$I3)</f>
        <v>3.8227486559139789</v>
      </c>
      <c r="G4" s="22">
        <f>IF(OR($A4="",$B4="",$C4=""),"",C4*'MPTO_working_3-way'!$I3)</f>
        <v>4.6161493203489563</v>
      </c>
      <c r="H4" s="17"/>
      <c r="I4" s="21"/>
      <c r="J4" s="22"/>
      <c r="K4" s="17"/>
      <c r="L4" s="21"/>
      <c r="M4" s="22"/>
      <c r="N4" s="23">
        <f t="shared" ref="N4:N67" si="1">(1/E4)* 100</f>
        <v>52.177734804201634</v>
      </c>
      <c r="O4" s="24">
        <f t="shared" ref="O4:O67" si="2">(1/F4)* 100</f>
        <v>26.159187799411065</v>
      </c>
      <c r="P4" s="24">
        <f t="shared" ref="P4:P67" si="3">(1/G4)* 100</f>
        <v>21.663077396387283</v>
      </c>
      <c r="Q4" t="s">
        <v>251</v>
      </c>
      <c r="R4" t="s">
        <v>186</v>
      </c>
      <c r="S4" s="68" t="s">
        <v>311</v>
      </c>
      <c r="AD4" s="37"/>
      <c r="AE4" s="37"/>
      <c r="AH4" s="37"/>
      <c r="AI4" s="37"/>
      <c r="AJ4" t="s">
        <v>308</v>
      </c>
    </row>
    <row r="5" spans="1:36" s="40" customFormat="1" ht="15" x14ac:dyDescent="0.25">
      <c r="A5">
        <v>1.6</v>
      </c>
      <c r="B5">
        <v>4.04</v>
      </c>
      <c r="C5">
        <v>6.32</v>
      </c>
      <c r="D5" s="20">
        <f t="shared" si="0"/>
        <v>3.07526005765133E-2</v>
      </c>
      <c r="E5" s="17">
        <f>IF(OR($A5="",$B5="",$C5=""),"",A5*'MPTO_working_3-way'!$I4)</f>
        <v>1.6492041609224213</v>
      </c>
      <c r="F5" s="21">
        <f>IF(OR($A5="",$B5="",$C5=""),"",B5*'MPTO_working_3-way'!$I4)</f>
        <v>4.1642405063291141</v>
      </c>
      <c r="G5" s="22">
        <f>IF(OR($A5="",$B5="",$C5=""),"",C5*'MPTO_working_3-way'!$I4)</f>
        <v>6.5143564356435641</v>
      </c>
      <c r="H5" s="17"/>
      <c r="I5" s="21"/>
      <c r="J5" s="22"/>
      <c r="K5" s="17"/>
      <c r="L5" s="21"/>
      <c r="M5" s="22"/>
      <c r="N5" s="23">
        <f t="shared" si="1"/>
        <v>60.635306634242724</v>
      </c>
      <c r="O5" s="24">
        <f t="shared" si="2"/>
        <v>24.01398282544266</v>
      </c>
      <c r="P5" s="24">
        <f t="shared" si="3"/>
        <v>15.350710540314614</v>
      </c>
      <c r="Q5" t="s">
        <v>255</v>
      </c>
      <c r="R5" t="s">
        <v>252</v>
      </c>
      <c r="S5" s="68" t="s">
        <v>311</v>
      </c>
      <c r="AD5" s="37"/>
      <c r="AE5" s="37"/>
      <c r="AH5" s="37"/>
      <c r="AI5" s="37"/>
      <c r="AJ5" t="s">
        <v>308</v>
      </c>
    </row>
    <row r="6" spans="1:36" s="40" customFormat="1" ht="15" x14ac:dyDescent="0.25">
      <c r="A6">
        <v>2.38</v>
      </c>
      <c r="B6">
        <v>2.98</v>
      </c>
      <c r="C6">
        <v>3.62</v>
      </c>
      <c r="D6" s="20">
        <f t="shared" si="0"/>
        <v>3.198163094820039E-2</v>
      </c>
      <c r="E6" s="17">
        <f>IF(OR($A6="",$B6="",$C6=""),"",A6*'MPTO_working_3-way'!$I5)</f>
        <v>2.4561162816567168</v>
      </c>
      <c r="F6" s="21">
        <f>IF(OR($A6="",$B6="",$C6=""),"",B6*'MPTO_working_3-way'!$I5)</f>
        <v>3.0753052602256372</v>
      </c>
      <c r="G6" s="22">
        <f>IF(OR($A6="",$B6="",$C6=""),"",C6*'MPTO_working_3-way'!$I5)</f>
        <v>3.7357735040324855</v>
      </c>
      <c r="H6" s="17"/>
      <c r="I6" s="21"/>
      <c r="J6" s="22"/>
      <c r="K6" s="17"/>
      <c r="L6" s="21"/>
      <c r="M6" s="22"/>
      <c r="N6" s="23">
        <f t="shared" si="1"/>
        <v>40.71468470236568</v>
      </c>
      <c r="O6" s="24">
        <f t="shared" si="2"/>
        <v>32.517097178399432</v>
      </c>
      <c r="P6" s="24">
        <f t="shared" si="3"/>
        <v>26.768218119234895</v>
      </c>
      <c r="Q6" t="s">
        <v>257</v>
      </c>
      <c r="R6" t="s">
        <v>150</v>
      </c>
      <c r="S6" s="68" t="s">
        <v>311</v>
      </c>
      <c r="AD6" s="37"/>
      <c r="AE6" s="37"/>
      <c r="AH6" s="37"/>
      <c r="AI6" s="37"/>
      <c r="AJ6" t="s">
        <v>304</v>
      </c>
    </row>
    <row r="7" spans="1:36" s="40" customFormat="1" ht="15" x14ac:dyDescent="0.25">
      <c r="A7">
        <v>1.72</v>
      </c>
      <c r="B7">
        <v>3.58</v>
      </c>
      <c r="C7">
        <v>5.62</v>
      </c>
      <c r="D7" s="20">
        <f t="shared" si="0"/>
        <v>3.8660900836255063E-2</v>
      </c>
      <c r="E7" s="17">
        <f>IF(OR($A7="",$B7="",$C7=""),"",A7*'MPTO_working_3-way'!$I6)</f>
        <v>1.7864967494383588</v>
      </c>
      <c r="F7" s="21">
        <f>IF(OR($A7="",$B7="",$C7=""),"",B7*'MPTO_working_3-way'!$I6)</f>
        <v>3.7184060249937931</v>
      </c>
      <c r="G7" s="22">
        <f>IF(OR($A7="",$B7="",$C7=""),"",C7*'MPTO_working_3-way'!$I6)</f>
        <v>5.8372742626997534</v>
      </c>
      <c r="H7" s="17"/>
      <c r="I7" s="21"/>
      <c r="J7" s="22"/>
      <c r="K7" s="17"/>
      <c r="L7" s="21"/>
      <c r="M7" s="22"/>
      <c r="N7" s="23">
        <f t="shared" si="1"/>
        <v>55.975472684984254</v>
      </c>
      <c r="O7" s="24">
        <f t="shared" si="2"/>
        <v>26.893243859824835</v>
      </c>
      <c r="P7" s="24">
        <f t="shared" si="3"/>
        <v>17.131283455190911</v>
      </c>
      <c r="Q7" t="s">
        <v>153</v>
      </c>
      <c r="R7" t="s">
        <v>256</v>
      </c>
      <c r="S7" s="68" t="s">
        <v>311</v>
      </c>
      <c r="AD7" s="37"/>
      <c r="AE7" s="37"/>
      <c r="AH7" s="37"/>
      <c r="AI7" s="37"/>
      <c r="AJ7" t="s">
        <v>304</v>
      </c>
    </row>
    <row r="8" spans="1:36" s="36" customFormat="1" ht="15" x14ac:dyDescent="0.25">
      <c r="A8">
        <v>2.17</v>
      </c>
      <c r="B8">
        <v>3.42</v>
      </c>
      <c r="C8">
        <v>3.43</v>
      </c>
      <c r="D8" s="20">
        <f t="shared" si="0"/>
        <v>4.4772343410644178E-2</v>
      </c>
      <c r="E8" s="17">
        <f>IF(OR($A8="",$B8="",$C8=""),"",A8*'MPTO_working_3-way'!$I7)</f>
        <v>2.2671559852010978</v>
      </c>
      <c r="F8" s="21">
        <f>IF(OR($A8="",$B8="",$C8=""),"",B8*'MPTO_working_3-way'!$I7)</f>
        <v>3.5731214144644032</v>
      </c>
      <c r="G8" s="22">
        <f>IF(OR($A8="",$B8="",$C8=""),"",C8*'MPTO_working_3-way'!$I7)</f>
        <v>3.5835691378985097</v>
      </c>
      <c r="H8" s="17"/>
      <c r="I8" s="21"/>
      <c r="J8" s="22"/>
      <c r="K8" s="17"/>
      <c r="L8" s="21"/>
      <c r="M8" s="22"/>
      <c r="N8" s="23">
        <f t="shared" si="1"/>
        <v>44.108125180954389</v>
      </c>
      <c r="O8" s="24">
        <f t="shared" si="2"/>
        <v>27.986734398441822</v>
      </c>
      <c r="P8" s="24">
        <f t="shared" si="3"/>
        <v>27.905140420603797</v>
      </c>
      <c r="Q8" t="s">
        <v>89</v>
      </c>
      <c r="R8" t="s">
        <v>91</v>
      </c>
      <c r="S8" s="68" t="s">
        <v>313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1.42</v>
      </c>
      <c r="B9">
        <v>4.47</v>
      </c>
      <c r="C9">
        <v>8.18</v>
      </c>
      <c r="D9" s="20">
        <f t="shared" si="0"/>
        <v>5.0188387398170775E-2</v>
      </c>
      <c r="E9" s="17">
        <f>IF(OR($A9="",$B9="",$C9=""),"",A9*'MPTO_working_3-way'!$I8)</f>
        <v>1.4912675101054025</v>
      </c>
      <c r="F9" s="21">
        <f>IF(OR($A9="",$B9="",$C9=""),"",B9*'MPTO_working_3-way'!$I8)</f>
        <v>4.6943420916698235</v>
      </c>
      <c r="G9" s="22">
        <f>IF(OR($A9="",$B9="",$C9=""),"",C9*'MPTO_working_3-way'!$I8)</f>
        <v>8.590541008917036</v>
      </c>
      <c r="H9" s="17"/>
      <c r="I9" s="21"/>
      <c r="J9" s="22"/>
      <c r="K9" s="17"/>
      <c r="L9" s="21"/>
      <c r="M9" s="22"/>
      <c r="N9" s="23">
        <f t="shared" si="1"/>
        <v>67.057050007702529</v>
      </c>
      <c r="O9" s="24">
        <f t="shared" si="2"/>
        <v>21.30223959976232</v>
      </c>
      <c r="P9" s="24">
        <f t="shared" si="3"/>
        <v>11.640710392535157</v>
      </c>
      <c r="Q9" t="s">
        <v>93</v>
      </c>
      <c r="R9" t="s">
        <v>76</v>
      </c>
      <c r="S9" s="68" t="s">
        <v>313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2.77</v>
      </c>
      <c r="B10">
        <v>3.24</v>
      </c>
      <c r="C10">
        <v>2.67</v>
      </c>
      <c r="D10" s="20">
        <f t="shared" si="0"/>
        <v>4.418464083954432E-2</v>
      </c>
      <c r="E10" s="17">
        <f>IF(OR($A10="",$B10="",$C10=""),"",A10*'MPTO_working_3-way'!$I9)</f>
        <v>2.8923914551255376</v>
      </c>
      <c r="F10" s="21">
        <f>IF(OR($A10="",$B10="",$C10=""),"",B10*'MPTO_working_3-way'!$I9)</f>
        <v>3.3831582363201238</v>
      </c>
      <c r="G10" s="22">
        <f>IF(OR($A10="",$B10="",$C10=""),"",C10*'MPTO_working_3-way'!$I9)</f>
        <v>2.7879729910415834</v>
      </c>
      <c r="H10" s="17"/>
      <c r="I10" s="21"/>
      <c r="J10" s="22"/>
      <c r="K10" s="17"/>
      <c r="L10" s="21"/>
      <c r="M10" s="22"/>
      <c r="N10" s="23">
        <f t="shared" si="1"/>
        <v>34.573466818536062</v>
      </c>
      <c r="O10" s="24">
        <f t="shared" si="2"/>
        <v>29.558179965229897</v>
      </c>
      <c r="P10" s="24">
        <f t="shared" si="3"/>
        <v>35.868353216234034</v>
      </c>
      <c r="Q10" t="s">
        <v>81</v>
      </c>
      <c r="R10" t="s">
        <v>114</v>
      </c>
      <c r="S10" s="68" t="s">
        <v>313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2.4700000000000002</v>
      </c>
      <c r="B11">
        <v>3.57</v>
      </c>
      <c r="C11">
        <v>2.92</v>
      </c>
      <c r="D11" s="20">
        <f t="shared" si="0"/>
        <v>2.7436097837726381E-2</v>
      </c>
      <c r="E11" s="17">
        <f>IF(OR($A11="",$B11="",$C11=""),"",A11*'MPTO_working_3-way'!$I10)</f>
        <v>2.5377671616591844</v>
      </c>
      <c r="F11" s="21">
        <f>IF(OR($A11="",$B11="",$C11=""),"",B11*'MPTO_working_3-way'!$I10)</f>
        <v>3.6679468692806831</v>
      </c>
      <c r="G11" s="22">
        <f>IF(OR($A11="",$B11="",$C11=""),"",C11*'MPTO_working_3-way'!$I10)</f>
        <v>3.0001134056861609</v>
      </c>
      <c r="H11" s="17"/>
      <c r="I11" s="21"/>
      <c r="J11" s="22"/>
      <c r="K11" s="17"/>
      <c r="L11" s="21"/>
      <c r="M11" s="22"/>
      <c r="N11" s="23">
        <f t="shared" si="1"/>
        <v>39.404718254223255</v>
      </c>
      <c r="O11" s="24">
        <f t="shared" si="2"/>
        <v>27.263208427992002</v>
      </c>
      <c r="P11" s="24">
        <f t="shared" si="3"/>
        <v>33.332073317784747</v>
      </c>
      <c r="Q11" t="s">
        <v>155</v>
      </c>
      <c r="R11" t="s">
        <v>159</v>
      </c>
      <c r="S11" s="68" t="s">
        <v>313</v>
      </c>
      <c r="AD11" s="37"/>
      <c r="AE11" s="37"/>
      <c r="AH11" s="37"/>
      <c r="AI11" s="37"/>
      <c r="AJ11" t="s">
        <v>305</v>
      </c>
    </row>
    <row r="12" spans="1:36" s="36" customFormat="1" ht="15" x14ac:dyDescent="0.25">
      <c r="A12">
        <v>1.69</v>
      </c>
      <c r="B12">
        <v>4.29</v>
      </c>
      <c r="C12">
        <v>4.87</v>
      </c>
      <c r="D12" s="20">
        <f t="shared" si="0"/>
        <v>3.0155018466501593E-2</v>
      </c>
      <c r="E12" s="17">
        <f>IF(OR($A12="",$B12="",$C12=""),"",A12*'MPTO_working_3-way'!$I11)</f>
        <v>1.7409619812083876</v>
      </c>
      <c r="F12" s="21">
        <f>IF(OR($A12="",$B12="",$C12=""),"",B12*'MPTO_working_3-way'!$I11)</f>
        <v>4.419365029221292</v>
      </c>
      <c r="G12" s="22">
        <f>IF(OR($A12="",$B12="",$C12=""),"",C12*'MPTO_working_3-way'!$I11)</f>
        <v>5.0168549399318625</v>
      </c>
      <c r="H12" s="17"/>
      <c r="I12" s="21"/>
      <c r="J12" s="22"/>
      <c r="K12" s="17"/>
      <c r="L12" s="21"/>
      <c r="M12" s="22"/>
      <c r="N12" s="23">
        <f t="shared" si="1"/>
        <v>57.439508202580512</v>
      </c>
      <c r="O12" s="24">
        <f t="shared" si="2"/>
        <v>22.627685049501412</v>
      </c>
      <c r="P12" s="24">
        <f t="shared" si="3"/>
        <v>19.932806747918082</v>
      </c>
      <c r="Q12" t="s">
        <v>214</v>
      </c>
      <c r="R12" t="s">
        <v>211</v>
      </c>
      <c r="S12" s="68" t="s">
        <v>313</v>
      </c>
      <c r="AD12" s="37"/>
      <c r="AE12" s="37"/>
      <c r="AH12" s="37"/>
      <c r="AI12" s="37"/>
      <c r="AJ12" t="s">
        <v>305</v>
      </c>
    </row>
    <row r="13" spans="1:36" s="36" customFormat="1" ht="15" x14ac:dyDescent="0.25">
      <c r="A13">
        <v>3.38</v>
      </c>
      <c r="B13">
        <v>3.97</v>
      </c>
      <c r="C13">
        <v>2.08</v>
      </c>
      <c r="D13" s="20">
        <f t="shared" si="0"/>
        <v>2.8516387700654455E-2</v>
      </c>
      <c r="E13" s="17">
        <f>IF(OR($A13="",$B13="",$C13=""),"",A13*'MPTO_working_3-way'!$I12)</f>
        <v>3.476385390428212</v>
      </c>
      <c r="F13" s="21">
        <f>IF(OR($A13="",$B13="",$C13=""),"",B13*'MPTO_working_3-way'!$I12)</f>
        <v>4.0832100591715985</v>
      </c>
      <c r="G13" s="22">
        <f>IF(OR($A13="",$B13="",$C13=""),"",C13*'MPTO_working_3-way'!$I12)</f>
        <v>2.1393140864173614</v>
      </c>
      <c r="H13" s="17"/>
      <c r="I13" s="21"/>
      <c r="J13" s="22"/>
      <c r="K13" s="17"/>
      <c r="L13" s="21"/>
      <c r="M13" s="22"/>
      <c r="N13" s="23">
        <f t="shared" si="1"/>
        <v>28.765510370437458</v>
      </c>
      <c r="O13" s="24">
        <f t="shared" si="2"/>
        <v>24.490535277601662</v>
      </c>
      <c r="P13" s="24">
        <f t="shared" si="3"/>
        <v>46.743954351960866</v>
      </c>
      <c r="Q13" t="s">
        <v>212</v>
      </c>
      <c r="R13" t="s">
        <v>158</v>
      </c>
      <c r="S13" s="68" t="s">
        <v>313</v>
      </c>
      <c r="AD13" s="37"/>
      <c r="AE13" s="37"/>
      <c r="AH13" s="37"/>
      <c r="AI13" s="37"/>
      <c r="AJ13" t="s">
        <v>305</v>
      </c>
    </row>
    <row r="14" spans="1:36" s="36" customFormat="1" ht="15" x14ac:dyDescent="0.25">
      <c r="A14">
        <v>5.51</v>
      </c>
      <c r="B14">
        <v>3.92</v>
      </c>
      <c r="C14">
        <v>1.67</v>
      </c>
      <c r="D14" s="20">
        <f t="shared" si="0"/>
        <v>3.5392639292695094E-2</v>
      </c>
      <c r="E14" s="17">
        <f>IF(OR($A14="",$B14="",$C14=""),"",A14*'MPTO_working_3-way'!$I13)</f>
        <v>5.7050134425027501</v>
      </c>
      <c r="F14" s="21">
        <f>IF(OR($A14="",$B14="",$C14=""),"",B14*'MPTO_working_3-way'!$I13)</f>
        <v>4.0587391460273645</v>
      </c>
      <c r="G14" s="22">
        <f>IF(OR($A14="",$B14="",$C14=""),"",C14*'MPTO_working_3-way'!$I13)</f>
        <v>1.7291057076188008</v>
      </c>
      <c r="H14" s="17"/>
      <c r="I14" s="21"/>
      <c r="J14" s="22"/>
      <c r="K14" s="17"/>
      <c r="L14" s="21"/>
      <c r="M14" s="22"/>
      <c r="N14" s="23">
        <f t="shared" si="1"/>
        <v>17.528442484463401</v>
      </c>
      <c r="O14" s="24">
        <f t="shared" si="2"/>
        <v>24.638193390151365</v>
      </c>
      <c r="P14" s="24">
        <f t="shared" si="3"/>
        <v>57.833364125385231</v>
      </c>
      <c r="Q14" t="s">
        <v>118</v>
      </c>
      <c r="R14" t="s">
        <v>220</v>
      </c>
      <c r="S14" s="68" t="s">
        <v>313</v>
      </c>
      <c r="AD14" s="37"/>
      <c r="AE14" s="37"/>
      <c r="AH14" s="37"/>
      <c r="AI14" s="37"/>
      <c r="AJ14" t="s">
        <v>126</v>
      </c>
    </row>
    <row r="15" spans="1:36" s="36" customFormat="1" ht="15" x14ac:dyDescent="0.25">
      <c r="A15">
        <v>2.11</v>
      </c>
      <c r="B15">
        <v>3.27</v>
      </c>
      <c r="C15">
        <v>3.92</v>
      </c>
      <c r="D15" s="20">
        <f t="shared" si="0"/>
        <v>3.4846087658942926E-2</v>
      </c>
      <c r="E15" s="17">
        <f>IF(OR($A15="",$B15="",$C15=""),"",A15*'MPTO_working_3-way'!$I14)</f>
        <v>2.1835252449603693</v>
      </c>
      <c r="F15" s="21">
        <f>IF(OR($A15="",$B15="",$C15=""),"",B15*'MPTO_working_3-way'!$I14)</f>
        <v>3.3839467066447435</v>
      </c>
      <c r="G15" s="22">
        <f>IF(OR($A15="",$B15="",$C15=""),"",C15*'MPTO_working_3-way'!$I14)</f>
        <v>4.0565966636230559</v>
      </c>
      <c r="H15" s="17"/>
      <c r="I15" s="21"/>
      <c r="J15" s="22"/>
      <c r="K15" s="17"/>
      <c r="L15" s="21"/>
      <c r="M15" s="22"/>
      <c r="N15" s="23">
        <f t="shared" si="1"/>
        <v>45.797501187953969</v>
      </c>
      <c r="O15" s="24">
        <f t="shared" si="2"/>
        <v>29.551292815468766</v>
      </c>
      <c r="P15" s="24">
        <f t="shared" si="3"/>
        <v>24.651205996577264</v>
      </c>
      <c r="Q15" t="s">
        <v>98</v>
      </c>
      <c r="R15" t="s">
        <v>117</v>
      </c>
      <c r="S15" s="68" t="s">
        <v>313</v>
      </c>
      <c r="AD15" s="37"/>
      <c r="AE15" s="37"/>
      <c r="AH15" s="37"/>
      <c r="AI15" s="37"/>
      <c r="AJ15" t="s">
        <v>126</v>
      </c>
    </row>
    <row r="16" spans="1:36" s="36" customFormat="1" ht="15" x14ac:dyDescent="0.25">
      <c r="A16">
        <v>1.35</v>
      </c>
      <c r="B16">
        <v>4.84</v>
      </c>
      <c r="C16">
        <v>10.83</v>
      </c>
      <c r="D16" s="20">
        <f t="shared" si="0"/>
        <v>3.9688414405110395E-2</v>
      </c>
      <c r="E16" s="17">
        <f>IF(OR($A16="",$B16="",$C16=""),"",A16*'MPTO_working_3-way'!$I15)</f>
        <v>1.403579359446899</v>
      </c>
      <c r="F16" s="21">
        <f>IF(OR($A16="",$B16="",$C16=""),"",B16*'MPTO_working_3-way'!$I15)</f>
        <v>5.0320919257207342</v>
      </c>
      <c r="G16" s="22">
        <f>IF(OR($A16="",$B16="",$C16=""),"",C16*'MPTO_working_3-way'!$I15)</f>
        <v>11.259825528007346</v>
      </c>
      <c r="H16" s="17"/>
      <c r="I16" s="21"/>
      <c r="J16" s="22"/>
      <c r="K16" s="17"/>
      <c r="L16" s="21"/>
      <c r="M16" s="22"/>
      <c r="N16" s="23">
        <f t="shared" si="1"/>
        <v>71.246416760792542</v>
      </c>
      <c r="O16" s="24">
        <f t="shared" si="2"/>
        <v>19.872450956006183</v>
      </c>
      <c r="P16" s="24">
        <f t="shared" si="3"/>
        <v>8.8811322832012856</v>
      </c>
      <c r="Q16" t="s">
        <v>219</v>
      </c>
      <c r="R16" t="s">
        <v>116</v>
      </c>
      <c r="S16" s="68" t="s">
        <v>313</v>
      </c>
      <c r="AD16" s="37"/>
      <c r="AE16" s="37"/>
      <c r="AH16" s="37"/>
      <c r="AI16" s="37"/>
      <c r="AJ16" t="s">
        <v>126</v>
      </c>
    </row>
    <row r="17" spans="1:36" s="36" customFormat="1" ht="15" x14ac:dyDescent="0.25">
      <c r="A17">
        <v>2.09</v>
      </c>
      <c r="B17">
        <v>3.33</v>
      </c>
      <c r="C17">
        <v>3.99</v>
      </c>
      <c r="D17" s="20">
        <f t="shared" si="0"/>
        <v>2.9395766237871435E-2</v>
      </c>
      <c r="E17" s="17">
        <f>IF(OR($A17="",$B17="",$C17=""),"",A17*'MPTO_working_3-way'!$I16)</f>
        <v>2.1514371514371513</v>
      </c>
      <c r="F17" s="21">
        <f>IF(OR($A17="",$B17="",$C17=""),"",B17*'MPTO_working_3-way'!$I16)</f>
        <v>3.4278879015721118</v>
      </c>
      <c r="G17" s="22">
        <f>IF(OR($A17="",$B17="",$C17=""),"",C17*'MPTO_working_3-way'!$I16)</f>
        <v>4.1072891072891071</v>
      </c>
      <c r="H17" s="17"/>
      <c r="I17" s="21"/>
      <c r="J17" s="22"/>
      <c r="K17" s="17"/>
      <c r="L17" s="21"/>
      <c r="M17" s="22"/>
      <c r="N17" s="23">
        <f t="shared" si="1"/>
        <v>46.48055832502493</v>
      </c>
      <c r="O17" s="24">
        <f t="shared" si="2"/>
        <v>29.172482552342977</v>
      </c>
      <c r="P17" s="24">
        <f t="shared" si="3"/>
        <v>24.346959122632107</v>
      </c>
      <c r="Q17" t="s">
        <v>74</v>
      </c>
      <c r="R17" t="s">
        <v>133</v>
      </c>
      <c r="S17" s="68" t="s">
        <v>313</v>
      </c>
      <c r="AD17" s="37"/>
      <c r="AE17" s="37"/>
      <c r="AH17" s="37"/>
      <c r="AI17" s="37"/>
      <c r="AJ17" t="s">
        <v>125</v>
      </c>
    </row>
    <row r="18" spans="1:36" s="36" customFormat="1" ht="15" x14ac:dyDescent="0.25">
      <c r="A18">
        <v>2.7</v>
      </c>
      <c r="B18">
        <v>3.14</v>
      </c>
      <c r="C18">
        <v>2.95</v>
      </c>
      <c r="D18" s="20">
        <f t="shared" si="0"/>
        <v>2.7824758797445837E-2</v>
      </c>
      <c r="E18" s="17">
        <f>IF(OR($A18="",$B18="",$C18=""),"",A18*'MPTO_working_3-way'!$I17)</f>
        <v>2.775126848753104</v>
      </c>
      <c r="F18" s="21">
        <f>IF(OR($A18="",$B18="",$C18=""),"",B18*'MPTO_working_3-way'!$I17)</f>
        <v>3.22736974262398</v>
      </c>
      <c r="G18" s="22">
        <f>IF(OR($A18="",$B18="",$C18=""),"",C18*'MPTO_working_3-way'!$I17)</f>
        <v>3.0320830384524653</v>
      </c>
      <c r="H18" s="17"/>
      <c r="I18" s="21"/>
      <c r="J18" s="22"/>
      <c r="K18" s="17"/>
      <c r="L18" s="21"/>
      <c r="M18" s="22"/>
      <c r="N18" s="23">
        <f t="shared" si="1"/>
        <v>36.034388858632219</v>
      </c>
      <c r="O18" s="24">
        <f t="shared" si="2"/>
        <v>30.984984050416241</v>
      </c>
      <c r="P18" s="24">
        <f t="shared" si="3"/>
        <v>32.980627090951522</v>
      </c>
      <c r="Q18" t="s">
        <v>84</v>
      </c>
      <c r="R18" t="s">
        <v>165</v>
      </c>
      <c r="S18" s="68" t="s">
        <v>313</v>
      </c>
      <c r="AD18" s="37"/>
      <c r="AE18" s="37"/>
      <c r="AH18" s="37"/>
      <c r="AI18" s="37"/>
      <c r="AJ18" t="s">
        <v>125</v>
      </c>
    </row>
    <row r="19" spans="1:36" s="36" customFormat="1" ht="15" x14ac:dyDescent="0.25">
      <c r="A19">
        <v>14.05</v>
      </c>
      <c r="B19">
        <v>5.92</v>
      </c>
      <c r="C19">
        <v>1.25</v>
      </c>
      <c r="D19" s="20">
        <f t="shared" si="0"/>
        <v>4.0093296143118184E-2</v>
      </c>
      <c r="E19" s="17">
        <f>IF(OR($A19="",$B19="",$C19=""),"",A19*'MPTO_working_3-way'!$I18)</f>
        <v>14.613310810810811</v>
      </c>
      <c r="F19" s="21">
        <f>IF(OR($A19="",$B19="",$C19=""),"",B19*'MPTO_working_3-way'!$I18)</f>
        <v>6.1573523131672596</v>
      </c>
      <c r="G19" s="22">
        <f>IF(OR($A19="",$B19="",$C19=""),"",C19*'MPTO_working_3-way'!$I18)</f>
        <v>1.3001166201788976</v>
      </c>
      <c r="H19" s="17"/>
      <c r="I19" s="21"/>
      <c r="J19" s="22"/>
      <c r="K19" s="17"/>
      <c r="L19" s="21"/>
      <c r="M19" s="22"/>
      <c r="N19" s="23">
        <f t="shared" si="1"/>
        <v>6.8430762401919765</v>
      </c>
      <c r="O19" s="24">
        <f t="shared" si="2"/>
        <v>16.240746820050216</v>
      </c>
      <c r="P19" s="24">
        <f t="shared" si="3"/>
        <v>76.916176939757818</v>
      </c>
      <c r="Q19" t="s">
        <v>164</v>
      </c>
      <c r="R19" t="s">
        <v>100</v>
      </c>
      <c r="S19" s="68" t="s">
        <v>313</v>
      </c>
      <c r="AD19" s="37"/>
      <c r="AE19" s="37"/>
      <c r="AH19" s="37"/>
      <c r="AI19" s="37"/>
      <c r="AJ19" t="s">
        <v>125</v>
      </c>
    </row>
    <row r="20" spans="1:36" s="36" customFormat="1" ht="15" x14ac:dyDescent="0.25">
      <c r="A20">
        <v>1.98</v>
      </c>
      <c r="B20">
        <v>3.54</v>
      </c>
      <c r="C20">
        <v>4.16</v>
      </c>
      <c r="D20" s="20">
        <f t="shared" si="0"/>
        <v>2.7920996141335142E-2</v>
      </c>
      <c r="E20" s="17">
        <f>IF(OR($A20="",$B20="",$C20=""),"",A20*'MPTO_working_3-way'!$I19)</f>
        <v>2.0352835723598437</v>
      </c>
      <c r="F20" s="21">
        <f>IF(OR($A20="",$B20="",$C20=""),"",B20*'MPTO_working_3-way'!$I19)</f>
        <v>3.6388403263403264</v>
      </c>
      <c r="G20" s="22">
        <f>IF(OR($A20="",$B20="",$C20=""),"",C20*'MPTO_working_3-way'!$I19)</f>
        <v>4.2761513439479542</v>
      </c>
      <c r="H20" s="17"/>
      <c r="I20" s="21"/>
      <c r="J20" s="22"/>
      <c r="K20" s="17"/>
      <c r="L20" s="21"/>
      <c r="M20" s="22"/>
      <c r="N20" s="23">
        <f t="shared" si="1"/>
        <v>49.133202546342631</v>
      </c>
      <c r="O20" s="24">
        <f t="shared" si="2"/>
        <v>27.481282780157745</v>
      </c>
      <c r="P20" s="24">
        <f t="shared" si="3"/>
        <v>23.385514673499618</v>
      </c>
      <c r="Q20" t="s">
        <v>166</v>
      </c>
      <c r="R20" t="s">
        <v>162</v>
      </c>
      <c r="S20" s="68" t="s">
        <v>313</v>
      </c>
      <c r="AD20" s="37"/>
      <c r="AE20" s="37"/>
      <c r="AH20" s="37"/>
      <c r="AI20" s="37"/>
      <c r="AJ20" t="s">
        <v>125</v>
      </c>
    </row>
    <row r="21" spans="1:36" s="36" customFormat="1" ht="15" x14ac:dyDescent="0.25">
      <c r="A21">
        <v>2.95</v>
      </c>
      <c r="B21">
        <v>3.3</v>
      </c>
      <c r="C21">
        <v>2.59</v>
      </c>
      <c r="D21" s="20">
        <f t="shared" si="0"/>
        <v>2.811373997814659E-2</v>
      </c>
      <c r="E21" s="17">
        <f>IF(OR($A21="",$B21="",$C21=""),"",A21*'MPTO_working_3-way'!$I20)</f>
        <v>3.0329355329355328</v>
      </c>
      <c r="F21" s="21">
        <f>IF(OR($A21="",$B21="",$C21=""),"",B21*'MPTO_working_3-way'!$I20)</f>
        <v>3.3927753419278837</v>
      </c>
      <c r="G21" s="22">
        <f>IF(OR($A21="",$B21="",$C21=""),"",C21*'MPTO_working_3-way'!$I20)</f>
        <v>2.6628145865433996</v>
      </c>
      <c r="H21" s="17"/>
      <c r="I21" s="21"/>
      <c r="J21" s="22"/>
      <c r="K21" s="17"/>
      <c r="L21" s="21"/>
      <c r="M21" s="22"/>
      <c r="N21" s="23">
        <f t="shared" si="1"/>
        <v>32.971356929308513</v>
      </c>
      <c r="O21" s="24">
        <f t="shared" si="2"/>
        <v>29.474394830745499</v>
      </c>
      <c r="P21" s="24">
        <f t="shared" si="3"/>
        <v>37.554248239945998</v>
      </c>
      <c r="Q21" t="s">
        <v>139</v>
      </c>
      <c r="R21" t="s">
        <v>167</v>
      </c>
      <c r="S21" s="68" t="s">
        <v>313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3.38</v>
      </c>
      <c r="B22">
        <v>3.23</v>
      </c>
      <c r="C22">
        <v>2.31</v>
      </c>
      <c r="D22" s="20">
        <f t="shared" si="0"/>
        <v>3.835594428592759E-2</v>
      </c>
      <c r="E22" s="17">
        <f>IF(OR($A22="",$B22="",$C22=""),"",A22*'MPTO_working_3-way'!$I21)</f>
        <v>3.509643091686435</v>
      </c>
      <c r="F22" s="21">
        <f>IF(OR($A22="",$B22="",$C22=""),"",B22*'MPTO_working_3-way'!$I21)</f>
        <v>3.3538897000435459</v>
      </c>
      <c r="G22" s="22">
        <f>IF(OR($A22="",$B22="",$C22=""),"",C22*'MPTO_working_3-way'!$I21)</f>
        <v>2.3986022313004929</v>
      </c>
      <c r="H22" s="17"/>
      <c r="I22" s="21"/>
      <c r="J22" s="22"/>
      <c r="K22" s="17"/>
      <c r="L22" s="21"/>
      <c r="M22" s="22"/>
      <c r="N22" s="23">
        <f t="shared" si="1"/>
        <v>28.492925744181164</v>
      </c>
      <c r="O22" s="24">
        <f t="shared" si="2"/>
        <v>29.816126630133848</v>
      </c>
      <c r="P22" s="24">
        <f t="shared" si="3"/>
        <v>41.690947625684984</v>
      </c>
      <c r="Q22" t="s">
        <v>130</v>
      </c>
      <c r="R22" t="s">
        <v>131</v>
      </c>
      <c r="S22" s="68" t="s">
        <v>313</v>
      </c>
      <c r="AD22" s="37"/>
      <c r="AE22" s="37"/>
      <c r="AH22" s="37"/>
      <c r="AI22" s="37"/>
      <c r="AJ22" t="s">
        <v>132</v>
      </c>
    </row>
    <row r="23" spans="1:36" s="36" customFormat="1" ht="15" x14ac:dyDescent="0.25">
      <c r="A23">
        <v>1.63</v>
      </c>
      <c r="B23">
        <v>4.0999999999999996</v>
      </c>
      <c r="C23">
        <v>5.73</v>
      </c>
      <c r="D23" s="20">
        <f t="shared" si="0"/>
        <v>3.1919441347755484E-2</v>
      </c>
      <c r="E23" s="17">
        <f>IF(OR($A23="",$B23="",$C23=""),"",A23*'MPTO_working_3-way'!$I22)</f>
        <v>1.6820286893968412</v>
      </c>
      <c r="F23" s="21">
        <f>IF(OR($A23="",$B23="",$C23=""),"",B23*'MPTO_working_3-way'!$I22)</f>
        <v>4.2308697095257974</v>
      </c>
      <c r="G23" s="22">
        <f>IF(OR($A23="",$B23="",$C23=""),"",C23*'MPTO_working_3-way'!$I22)</f>
        <v>5.9128983989226391</v>
      </c>
      <c r="H23" s="17"/>
      <c r="I23" s="21"/>
      <c r="J23" s="22"/>
      <c r="K23" s="17"/>
      <c r="L23" s="21"/>
      <c r="M23" s="22"/>
      <c r="N23" s="23">
        <f t="shared" si="1"/>
        <v>59.452018048431157</v>
      </c>
      <c r="O23" s="24">
        <f t="shared" si="2"/>
        <v>23.635802297303112</v>
      </c>
      <c r="P23" s="24">
        <f t="shared" si="3"/>
        <v>16.912179654265753</v>
      </c>
      <c r="Q23" t="s">
        <v>169</v>
      </c>
      <c r="R23" t="s">
        <v>229</v>
      </c>
      <c r="S23" s="68" t="s">
        <v>313</v>
      </c>
      <c r="AD23" s="37"/>
      <c r="AE23" s="37"/>
      <c r="AH23" s="37"/>
      <c r="AI23" s="37"/>
      <c r="AJ23" t="s">
        <v>127</v>
      </c>
    </row>
    <row r="24" spans="1:36" s="36" customFormat="1" ht="15" x14ac:dyDescent="0.25">
      <c r="A24">
        <v>2.98</v>
      </c>
      <c r="B24">
        <v>3.32</v>
      </c>
      <c r="C24">
        <v>2.56</v>
      </c>
      <c r="D24" s="20">
        <f t="shared" si="0"/>
        <v>2.7400289075766082E-2</v>
      </c>
      <c r="E24" s="17">
        <f>IF(OR($A24="",$B24="",$C24=""),"",A24*'MPTO_working_3-way'!$I23)</f>
        <v>3.0616528614457827</v>
      </c>
      <c r="F24" s="21">
        <f>IF(OR($A24="",$B24="",$C24=""),"",B24*'MPTO_working_3-way'!$I23)</f>
        <v>3.4109689597315431</v>
      </c>
      <c r="G24" s="22">
        <f>IF(OR($A24="",$B24="",$C24=""),"",C24*'MPTO_working_3-way'!$I23)</f>
        <v>2.6301447400339613</v>
      </c>
      <c r="H24" s="17"/>
      <c r="I24" s="21"/>
      <c r="J24" s="22"/>
      <c r="K24" s="17"/>
      <c r="L24" s="21"/>
      <c r="M24" s="22"/>
      <c r="N24" s="23">
        <f t="shared" si="1"/>
        <v>32.662096104774498</v>
      </c>
      <c r="O24" s="24">
        <f t="shared" si="2"/>
        <v>29.317182648261447</v>
      </c>
      <c r="P24" s="24">
        <f t="shared" si="3"/>
        <v>38.020721246964065</v>
      </c>
      <c r="Q24" t="s">
        <v>232</v>
      </c>
      <c r="R24" t="s">
        <v>135</v>
      </c>
      <c r="S24" s="68" t="s">
        <v>313</v>
      </c>
      <c r="AD24" s="37"/>
      <c r="AE24" s="37"/>
      <c r="AH24" s="37"/>
      <c r="AI24" s="37"/>
      <c r="AJ24" t="s">
        <v>127</v>
      </c>
    </row>
    <row r="25" spans="1:36" s="36" customFormat="1" ht="15" x14ac:dyDescent="0.25">
      <c r="A25">
        <v>2.88</v>
      </c>
      <c r="B25">
        <v>3.05</v>
      </c>
      <c r="C25">
        <v>2.84</v>
      </c>
      <c r="D25" s="20">
        <f t="shared" si="0"/>
        <v>2.7203750737576637E-2</v>
      </c>
      <c r="E25" s="17">
        <f>IF(OR($A25="",$B25="",$C25=""),"",A25*'MPTO_working_3-way'!$I24)</f>
        <v>2.9583468021242205</v>
      </c>
      <c r="F25" s="21">
        <f>IF(OR($A25="",$B25="",$C25=""),"",B25*'MPTO_working_3-way'!$I24)</f>
        <v>3.1329714397496087</v>
      </c>
      <c r="G25" s="22">
        <f>IF(OR($A25="",$B25="",$C25=""),"",C25*'MPTO_working_3-way'!$I24)</f>
        <v>2.9172586520947177</v>
      </c>
      <c r="H25" s="17"/>
      <c r="I25" s="21"/>
      <c r="J25" s="22"/>
      <c r="K25" s="17"/>
      <c r="L25" s="21"/>
      <c r="M25" s="22"/>
      <c r="N25" s="23">
        <f t="shared" si="1"/>
        <v>33.802663003605829</v>
      </c>
      <c r="O25" s="24">
        <f t="shared" si="2"/>
        <v>31.918580147667143</v>
      </c>
      <c r="P25" s="24">
        <f t="shared" si="3"/>
        <v>34.278756848727035</v>
      </c>
      <c r="Q25" t="s">
        <v>173</v>
      </c>
      <c r="R25" t="s">
        <v>170</v>
      </c>
      <c r="S25" s="68" t="s">
        <v>313</v>
      </c>
      <c r="AD25" s="37"/>
      <c r="AE25" s="37"/>
      <c r="AH25" s="37"/>
      <c r="AI25" s="37"/>
      <c r="AJ25" t="s">
        <v>127</v>
      </c>
    </row>
    <row r="26" spans="1:36" s="36" customFormat="1" ht="15" x14ac:dyDescent="0.25">
      <c r="A26">
        <v>2.13</v>
      </c>
      <c r="B26">
        <v>3.76</v>
      </c>
      <c r="C26">
        <v>3.41</v>
      </c>
      <c r="D26" s="20">
        <f t="shared" si="0"/>
        <v>2.8696146848437465E-2</v>
      </c>
      <c r="E26" s="17">
        <f>IF(OR($A26="",$B26="",$C26=""),"",A26*'MPTO_working_3-way'!$I25)</f>
        <v>2.1911227927871715</v>
      </c>
      <c r="F26" s="21">
        <f>IF(OR($A26="",$B26="",$C26=""),"",B26*'MPTO_working_3-way'!$I25)</f>
        <v>3.8678975121501247</v>
      </c>
      <c r="G26" s="22">
        <f>IF(OR($A26="",$B26="",$C26=""),"",C26*'MPTO_working_3-way'!$I25)</f>
        <v>3.5078538607531717</v>
      </c>
      <c r="H26" s="17"/>
      <c r="I26" s="21"/>
      <c r="J26" s="22"/>
      <c r="K26" s="17"/>
      <c r="L26" s="21"/>
      <c r="M26" s="22"/>
      <c r="N26" s="23">
        <f t="shared" si="1"/>
        <v>45.638701915376053</v>
      </c>
      <c r="O26" s="24">
        <f t="shared" si="2"/>
        <v>25.853839116955047</v>
      </c>
      <c r="P26" s="24">
        <f t="shared" si="3"/>
        <v>28.50745896766891</v>
      </c>
      <c r="Q26" t="s">
        <v>134</v>
      </c>
      <c r="R26" t="s">
        <v>140</v>
      </c>
      <c r="S26" s="68" t="s">
        <v>313</v>
      </c>
      <c r="AD26" s="37"/>
      <c r="AE26" s="37"/>
      <c r="AH26" s="37"/>
      <c r="AI26" s="37"/>
      <c r="AJ26" t="s">
        <v>127</v>
      </c>
    </row>
    <row r="27" spans="1:36" s="36" customFormat="1" ht="15" x14ac:dyDescent="0.25">
      <c r="A27">
        <v>7.45</v>
      </c>
      <c r="B27">
        <v>4.45</v>
      </c>
      <c r="C27">
        <v>1.49</v>
      </c>
      <c r="D27" s="20">
        <f t="shared" si="0"/>
        <v>3.0088228640374082E-2</v>
      </c>
      <c r="E27" s="17">
        <f>IF(OR($A27="",$B27="",$C27=""),"",A27*'MPTO_working_3-way'!$I26)</f>
        <v>7.6741573033707873</v>
      </c>
      <c r="F27" s="21">
        <f>IF(OR($A27="",$B27="",$C27=""),"",B27*'MPTO_working_3-way'!$I26)</f>
        <v>4.5838926174496653</v>
      </c>
      <c r="G27" s="22">
        <f>IF(OR($A27="",$B27="",$C27=""),"",C27*'MPTO_working_3-way'!$I26)</f>
        <v>1.5348314606741573</v>
      </c>
      <c r="H27" s="17"/>
      <c r="I27" s="21"/>
      <c r="J27" s="22"/>
      <c r="K27" s="17"/>
      <c r="L27" s="21"/>
      <c r="M27" s="22"/>
      <c r="N27" s="23">
        <f t="shared" si="1"/>
        <v>13.030746705710101</v>
      </c>
      <c r="O27" s="24">
        <f t="shared" si="2"/>
        <v>21.815519765739381</v>
      </c>
      <c r="P27" s="24">
        <f t="shared" si="3"/>
        <v>65.153733528550518</v>
      </c>
      <c r="Q27" t="s">
        <v>149</v>
      </c>
      <c r="R27" t="s">
        <v>312</v>
      </c>
      <c r="S27" s="68" t="s">
        <v>313</v>
      </c>
      <c r="AD27" s="37"/>
      <c r="AE27" s="37"/>
      <c r="AH27" s="37"/>
      <c r="AI27" s="37"/>
      <c r="AJ27" t="s">
        <v>127</v>
      </c>
    </row>
    <row r="28" spans="1:36" s="36" customFormat="1" ht="15" x14ac:dyDescent="0.25">
      <c r="A28">
        <v>1.66</v>
      </c>
      <c r="B28">
        <v>4.1900000000000004</v>
      </c>
      <c r="C28">
        <v>5.25</v>
      </c>
      <c r="D28" s="20">
        <f t="shared" si="0"/>
        <v>3.1549313517280853E-2</v>
      </c>
      <c r="E28" s="17">
        <f>IF(OR($A28="",$B28="",$C28=""),"",A28*'MPTO_working_3-way'!$I27)</f>
        <v>1.7123718604386862</v>
      </c>
      <c r="F28" s="21">
        <f>IF(OR($A28="",$B28="",$C28=""),"",B28*'MPTO_working_3-way'!$I27)</f>
        <v>4.3221916236374076</v>
      </c>
      <c r="G28" s="22">
        <f>IF(OR($A28="",$B28="",$C28=""),"",C28*'MPTO_working_3-way'!$I27)</f>
        <v>5.4156338959657244</v>
      </c>
      <c r="H28" s="17"/>
      <c r="I28" s="21"/>
      <c r="J28" s="22"/>
      <c r="K28" s="17"/>
      <c r="L28" s="21"/>
      <c r="M28" s="22"/>
      <c r="N28" s="23">
        <f t="shared" si="1"/>
        <v>58.3985303136092</v>
      </c>
      <c r="O28" s="24">
        <f t="shared" si="2"/>
        <v>23.136410577706741</v>
      </c>
      <c r="P28" s="24">
        <f t="shared" si="3"/>
        <v>18.465059108684052</v>
      </c>
      <c r="Q28" t="s">
        <v>231</v>
      </c>
      <c r="R28" t="s">
        <v>171</v>
      </c>
      <c r="S28" s="68" t="s">
        <v>313</v>
      </c>
      <c r="AD28" s="37"/>
      <c r="AE28" s="37"/>
      <c r="AH28" s="37"/>
      <c r="AI28" s="37"/>
      <c r="AJ28" t="s">
        <v>127</v>
      </c>
    </row>
    <row r="29" spans="1:36" s="36" customFormat="1" ht="15" x14ac:dyDescent="0.25">
      <c r="A29">
        <v>3.55</v>
      </c>
      <c r="B29">
        <v>3.76</v>
      </c>
      <c r="C29">
        <v>2.08</v>
      </c>
      <c r="D29" s="20">
        <f t="shared" si="0"/>
        <v>2.841681842281174E-2</v>
      </c>
      <c r="E29" s="17">
        <f>IF(OR($A29="",$B29="",$C29=""),"",A29*'MPTO_working_3-way'!$I28)</f>
        <v>3.6508797054009814</v>
      </c>
      <c r="F29" s="21">
        <f>IF(OR($A29="",$B29="",$C29=""),"",B29*'MPTO_working_3-way'!$I28)</f>
        <v>3.8668472372697718</v>
      </c>
      <c r="G29" s="22">
        <f>IF(OR($A29="",$B29="",$C29=""),"",C29*'MPTO_working_3-way'!$I28)</f>
        <v>2.1391069823194484</v>
      </c>
      <c r="H29" s="17"/>
      <c r="I29" s="21"/>
      <c r="J29" s="22"/>
      <c r="K29" s="17"/>
      <c r="L29" s="21"/>
      <c r="M29" s="22"/>
      <c r="N29" s="23">
        <f t="shared" si="1"/>
        <v>27.390658709478583</v>
      </c>
      <c r="O29" s="24">
        <f t="shared" si="2"/>
        <v>25.860861281555579</v>
      </c>
      <c r="P29" s="24">
        <f t="shared" si="3"/>
        <v>46.748480008965849</v>
      </c>
      <c r="Q29" t="s">
        <v>148</v>
      </c>
      <c r="R29" t="s">
        <v>175</v>
      </c>
      <c r="S29" s="68" t="s">
        <v>313</v>
      </c>
      <c r="AD29" s="37"/>
      <c r="AE29" s="37"/>
      <c r="AH29" s="37"/>
      <c r="AI29" s="37"/>
      <c r="AJ29" t="s">
        <v>127</v>
      </c>
    </row>
    <row r="30" spans="1:36" s="36" customFormat="1" ht="15" x14ac:dyDescent="0.25">
      <c r="A30">
        <v>1.97</v>
      </c>
      <c r="B30">
        <v>3.74</v>
      </c>
      <c r="C30">
        <v>3.95</v>
      </c>
      <c r="D30" s="20">
        <f t="shared" si="0"/>
        <v>2.8158449304379829E-2</v>
      </c>
      <c r="E30" s="17">
        <f>IF(OR($A30="",$B30="",$C30=""),"",A30*'MPTO_working_3-way'!$I29)</f>
        <v>2.025472145129628</v>
      </c>
      <c r="F30" s="21">
        <f>IF(OR($A30="",$B30="",$C30=""),"",B30*'MPTO_working_3-way'!$I29)</f>
        <v>3.8453126003983806</v>
      </c>
      <c r="G30" s="22">
        <f>IF(OR($A30="",$B30="",$C30=""),"",C30*'MPTO_working_3-way'!$I29)</f>
        <v>4.0612258747523002</v>
      </c>
      <c r="H30" s="17"/>
      <c r="I30" s="21"/>
      <c r="J30" s="22"/>
      <c r="K30" s="17"/>
      <c r="L30" s="21"/>
      <c r="M30" s="22"/>
      <c r="N30" s="23">
        <f t="shared" si="1"/>
        <v>49.37120475364528</v>
      </c>
      <c r="O30" s="24">
        <f t="shared" si="2"/>
        <v>26.005688065422778</v>
      </c>
      <c r="P30" s="24">
        <f t="shared" si="3"/>
        <v>24.62310718093195</v>
      </c>
      <c r="Q30" t="s">
        <v>174</v>
      </c>
      <c r="R30" t="s">
        <v>230</v>
      </c>
      <c r="S30" s="68" t="s">
        <v>313</v>
      </c>
      <c r="AD30" s="37"/>
      <c r="AE30" s="37"/>
      <c r="AH30" s="37"/>
      <c r="AI30" s="37"/>
      <c r="AJ30" t="s">
        <v>127</v>
      </c>
    </row>
    <row r="31" spans="1:36" s="36" customFormat="1" ht="15" x14ac:dyDescent="0.25">
      <c r="A31">
        <v>2.16</v>
      </c>
      <c r="B31">
        <v>3.75</v>
      </c>
      <c r="C31">
        <v>3.34</v>
      </c>
      <c r="D31" s="20">
        <f t="shared" si="0"/>
        <v>2.9030827234420187E-2</v>
      </c>
      <c r="E31" s="17">
        <f>IF(OR($A31="",$B31="",$C31=""),"",A31*'MPTO_working_3-way'!$I30)</f>
        <v>2.2227065868263476</v>
      </c>
      <c r="F31" s="21">
        <f>IF(OR($A31="",$B31="",$C31=""),"",B31*'MPTO_working_3-way'!$I30)</f>
        <v>3.8588656021290757</v>
      </c>
      <c r="G31" s="22">
        <f>IF(OR($A31="",$B31="",$C31=""),"",C31*'MPTO_working_3-way'!$I30)</f>
        <v>3.4369629629629634</v>
      </c>
      <c r="H31" s="17"/>
      <c r="I31" s="21"/>
      <c r="J31" s="22"/>
      <c r="K31" s="17"/>
      <c r="L31" s="21"/>
      <c r="M31" s="22"/>
      <c r="N31" s="23">
        <f t="shared" si="1"/>
        <v>44.990193754175735</v>
      </c>
      <c r="O31" s="24">
        <f t="shared" si="2"/>
        <v>25.914351602405223</v>
      </c>
      <c r="P31" s="24">
        <f t="shared" si="3"/>
        <v>29.095454643419032</v>
      </c>
      <c r="Q31" t="s">
        <v>172</v>
      </c>
      <c r="R31" t="s">
        <v>141</v>
      </c>
      <c r="S31" s="68" t="s">
        <v>313</v>
      </c>
      <c r="AD31" s="37"/>
      <c r="AE31" s="37"/>
      <c r="AH31" s="37"/>
      <c r="AI31" s="37"/>
      <c r="AJ31" t="s">
        <v>127</v>
      </c>
    </row>
    <row r="32" spans="1:36" s="36" customFormat="1" ht="15" x14ac:dyDescent="0.25">
      <c r="A32">
        <v>3.07</v>
      </c>
      <c r="B32">
        <v>3.01</v>
      </c>
      <c r="C32">
        <v>2.71</v>
      </c>
      <c r="D32" s="20">
        <f t="shared" si="0"/>
        <v>2.6962502680964118E-2</v>
      </c>
      <c r="E32" s="17">
        <f>IF(OR($A32="",$B32="",$C32=""),"",A32*'MPTO_working_3-way'!$I31)</f>
        <v>3.1527748832305598</v>
      </c>
      <c r="F32" s="21">
        <f>IF(OR($A32="",$B32="",$C32=""),"",B32*'MPTO_working_3-way'!$I31)</f>
        <v>3.0911571330697019</v>
      </c>
      <c r="G32" s="22">
        <f>IF(OR($A32="",$B32="",$C32=""),"",C32*'MPTO_working_3-way'!$I31)</f>
        <v>2.7830683822654128</v>
      </c>
      <c r="H32" s="17"/>
      <c r="I32" s="21"/>
      <c r="J32" s="22"/>
      <c r="K32" s="17"/>
      <c r="L32" s="21"/>
      <c r="M32" s="22"/>
      <c r="N32" s="23">
        <f t="shared" si="1"/>
        <v>31.718090794206283</v>
      </c>
      <c r="O32" s="24">
        <f t="shared" si="2"/>
        <v>32.350345095751919</v>
      </c>
      <c r="P32" s="24">
        <f t="shared" si="3"/>
        <v>35.931564110041805</v>
      </c>
      <c r="Q32" t="s">
        <v>281</v>
      </c>
      <c r="R32" t="s">
        <v>180</v>
      </c>
      <c r="S32" s="68" t="s">
        <v>313</v>
      </c>
      <c r="AD32" s="37"/>
      <c r="AE32" s="37"/>
      <c r="AH32" s="37"/>
      <c r="AI32" s="37"/>
      <c r="AJ32" t="s">
        <v>306</v>
      </c>
    </row>
    <row r="33" spans="1:36" s="36" customFormat="1" ht="15" x14ac:dyDescent="0.25">
      <c r="A33">
        <v>1.49</v>
      </c>
      <c r="B33">
        <v>4.45</v>
      </c>
      <c r="C33">
        <v>7.47</v>
      </c>
      <c r="D33" s="20">
        <f t="shared" si="0"/>
        <v>2.9728849288514603E-2</v>
      </c>
      <c r="E33" s="17">
        <f>IF(OR($A33="",$B33="",$C33=""),"",A33*'MPTO_working_3-way'!$I32)</f>
        <v>1.5342959854398868</v>
      </c>
      <c r="F33" s="21">
        <f>IF(OR($A33="",$B33="",$C33=""),"",B33*'MPTO_working_3-way'!$I32)</f>
        <v>4.5822933793338905</v>
      </c>
      <c r="G33" s="22">
        <f>IF(OR($A33="",$B33="",$C33=""),"",C33*'MPTO_working_3-way'!$I32)</f>
        <v>7.6920745041852037</v>
      </c>
      <c r="H33" s="17"/>
      <c r="I33" s="21"/>
      <c r="J33" s="22"/>
      <c r="K33" s="17"/>
      <c r="L33" s="21"/>
      <c r="M33" s="22"/>
      <c r="N33" s="23">
        <f t="shared" si="1"/>
        <v>65.176472433596132</v>
      </c>
      <c r="O33" s="24">
        <f t="shared" si="2"/>
        <v>21.823133466529939</v>
      </c>
      <c r="P33" s="24">
        <f t="shared" si="3"/>
        <v>13.00039409987393</v>
      </c>
      <c r="Q33" t="s">
        <v>234</v>
      </c>
      <c r="R33" t="s">
        <v>177</v>
      </c>
      <c r="S33" s="68" t="s">
        <v>313</v>
      </c>
      <c r="AD33" s="37"/>
      <c r="AE33" s="37"/>
      <c r="AH33" s="37"/>
      <c r="AI33" s="37"/>
      <c r="AJ33" t="s">
        <v>306</v>
      </c>
    </row>
    <row r="34" spans="1:36" s="36" customFormat="1" ht="15" x14ac:dyDescent="0.25">
      <c r="A34">
        <v>2.17</v>
      </c>
      <c r="B34">
        <v>3.5</v>
      </c>
      <c r="C34">
        <v>3.54</v>
      </c>
      <c r="D34" s="20">
        <f t="shared" si="0"/>
        <v>2.9029654508057945E-2</v>
      </c>
      <c r="E34" s="17">
        <f>IF(OR($A34="",$B34="",$C34=""),"",A34*'MPTO_working_3-way'!$I33)</f>
        <v>2.2329943502824858</v>
      </c>
      <c r="F34" s="21">
        <f>IF(OR($A34="",$B34="",$C34=""),"",B34*'MPTO_working_3-way'!$I33)</f>
        <v>3.6016037907782028</v>
      </c>
      <c r="G34" s="22">
        <f>IF(OR($A34="",$B34="",$C34=""),"",C34*'MPTO_working_3-way'!$I33)</f>
        <v>3.6427649769585253</v>
      </c>
      <c r="H34" s="17"/>
      <c r="I34" s="21"/>
      <c r="J34" s="22"/>
      <c r="K34" s="17"/>
      <c r="L34" s="21"/>
      <c r="M34" s="22"/>
      <c r="N34" s="23">
        <f t="shared" si="1"/>
        <v>44.782916708835138</v>
      </c>
      <c r="O34" s="24">
        <f t="shared" si="2"/>
        <v>27.765408359477789</v>
      </c>
      <c r="P34" s="24">
        <f t="shared" si="3"/>
        <v>27.451674931687077</v>
      </c>
      <c r="Q34" t="s">
        <v>247</v>
      </c>
      <c r="R34" t="s">
        <v>241</v>
      </c>
      <c r="S34" s="68" t="s">
        <v>313</v>
      </c>
      <c r="AD34" s="37"/>
      <c r="AE34" s="37"/>
      <c r="AH34" s="37"/>
      <c r="AI34" s="37"/>
      <c r="AJ34" t="s">
        <v>307</v>
      </c>
    </row>
    <row r="35" spans="1:36" s="36" customFormat="1" ht="15" x14ac:dyDescent="0.25">
      <c r="A35">
        <v>2.62</v>
      </c>
      <c r="B35">
        <v>3.56</v>
      </c>
      <c r="C35">
        <v>2.74</v>
      </c>
      <c r="D35" s="20">
        <f t="shared" si="0"/>
        <v>2.7541769367106506E-2</v>
      </c>
      <c r="E35" s="17">
        <f>IF(OR($A35="",$B35="",$C35=""),"",A35*'MPTO_working_3-way'!$I34)</f>
        <v>2.6921594357418193</v>
      </c>
      <c r="F35" s="21">
        <f>IF(OR($A35="",$B35="",$C35=""),"",B35*'MPTO_working_3-way'!$I34)</f>
        <v>3.6580486989468994</v>
      </c>
      <c r="G35" s="22">
        <f>IF(OR($A35="",$B35="",$C35=""),"",C35*'MPTO_working_3-way'!$I34)</f>
        <v>2.8154644480658719</v>
      </c>
      <c r="H35" s="17"/>
      <c r="I35" s="21"/>
      <c r="J35" s="22"/>
      <c r="K35" s="17"/>
      <c r="L35" s="21"/>
      <c r="M35" s="22"/>
      <c r="N35" s="23">
        <f t="shared" si="1"/>
        <v>37.14490259097348</v>
      </c>
      <c r="O35" s="24">
        <f t="shared" si="2"/>
        <v>27.336978873132168</v>
      </c>
      <c r="P35" s="24">
        <f t="shared" si="3"/>
        <v>35.518118535894352</v>
      </c>
      <c r="Q35" t="s">
        <v>240</v>
      </c>
      <c r="R35" t="s">
        <v>182</v>
      </c>
      <c r="S35" s="68" t="s">
        <v>313</v>
      </c>
      <c r="AD35" s="37"/>
      <c r="AE35" s="37"/>
      <c r="AH35" s="37"/>
      <c r="AI35" s="37"/>
      <c r="AJ35" t="s">
        <v>307</v>
      </c>
    </row>
    <row r="36" spans="1:36" s="36" customFormat="1" ht="15" x14ac:dyDescent="0.25">
      <c r="A36">
        <v>2.34</v>
      </c>
      <c r="B36">
        <v>3.26</v>
      </c>
      <c r="C36">
        <v>3.28</v>
      </c>
      <c r="D36" s="20">
        <f t="shared" si="0"/>
        <v>3.8976942388583957E-2</v>
      </c>
      <c r="E36" s="17">
        <f>IF(OR($A36="",$B36="",$C36=""),"",A36*'MPTO_working_3-way'!$I35)</f>
        <v>2.4312060451892865</v>
      </c>
      <c r="F36" s="21">
        <f>IF(OR($A36="",$B36="",$C36=""),"",B36*'MPTO_working_3-way'!$I35)</f>
        <v>3.3870648321867836</v>
      </c>
      <c r="G36" s="22">
        <f>IF(OR($A36="",$B36="",$C36=""),"",C36*'MPTO_working_3-way'!$I35)</f>
        <v>3.4078443710345554</v>
      </c>
      <c r="H36" s="17"/>
      <c r="I36" s="21"/>
      <c r="J36" s="22"/>
      <c r="K36" s="17"/>
      <c r="L36" s="21"/>
      <c r="M36" s="22"/>
      <c r="N36" s="23">
        <f t="shared" si="1"/>
        <v>41.131849025249643</v>
      </c>
      <c r="O36" s="24">
        <f t="shared" si="2"/>
        <v>29.524087950639316</v>
      </c>
      <c r="P36" s="24">
        <f t="shared" si="3"/>
        <v>29.344063024111026</v>
      </c>
      <c r="Q36" t="s">
        <v>283</v>
      </c>
      <c r="R36" t="s">
        <v>189</v>
      </c>
      <c r="S36" s="68" t="s">
        <v>313</v>
      </c>
      <c r="AD36" s="37"/>
      <c r="AE36" s="37"/>
      <c r="AH36" s="37"/>
      <c r="AI36" s="37"/>
      <c r="AJ36" t="s">
        <v>308</v>
      </c>
    </row>
    <row r="37" spans="1:36" s="36" customFormat="1" ht="15" x14ac:dyDescent="0.25">
      <c r="A37">
        <v>1.8</v>
      </c>
      <c r="B37">
        <v>3.5</v>
      </c>
      <c r="C37">
        <v>5</v>
      </c>
      <c r="D37" s="20">
        <f t="shared" si="0"/>
        <v>4.1269841269841345E-2</v>
      </c>
      <c r="E37" s="17">
        <f>IF(OR($A37="",$B37="",$C37=""),"",A37*'MPTO_working_3-way'!$I36)</f>
        <v>1.8742857142857146</v>
      </c>
      <c r="F37" s="21">
        <f>IF(OR($A37="",$B37="",$C37=""),"",B37*'MPTO_working_3-way'!$I36)</f>
        <v>3.6444444444444448</v>
      </c>
      <c r="G37" s="22">
        <f>IF(OR($A37="",$B37="",$C37=""),"",C37*'MPTO_working_3-way'!$I36)</f>
        <v>5.2063492063492065</v>
      </c>
      <c r="H37" s="31"/>
      <c r="I37" s="32"/>
      <c r="J37" s="33"/>
      <c r="K37" s="31"/>
      <c r="L37" s="32"/>
      <c r="M37" s="33"/>
      <c r="N37" s="23">
        <f t="shared" si="1"/>
        <v>53.353658536585357</v>
      </c>
      <c r="O37" s="24">
        <f t="shared" si="2"/>
        <v>27.439024390243897</v>
      </c>
      <c r="P37" s="24">
        <f t="shared" si="3"/>
        <v>19.207317073170731</v>
      </c>
      <c r="Q37" t="s">
        <v>285</v>
      </c>
      <c r="R37" t="s">
        <v>187</v>
      </c>
      <c r="S37" s="72" t="s">
        <v>313</v>
      </c>
      <c r="AD37" s="37"/>
      <c r="AE37" s="37"/>
      <c r="AH37" s="37"/>
      <c r="AI37" s="37"/>
      <c r="AJ37" t="s">
        <v>308</v>
      </c>
    </row>
    <row r="38" spans="1:36" s="36" customFormat="1" ht="15" x14ac:dyDescent="0.25">
      <c r="A38">
        <v>2.25</v>
      </c>
      <c r="B38">
        <v>3.33</v>
      </c>
      <c r="C38">
        <v>3.4</v>
      </c>
      <c r="D38" s="20">
        <f t="shared" si="0"/>
        <v>3.8862391803568208E-2</v>
      </c>
      <c r="E38" s="17">
        <f>IF(OR($A38="",$B38="",$C38=""),"",A38*'MPTO_working_3-way'!$I37)</f>
        <v>2.3374403815580287</v>
      </c>
      <c r="F38" s="21">
        <f>IF(OR($A38="",$B38="",$C38=""),"",B38*'MPTO_working_3-way'!$I37)</f>
        <v>3.4594117647058824</v>
      </c>
      <c r="G38" s="22">
        <f>IF(OR($A38="",$B38="",$C38=""),"",C38*'MPTO_working_3-way'!$I37)</f>
        <v>3.5321321321321317</v>
      </c>
      <c r="H38" s="17"/>
      <c r="I38" s="21"/>
      <c r="J38" s="22"/>
      <c r="K38" s="17"/>
      <c r="L38" s="21"/>
      <c r="M38" s="22"/>
      <c r="N38" s="23">
        <f t="shared" si="1"/>
        <v>42.781839823159324</v>
      </c>
      <c r="O38" s="24">
        <f t="shared" si="2"/>
        <v>28.906648529161703</v>
      </c>
      <c r="P38" s="24">
        <f t="shared" si="3"/>
        <v>28.311511647678973</v>
      </c>
      <c r="Q38" t="s">
        <v>284</v>
      </c>
      <c r="R38" t="s">
        <v>191</v>
      </c>
      <c r="S38" s="68" t="s">
        <v>313</v>
      </c>
      <c r="AD38" s="37"/>
      <c r="AE38" s="37"/>
      <c r="AH38" s="37"/>
      <c r="AI38" s="37"/>
      <c r="AJ38" t="s">
        <v>308</v>
      </c>
    </row>
    <row r="39" spans="1:36" s="36" customFormat="1" ht="15" x14ac:dyDescent="0.25">
      <c r="A39">
        <v>2.82</v>
      </c>
      <c r="B39">
        <v>3.13</v>
      </c>
      <c r="C39">
        <v>2.75</v>
      </c>
      <c r="D39" s="20">
        <f t="shared" si="0"/>
        <v>3.7735110605751743E-2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31"/>
      <c r="I39" s="32"/>
      <c r="J39" s="33"/>
      <c r="K39" s="31"/>
      <c r="L39" s="32"/>
      <c r="M39" s="33"/>
      <c r="N39" s="23" t="e">
        <f t="shared" si="1"/>
        <v>#REF!</v>
      </c>
      <c r="O39" s="24" t="e">
        <f t="shared" si="2"/>
        <v>#REF!</v>
      </c>
      <c r="P39" s="24" t="e">
        <f t="shared" si="3"/>
        <v>#REF!</v>
      </c>
      <c r="Q39" t="s">
        <v>253</v>
      </c>
      <c r="R39" t="s">
        <v>250</v>
      </c>
      <c r="S39" s="72" t="s">
        <v>313</v>
      </c>
      <c r="AD39" s="37"/>
      <c r="AE39" s="37"/>
      <c r="AH39" s="37"/>
      <c r="AI39" s="37"/>
      <c r="AJ39" t="s">
        <v>308</v>
      </c>
    </row>
    <row r="40" spans="1:36" s="36" customFormat="1" ht="15" x14ac:dyDescent="0.25">
      <c r="A40">
        <v>3.43</v>
      </c>
      <c r="B40">
        <v>3.03</v>
      </c>
      <c r="C40">
        <v>2.36</v>
      </c>
      <c r="D40" s="20">
        <f t="shared" si="0"/>
        <v>4.5307006364025293E-2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1"/>
        <v>#REF!</v>
      </c>
      <c r="O40" s="24" t="e">
        <f t="shared" si="2"/>
        <v>#REF!</v>
      </c>
      <c r="P40" s="24" t="e">
        <f t="shared" si="3"/>
        <v>#REF!</v>
      </c>
      <c r="Q40" t="s">
        <v>151</v>
      </c>
      <c r="R40" t="s">
        <v>286</v>
      </c>
      <c r="S40" s="68" t="s">
        <v>313</v>
      </c>
      <c r="AD40" s="37"/>
      <c r="AE40" s="37"/>
      <c r="AH40" s="37"/>
      <c r="AI40" s="37"/>
      <c r="AJ40" t="s">
        <v>304</v>
      </c>
    </row>
    <row r="41" spans="1:36" s="36" customFormat="1" ht="15" x14ac:dyDescent="0.25">
      <c r="A41">
        <v>5.49</v>
      </c>
      <c r="B41">
        <v>4.03</v>
      </c>
      <c r="C41">
        <v>1.62</v>
      </c>
      <c r="D41" s="20">
        <f t="shared" si="0"/>
        <v>4.7572270910892334E-2</v>
      </c>
      <c r="E41" s="17">
        <f>IF(OR($A41="",$B41="",$C41=""),"",A41*'MPTO_working_3-way'!$I40)</f>
        <v>5.6971657572255774</v>
      </c>
      <c r="F41" s="21">
        <f>IF(OR($A41="",$B41="",$C41=""),"",B41*'MPTO_working_3-way'!$I40)</f>
        <v>4.1820724957411795</v>
      </c>
      <c r="G41" s="22">
        <f>IF(OR($A41="",$B41="",$C41=""),"",C41*'MPTO_working_3-way'!$I40)</f>
        <v>1.681130879181318</v>
      </c>
      <c r="H41" s="17"/>
      <c r="I41" s="21"/>
      <c r="J41" s="22"/>
      <c r="K41" s="17"/>
      <c r="L41" s="21"/>
      <c r="M41" s="22"/>
      <c r="N41" s="23">
        <f t="shared" si="1"/>
        <v>17.552587420011857</v>
      </c>
      <c r="O41" s="24">
        <f t="shared" si="2"/>
        <v>23.911589314110447</v>
      </c>
      <c r="P41" s="24">
        <f t="shared" si="3"/>
        <v>59.483768478929065</v>
      </c>
      <c r="Q41" t="s">
        <v>194</v>
      </c>
      <c r="R41" t="s">
        <v>258</v>
      </c>
      <c r="S41" s="68" t="s">
        <v>313</v>
      </c>
      <c r="AD41" s="37"/>
      <c r="AE41" s="37"/>
      <c r="AH41" s="37"/>
      <c r="AI41" s="37"/>
      <c r="AJ41" t="s">
        <v>304</v>
      </c>
    </row>
    <row r="42" spans="1:36" s="36" customFormat="1" ht="15" x14ac:dyDescent="0.25">
      <c r="A42">
        <v>2.4300000000000002</v>
      </c>
      <c r="B42">
        <v>3.23</v>
      </c>
      <c r="C42">
        <v>3.27</v>
      </c>
      <c r="D42" s="20">
        <f t="shared" si="0"/>
        <v>2.6930554518187044E-2</v>
      </c>
      <c r="E42" s="17">
        <f>IF(OR($A42="",$B42="",$C42=""),"",A42*'MPTO_working_3-way'!$I41)</f>
        <v>2.5400960254645817</v>
      </c>
      <c r="F42" s="21">
        <f>IF(OR($A42="",$B42="",$C42=""),"",B42*'MPTO_working_3-way'!$I41)</f>
        <v>3.3763416305558018</v>
      </c>
      <c r="G42" s="22">
        <f>IF(OR($A42="",$B42="",$C42=""),"",C42*'MPTO_working_3-way'!$I41)</f>
        <v>3.4181539108103629</v>
      </c>
      <c r="H42" s="17"/>
      <c r="I42" s="21"/>
      <c r="J42" s="22"/>
      <c r="K42" s="17"/>
      <c r="L42" s="21"/>
      <c r="M42" s="22"/>
      <c r="N42" s="23">
        <f t="shared" si="1"/>
        <v>39.368590398746868</v>
      </c>
      <c r="O42" s="24">
        <f t="shared" si="2"/>
        <v>29.617855934660952</v>
      </c>
      <c r="P42" s="24">
        <f t="shared" si="3"/>
        <v>29.255558002738496</v>
      </c>
      <c r="Q42" t="s">
        <v>263</v>
      </c>
      <c r="R42" t="s">
        <v>202</v>
      </c>
      <c r="S42" s="68" t="s">
        <v>313</v>
      </c>
      <c r="AD42" s="37"/>
      <c r="AE42" s="37"/>
      <c r="AH42" s="37"/>
      <c r="AI42" s="37"/>
      <c r="AJ42" t="s">
        <v>309</v>
      </c>
    </row>
    <row r="43" spans="1:36" s="36" customFormat="1" ht="15" x14ac:dyDescent="0.25">
      <c r="A43">
        <v>2.2000000000000002</v>
      </c>
      <c r="B43">
        <v>3.43</v>
      </c>
      <c r="C43">
        <v>3.54</v>
      </c>
      <c r="D43" s="20">
        <f t="shared" si="0"/>
        <v>2.8576519756042362E-2</v>
      </c>
      <c r="E43" s="17">
        <f>IF(OR($A43="",$B43="",$C43=""),"",A43*'MPTO_working_3-way'!$I42)</f>
        <v>2.3046589960039632</v>
      </c>
      <c r="F43" s="21">
        <f>IF(OR($A43="",$B43="",$C43=""),"",B43*'MPTO_working_3-way'!$I42)</f>
        <v>3.5931728892243608</v>
      </c>
      <c r="G43" s="22">
        <f>IF(OR($A43="",$B43="",$C43=""),"",C43*'MPTO_working_3-way'!$I42)</f>
        <v>3.7084058390245591</v>
      </c>
      <c r="H43" s="17"/>
      <c r="I43" s="21"/>
      <c r="J43" s="22"/>
      <c r="K43" s="17"/>
      <c r="L43" s="21"/>
      <c r="M43" s="22"/>
      <c r="N43" s="23">
        <f t="shared" si="1"/>
        <v>43.390367153400788</v>
      </c>
      <c r="O43" s="24">
        <f t="shared" si="2"/>
        <v>27.830556191685634</v>
      </c>
      <c r="P43" s="24">
        <f t="shared" si="3"/>
        <v>26.965764897593708</v>
      </c>
      <c r="Q43" t="s">
        <v>198</v>
      </c>
      <c r="R43" t="s">
        <v>292</v>
      </c>
      <c r="S43" s="68" t="s">
        <v>313</v>
      </c>
      <c r="AD43" s="37"/>
      <c r="AE43" s="37"/>
      <c r="AH43" s="37"/>
      <c r="AI43" s="37"/>
      <c r="AJ43" t="s">
        <v>309</v>
      </c>
    </row>
    <row r="44" spans="1:36" s="36" customFormat="1" ht="15" x14ac:dyDescent="0.25">
      <c r="A44">
        <v>3.28</v>
      </c>
      <c r="B44">
        <v>3.63</v>
      </c>
      <c r="C44">
        <v>2.2400000000000002</v>
      </c>
      <c r="D44" s="20">
        <f t="shared" si="0"/>
        <v>2.6788713872970993E-2</v>
      </c>
      <c r="E44" s="17">
        <f>IF(OR($A44="",$B44="",$C44=""),"",A44*'MPTO_working_3-way'!$I43)</f>
        <v>3.3683322188196532</v>
      </c>
      <c r="F44" s="21">
        <f>IF(OR($A44="",$B44="",$C44=""),"",B44*'MPTO_working_3-way'!$I43)</f>
        <v>3.7277579129010188</v>
      </c>
      <c r="G44" s="22">
        <f>IF(OR($A44="",$B44="",$C44=""),"",C44*'MPTO_working_3-way'!$I43)</f>
        <v>2.3003244421207394</v>
      </c>
      <c r="H44" s="17"/>
      <c r="I44" s="21"/>
      <c r="J44" s="22"/>
      <c r="K44" s="17"/>
      <c r="L44" s="21"/>
      <c r="M44" s="22"/>
      <c r="N44" s="23">
        <f t="shared" si="1"/>
        <v>29.688282955367885</v>
      </c>
      <c r="O44" s="24">
        <f t="shared" si="2"/>
        <v>26.825776334326907</v>
      </c>
      <c r="P44" s="24">
        <f t="shared" si="3"/>
        <v>43.472128613217251</v>
      </c>
      <c r="Q44" t="s">
        <v>200</v>
      </c>
      <c r="R44" t="s">
        <v>293</v>
      </c>
      <c r="S44" s="68" t="s">
        <v>313</v>
      </c>
      <c r="AD44" s="37"/>
      <c r="AE44" s="37"/>
      <c r="AH44" s="37"/>
      <c r="AI44" s="37"/>
      <c r="AJ44" t="s">
        <v>309</v>
      </c>
    </row>
    <row r="45" spans="1:36" s="36" customFormat="1" ht="15" x14ac:dyDescent="0.25">
      <c r="A45">
        <v>2.57</v>
      </c>
      <c r="B45">
        <v>3.56</v>
      </c>
      <c r="C45">
        <v>2.79</v>
      </c>
      <c r="D45" s="20">
        <f t="shared" si="0"/>
        <v>2.8426873838353517E-2</v>
      </c>
      <c r="E45" s="17">
        <f>IF(OR($A45="",$B45="",$C45=""),"",A45*'MPTO_working_3-way'!$I44)</f>
        <v>2.6434416557730289</v>
      </c>
      <c r="F45" s="21">
        <f>IF(OR($A45="",$B45="",$C45=""),"",B45*'MPTO_working_3-way'!$I44)</f>
        <v>3.6617324103315108</v>
      </c>
      <c r="G45" s="22">
        <f>IF(OR($A45="",$B45="",$C45=""),"",C45*'MPTO_working_3-way'!$I44)</f>
        <v>2.8697284901193583</v>
      </c>
      <c r="H45" s="17"/>
      <c r="I45" s="21"/>
      <c r="J45" s="22"/>
      <c r="K45" s="17"/>
      <c r="L45" s="21"/>
      <c r="M45" s="22"/>
      <c r="N45" s="23">
        <f t="shared" si="1"/>
        <v>37.829471205316509</v>
      </c>
      <c r="O45" s="24">
        <f t="shared" si="2"/>
        <v>27.309477808332428</v>
      </c>
      <c r="P45" s="24">
        <f t="shared" si="3"/>
        <v>34.846502149700157</v>
      </c>
      <c r="Q45" t="s">
        <v>269</v>
      </c>
      <c r="R45" t="s">
        <v>205</v>
      </c>
      <c r="S45" s="68" t="s">
        <v>313</v>
      </c>
      <c r="AD45" s="37"/>
      <c r="AE45" s="37"/>
      <c r="AH45" s="37"/>
      <c r="AI45" s="37"/>
      <c r="AJ45" t="s">
        <v>310</v>
      </c>
    </row>
    <row r="46" spans="1:36" s="36" customFormat="1" ht="15" x14ac:dyDescent="0.25">
      <c r="A46">
        <v>1.93</v>
      </c>
      <c r="B46">
        <v>3.84</v>
      </c>
      <c r="C46">
        <v>4</v>
      </c>
      <c r="D46" s="20">
        <f t="shared" si="0"/>
        <v>2.8551381692573541E-2</v>
      </c>
      <c r="E46" s="17">
        <f>IF(OR($A46="",$B46="",$C46=""),"",A46*'MPTO_working_3-way'!$I45)</f>
        <v>1.981702217774834</v>
      </c>
      <c r="F46" s="21">
        <f>IF(OR($A46="",$B46="",$C46=""),"",B46*'MPTO_working_3-way'!$I45)</f>
        <v>3.9428686612722084</v>
      </c>
      <c r="G46" s="22">
        <f>IF(OR($A46="",$B46="",$C46=""),"",C46*'MPTO_working_3-way'!$I45)</f>
        <v>4.107154855491884</v>
      </c>
      <c r="H46" s="17"/>
      <c r="I46" s="21"/>
      <c r="J46" s="22"/>
      <c r="K46" s="17"/>
      <c r="L46" s="21"/>
      <c r="M46" s="22"/>
      <c r="N46" s="23">
        <f t="shared" si="1"/>
        <v>50.461668308715723</v>
      </c>
      <c r="O46" s="24">
        <f t="shared" si="2"/>
        <v>25.362244748911809</v>
      </c>
      <c r="P46" s="24">
        <f t="shared" si="3"/>
        <v>24.347754958955335</v>
      </c>
      <c r="Q46" t="s">
        <v>203</v>
      </c>
      <c r="R46" t="s">
        <v>266</v>
      </c>
      <c r="S46" s="68" t="s">
        <v>313</v>
      </c>
      <c r="AD46" s="37"/>
      <c r="AE46" s="37"/>
      <c r="AH46" s="37"/>
      <c r="AI46" s="37"/>
      <c r="AJ46" t="s">
        <v>310</v>
      </c>
    </row>
    <row r="47" spans="1:36" s="36" customFormat="1" ht="15" x14ac:dyDescent="0.25">
      <c r="A47">
        <v>1.84</v>
      </c>
      <c r="B47">
        <v>3.56</v>
      </c>
      <c r="C47">
        <v>4.8499999999999996</v>
      </c>
      <c r="D47" s="20">
        <f t="shared" si="0"/>
        <v>3.0562704284368802E-2</v>
      </c>
      <c r="E47" s="17">
        <f>IF(OR($A47="",$B47="",$C47=""),"",A47*'MPTO_working_3-way'!$I46)</f>
        <v>1.8923054478625705</v>
      </c>
      <c r="F47" s="21">
        <f>IF(OR($A47="",$B47="",$C47=""),"",B47*'MPTO_working_3-way'!$I46)</f>
        <v>3.6611996708645385</v>
      </c>
      <c r="G47" s="22">
        <f>IF(OR($A47="",$B47="",$C47=""),"",C47*'MPTO_working_3-way'!$I46)</f>
        <v>4.9878703381160143</v>
      </c>
      <c r="H47" s="17"/>
      <c r="I47" s="21"/>
      <c r="J47" s="22"/>
      <c r="K47" s="17"/>
      <c r="L47" s="21"/>
      <c r="M47" s="22"/>
      <c r="N47" s="23">
        <f t="shared" si="1"/>
        <v>52.845591134852846</v>
      </c>
      <c r="O47" s="24">
        <f t="shared" si="2"/>
        <v>27.313451597789111</v>
      </c>
      <c r="P47" s="24">
        <f t="shared" si="3"/>
        <v>20.048636636727679</v>
      </c>
      <c r="Q47" t="s">
        <v>295</v>
      </c>
      <c r="R47" t="s">
        <v>296</v>
      </c>
      <c r="S47" s="68" t="s">
        <v>313</v>
      </c>
      <c r="AD47" s="37"/>
      <c r="AE47" s="37"/>
      <c r="AH47" s="37"/>
      <c r="AI47" s="37"/>
      <c r="AJ47" t="s">
        <v>310</v>
      </c>
    </row>
    <row r="48" spans="1:36" s="36" customFormat="1" ht="15" x14ac:dyDescent="0.25">
      <c r="A48">
        <v>1.97</v>
      </c>
      <c r="B48">
        <v>3.6</v>
      </c>
      <c r="C48">
        <v>4.1100000000000003</v>
      </c>
      <c r="D48" s="20">
        <f t="shared" si="0"/>
        <v>2.8700993408837361E-2</v>
      </c>
      <c r="E48" s="17">
        <f>IF(OR($A48="",$B48="",$C48=""),"",A48*'MPTO_working_3-way'!$I47)</f>
        <v>2.02624622193437</v>
      </c>
      <c r="F48" s="21">
        <f>IF(OR($A48="",$B48="",$C48=""),"",B48*'MPTO_working_3-way'!$I47)</f>
        <v>3.702784974093265</v>
      </c>
      <c r="G48" s="22">
        <f>IF(OR($A48="",$B48="",$C48=""),"",C48*'MPTO_working_3-way'!$I47)</f>
        <v>4.2273461787564779</v>
      </c>
      <c r="H48" s="17"/>
      <c r="I48" s="21"/>
      <c r="J48" s="22"/>
      <c r="K48" s="17"/>
      <c r="L48" s="21"/>
      <c r="M48" s="22"/>
      <c r="N48" s="23">
        <f t="shared" si="1"/>
        <v>49.352343716912308</v>
      </c>
      <c r="O48" s="24">
        <f t="shared" si="2"/>
        <v>27.006699200643681</v>
      </c>
      <c r="P48" s="24">
        <f t="shared" si="3"/>
        <v>23.655502949468911</v>
      </c>
      <c r="Q48" t="s">
        <v>119</v>
      </c>
      <c r="R48" t="s">
        <v>272</v>
      </c>
      <c r="S48" s="68" t="s">
        <v>313</v>
      </c>
      <c r="AD48" s="37"/>
      <c r="AE48" s="37"/>
      <c r="AH48" s="37"/>
      <c r="AI48" s="37"/>
      <c r="AJ48" t="s">
        <v>128</v>
      </c>
    </row>
    <row r="49" spans="1:36" s="36" customFormat="1" ht="15" x14ac:dyDescent="0.25">
      <c r="A49">
        <v>2.0499999999999998</v>
      </c>
      <c r="B49">
        <v>3.76</v>
      </c>
      <c r="C49">
        <v>3.65</v>
      </c>
      <c r="D49" s="20">
        <f t="shared" si="0"/>
        <v>2.7734927597017123E-2</v>
      </c>
      <c r="E49" s="17">
        <f>IF(OR($A49="",$B49="",$C49=""),"",A49*'MPTO_working_3-way'!$I48)</f>
        <v>2.1126535437829559</v>
      </c>
      <c r="F49" s="21">
        <f>IF(OR($A49="",$B49="",$C49=""),"",B49*'MPTO_working_3-way'!$I48)</f>
        <v>3.8749157681092266</v>
      </c>
      <c r="G49" s="22">
        <f>IF(OR($A49="",$B49="",$C49=""),"",C49*'MPTO_working_3-way'!$I48)</f>
        <v>3.7615538706379459</v>
      </c>
      <c r="H49" s="17"/>
      <c r="I49" s="21"/>
      <c r="J49" s="22"/>
      <c r="K49" s="17"/>
      <c r="L49" s="21"/>
      <c r="M49" s="22"/>
      <c r="N49" s="23">
        <f t="shared" si="1"/>
        <v>47.333837719997469</v>
      </c>
      <c r="O49" s="24">
        <f t="shared" si="2"/>
        <v>25.807012586700743</v>
      </c>
      <c r="P49" s="24">
        <f t="shared" si="3"/>
        <v>26.584758171505428</v>
      </c>
      <c r="Q49" t="s">
        <v>207</v>
      </c>
      <c r="R49" t="s">
        <v>273</v>
      </c>
      <c r="S49" s="68" t="s">
        <v>313</v>
      </c>
      <c r="AD49" s="37"/>
      <c r="AE49" s="37"/>
      <c r="AH49" s="37"/>
      <c r="AI49" s="37"/>
      <c r="AJ49" t="s">
        <v>128</v>
      </c>
    </row>
    <row r="50" spans="1:36" s="36" customFormat="1" ht="15" x14ac:dyDescent="0.25">
      <c r="A50">
        <v>3.13</v>
      </c>
      <c r="B50">
        <v>3</v>
      </c>
      <c r="C50">
        <v>2.56</v>
      </c>
      <c r="D50" s="20">
        <f t="shared" si="0"/>
        <v>4.3447151224706992E-2</v>
      </c>
      <c r="E50" s="17">
        <f>IF(OR($A50="",$B50="",$C50=""),"",A50*'MPTO_working_3-way'!$I49)</f>
        <v>3.219834109369661</v>
      </c>
      <c r="F50" s="21">
        <f>IF(OR($A50="",$B50="",$C50=""),"",B50*'MPTO_working_3-way'!$I49)</f>
        <v>3.0861029802265119</v>
      </c>
      <c r="G50" s="22">
        <f>IF(OR($A50="",$B50="",$C50=""),"",C50*'MPTO_working_3-way'!$I49)</f>
        <v>2.6334745431266238</v>
      </c>
      <c r="H50" s="17"/>
      <c r="I50" s="21"/>
      <c r="J50" s="22"/>
      <c r="K50" s="17"/>
      <c r="L50" s="21"/>
      <c r="M50" s="22"/>
      <c r="N50" s="23">
        <f t="shared" si="1"/>
        <v>31.057500667193306</v>
      </c>
      <c r="O50" s="24">
        <f t="shared" si="2"/>
        <v>32.403325696105014</v>
      </c>
      <c r="P50" s="24">
        <f t="shared" si="3"/>
        <v>37.972647300123057</v>
      </c>
      <c r="Q50" t="s">
        <v>72</v>
      </c>
      <c r="R50" t="s">
        <v>87</v>
      </c>
      <c r="S50" s="68" t="s">
        <v>314</v>
      </c>
      <c r="AD50" s="37"/>
      <c r="AE50" s="37"/>
      <c r="AH50" s="37"/>
      <c r="AI50" s="37"/>
      <c r="AJ50" t="s">
        <v>124</v>
      </c>
    </row>
    <row r="51" spans="1:36" s="36" customFormat="1" ht="15" x14ac:dyDescent="0.25">
      <c r="A51">
        <v>3.43</v>
      </c>
      <c r="B51">
        <v>2.93</v>
      </c>
      <c r="C51">
        <v>2.4300000000000002</v>
      </c>
      <c r="D51" s="20">
        <f t="shared" si="0"/>
        <v>4.436475157687414E-2</v>
      </c>
      <c r="E51" s="17">
        <f>IF(OR($A51="",$B51="",$C51=""),"",A51*'MPTO_working_3-way'!$I50)</f>
        <v>3.5251308016577689</v>
      </c>
      <c r="F51" s="21">
        <f>IF(OR($A51="",$B51="",$C51=""),"",B51*'MPTO_working_3-way'!$I50)</f>
        <v>3.0112633378592601</v>
      </c>
      <c r="G51" s="22">
        <f>IF(OR($A51="",$B51="",$C51=""),"",C51*'MPTO_working_3-way'!$I50)</f>
        <v>2.4973958740607518</v>
      </c>
      <c r="H51" s="17"/>
      <c r="I51" s="21"/>
      <c r="J51" s="22"/>
      <c r="K51" s="17"/>
      <c r="L51" s="21"/>
      <c r="M51" s="22"/>
      <c r="N51" s="23">
        <f t="shared" si="1"/>
        <v>28.367741688612757</v>
      </c>
      <c r="O51" s="24">
        <f t="shared" si="2"/>
        <v>33.208653239570566</v>
      </c>
      <c r="P51" s="24">
        <f t="shared" si="3"/>
        <v>40.041709461704428</v>
      </c>
      <c r="Q51" t="s">
        <v>90</v>
      </c>
      <c r="R51" t="s">
        <v>112</v>
      </c>
      <c r="S51" s="68" t="s">
        <v>314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1.91</v>
      </c>
      <c r="B52">
        <v>3.45</v>
      </c>
      <c r="C52">
        <v>4.2699999999999996</v>
      </c>
      <c r="D52" s="20">
        <f t="shared" si="0"/>
        <v>4.7607319358577982E-2</v>
      </c>
      <c r="E52" s="17">
        <f>IF(OR($A52="",$B52="",$C52=""),"",A52*'MPTO_working_3-way'!$I51)</f>
        <v>1.9929840588391903</v>
      </c>
      <c r="F52" s="21">
        <f>IF(OR($A52="",$B52="",$C52=""),"",B52*'MPTO_working_3-way'!$I51)</f>
        <v>3.5998926717252395</v>
      </c>
      <c r="G52" s="22">
        <f>IF(OR($A52="",$B52="",$C52=""),"",C52*'MPTO_working_3-way'!$I51)</f>
        <v>4.4555193357294982</v>
      </c>
      <c r="H52" s="17"/>
      <c r="I52" s="21"/>
      <c r="J52" s="22"/>
      <c r="K52" s="17"/>
      <c r="L52" s="21"/>
      <c r="M52" s="22"/>
      <c r="N52" s="23">
        <f t="shared" si="1"/>
        <v>50.17601598792757</v>
      </c>
      <c r="O52" s="24">
        <f t="shared" si="2"/>
        <v>27.778605952736712</v>
      </c>
      <c r="P52" s="24">
        <f t="shared" si="3"/>
        <v>22.444072725279081</v>
      </c>
      <c r="Q52" t="s">
        <v>77</v>
      </c>
      <c r="R52" t="s">
        <v>80</v>
      </c>
      <c r="S52" s="68" t="s">
        <v>314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2.96</v>
      </c>
      <c r="B53">
        <v>3.27</v>
      </c>
      <c r="C53">
        <v>2.5</v>
      </c>
      <c r="D53" s="20">
        <f t="shared" si="0"/>
        <v>4.364823539135454E-2</v>
      </c>
      <c r="E53" s="17">
        <f>IF(OR($A53="",$B53="",$C53=""),"",A53*'MPTO_working_3-way'!$I52)</f>
        <v>3.0913196646675476</v>
      </c>
      <c r="F53" s="21">
        <f>IF(OR($A53="",$B53="",$C53=""),"",B53*'MPTO_working_3-way'!$I52)</f>
        <v>3.4150727376563785</v>
      </c>
      <c r="G53" s="22">
        <f>IF(OR($A53="",$B53="",$C53=""),"",C53*'MPTO_working_3-way'!$I52)</f>
        <v>2.6109118789421855</v>
      </c>
      <c r="H53" s="17"/>
      <c r="I53" s="21"/>
      <c r="J53" s="22"/>
      <c r="K53" s="17"/>
      <c r="L53" s="21"/>
      <c r="M53" s="22"/>
      <c r="N53" s="23">
        <f t="shared" si="1"/>
        <v>32.348644219152398</v>
      </c>
      <c r="O53" s="24">
        <f t="shared" si="2"/>
        <v>29.281953176969754</v>
      </c>
      <c r="P53" s="24">
        <f t="shared" si="3"/>
        <v>38.300794755476439</v>
      </c>
      <c r="Q53" t="s">
        <v>75</v>
      </c>
      <c r="R53" t="s">
        <v>120</v>
      </c>
      <c r="S53" s="68" t="s">
        <v>314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3.75</v>
      </c>
      <c r="B54">
        <v>2.97</v>
      </c>
      <c r="C54">
        <v>2.1800000000000002</v>
      </c>
      <c r="D54" s="20">
        <f t="shared" si="0"/>
        <v>6.2082599697278473E-2</v>
      </c>
      <c r="E54" s="17">
        <f>IF(OR($A54="",$B54="",$C54=""),"",A54*'MPTO_working_3-way'!$I53)</f>
        <v>3.9285274475946674</v>
      </c>
      <c r="F54" s="21">
        <f>IF(OR($A54="",$B54="",$C54=""),"",B54*'MPTO_working_3-way'!$I53)</f>
        <v>3.1113937384949768</v>
      </c>
      <c r="G54" s="22">
        <f>IF(OR($A54="",$B54="",$C54=""),"",C54*'MPTO_working_3-way'!$I53)</f>
        <v>2.2837839562017002</v>
      </c>
      <c r="H54" s="17"/>
      <c r="I54" s="21"/>
      <c r="J54" s="22"/>
      <c r="K54" s="17"/>
      <c r="L54" s="21"/>
      <c r="M54" s="22"/>
      <c r="N54" s="23">
        <f t="shared" si="1"/>
        <v>25.454830425386827</v>
      </c>
      <c r="O54" s="24">
        <f t="shared" si="2"/>
        <v>32.13993740579145</v>
      </c>
      <c r="P54" s="24">
        <f t="shared" si="3"/>
        <v>43.786978942752569</v>
      </c>
      <c r="Q54" t="s">
        <v>73</v>
      </c>
      <c r="R54" t="s">
        <v>113</v>
      </c>
      <c r="S54" s="68" t="s">
        <v>314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4.67</v>
      </c>
      <c r="B55">
        <v>4.03</v>
      </c>
      <c r="C55">
        <v>1.76</v>
      </c>
      <c r="D55" s="20">
        <f t="shared" si="0"/>
        <v>3.0453538310829309E-2</v>
      </c>
      <c r="E55" s="17">
        <f>IF(OR($A55="",$B55="",$C55=""),"",A55*'MPTO_working_3-way'!$I54)</f>
        <v>4.873837259277626</v>
      </c>
      <c r="F55" s="21">
        <f>IF(OR($A55="",$B55="",$C55=""),"",B55*'MPTO_working_3-way'!$I54)</f>
        <v>4.2059023886271589</v>
      </c>
      <c r="G55" s="22">
        <f>IF(OR($A55="",$B55="",$C55=""),"",C55*'MPTO_working_3-way'!$I54)</f>
        <v>1.836820894288784</v>
      </c>
      <c r="H55" s="17"/>
      <c r="I55" s="21"/>
      <c r="J55" s="22"/>
      <c r="K55" s="17"/>
      <c r="L55" s="21"/>
      <c r="M55" s="22"/>
      <c r="N55" s="23">
        <f t="shared" si="1"/>
        <v>20.517714211660294</v>
      </c>
      <c r="O55" s="24">
        <f t="shared" si="2"/>
        <v>23.776110513263916</v>
      </c>
      <c r="P55" s="24">
        <f t="shared" si="3"/>
        <v>54.441889413894074</v>
      </c>
      <c r="Q55" t="s">
        <v>216</v>
      </c>
      <c r="R55" t="s">
        <v>213</v>
      </c>
      <c r="S55" s="68" t="s">
        <v>314</v>
      </c>
      <c r="AD55" s="37"/>
      <c r="AE55" s="37"/>
      <c r="AH55" s="37"/>
      <c r="AI55" s="37"/>
      <c r="AJ55" t="s">
        <v>305</v>
      </c>
    </row>
    <row r="56" spans="1:36" s="36" customFormat="1" ht="15" x14ac:dyDescent="0.25">
      <c r="A56">
        <v>1.51</v>
      </c>
      <c r="B56">
        <v>4.76</v>
      </c>
      <c r="C56">
        <v>6.33</v>
      </c>
      <c r="D56" s="20">
        <f t="shared" si="0"/>
        <v>3.0313572338950934E-2</v>
      </c>
      <c r="E56" s="17">
        <f>IF(OR($A56="",$B56="",$C56=""),"",A56*'MPTO_working_3-way'!$I55)</f>
        <v>1.6037447255428905</v>
      </c>
      <c r="F56" s="21">
        <f>IF(OR($A56="",$B56="",$C56=""),"",B56*'MPTO_working_3-way'!$I55)</f>
        <v>5.0555131745590449</v>
      </c>
      <c r="G56" s="22">
        <f>IF(OR($A56="",$B56="",$C56=""),"",C56*'MPTO_working_3-way'!$I55)</f>
        <v>6.7229828560837728</v>
      </c>
      <c r="H56" s="17"/>
      <c r="I56" s="21"/>
      <c r="J56" s="22"/>
      <c r="K56" s="17"/>
      <c r="L56" s="21"/>
      <c r="M56" s="22"/>
      <c r="N56" s="23">
        <f t="shared" si="1"/>
        <v>62.354063216730815</v>
      </c>
      <c r="O56" s="24">
        <f t="shared" si="2"/>
        <v>19.780385600265447</v>
      </c>
      <c r="P56" s="24">
        <f t="shared" si="3"/>
        <v>14.874349993248581</v>
      </c>
      <c r="Q56" t="s">
        <v>215</v>
      </c>
      <c r="R56" t="s">
        <v>156</v>
      </c>
      <c r="S56" s="68" t="s">
        <v>314</v>
      </c>
      <c r="AD56" s="37"/>
      <c r="AE56" s="37"/>
      <c r="AH56" s="37"/>
      <c r="AI56" s="37"/>
      <c r="AJ56" t="s">
        <v>305</v>
      </c>
    </row>
    <row r="57" spans="1:36" s="36" customFormat="1" ht="15" x14ac:dyDescent="0.25">
      <c r="A57">
        <v>1.29</v>
      </c>
      <c r="B57">
        <v>5.86</v>
      </c>
      <c r="C57">
        <v>10.59</v>
      </c>
      <c r="D57" s="20">
        <f t="shared" si="0"/>
        <v>4.0270968940158136E-2</v>
      </c>
      <c r="E57" s="17">
        <f>IF(OR($A57="",$B57="",$C57=""),"",A57*'MPTO_working_3-way'!$I56)</f>
        <v>1.3292850644209699</v>
      </c>
      <c r="F57" s="21">
        <f>IF(OR($A57="",$B57="",$C57=""),"",B57*'MPTO_working_3-way'!$I56)</f>
        <v>6.0384577345014598</v>
      </c>
      <c r="G57" s="22">
        <f>IF(OR($A57="",$B57="",$C57=""),"",C57*'MPTO_working_3-way'!$I56)</f>
        <v>10.912502970711682</v>
      </c>
      <c r="H57" s="17"/>
      <c r="I57" s="21"/>
      <c r="J57" s="22"/>
      <c r="K57" s="17"/>
      <c r="L57" s="21"/>
      <c r="M57" s="22"/>
      <c r="N57" s="23">
        <f t="shared" si="1"/>
        <v>75.22840862096011</v>
      </c>
      <c r="O57" s="24">
        <f t="shared" si="2"/>
        <v>16.56051998652535</v>
      </c>
      <c r="P57" s="24">
        <f t="shared" si="3"/>
        <v>9.1638004835730449</v>
      </c>
      <c r="Q57" t="s">
        <v>157</v>
      </c>
      <c r="R57" t="s">
        <v>154</v>
      </c>
      <c r="S57" s="68" t="s">
        <v>314</v>
      </c>
      <c r="AD57" s="37"/>
      <c r="AE57" s="37"/>
      <c r="AH57" s="37"/>
      <c r="AI57" s="37"/>
      <c r="AJ57" t="s">
        <v>305</v>
      </c>
    </row>
    <row r="58" spans="1:36" s="36" customFormat="1" ht="15" x14ac:dyDescent="0.25">
      <c r="A58">
        <v>2.4500000000000002</v>
      </c>
      <c r="B58">
        <v>3.43</v>
      </c>
      <c r="C58">
        <v>3</v>
      </c>
      <c r="D58" s="20">
        <f t="shared" si="0"/>
        <v>3.3041788143828743E-2</v>
      </c>
      <c r="E58" s="17">
        <f>IF(OR($A58="",$B58="",$C58=""),"",A58*'MPTO_working_3-way'!$I57)</f>
        <v>2.5242682522304301</v>
      </c>
      <c r="F58" s="21">
        <f>IF(OR($A58="",$B58="",$C58=""),"",B58*'MPTO_working_3-way'!$I57)</f>
        <v>3.5339755531226018</v>
      </c>
      <c r="G58" s="22">
        <f>IF(OR($A58="",$B58="",$C58=""),"",C58*'MPTO_working_3-way'!$I57)</f>
        <v>3.0909407170168528</v>
      </c>
      <c r="H58" s="17"/>
      <c r="I58" s="21"/>
      <c r="J58" s="22"/>
      <c r="K58" s="17"/>
      <c r="L58" s="21"/>
      <c r="M58" s="22"/>
      <c r="N58" s="23">
        <f t="shared" si="1"/>
        <v>39.615440994292314</v>
      </c>
      <c r="O58" s="24">
        <f t="shared" si="2"/>
        <v>28.296743567351655</v>
      </c>
      <c r="P58" s="24">
        <f t="shared" si="3"/>
        <v>32.35261014533873</v>
      </c>
      <c r="Q58" t="s">
        <v>96</v>
      </c>
      <c r="R58" t="s">
        <v>161</v>
      </c>
      <c r="S58" s="68" t="s">
        <v>314</v>
      </c>
      <c r="AD58" s="37"/>
      <c r="AE58" s="37"/>
      <c r="AH58" s="37"/>
      <c r="AI58" s="37"/>
      <c r="AJ58" t="s">
        <v>126</v>
      </c>
    </row>
    <row r="59" spans="1:36" s="36" customFormat="1" ht="15" x14ac:dyDescent="0.25">
      <c r="A59">
        <v>2.16</v>
      </c>
      <c r="B59">
        <v>3.36</v>
      </c>
      <c r="C59">
        <v>3.64</v>
      </c>
      <c r="D59" s="20">
        <f t="shared" si="0"/>
        <v>3.5307285307285108E-2</v>
      </c>
      <c r="E59" s="17">
        <f>IF(OR($A59="",$B59="",$C59=""),"",A59*'MPTO_working_3-way'!$I58)</f>
        <v>2.2469852929107419</v>
      </c>
      <c r="F59" s="21">
        <f>IF(OR($A59="",$B59="",$C59=""),"",B59*'MPTO_working_3-way'!$I58)</f>
        <v>3.4953104556389314</v>
      </c>
      <c r="G59" s="22">
        <f>IF(OR($A59="",$B59="",$C59=""),"",C59*'MPTO_working_3-way'!$I58)</f>
        <v>3.7865863269421758</v>
      </c>
      <c r="H59" s="17"/>
      <c r="I59" s="21"/>
      <c r="J59" s="22"/>
      <c r="K59" s="17"/>
      <c r="L59" s="21"/>
      <c r="M59" s="22"/>
      <c r="N59" s="23">
        <f t="shared" si="1"/>
        <v>44.504074110098038</v>
      </c>
      <c r="O59" s="24">
        <f t="shared" si="2"/>
        <v>28.609761927920168</v>
      </c>
      <c r="P59" s="24">
        <f t="shared" si="3"/>
        <v>26.40901101038785</v>
      </c>
      <c r="Q59" t="s">
        <v>218</v>
      </c>
      <c r="R59" t="s">
        <v>99</v>
      </c>
      <c r="S59" s="68" t="s">
        <v>314</v>
      </c>
      <c r="AD59" s="37"/>
      <c r="AE59" s="37"/>
      <c r="AH59" s="37"/>
      <c r="AI59" s="37"/>
      <c r="AJ59" t="s">
        <v>126</v>
      </c>
    </row>
    <row r="60" spans="1:36" s="36" customFormat="1" ht="15" x14ac:dyDescent="0.25">
      <c r="A60">
        <v>2.09</v>
      </c>
      <c r="B60">
        <v>3.45</v>
      </c>
      <c r="C60">
        <v>3.75</v>
      </c>
      <c r="D60" s="20">
        <f t="shared" si="0"/>
        <v>3.4990638651965833E-2</v>
      </c>
      <c r="E60" s="17">
        <f>IF(OR($A60="",$B60="",$C60=""),"",A60*'MPTO_working_3-way'!$I59)</f>
        <v>2.1590573372206019</v>
      </c>
      <c r="F60" s="21">
        <f>IF(OR($A60="",$B60="",$C60=""),"",B60*'MPTO_working_3-way'!$I59)</f>
        <v>3.5639941690962091</v>
      </c>
      <c r="G60" s="22">
        <f>IF(OR($A60="",$B60="",$C60=""),"",C60*'MPTO_working_3-way'!$I59)</f>
        <v>3.8739067055393579</v>
      </c>
      <c r="H60" s="17"/>
      <c r="I60" s="21"/>
      <c r="J60" s="22"/>
      <c r="K60" s="17"/>
      <c r="L60" s="21"/>
      <c r="M60" s="22"/>
      <c r="N60" s="23">
        <f t="shared" si="1"/>
        <v>46.316509652648698</v>
      </c>
      <c r="O60" s="24">
        <f t="shared" si="2"/>
        <v>28.058407296821962</v>
      </c>
      <c r="P60" s="24">
        <f t="shared" si="3"/>
        <v>25.813734713076204</v>
      </c>
      <c r="Q60" t="s">
        <v>300</v>
      </c>
      <c r="R60" t="s">
        <v>97</v>
      </c>
      <c r="S60" s="68" t="s">
        <v>314</v>
      </c>
      <c r="AD60" s="37"/>
      <c r="AE60" s="37"/>
      <c r="AH60" s="37"/>
      <c r="AI60" s="37"/>
      <c r="AJ60" t="s">
        <v>126</v>
      </c>
    </row>
    <row r="61" spans="1:36" s="36" customFormat="1" ht="15" x14ac:dyDescent="0.25">
      <c r="A61">
        <v>1.69</v>
      </c>
      <c r="B61">
        <v>3.94</v>
      </c>
      <c r="C61">
        <v>5.22</v>
      </c>
      <c r="D61" s="20">
        <f t="shared" si="0"/>
        <v>3.7093964156399428E-2</v>
      </c>
      <c r="E61" s="17">
        <f>IF(OR($A61="",$B61="",$C61=""),"",A61*'MPTO_working_3-way'!$I60)</f>
        <v>1.7496693121693119</v>
      </c>
      <c r="F61" s="21">
        <f>IF(OR($A61="",$B61="",$C61=""),"",B61*'MPTO_working_3-way'!$I60)</f>
        <v>4.0791107041107031</v>
      </c>
      <c r="G61" s="22">
        <f>IF(OR($A61="",$B61="",$C61=""),"",C61*'MPTO_working_3-way'!$I60)</f>
        <v>5.4043040293040283</v>
      </c>
      <c r="H61" s="17"/>
      <c r="I61" s="21"/>
      <c r="J61" s="22"/>
      <c r="K61" s="17"/>
      <c r="L61" s="21"/>
      <c r="M61" s="22"/>
      <c r="N61" s="23">
        <f t="shared" si="1"/>
        <v>57.153657153657164</v>
      </c>
      <c r="O61" s="24">
        <f t="shared" si="2"/>
        <v>24.515147357786958</v>
      </c>
      <c r="P61" s="24">
        <f t="shared" si="3"/>
        <v>18.503770227908163</v>
      </c>
      <c r="Q61" t="s">
        <v>277</v>
      </c>
      <c r="R61" t="s">
        <v>222</v>
      </c>
      <c r="S61" s="68" t="s">
        <v>314</v>
      </c>
      <c r="AD61" s="37"/>
      <c r="AE61" s="37"/>
      <c r="AH61" s="37"/>
      <c r="AI61" s="37"/>
      <c r="AJ61" t="s">
        <v>126</v>
      </c>
    </row>
    <row r="62" spans="1:36" s="36" customFormat="1" ht="15" x14ac:dyDescent="0.25">
      <c r="A62">
        <v>1.98</v>
      </c>
      <c r="B62">
        <v>3.52</v>
      </c>
      <c r="C62">
        <v>4.0599999999999996</v>
      </c>
      <c r="D62" s="20">
        <f t="shared" si="0"/>
        <v>3.544683286062611E-2</v>
      </c>
      <c r="E62" s="17">
        <f>IF(OR($A62="",$B62="",$C62=""),"",A62*'MPTO_working_3-way'!$I61)</f>
        <v>2.0492814645308925</v>
      </c>
      <c r="F62" s="21">
        <f>IF(OR($A62="",$B62="",$C62=""),"",B62*'MPTO_working_3-way'!$I61)</f>
        <v>3.6431670480549196</v>
      </c>
      <c r="G62" s="22">
        <f>IF(OR($A62="",$B62="",$C62=""),"",C62*'MPTO_working_3-way'!$I61)</f>
        <v>4.2020619929269811</v>
      </c>
      <c r="H62" s="17"/>
      <c r="I62" s="21"/>
      <c r="J62" s="22"/>
      <c r="K62" s="17"/>
      <c r="L62" s="21"/>
      <c r="M62" s="22"/>
      <c r="N62" s="23">
        <f t="shared" si="1"/>
        <v>48.797591609940859</v>
      </c>
      <c r="O62" s="24">
        <f t="shared" si="2"/>
        <v>27.448645280591737</v>
      </c>
      <c r="P62" s="24">
        <f t="shared" si="3"/>
        <v>23.797840243271654</v>
      </c>
      <c r="Q62" t="s">
        <v>123</v>
      </c>
      <c r="R62" t="s">
        <v>160</v>
      </c>
      <c r="S62" s="68" t="s">
        <v>314</v>
      </c>
      <c r="AD62" s="37"/>
      <c r="AE62" s="37"/>
      <c r="AH62" s="37"/>
      <c r="AI62" s="37"/>
      <c r="AJ62" t="s">
        <v>126</v>
      </c>
    </row>
    <row r="63" spans="1:36" s="36" customFormat="1" ht="15" x14ac:dyDescent="0.25">
      <c r="A63">
        <v>2.21</v>
      </c>
      <c r="B63">
        <v>3.84</v>
      </c>
      <c r="C63">
        <v>3.06</v>
      </c>
      <c r="D63" s="20">
        <f t="shared" si="0"/>
        <v>3.9702740070387099E-2</v>
      </c>
      <c r="E63" s="17">
        <f>IF(OR($A63="",$B63="",$C63=""),"",A63*'MPTO_working_3-way'!$I62)</f>
        <v>2.2919776607856428</v>
      </c>
      <c r="F63" s="21">
        <f>IF(OR($A63="",$B63="",$C63=""),"",B63*'MPTO_working_3-way'!$I62)</f>
        <v>3.9824408223605738</v>
      </c>
      <c r="G63" s="22">
        <f>IF(OR($A63="",$B63="",$C63=""),"",C63*'MPTO_working_3-way'!$I62)</f>
        <v>3.1735075303185822</v>
      </c>
      <c r="H63" s="17"/>
      <c r="I63" s="21"/>
      <c r="J63" s="22"/>
      <c r="K63" s="17"/>
      <c r="L63" s="21"/>
      <c r="M63" s="22"/>
      <c r="N63" s="23">
        <f t="shared" si="1"/>
        <v>43.630442700616051</v>
      </c>
      <c r="O63" s="24">
        <f t="shared" si="2"/>
        <v>25.1102287417608</v>
      </c>
      <c r="P63" s="24">
        <f t="shared" si="3"/>
        <v>31.510875283778262</v>
      </c>
      <c r="Q63" t="s">
        <v>225</v>
      </c>
      <c r="R63" t="s">
        <v>143</v>
      </c>
      <c r="S63" s="68" t="s">
        <v>314</v>
      </c>
      <c r="AD63" s="37"/>
      <c r="AE63" s="37"/>
      <c r="AH63" s="37"/>
      <c r="AI63" s="37"/>
      <c r="AJ63" t="s">
        <v>303</v>
      </c>
    </row>
    <row r="64" spans="1:36" s="36" customFormat="1" ht="15" x14ac:dyDescent="0.25">
      <c r="A64">
        <v>3.57</v>
      </c>
      <c r="B64">
        <v>3.68</v>
      </c>
      <c r="C64">
        <v>2.0499999999999998</v>
      </c>
      <c r="D64" s="20">
        <f t="shared" si="0"/>
        <v>3.9656053301490246E-2</v>
      </c>
      <c r="E64" s="17">
        <f>IF(OR($A64="",$B64="",$C64=""),"",A64*'MPTO_working_3-way'!$I63)</f>
        <v>3.6965451933124349</v>
      </c>
      <c r="F64" s="21">
        <f>IF(OR($A64="",$B64="",$C64=""),"",B64*'MPTO_working_3-way'!$I63)</f>
        <v>3.8104443449271042</v>
      </c>
      <c r="G64" s="22">
        <f>IF(OR($A64="",$B64="",$C64=""),"",C64*'MPTO_working_3-way'!$I63)</f>
        <v>2.1226660073642831</v>
      </c>
      <c r="H64" s="17"/>
      <c r="I64" s="21"/>
      <c r="J64" s="22"/>
      <c r="K64" s="17"/>
      <c r="L64" s="21"/>
      <c r="M64" s="22"/>
      <c r="N64" s="23">
        <f t="shared" si="1"/>
        <v>27.052286600178437</v>
      </c>
      <c r="O64" s="24">
        <f t="shared" si="2"/>
        <v>26.243658468107885</v>
      </c>
      <c r="P64" s="24">
        <f t="shared" si="3"/>
        <v>47.110567396408307</v>
      </c>
      <c r="Q64" t="s">
        <v>228</v>
      </c>
      <c r="R64" t="s">
        <v>223</v>
      </c>
      <c r="S64" s="68" t="s">
        <v>314</v>
      </c>
      <c r="AD64" s="37"/>
      <c r="AE64" s="37"/>
      <c r="AH64" s="37"/>
      <c r="AI64" s="37"/>
      <c r="AJ64" t="s">
        <v>303</v>
      </c>
    </row>
    <row r="65" spans="1:36" s="36" customFormat="1" ht="15" x14ac:dyDescent="0.25">
      <c r="A65">
        <v>3.32</v>
      </c>
      <c r="B65">
        <v>3.67</v>
      </c>
      <c r="C65">
        <v>2.15</v>
      </c>
      <c r="D65" s="20">
        <f t="shared" si="0"/>
        <v>3.8800662379573359E-2</v>
      </c>
      <c r="E65" s="17">
        <f>IF(OR($A65="",$B65="",$C65=""),"",A65*'MPTO_working_3-way'!$I64)</f>
        <v>3.4518130970336851</v>
      </c>
      <c r="F65" s="21">
        <f>IF(OR($A65="",$B65="",$C65=""),"",B65*'MPTO_working_3-way'!$I64)</f>
        <v>3.8157090560583207</v>
      </c>
      <c r="G65" s="22">
        <f>IF(OR($A65="",$B65="",$C65=""),"",C65*'MPTO_working_3-way'!$I64)</f>
        <v>2.2353608911513323</v>
      </c>
      <c r="H65" s="17"/>
      <c r="I65" s="21"/>
      <c r="J65" s="22"/>
      <c r="K65" s="17"/>
      <c r="L65" s="21"/>
      <c r="M65" s="22"/>
      <c r="N65" s="23">
        <f t="shared" si="1"/>
        <v>28.970282338268831</v>
      </c>
      <c r="O65" s="24">
        <f t="shared" si="2"/>
        <v>26.207448872766353</v>
      </c>
      <c r="P65" s="24">
        <f t="shared" si="3"/>
        <v>44.735505750256984</v>
      </c>
      <c r="Q65" t="s">
        <v>279</v>
      </c>
      <c r="R65" t="s">
        <v>144</v>
      </c>
      <c r="S65" s="68" t="s">
        <v>314</v>
      </c>
      <c r="AD65" s="37"/>
      <c r="AE65" s="37"/>
      <c r="AH65" s="37"/>
      <c r="AI65" s="37"/>
      <c r="AJ65" t="s">
        <v>303</v>
      </c>
    </row>
    <row r="66" spans="1:36" s="36" customFormat="1" ht="15" x14ac:dyDescent="0.25">
      <c r="A66">
        <v>1.97</v>
      </c>
      <c r="B66">
        <v>3.8</v>
      </c>
      <c r="C66">
        <v>3.72</v>
      </c>
      <c r="D66" s="20">
        <f t="shared" si="0"/>
        <v>3.9589312235886798E-2</v>
      </c>
      <c r="E66" s="17">
        <f>IF(OR($A66="",$B66="",$C66=""),"",A66*'MPTO_working_3-way'!$I65)</f>
        <v>2.0481224250039358</v>
      </c>
      <c r="F66" s="21">
        <f>IF(OR($A66="",$B66="",$C66=""),"",B66*'MPTO_working_3-way'!$I65)</f>
        <v>3.9506930025456626</v>
      </c>
      <c r="G66" s="22">
        <f>IF(OR($A66="",$B66="",$C66=""),"",C66*'MPTO_working_3-way'!$I65)</f>
        <v>3.8675205182815438</v>
      </c>
      <c r="H66" s="17"/>
      <c r="I66" s="21"/>
      <c r="J66" s="22"/>
      <c r="K66" s="17"/>
      <c r="L66" s="21"/>
      <c r="M66" s="22"/>
      <c r="N66" s="23">
        <f t="shared" si="1"/>
        <v>48.825206334922989</v>
      </c>
      <c r="O66" s="24">
        <f t="shared" si="2"/>
        <v>25.312014863104814</v>
      </c>
      <c r="P66" s="24">
        <f t="shared" si="3"/>
        <v>25.856359268762979</v>
      </c>
      <c r="Q66" t="s">
        <v>226</v>
      </c>
      <c r="R66" t="s">
        <v>142</v>
      </c>
      <c r="S66" s="68" t="s">
        <v>314</v>
      </c>
      <c r="AD66" s="37"/>
      <c r="AE66" s="37"/>
      <c r="AH66" s="37"/>
      <c r="AI66" s="37"/>
      <c r="AJ66" t="s">
        <v>303</v>
      </c>
    </row>
    <row r="67" spans="1:36" s="36" customFormat="1" ht="15" x14ac:dyDescent="0.25">
      <c r="A67">
        <v>4.58</v>
      </c>
      <c r="B67">
        <v>3.62</v>
      </c>
      <c r="C67">
        <v>1.87</v>
      </c>
      <c r="D67" s="20">
        <f t="shared" si="0"/>
        <v>2.934306356513372E-2</v>
      </c>
      <c r="E67" s="17">
        <f>IF(OR($A67="",$B67="",$C67=""),"",A67*'MPTO_working_3-way'!$I66)</f>
        <v>4.7577070336984457</v>
      </c>
      <c r="F67" s="21">
        <f>IF(OR($A67="",$B67="",$C67=""),"",B67*'MPTO_working_3-way'!$I66)</f>
        <v>3.7604583978140558</v>
      </c>
      <c r="G67" s="22">
        <f>IF(OR($A67="",$B67="",$C67=""),"",C67*'MPTO_working_3-way'!$I66)</f>
        <v>1.9425572386498022</v>
      </c>
      <c r="H67" s="17"/>
      <c r="I67" s="21"/>
      <c r="J67" s="22"/>
      <c r="K67" s="17"/>
      <c r="L67" s="21"/>
      <c r="M67" s="22"/>
      <c r="N67" s="23">
        <f t="shared" si="1"/>
        <v>21.018528314523838</v>
      </c>
      <c r="O67" s="24">
        <f t="shared" si="2"/>
        <v>26.592502674176565</v>
      </c>
      <c r="P67" s="24">
        <f t="shared" si="3"/>
        <v>51.478534588512929</v>
      </c>
      <c r="Q67" t="s">
        <v>163</v>
      </c>
      <c r="R67" t="s">
        <v>168</v>
      </c>
      <c r="S67" s="68" t="s">
        <v>314</v>
      </c>
      <c r="AD67" s="37"/>
      <c r="AE67" s="37"/>
      <c r="AH67" s="37"/>
      <c r="AI67" s="37"/>
      <c r="AJ67" t="s">
        <v>125</v>
      </c>
    </row>
    <row r="68" spans="1:36" s="36" customFormat="1" ht="15" x14ac:dyDescent="0.25">
      <c r="A68">
        <v>3.4</v>
      </c>
      <c r="B68">
        <v>3.46</v>
      </c>
      <c r="C68">
        <v>2.25</v>
      </c>
      <c r="D68" s="20">
        <f t="shared" ref="D68:D115" si="4">IF(OR($A68="",$B68="",$C68=""),"",(1/A68)+(1/B68)+(1/C68)-1)</f>
        <v>2.7579432543730409E-2</v>
      </c>
      <c r="E68" s="17">
        <f>IF(OR($A68="",$B68="",$C68=""),"",A68*'MPTO_working_3-way'!$I67)</f>
        <v>3.5346036616020151</v>
      </c>
      <c r="F68" s="21">
        <f>IF(OR($A68="",$B68="",$C68=""),"",B68*'MPTO_working_3-way'!$I67)</f>
        <v>3.5969790203361685</v>
      </c>
      <c r="G68" s="22">
        <f>IF(OR($A68="",$B68="",$C68=""),"",C68*'MPTO_working_3-way'!$I67)</f>
        <v>2.3390759525307452</v>
      </c>
      <c r="H68" s="17"/>
      <c r="I68" s="21"/>
      <c r="J68" s="22"/>
      <c r="K68" s="17"/>
      <c r="L68" s="21"/>
      <c r="M68" s="22"/>
      <c r="N68" s="23">
        <f t="shared" ref="N68:N115" si="5">(1/E68)* 100</f>
        <v>28.291715160696757</v>
      </c>
      <c r="O68" s="24">
        <f t="shared" ref="O68:O115" si="6">(1/F68)* 100</f>
        <v>27.801107383343631</v>
      </c>
      <c r="P68" s="24">
        <f t="shared" ref="P68:P115" si="7">(1/G68)* 100</f>
        <v>42.751925131719545</v>
      </c>
      <c r="Q68" t="s">
        <v>302</v>
      </c>
      <c r="R68" t="s">
        <v>235</v>
      </c>
      <c r="S68" s="68" t="s">
        <v>314</v>
      </c>
      <c r="AD68" s="37"/>
      <c r="AE68" s="37"/>
      <c r="AH68" s="37"/>
      <c r="AI68" s="37"/>
      <c r="AJ68" t="s">
        <v>306</v>
      </c>
    </row>
    <row r="69" spans="1:36" s="36" customFormat="1" ht="15" x14ac:dyDescent="0.25">
      <c r="A69">
        <v>2.5099999999999998</v>
      </c>
      <c r="B69">
        <v>3.06</v>
      </c>
      <c r="C69">
        <v>3.3</v>
      </c>
      <c r="D69" s="20">
        <f t="shared" si="4"/>
        <v>2.8234063153210087E-2</v>
      </c>
      <c r="E69" s="17">
        <f>IF(OR($A69="",$B69="",$C69=""),"",A69*'MPTO_working_3-way'!$I68)</f>
        <v>2.5836510895484852</v>
      </c>
      <c r="F69" s="21">
        <f>IF(OR($A69="",$B69="",$C69=""),"",B69*'MPTO_working_3-way'!$I68)</f>
        <v>3.1497897745093093</v>
      </c>
      <c r="G69" s="22">
        <f>IF(OR($A69="",$B69="",$C69=""),"",C69*'MPTO_working_3-way'!$I68)</f>
        <v>3.396832109764941</v>
      </c>
      <c r="H69" s="17"/>
      <c r="I69" s="21"/>
      <c r="J69" s="22"/>
      <c r="K69" s="17"/>
      <c r="L69" s="21"/>
      <c r="M69" s="22"/>
      <c r="N69" s="23">
        <f t="shared" si="5"/>
        <v>38.704916621491577</v>
      </c>
      <c r="O69" s="24">
        <f t="shared" si="6"/>
        <v>31.748150562073153</v>
      </c>
      <c r="P69" s="24">
        <f t="shared" si="7"/>
        <v>29.439194157558745</v>
      </c>
      <c r="Q69" t="s">
        <v>238</v>
      </c>
      <c r="R69" t="s">
        <v>301</v>
      </c>
      <c r="S69" s="68" t="s">
        <v>314</v>
      </c>
      <c r="AD69" s="37"/>
      <c r="AE69" s="37"/>
      <c r="AH69" s="37"/>
      <c r="AI69" s="37"/>
      <c r="AJ69" t="s">
        <v>306</v>
      </c>
    </row>
    <row r="70" spans="1:36" s="36" customFormat="1" ht="15" x14ac:dyDescent="0.25">
      <c r="A70">
        <v>2.41</v>
      </c>
      <c r="B70">
        <v>3.17</v>
      </c>
      <c r="C70">
        <v>3.37</v>
      </c>
      <c r="D70" s="20">
        <f t="shared" si="4"/>
        <v>2.7131077629821254E-2</v>
      </c>
      <c r="E70" s="17">
        <f>IF(OR($A70="",$B70="",$C70=""),"",A70*'MPTO_working_3-way'!$I69)</f>
        <v>2.4764664324303904</v>
      </c>
      <c r="F70" s="21">
        <f>IF(OR($A70="",$B70="",$C70=""),"",B70*'MPTO_working_3-way'!$I69)</f>
        <v>3.2574268011636254</v>
      </c>
      <c r="G70" s="22">
        <f>IF(OR($A70="",$B70="",$C70=""),"",C70*'MPTO_working_3-way'!$I69)</f>
        <v>3.4629426876723715</v>
      </c>
      <c r="H70" s="17"/>
      <c r="I70" s="21"/>
      <c r="J70" s="22"/>
      <c r="K70" s="17"/>
      <c r="L70" s="21"/>
      <c r="M70" s="22"/>
      <c r="N70" s="23">
        <f t="shared" si="5"/>
        <v>40.380115268455526</v>
      </c>
      <c r="O70" s="24">
        <f t="shared" si="6"/>
        <v>30.699078169393641</v>
      </c>
      <c r="P70" s="24">
        <f t="shared" si="7"/>
        <v>28.877174420468201</v>
      </c>
      <c r="Q70" t="s">
        <v>236</v>
      </c>
      <c r="R70" t="s">
        <v>237</v>
      </c>
      <c r="S70" s="68" t="s">
        <v>314</v>
      </c>
      <c r="AD70" s="37"/>
      <c r="AE70" s="37"/>
      <c r="AH70" s="37"/>
      <c r="AI70" s="37"/>
      <c r="AJ70" t="s">
        <v>306</v>
      </c>
    </row>
    <row r="71" spans="1:36" s="36" customFormat="1" ht="15" x14ac:dyDescent="0.25">
      <c r="A71">
        <v>2.5499999999999998</v>
      </c>
      <c r="B71">
        <v>3.65</v>
      </c>
      <c r="C71">
        <v>2.77</v>
      </c>
      <c r="D71" s="20">
        <f t="shared" si="4"/>
        <v>2.7140295809733761E-2</v>
      </c>
      <c r="E71" s="17">
        <f>IF(OR($A71="",$B71="",$C71=""),"",A71*'MPTO_working_3-way'!$I70)</f>
        <v>2.6219968610406856</v>
      </c>
      <c r="F71" s="21">
        <f>IF(OR($A71="",$B71="",$C71=""),"",B71*'MPTO_working_3-way'!$I70)</f>
        <v>3.7530543305092166</v>
      </c>
      <c r="G71" s="22">
        <f>IF(OR($A71="",$B71="",$C71=""),"",C71*'MPTO_working_3-way'!$I70)</f>
        <v>2.8482083549343922</v>
      </c>
      <c r="H71" s="17"/>
      <c r="I71" s="21"/>
      <c r="J71" s="22"/>
      <c r="K71" s="17"/>
      <c r="L71" s="21"/>
      <c r="M71" s="22"/>
      <c r="N71" s="23">
        <f t="shared" si="5"/>
        <v>38.138870982595087</v>
      </c>
      <c r="O71" s="24">
        <f t="shared" si="6"/>
        <v>26.644964659073278</v>
      </c>
      <c r="P71" s="24">
        <f t="shared" si="7"/>
        <v>35.109790976757203</v>
      </c>
      <c r="Q71" t="s">
        <v>244</v>
      </c>
      <c r="R71" t="s">
        <v>245</v>
      </c>
      <c r="S71" s="68" t="s">
        <v>314</v>
      </c>
      <c r="AD71" s="37"/>
      <c r="AE71" s="37"/>
      <c r="AH71" s="37"/>
      <c r="AI71" s="37"/>
      <c r="AJ71" t="s">
        <v>307</v>
      </c>
    </row>
    <row r="72" spans="1:36" s="36" customFormat="1" ht="15" x14ac:dyDescent="0.25">
      <c r="A72">
        <v>3.21</v>
      </c>
      <c r="B72">
        <v>3.46</v>
      </c>
      <c r="C72">
        <v>2.34</v>
      </c>
      <c r="D72" s="20">
        <f t="shared" si="4"/>
        <v>2.7894248141668632E-2</v>
      </c>
      <c r="E72" s="17">
        <f>IF(OR($A72="",$B72="",$C72=""),"",A72*'MPTO_working_3-way'!$I71)</f>
        <v>3.2970907591917262</v>
      </c>
      <c r="F72" s="21">
        <f>IF(OR($A72="",$B72="",$C72=""),"",B72*'MPTO_working_3-way'!$I71)</f>
        <v>3.5538735285991816</v>
      </c>
      <c r="G72" s="22">
        <f>IF(OR($A72="",$B72="",$C72=""),"",C72*'MPTO_working_3-way'!$I71)</f>
        <v>2.4034867216537816</v>
      </c>
      <c r="H72" s="17"/>
      <c r="I72" s="21"/>
      <c r="J72" s="22"/>
      <c r="K72" s="17"/>
      <c r="L72" s="21"/>
      <c r="M72" s="22"/>
      <c r="N72" s="23">
        <f t="shared" si="5"/>
        <v>30.329768666882178</v>
      </c>
      <c r="O72" s="24">
        <f t="shared" si="6"/>
        <v>28.138311393263528</v>
      </c>
      <c r="P72" s="24">
        <f t="shared" si="7"/>
        <v>41.606221119953766</v>
      </c>
      <c r="Q72" t="s">
        <v>242</v>
      </c>
      <c r="R72" t="s">
        <v>248</v>
      </c>
      <c r="S72" s="68" t="s">
        <v>314</v>
      </c>
      <c r="AD72" s="37"/>
      <c r="AE72" s="37"/>
      <c r="AH72" s="37"/>
      <c r="AI72" s="37"/>
      <c r="AJ72" t="s">
        <v>307</v>
      </c>
    </row>
    <row r="73" spans="1:36" s="36" customFormat="1" ht="15" x14ac:dyDescent="0.25">
      <c r="A73">
        <v>2.73</v>
      </c>
      <c r="B73">
        <v>4</v>
      </c>
      <c r="C73">
        <v>2.4300000000000002</v>
      </c>
      <c r="D73" s="20">
        <f t="shared" si="4"/>
        <v>2.7823000045222201E-2</v>
      </c>
      <c r="E73" s="17">
        <f>IF(OR($A73="",$B73="",$C73=""),"",A73*'MPTO_working_3-way'!$I72)</f>
        <v>2.804093007560573</v>
      </c>
      <c r="F73" s="21">
        <f>IF(OR($A73="",$B73="",$C73=""),"",B73*'MPTO_working_3-way'!$I72)</f>
        <v>4.108561183238935</v>
      </c>
      <c r="G73" s="22">
        <f>IF(OR($A73="",$B73="",$C73=""),"",C73*'MPTO_working_3-way'!$I72)</f>
        <v>2.4959509188176532</v>
      </c>
      <c r="H73" s="17"/>
      <c r="I73" s="21"/>
      <c r="J73" s="22"/>
      <c r="K73" s="17"/>
      <c r="L73" s="21"/>
      <c r="M73" s="22"/>
      <c r="N73" s="23">
        <f t="shared" si="5"/>
        <v>35.662155188994682</v>
      </c>
      <c r="O73" s="24">
        <f t="shared" si="6"/>
        <v>24.339420916488873</v>
      </c>
      <c r="P73" s="24">
        <f t="shared" si="7"/>
        <v>40.064890397512542</v>
      </c>
      <c r="Q73" t="s">
        <v>246</v>
      </c>
      <c r="R73" t="s">
        <v>243</v>
      </c>
      <c r="S73" s="68" t="s">
        <v>314</v>
      </c>
      <c r="AD73" s="37"/>
      <c r="AE73" s="37"/>
      <c r="AH73" s="37"/>
      <c r="AI73" s="37"/>
      <c r="AJ73" t="s">
        <v>307</v>
      </c>
    </row>
    <row r="74" spans="1:36" s="36" customFormat="1" ht="15" x14ac:dyDescent="0.25">
      <c r="A74">
        <v>3.01</v>
      </c>
      <c r="B74">
        <v>4.04</v>
      </c>
      <c r="C74">
        <v>2.23</v>
      </c>
      <c r="D74" s="20">
        <f t="shared" si="4"/>
        <v>2.81811593700525E-2</v>
      </c>
      <c r="E74" s="17">
        <f>IF(OR($A74="",$B74="",$C74=""),"",A74*'MPTO_working_3-way'!$I73)</f>
        <v>3.0939616869064221</v>
      </c>
      <c r="F74" s="21">
        <f>IF(OR($A74="",$B74="",$C74=""),"",B74*'MPTO_working_3-way'!$I73)</f>
        <v>4.1526927624923413</v>
      </c>
      <c r="G74" s="22">
        <f>IF(OR($A74="",$B74="",$C74=""),"",C74*'MPTO_working_3-way'!$I73)</f>
        <v>2.2922041733559211</v>
      </c>
      <c r="H74" s="17"/>
      <c r="I74" s="21"/>
      <c r="J74" s="22"/>
      <c r="K74" s="17"/>
      <c r="L74" s="21"/>
      <c r="M74" s="22"/>
      <c r="N74" s="23">
        <f t="shared" si="5"/>
        <v>32.321020788071749</v>
      </c>
      <c r="O74" s="24">
        <f t="shared" si="6"/>
        <v>24.08076053764751</v>
      </c>
      <c r="P74" s="24">
        <f t="shared" si="7"/>
        <v>43.626131198249304</v>
      </c>
      <c r="Q74" t="s">
        <v>184</v>
      </c>
      <c r="R74" t="s">
        <v>239</v>
      </c>
      <c r="S74" s="68" t="s">
        <v>314</v>
      </c>
      <c r="AD74" s="37"/>
      <c r="AE74" s="37"/>
      <c r="AH74" s="37"/>
      <c r="AI74" s="37"/>
      <c r="AJ74" t="s">
        <v>307</v>
      </c>
    </row>
    <row r="75" spans="1:36" s="36" customFormat="1" ht="15" x14ac:dyDescent="0.25">
      <c r="A75">
        <v>2.06</v>
      </c>
      <c r="B75">
        <v>3.83</v>
      </c>
      <c r="C75">
        <v>3.55</v>
      </c>
      <c r="D75" s="20">
        <f t="shared" si="4"/>
        <v>2.8223639793079291E-2</v>
      </c>
      <c r="E75" s="17">
        <f>IF(OR($A75="",$B75="",$C75=""),"",A75*'MPTO_working_3-way'!$I74)</f>
        <v>2.1173153800931579</v>
      </c>
      <c r="F75" s="21">
        <f>IF(OR($A75="",$B75="",$C75=""),"",B75*'MPTO_working_3-way'!$I74)</f>
        <v>3.9365620901732012</v>
      </c>
      <c r="G75" s="22">
        <f>IF(OR($A75="",$B75="",$C75=""),"",C75*'MPTO_working_3-way'!$I74)</f>
        <v>3.6487716501605387</v>
      </c>
      <c r="H75" s="17"/>
      <c r="I75" s="21"/>
      <c r="J75" s="22"/>
      <c r="K75" s="17"/>
      <c r="L75" s="21"/>
      <c r="M75" s="22"/>
      <c r="N75" s="23">
        <f t="shared" si="5"/>
        <v>47.229619611793581</v>
      </c>
      <c r="O75" s="24">
        <f t="shared" si="6"/>
        <v>25.40287634472449</v>
      </c>
      <c r="P75" s="24">
        <f t="shared" si="7"/>
        <v>27.406483493040788</v>
      </c>
      <c r="Q75" t="s">
        <v>249</v>
      </c>
      <c r="R75" t="s">
        <v>183</v>
      </c>
      <c r="S75" s="68" t="s">
        <v>314</v>
      </c>
      <c r="AD75" s="37"/>
      <c r="AE75" s="37"/>
      <c r="AH75" s="37"/>
      <c r="AI75" s="37"/>
      <c r="AJ75" t="s">
        <v>307</v>
      </c>
    </row>
    <row r="76" spans="1:36" s="36" customFormat="1" ht="15" x14ac:dyDescent="0.25">
      <c r="A76">
        <v>4.0999999999999996</v>
      </c>
      <c r="B76">
        <v>3.35</v>
      </c>
      <c r="C76">
        <v>2.0099999999999998</v>
      </c>
      <c r="D76" s="20">
        <f t="shared" si="4"/>
        <v>3.9922339521902828E-2</v>
      </c>
      <c r="E76" s="17">
        <f>IF(OR($A76="",$B76="",$C76=""),"",A76*'MPTO_working_3-way'!$I75)</f>
        <v>4.215542753417215</v>
      </c>
      <c r="F76" s="21">
        <f>IF(OR($A76="",$B76="",$C76=""),"",B76*'MPTO_working_3-way'!$I75)</f>
        <v>3.444406883889676</v>
      </c>
      <c r="G76" s="22">
        <f>IF(OR($A76="",$B76="",$C76=""),"",C76*'MPTO_working_3-way'!$I75)</f>
        <v>2.0666441303338052</v>
      </c>
      <c r="H76" s="17"/>
      <c r="I76" s="21"/>
      <c r="J76" s="22"/>
      <c r="K76" s="17"/>
      <c r="L76" s="21"/>
      <c r="M76" s="22"/>
      <c r="N76" s="23">
        <f t="shared" si="5"/>
        <v>23.721737828168799</v>
      </c>
      <c r="O76" s="24">
        <f t="shared" si="6"/>
        <v>29.032574655370762</v>
      </c>
      <c r="P76" s="24">
        <f t="shared" si="7"/>
        <v>48.38762442561795</v>
      </c>
      <c r="Q76" t="s">
        <v>190</v>
      </c>
      <c r="R76" t="s">
        <v>254</v>
      </c>
      <c r="S76" s="68" t="s">
        <v>314</v>
      </c>
      <c r="AD76" s="37"/>
      <c r="AE76" s="37"/>
      <c r="AH76" s="37"/>
      <c r="AI76" s="37"/>
      <c r="AJ76" t="s">
        <v>308</v>
      </c>
    </row>
    <row r="77" spans="1:36" s="36" customFormat="1" ht="15" x14ac:dyDescent="0.25">
      <c r="A77">
        <v>2.0499999999999998</v>
      </c>
      <c r="B77">
        <v>3.27</v>
      </c>
      <c r="C77">
        <v>4.0599999999999996</v>
      </c>
      <c r="D77" s="20">
        <f t="shared" si="4"/>
        <v>3.9920694321509131E-2</v>
      </c>
      <c r="E77" s="17">
        <f>IF(OR($A77="",$B77="",$C77=""),"",A77*'MPTO_working_3-way'!$I76)</f>
        <v>2.1078584615758125</v>
      </c>
      <c r="F77" s="21">
        <f>IF(OR($A77="",$B77="",$C77=""),"",B77*'MPTO_working_3-way'!$I76)</f>
        <v>3.3622913021233694</v>
      </c>
      <c r="G77" s="22">
        <f>IF(OR($A77="",$B77="",$C77=""),"",C77*'MPTO_working_3-way'!$I76)</f>
        <v>4.1745879775599013</v>
      </c>
      <c r="H77" s="17"/>
      <c r="I77" s="21"/>
      <c r="J77" s="22"/>
      <c r="K77" s="17"/>
      <c r="L77" s="21"/>
      <c r="M77" s="22"/>
      <c r="N77" s="23">
        <f t="shared" si="5"/>
        <v>47.441515558516706</v>
      </c>
      <c r="O77" s="24">
        <f t="shared" si="6"/>
        <v>29.741622903657262</v>
      </c>
      <c r="P77" s="24">
        <f t="shared" si="7"/>
        <v>23.954459826344646</v>
      </c>
      <c r="Q77" t="s">
        <v>188</v>
      </c>
      <c r="R77" t="s">
        <v>185</v>
      </c>
      <c r="S77" s="68" t="s">
        <v>314</v>
      </c>
      <c r="AD77" s="37"/>
      <c r="AE77" s="37"/>
      <c r="AH77" s="37"/>
      <c r="AI77" s="37"/>
      <c r="AJ77" t="s">
        <v>308</v>
      </c>
    </row>
    <row r="78" spans="1:36" s="36" customFormat="1" ht="15" x14ac:dyDescent="0.25">
      <c r="A78">
        <v>1.33</v>
      </c>
      <c r="B78">
        <v>4.8499999999999996</v>
      </c>
      <c r="C78">
        <v>11.25</v>
      </c>
      <c r="D78" s="20">
        <f t="shared" si="4"/>
        <v>4.6954155147318488E-2</v>
      </c>
      <c r="E78" s="17">
        <f>IF(OR($A78="",$B78="",$C78=""),"",A78*'MPTO_working_3-way'!$I77)</f>
        <v>1.3830967115641308</v>
      </c>
      <c r="F78" s="21">
        <f>IF(OR($A78="",$B78="",$C78=""),"",B78*'MPTO_working_3-way'!$I77)</f>
        <v>5.0436233466812279</v>
      </c>
      <c r="G78" s="22">
        <f>IF(OR($A78="",$B78="",$C78=""),"",C78*'MPTO_working_3-way'!$I77)</f>
        <v>11.699126319621406</v>
      </c>
      <c r="H78" s="17"/>
      <c r="I78" s="21"/>
      <c r="J78" s="22"/>
      <c r="K78" s="17"/>
      <c r="L78" s="21"/>
      <c r="M78" s="22"/>
      <c r="N78" s="23">
        <f t="shared" si="5"/>
        <v>72.301523938200205</v>
      </c>
      <c r="O78" s="24">
        <f t="shared" si="6"/>
        <v>19.827015842846659</v>
      </c>
      <c r="P78" s="24">
        <f t="shared" si="7"/>
        <v>8.5476468300272259</v>
      </c>
      <c r="Q78" t="s">
        <v>192</v>
      </c>
      <c r="R78" t="s">
        <v>282</v>
      </c>
      <c r="S78" s="68" t="s">
        <v>314</v>
      </c>
      <c r="AD78" s="37"/>
      <c r="AE78" s="37"/>
      <c r="AH78" s="37"/>
      <c r="AI78" s="37"/>
      <c r="AJ78" t="s">
        <v>308</v>
      </c>
    </row>
    <row r="79" spans="1:36" s="36" customFormat="1" ht="15" x14ac:dyDescent="0.25">
      <c r="A79">
        <v>3.21</v>
      </c>
      <c r="B79">
        <v>2.98</v>
      </c>
      <c r="C79">
        <v>2.52</v>
      </c>
      <c r="D79" s="20">
        <f t="shared" si="4"/>
        <v>4.3922346374833277E-2</v>
      </c>
      <c r="E79" s="17">
        <f>IF(OR($A79="",$B79="",$C79=""),"",A79*'MPTO_working_3-way'!$I78)</f>
        <v>3.3381454287720445</v>
      </c>
      <c r="F79" s="21">
        <f>IF(OR($A79="",$B79="",$C79=""),"",B79*'MPTO_working_3-way'!$I78)</f>
        <v>3.0989636690780973</v>
      </c>
      <c r="G79" s="22">
        <f>IF(OR($A79="",$B79="",$C79=""),"",C79*'MPTO_working_3-way'!$I78)</f>
        <v>2.6206001496902029</v>
      </c>
      <c r="H79" s="17"/>
      <c r="I79" s="21"/>
      <c r="J79" s="22"/>
      <c r="K79" s="17"/>
      <c r="L79" s="21"/>
      <c r="M79" s="22"/>
      <c r="N79" s="23">
        <f t="shared" si="5"/>
        <v>29.956753572832074</v>
      </c>
      <c r="O79" s="24">
        <f t="shared" si="6"/>
        <v>32.268852002949991</v>
      </c>
      <c r="P79" s="24">
        <f t="shared" si="7"/>
        <v>38.159198003488477</v>
      </c>
      <c r="Q79" t="s">
        <v>287</v>
      </c>
      <c r="R79" t="s">
        <v>193</v>
      </c>
      <c r="S79" s="68" t="s">
        <v>314</v>
      </c>
      <c r="AD79" s="37"/>
      <c r="AE79" s="37"/>
      <c r="AH79" s="37"/>
      <c r="AI79" s="37"/>
      <c r="AJ79" t="s">
        <v>304</v>
      </c>
    </row>
    <row r="80" spans="1:36" s="36" customFormat="1" ht="15" x14ac:dyDescent="0.25">
      <c r="A80">
        <v>1.95</v>
      </c>
      <c r="B80">
        <v>3.35</v>
      </c>
      <c r="C80">
        <v>4.2300000000000004</v>
      </c>
      <c r="D80" s="20">
        <f t="shared" si="4"/>
        <v>4.7734594892422821E-2</v>
      </c>
      <c r="E80" s="17">
        <f>IF(OR($A80="",$B80="",$C80=""),"",A80*'MPTO_working_3-way'!$I79)</f>
        <v>2.0415606025372708</v>
      </c>
      <c r="F80" s="21">
        <f>IF(OR($A80="",$B80="",$C80=""),"",B80*'MPTO_working_3-way'!$I79)</f>
        <v>3.507296419743517</v>
      </c>
      <c r="G80" s="22">
        <f>IF(OR($A80="",$B80="",$C80=""),"",C80*'MPTO_working_3-way'!$I79)</f>
        <v>4.4286160762731575</v>
      </c>
      <c r="H80" s="17"/>
      <c r="I80" s="21"/>
      <c r="J80" s="22"/>
      <c r="K80" s="17"/>
      <c r="L80" s="21"/>
      <c r="M80" s="22"/>
      <c r="N80" s="23">
        <f t="shared" si="5"/>
        <v>48.98213644783263</v>
      </c>
      <c r="O80" s="24">
        <f t="shared" si="6"/>
        <v>28.511989872618994</v>
      </c>
      <c r="P80" s="24">
        <f t="shared" si="7"/>
        <v>22.5804175114122</v>
      </c>
      <c r="Q80" t="s">
        <v>289</v>
      </c>
      <c r="R80" t="s">
        <v>152</v>
      </c>
      <c r="S80" s="68" t="s">
        <v>314</v>
      </c>
      <c r="AD80" s="37"/>
      <c r="AE80" s="37"/>
      <c r="AH80" s="37"/>
      <c r="AI80" s="37"/>
      <c r="AJ80" t="s">
        <v>304</v>
      </c>
    </row>
    <row r="81" spans="1:36" s="36" customFormat="1" ht="15" x14ac:dyDescent="0.25">
      <c r="A81">
        <v>6.46</v>
      </c>
      <c r="B81">
        <v>4</v>
      </c>
      <c r="C81">
        <v>1.55</v>
      </c>
      <c r="D81" s="20">
        <f t="shared" si="4"/>
        <v>4.9960051932487648E-2</v>
      </c>
      <c r="E81" s="17">
        <f>IF(OR($A81="",$B81="",$C81=""),"",A81*'MPTO_working_3-way'!$I80)</f>
        <v>6.7437383575814227</v>
      </c>
      <c r="F81" s="21">
        <f>IF(OR($A81="",$B81="",$C81=""),"",B81*'MPTO_working_3-way'!$I80)</f>
        <v>4.1756893854993331</v>
      </c>
      <c r="G81" s="22">
        <f>IF(OR($A81="",$B81="",$C81=""),"",C81*'MPTO_working_3-way'!$I80)</f>
        <v>1.6180796368809915</v>
      </c>
      <c r="H81" s="17"/>
      <c r="I81" s="21"/>
      <c r="J81" s="22"/>
      <c r="K81" s="17"/>
      <c r="L81" s="21"/>
      <c r="M81" s="22"/>
      <c r="N81" s="23">
        <f t="shared" si="5"/>
        <v>14.828570549089934</v>
      </c>
      <c r="O81" s="24">
        <f t="shared" si="6"/>
        <v>23.94814143678024</v>
      </c>
      <c r="P81" s="24">
        <f t="shared" si="7"/>
        <v>61.801655320723206</v>
      </c>
      <c r="Q81" t="s">
        <v>259</v>
      </c>
      <c r="R81" t="s">
        <v>195</v>
      </c>
      <c r="S81" s="68" t="s">
        <v>314</v>
      </c>
      <c r="AD81" s="37"/>
      <c r="AE81" s="37"/>
      <c r="AH81" s="37"/>
      <c r="AI81" s="37"/>
      <c r="AJ81" t="s">
        <v>304</v>
      </c>
    </row>
    <row r="82" spans="1:36" s="36" customFormat="1" ht="15" x14ac:dyDescent="0.25">
      <c r="A82">
        <v>2.46</v>
      </c>
      <c r="B82">
        <v>3.18</v>
      </c>
      <c r="C82">
        <v>3.26</v>
      </c>
      <c r="D82" s="20">
        <f t="shared" si="4"/>
        <v>2.7717940103350491E-2</v>
      </c>
      <c r="E82" s="17">
        <f>IF(OR($A82="",$B82="",$C82=""),"",A82*'MPTO_working_3-way'!$I81)</f>
        <v>2.57742710343536</v>
      </c>
      <c r="F82" s="21">
        <f>IF(OR($A82="",$B82="",$C82=""),"",B82*'MPTO_working_3-way'!$I81)</f>
        <v>3.3317960117579046</v>
      </c>
      <c r="G82" s="22">
        <f>IF(OR($A82="",$B82="",$C82=""),"",C82*'MPTO_working_3-way'!$I81)</f>
        <v>3.4156147793492981</v>
      </c>
      <c r="H82" s="17"/>
      <c r="I82" s="21"/>
      <c r="J82" s="22"/>
      <c r="K82" s="17"/>
      <c r="L82" s="21"/>
      <c r="M82" s="22"/>
      <c r="N82" s="23">
        <f t="shared" si="5"/>
        <v>38.798381481561044</v>
      </c>
      <c r="O82" s="24">
        <f t="shared" si="6"/>
        <v>30.013842278188736</v>
      </c>
      <c r="P82" s="24">
        <f t="shared" si="7"/>
        <v>29.277306271362018</v>
      </c>
      <c r="Q82" t="s">
        <v>265</v>
      </c>
      <c r="R82" t="s">
        <v>260</v>
      </c>
      <c r="S82" s="68" t="s">
        <v>314</v>
      </c>
      <c r="AD82" s="37"/>
      <c r="AE82" s="37"/>
      <c r="AH82" s="37"/>
      <c r="AI82" s="37"/>
      <c r="AJ82" t="s">
        <v>309</v>
      </c>
    </row>
    <row r="83" spans="1:36" s="36" customFormat="1" ht="15" x14ac:dyDescent="0.25">
      <c r="A83">
        <v>2.72</v>
      </c>
      <c r="B83">
        <v>3.25</v>
      </c>
      <c r="C83">
        <v>2.84</v>
      </c>
      <c r="D83" s="20">
        <f t="shared" si="4"/>
        <v>2.745204257217515E-2</v>
      </c>
      <c r="E83" s="17">
        <f>IF(OR($A83="",$B83="",$C83=""),"",A83*'MPTO_working_3-way'!$I82)</f>
        <v>2.8558913412563665</v>
      </c>
      <c r="F83" s="21">
        <f>IF(OR($A83="",$B83="",$C83=""),"",B83*'MPTO_working_3-way'!$I82)</f>
        <v>3.4123701687805847</v>
      </c>
      <c r="G83" s="22">
        <f>IF(OR($A83="",$B83="",$C83=""),"",C83*'MPTO_working_3-way'!$I82)</f>
        <v>2.9818865474882648</v>
      </c>
      <c r="H83" s="17"/>
      <c r="I83" s="21"/>
      <c r="J83" s="22"/>
      <c r="K83" s="17"/>
      <c r="L83" s="21"/>
      <c r="M83" s="22"/>
      <c r="N83" s="23">
        <f t="shared" si="5"/>
        <v>35.015337788029392</v>
      </c>
      <c r="O83" s="24">
        <f t="shared" si="6"/>
        <v>29.30514424105845</v>
      </c>
      <c r="P83" s="24">
        <f t="shared" si="7"/>
        <v>33.535816473042239</v>
      </c>
      <c r="Q83" t="s">
        <v>262</v>
      </c>
      <c r="R83" t="s">
        <v>264</v>
      </c>
      <c r="S83" s="68" t="s">
        <v>314</v>
      </c>
      <c r="AD83" s="37"/>
      <c r="AE83" s="37"/>
      <c r="AH83" s="37"/>
      <c r="AI83" s="37"/>
      <c r="AJ83" t="s">
        <v>309</v>
      </c>
    </row>
    <row r="84" spans="1:36" s="36" customFormat="1" ht="15" x14ac:dyDescent="0.25">
      <c r="A84">
        <v>1.43</v>
      </c>
      <c r="B84">
        <v>4.79</v>
      </c>
      <c r="C84">
        <v>8</v>
      </c>
      <c r="D84" s="20">
        <f t="shared" si="4"/>
        <v>3.3068966524081311E-2</v>
      </c>
      <c r="E84" s="17">
        <f>IF(OR($A84="",$B84="",$C84=""),"",A84*'MPTO_working_3-way'!$I83)</f>
        <v>1.4696366543477912</v>
      </c>
      <c r="F84" s="21">
        <f>IF(OR($A84="",$B84="",$C84=""),"",B84*'MPTO_working_3-way'!$I83)</f>
        <v>4.9227689330950488</v>
      </c>
      <c r="G84" s="22">
        <f>IF(OR($A84="",$B84="",$C84=""),"",C84*'MPTO_working_3-way'!$I83)</f>
        <v>8.2217435208268039</v>
      </c>
      <c r="H84" s="17"/>
      <c r="I84" s="21"/>
      <c r="J84" s="22"/>
      <c r="K84" s="17"/>
      <c r="L84" s="21"/>
      <c r="M84" s="22"/>
      <c r="N84" s="23">
        <f t="shared" si="5"/>
        <v>68.044029593409206</v>
      </c>
      <c r="O84" s="24">
        <f t="shared" si="6"/>
        <v>20.313770838950973</v>
      </c>
      <c r="P84" s="24">
        <f t="shared" si="7"/>
        <v>12.162870289821894</v>
      </c>
      <c r="Q84" t="s">
        <v>204</v>
      </c>
      <c r="R84" t="s">
        <v>298</v>
      </c>
      <c r="S84" s="68" t="s">
        <v>314</v>
      </c>
      <c r="AD84" s="37"/>
      <c r="AE84" s="37"/>
      <c r="AH84" s="37"/>
      <c r="AI84" s="37"/>
      <c r="AJ84" t="s">
        <v>310</v>
      </c>
    </row>
    <row r="85" spans="1:36" s="36" customFormat="1" ht="15" x14ac:dyDescent="0.25">
      <c r="A85">
        <v>5.67</v>
      </c>
      <c r="B85">
        <v>4.5199999999999996</v>
      </c>
      <c r="C85">
        <v>1.58</v>
      </c>
      <c r="D85" s="20">
        <f t="shared" si="4"/>
        <v>3.0517173491670269E-2</v>
      </c>
      <c r="E85" s="17">
        <f>IF(OR($A85="",$B85="",$C85=""),"",A85*'MPTO_working_3-way'!$I84)</f>
        <v>5.8256530813842327</v>
      </c>
      <c r="F85" s="21">
        <f>IF(OR($A85="",$B85="",$C85=""),"",B85*'MPTO_working_3-way'!$I84)</f>
        <v>4.6440832324262313</v>
      </c>
      <c r="G85" s="22">
        <f>IF(OR($A85="",$B85="",$C85=""),"",C85*'MPTO_working_3-way'!$I84)</f>
        <v>1.6233742272640368</v>
      </c>
      <c r="H85" s="17"/>
      <c r="I85" s="21"/>
      <c r="J85" s="22"/>
      <c r="K85" s="17"/>
      <c r="L85" s="21"/>
      <c r="M85" s="22"/>
      <c r="N85" s="23">
        <f t="shared" si="5"/>
        <v>17.165457435072501</v>
      </c>
      <c r="O85" s="24">
        <f t="shared" si="6"/>
        <v>21.532775145323246</v>
      </c>
      <c r="P85" s="24">
        <f t="shared" si="7"/>
        <v>61.600090922063963</v>
      </c>
      <c r="Q85" t="s">
        <v>206</v>
      </c>
      <c r="R85" t="s">
        <v>294</v>
      </c>
      <c r="S85" s="68" t="s">
        <v>314</v>
      </c>
      <c r="AD85" s="37"/>
      <c r="AE85" s="37"/>
      <c r="AH85" s="37"/>
      <c r="AI85" s="37"/>
      <c r="AJ85" t="s">
        <v>310</v>
      </c>
    </row>
    <row r="86" spans="1:36" s="36" customFormat="1" ht="15" x14ac:dyDescent="0.25">
      <c r="A86">
        <v>2.72</v>
      </c>
      <c r="B86">
        <v>3</v>
      </c>
      <c r="C86">
        <v>3.06</v>
      </c>
      <c r="D86" s="20">
        <f t="shared" si="4"/>
        <v>2.7777777777777679E-2</v>
      </c>
      <c r="E86" s="17">
        <f>IF(OR($A86="",$B86="",$C86=""),"",A86*'MPTO_working_3-way'!$I85)</f>
        <v>2.8099475889455015</v>
      </c>
      <c r="F86" s="21">
        <f>IF(OR($A86="",$B86="",$C86=""),"",B86*'MPTO_working_3-way'!$I85)</f>
        <v>3.0992068995722439</v>
      </c>
      <c r="G86" s="22">
        <f>IF(OR($A86="",$B86="",$C86=""),"",C86*'MPTO_working_3-way'!$I85)</f>
        <v>3.1611910375636887</v>
      </c>
      <c r="H86" s="17"/>
      <c r="I86" s="21"/>
      <c r="J86" s="22"/>
      <c r="K86" s="17"/>
      <c r="L86" s="21"/>
      <c r="M86" s="22"/>
      <c r="N86" s="23">
        <f t="shared" si="5"/>
        <v>35.587852383228025</v>
      </c>
      <c r="O86" s="24">
        <f t="shared" si="6"/>
        <v>32.266319494126741</v>
      </c>
      <c r="P86" s="24">
        <f t="shared" si="7"/>
        <v>31.633646562869355</v>
      </c>
      <c r="Q86" t="s">
        <v>271</v>
      </c>
      <c r="R86" t="s">
        <v>268</v>
      </c>
      <c r="S86" s="68" t="s">
        <v>314</v>
      </c>
      <c r="AD86" s="37"/>
      <c r="AE86" s="37"/>
      <c r="AH86" s="37"/>
      <c r="AI86" s="37"/>
      <c r="AJ86" t="s">
        <v>310</v>
      </c>
    </row>
    <row r="87" spans="1:36" s="36" customFormat="1" ht="15" x14ac:dyDescent="0.25">
      <c r="A87">
        <v>1.57</v>
      </c>
      <c r="B87">
        <v>4.32</v>
      </c>
      <c r="C87">
        <v>6.07</v>
      </c>
      <c r="D87" s="20">
        <f t="shared" si="4"/>
        <v>3.3168802439728751E-2</v>
      </c>
      <c r="E87" s="17">
        <f>IF(OR($A87="",$B87="",$C87=""),"",A87*'MPTO_working_3-way'!$I86)</f>
        <v>1.6179119623819225</v>
      </c>
      <c r="F87" s="21">
        <f>IF(OR($A87="",$B87="",$C87=""),"",B87*'MPTO_working_3-way'!$I86)</f>
        <v>4.4518341894840159</v>
      </c>
      <c r="G87" s="22">
        <f>IF(OR($A87="",$B87="",$C87=""),"",C87*'MPTO_working_3-way'!$I86)</f>
        <v>6.2552392430944392</v>
      </c>
      <c r="H87" s="17"/>
      <c r="I87" s="21"/>
      <c r="J87" s="22"/>
      <c r="K87" s="17"/>
      <c r="L87" s="21"/>
      <c r="M87" s="22"/>
      <c r="N87" s="23">
        <f t="shared" si="5"/>
        <v>61.808060219035646</v>
      </c>
      <c r="O87" s="24">
        <f t="shared" si="6"/>
        <v>22.462651514788419</v>
      </c>
      <c r="P87" s="24">
        <f t="shared" si="7"/>
        <v>15.986598771645133</v>
      </c>
      <c r="Q87" t="s">
        <v>110</v>
      </c>
      <c r="R87" t="s">
        <v>85</v>
      </c>
      <c r="S87" s="68" t="s">
        <v>314</v>
      </c>
      <c r="AD87" s="37"/>
      <c r="AE87" s="37"/>
      <c r="AH87" s="37"/>
      <c r="AI87" s="37"/>
      <c r="AJ87" t="s">
        <v>128</v>
      </c>
    </row>
    <row r="88" spans="1:36" s="36" customFormat="1" ht="15" x14ac:dyDescent="0.25">
      <c r="A88">
        <v>4.25</v>
      </c>
      <c r="B88">
        <v>3.87</v>
      </c>
      <c r="C88">
        <v>1.87</v>
      </c>
      <c r="D88" s="20">
        <f t="shared" si="4"/>
        <v>2.8451408752366181E-2</v>
      </c>
      <c r="E88" s="17">
        <f>IF(OR($A88="",$B88="",$C88=""),"",A88*'MPTO_working_3-way'!$I87)</f>
        <v>4.3680555555555554</v>
      </c>
      <c r="F88" s="21">
        <f>IF(OR($A88="",$B88="",$C88=""),"",B88*'MPTO_working_3-way'!$I87)</f>
        <v>3.9774999999999996</v>
      </c>
      <c r="G88" s="22">
        <f>IF(OR($A88="",$B88="",$C88=""),"",C88*'MPTO_working_3-way'!$I87)</f>
        <v>1.9219444444444445</v>
      </c>
      <c r="H88" s="17"/>
      <c r="I88" s="21"/>
      <c r="J88" s="22"/>
      <c r="K88" s="17"/>
      <c r="L88" s="21"/>
      <c r="M88" s="22"/>
      <c r="N88" s="23">
        <f t="shared" si="5"/>
        <v>22.893481717011131</v>
      </c>
      <c r="O88" s="24">
        <f t="shared" si="6"/>
        <v>25.141420490257705</v>
      </c>
      <c r="P88" s="24">
        <f t="shared" si="7"/>
        <v>52.03064026593438</v>
      </c>
      <c r="Q88" t="s">
        <v>136</v>
      </c>
      <c r="R88" t="s">
        <v>111</v>
      </c>
      <c r="S88" s="68" t="s">
        <v>314</v>
      </c>
      <c r="AD88" s="37"/>
      <c r="AE88" s="37"/>
      <c r="AH88" s="37"/>
      <c r="AI88" s="37"/>
      <c r="AJ88" t="s">
        <v>128</v>
      </c>
    </row>
    <row r="89" spans="1:36" s="36" customFormat="1" ht="15" x14ac:dyDescent="0.25">
      <c r="A89">
        <v>2.96</v>
      </c>
      <c r="B89">
        <v>3.59</v>
      </c>
      <c r="C89">
        <v>2.4300000000000002</v>
      </c>
      <c r="D89" s="20">
        <f t="shared" si="4"/>
        <v>2.7912003616120007E-2</v>
      </c>
      <c r="E89" s="17">
        <f>IF(OR($A89="",$B89="",$C89=""),"",A89*'MPTO_working_3-way'!$I88)</f>
        <v>3.058179655221597</v>
      </c>
      <c r="F89" s="21">
        <f>IF(OR($A89="",$B89="",$C89=""),"",B89*'MPTO_working_3-way'!$I88)</f>
        <v>3.7090760007586261</v>
      </c>
      <c r="G89" s="22">
        <f>IF(OR($A89="",$B89="",$C89=""),"",C89*'MPTO_working_3-way'!$I88)</f>
        <v>2.5106001899285411</v>
      </c>
      <c r="H89" s="17"/>
      <c r="I89" s="21"/>
      <c r="J89" s="22"/>
      <c r="K89" s="17"/>
      <c r="L89" s="21"/>
      <c r="M89" s="22"/>
      <c r="N89" s="23">
        <f t="shared" si="5"/>
        <v>32.699190784706843</v>
      </c>
      <c r="O89" s="24">
        <f t="shared" si="6"/>
        <v>26.960892680426813</v>
      </c>
      <c r="P89" s="24">
        <f t="shared" si="7"/>
        <v>39.831113054622321</v>
      </c>
      <c r="Q89" t="s">
        <v>275</v>
      </c>
      <c r="R89" t="s">
        <v>103</v>
      </c>
      <c r="S89" s="68" t="s">
        <v>314</v>
      </c>
      <c r="AD89" s="37"/>
      <c r="AE89" s="37"/>
      <c r="AH89" s="37"/>
      <c r="AI89" s="37"/>
      <c r="AJ89" t="s">
        <v>128</v>
      </c>
    </row>
    <row r="90" spans="1:36" s="36" customFormat="1" ht="15" x14ac:dyDescent="0.25">
      <c r="A90">
        <v>2.06</v>
      </c>
      <c r="B90">
        <v>3.84</v>
      </c>
      <c r="C90">
        <v>3.54</v>
      </c>
      <c r="D90" s="20">
        <f t="shared" si="4"/>
        <v>2.8339435576764993E-2</v>
      </c>
      <c r="E90" s="17">
        <f>IF(OR($A90="",$B90="",$C90=""),"",A90*'MPTO_working_3-way'!$I89)</f>
        <v>2.1186099020298745</v>
      </c>
      <c r="F90" s="21">
        <f>IF(OR($A90="",$B90="",$C90=""),"",B90*'MPTO_working_3-way'!$I89)</f>
        <v>3.9492534096090859</v>
      </c>
      <c r="G90" s="22">
        <f>IF(OR($A90="",$B90="",$C90=""),"",C90*'MPTO_working_3-way'!$I89)</f>
        <v>3.6407179869833763</v>
      </c>
      <c r="H90" s="17"/>
      <c r="I90" s="21"/>
      <c r="J90" s="22"/>
      <c r="K90" s="17"/>
      <c r="L90" s="21"/>
      <c r="M90" s="22"/>
      <c r="N90" s="23">
        <f t="shared" si="5"/>
        <v>47.20076117089247</v>
      </c>
      <c r="O90" s="24">
        <f t="shared" si="6"/>
        <v>25.32124166980169</v>
      </c>
      <c r="P90" s="24">
        <f t="shared" si="7"/>
        <v>27.467109607920481</v>
      </c>
      <c r="Q90" t="s">
        <v>129</v>
      </c>
      <c r="R90" t="s">
        <v>106</v>
      </c>
      <c r="S90" s="68" t="s">
        <v>314</v>
      </c>
      <c r="AD90" s="37"/>
      <c r="AE90" s="37"/>
      <c r="AH90" s="37"/>
      <c r="AI90" s="37"/>
      <c r="AJ90" t="s">
        <v>128</v>
      </c>
    </row>
    <row r="91" spans="1:36" s="36" customFormat="1" ht="15" x14ac:dyDescent="0.25">
      <c r="A91">
        <v>1.93</v>
      </c>
      <c r="B91">
        <v>4.1100000000000003</v>
      </c>
      <c r="C91">
        <v>3.76</v>
      </c>
      <c r="D91" s="20">
        <f t="shared" si="4"/>
        <v>2.7401164267507383E-2</v>
      </c>
      <c r="E91" s="17">
        <f>IF(OR($A91="",$B91="",$C91=""),"",A91*'MPTO_working_3-way'!$I90)</f>
        <v>1.9838701669791114</v>
      </c>
      <c r="F91" s="21">
        <f>IF(OR($A91="",$B91="",$C91=""),"",B91*'MPTO_working_3-way'!$I90)</f>
        <v>4.2247183348622537</v>
      </c>
      <c r="G91" s="22">
        <f>IF(OR($A91="",$B91="",$C91=""),"",C91*'MPTO_working_3-way'!$I90)</f>
        <v>3.8649491335966109</v>
      </c>
      <c r="H91" s="17"/>
      <c r="I91" s="21"/>
      <c r="J91" s="22"/>
      <c r="K91" s="17"/>
      <c r="L91" s="21"/>
      <c r="M91" s="22"/>
      <c r="N91" s="23">
        <f t="shared" si="5"/>
        <v>50.406524410956031</v>
      </c>
      <c r="O91" s="24">
        <f t="shared" si="6"/>
        <v>23.670217059159398</v>
      </c>
      <c r="P91" s="24">
        <f t="shared" si="7"/>
        <v>25.873561732219454</v>
      </c>
      <c r="Q91" t="s">
        <v>210</v>
      </c>
      <c r="R91" t="s">
        <v>208</v>
      </c>
      <c r="S91" s="68" t="s">
        <v>314</v>
      </c>
      <c r="AD91" s="37"/>
      <c r="AE91" s="37"/>
      <c r="AH91" s="37"/>
      <c r="AI91" s="37"/>
      <c r="AJ91" t="s">
        <v>128</v>
      </c>
    </row>
    <row r="92" spans="1:36" s="36" customFormat="1" ht="15" x14ac:dyDescent="0.25">
      <c r="A92">
        <v>2.1</v>
      </c>
      <c r="B92">
        <v>3.77</v>
      </c>
      <c r="C92">
        <v>3.48</v>
      </c>
      <c r="D92" s="20">
        <f t="shared" si="4"/>
        <v>2.8798787419477057E-2</v>
      </c>
      <c r="E92" s="17">
        <f>IF(OR($A92="",$B92="",$C92=""),"",A92*'MPTO_working_3-way'!$I91)</f>
        <v>2.1595128147112064</v>
      </c>
      <c r="F92" s="21">
        <f>IF(OR($A92="",$B92="",$C92=""),"",B92*'MPTO_working_3-way'!$I91)</f>
        <v>3.8768396721244041</v>
      </c>
      <c r="G92" s="22">
        <f>IF(OR($A92="",$B92="",$C92=""),"",C92*'MPTO_working_3-way'!$I91)</f>
        <v>3.5786212358071423</v>
      </c>
      <c r="H92" s="17"/>
      <c r="I92" s="21"/>
      <c r="J92" s="22"/>
      <c r="K92" s="17"/>
      <c r="L92" s="21"/>
      <c r="M92" s="22"/>
      <c r="N92" s="23">
        <f t="shared" si="5"/>
        <v>46.306740723542823</v>
      </c>
      <c r="O92" s="24">
        <f t="shared" si="6"/>
        <v>25.794205708074248</v>
      </c>
      <c r="P92" s="24">
        <f t="shared" si="7"/>
        <v>27.943722850413767</v>
      </c>
      <c r="Q92" t="s">
        <v>107</v>
      </c>
      <c r="R92" t="s">
        <v>102</v>
      </c>
      <c r="S92" s="68" t="s">
        <v>314</v>
      </c>
      <c r="AD92" s="37"/>
      <c r="AE92" s="37"/>
      <c r="AH92" s="37"/>
      <c r="AI92" s="37"/>
      <c r="AJ92" t="s">
        <v>128</v>
      </c>
    </row>
    <row r="93" spans="1:36" s="36" customFormat="1" ht="15" x14ac:dyDescent="0.25">
      <c r="A93">
        <v>2.37</v>
      </c>
      <c r="B93">
        <v>3.41</v>
      </c>
      <c r="C93">
        <v>3.2</v>
      </c>
      <c r="D93" s="20">
        <f t="shared" si="4"/>
        <v>2.7696060234851494E-2</v>
      </c>
      <c r="E93" s="17">
        <f>IF(OR($A93="",$B93="",$C93=""),"",A93*'MPTO_working_3-way'!$I92)</f>
        <v>2.4349407593139927</v>
      </c>
      <c r="F93" s="21">
        <f>IF(OR($A93="",$B93="",$C93=""),"",B93*'MPTO_working_3-way'!$I92)</f>
        <v>3.5034379701522003</v>
      </c>
      <c r="G93" s="22">
        <f>IF(OR($A93="",$B93="",$C93=""),"",C93*'MPTO_working_3-way'!$I92)</f>
        <v>3.2876837256560236</v>
      </c>
      <c r="H93" s="17"/>
      <c r="I93" s="21"/>
      <c r="J93" s="22"/>
      <c r="K93" s="17"/>
      <c r="L93" s="21"/>
      <c r="M93" s="22"/>
      <c r="N93" s="23">
        <f t="shared" si="5"/>
        <v>41.068760961631554</v>
      </c>
      <c r="O93" s="24">
        <f t="shared" si="6"/>
        <v>28.543391049579704</v>
      </c>
      <c r="P93" s="24">
        <f t="shared" si="7"/>
        <v>30.416551087208372</v>
      </c>
      <c r="Q93" t="s">
        <v>104</v>
      </c>
      <c r="R93" t="s">
        <v>209</v>
      </c>
      <c r="S93" s="68" t="s">
        <v>314</v>
      </c>
      <c r="AD93" s="37"/>
      <c r="AE93" s="37"/>
      <c r="AH93" s="37"/>
      <c r="AI93" s="37"/>
      <c r="AJ93" t="s">
        <v>128</v>
      </c>
    </row>
    <row r="94" spans="1:36" s="36" customFormat="1" ht="15" x14ac:dyDescent="0.25">
      <c r="A94">
        <v>2.04</v>
      </c>
      <c r="B94">
        <v>3.79</v>
      </c>
      <c r="C94">
        <v>3.63</v>
      </c>
      <c r="D94" s="20">
        <f t="shared" si="4"/>
        <v>2.9530414839347596E-2</v>
      </c>
      <c r="E94" s="17">
        <f>IF(OR($A94="",$B94="",$C94=""),"",A94*'MPTO_working_3-way'!$I93)</f>
        <v>2.0987495263357334</v>
      </c>
      <c r="F94" s="21">
        <f>IF(OR($A94="",$B94="",$C94=""),"",B94*'MPTO_working_3-way'!$I93)</f>
        <v>3.8991474043198182</v>
      </c>
      <c r="G94" s="22">
        <f>IF(OR($A94="",$B94="",$C94=""),"",C94*'MPTO_working_3-way'!$I93)</f>
        <v>3.7345395983327014</v>
      </c>
      <c r="H94" s="17"/>
      <c r="I94" s="21"/>
      <c r="J94" s="22"/>
      <c r="K94" s="17"/>
      <c r="L94" s="21"/>
      <c r="M94" s="22"/>
      <c r="N94" s="23">
        <f t="shared" si="5"/>
        <v>47.647419925612965</v>
      </c>
      <c r="O94" s="24">
        <f t="shared" si="6"/>
        <v>25.646632361015953</v>
      </c>
      <c r="P94" s="24">
        <f t="shared" si="7"/>
        <v>26.777062437534564</v>
      </c>
      <c r="Q94" t="s">
        <v>274</v>
      </c>
      <c r="R94" t="s">
        <v>276</v>
      </c>
      <c r="S94" s="68" t="s">
        <v>314</v>
      </c>
      <c r="AD94" s="37"/>
      <c r="AE94" s="37"/>
      <c r="AH94" s="37"/>
      <c r="AI94" s="37"/>
      <c r="AJ94" t="s">
        <v>128</v>
      </c>
    </row>
    <row r="95" spans="1:36" s="36" customFormat="1" ht="15" x14ac:dyDescent="0.25">
      <c r="A95">
        <v>1.86</v>
      </c>
      <c r="B95">
        <v>3.88</v>
      </c>
      <c r="C95">
        <v>4.26</v>
      </c>
      <c r="D95" s="20">
        <f t="shared" si="4"/>
        <v>3.0108151402595817E-2</v>
      </c>
      <c r="E95" s="17">
        <f>IF(OR($A95="",$B95="",$C95=""),"",A95*'MPTO_working_3-way'!$I94)</f>
        <v>1.9115146720368239</v>
      </c>
      <c r="F95" s="21">
        <f>IF(OR($A95="",$B95="",$C95=""),"",B95*'MPTO_working_3-way'!$I94)</f>
        <v>3.9874607137112239</v>
      </c>
      <c r="G95" s="22">
        <f>IF(OR($A95="",$B95="",$C95=""),"",C95*'MPTO_working_3-way'!$I94)</f>
        <v>4.3779852166004671</v>
      </c>
      <c r="H95" s="17"/>
      <c r="I95" s="21"/>
      <c r="J95" s="22"/>
      <c r="K95" s="17"/>
      <c r="L95" s="21"/>
      <c r="M95" s="22"/>
      <c r="N95" s="23">
        <f t="shared" si="5"/>
        <v>52.314534365276153</v>
      </c>
      <c r="O95" s="24">
        <f t="shared" si="6"/>
        <v>25.078616989539597</v>
      </c>
      <c r="P95" s="24">
        <f t="shared" si="7"/>
        <v>22.841557258078325</v>
      </c>
      <c r="Q95" t="s">
        <v>137</v>
      </c>
      <c r="R95" t="s">
        <v>138</v>
      </c>
      <c r="S95" s="68" t="s">
        <v>314</v>
      </c>
      <c r="AD95" s="37"/>
      <c r="AE95" s="37"/>
      <c r="AH95" s="37"/>
      <c r="AI95" s="37"/>
      <c r="AJ95" t="s">
        <v>128</v>
      </c>
    </row>
    <row r="96" spans="1:36" s="36" customFormat="1" ht="15" x14ac:dyDescent="0.25">
      <c r="A96">
        <v>1.35</v>
      </c>
      <c r="B96">
        <v>4.7699999999999996</v>
      </c>
      <c r="C96">
        <v>9.92</v>
      </c>
      <c r="D96" s="20">
        <f t="shared" si="4"/>
        <v>5.1190798223664791E-2</v>
      </c>
      <c r="E96" s="17">
        <f>IF(OR($A96="",$B96="",$C96=""),"",A96*'MPTO_working_3-way'!$I95)</f>
        <v>1.3898660600331194</v>
      </c>
      <c r="F96" s="21">
        <f>IF(OR($A96="",$B96="",$C96=""),"",B96*'MPTO_working_3-way'!$I95)</f>
        <v>4.9108600787836876</v>
      </c>
      <c r="G96" s="22">
        <f>IF(OR($A96="",$B96="",$C96=""),"",C96*'MPTO_working_3-way'!$I95)</f>
        <v>10.212941715206329</v>
      </c>
      <c r="H96" s="17"/>
      <c r="I96" s="21"/>
      <c r="J96" s="22"/>
      <c r="K96" s="17"/>
      <c r="L96" s="21"/>
      <c r="M96" s="22"/>
      <c r="N96" s="23">
        <f t="shared" si="5"/>
        <v>71.949379062912783</v>
      </c>
      <c r="O96" s="24">
        <f t="shared" si="6"/>
        <v>20.363031810258338</v>
      </c>
      <c r="P96" s="24">
        <f t="shared" si="7"/>
        <v>9.7914981587633321</v>
      </c>
      <c r="Q96" t="s">
        <v>94</v>
      </c>
      <c r="R96" t="s">
        <v>115</v>
      </c>
      <c r="S96" s="68" t="s">
        <v>315</v>
      </c>
      <c r="AD96" s="37"/>
      <c r="AE96" s="37"/>
      <c r="AH96" s="37"/>
      <c r="AI96" s="37"/>
      <c r="AJ96" t="s">
        <v>124</v>
      </c>
    </row>
    <row r="97" spans="1:36" s="36" customFormat="1" ht="15" x14ac:dyDescent="0.25">
      <c r="A97">
        <v>2.16</v>
      </c>
      <c r="B97">
        <v>3.35</v>
      </c>
      <c r="C97">
        <v>3.53</v>
      </c>
      <c r="D97" s="20">
        <f t="shared" si="4"/>
        <v>4.4756544629700024E-2</v>
      </c>
      <c r="E97" s="17">
        <f>IF(OR($A97="",$B97="",$C97=""),"",A97*'MPTO_working_3-way'!$I96)</f>
        <v>2.2250336070296073</v>
      </c>
      <c r="F97" s="21">
        <f>IF(OR($A97="",$B97="",$C97=""),"",B97*'MPTO_working_3-way'!$I96)</f>
        <v>3.4508623071986961</v>
      </c>
      <c r="G97" s="22">
        <f>IF(OR($A97="",$B97="",$C97=""),"",C97*'MPTO_working_3-way'!$I96)</f>
        <v>3.6362817744511631</v>
      </c>
      <c r="H97" s="17"/>
      <c r="I97" s="21"/>
      <c r="J97" s="22"/>
      <c r="K97" s="17"/>
      <c r="L97" s="21"/>
      <c r="M97" s="22"/>
      <c r="N97" s="23">
        <f t="shared" si="5"/>
        <v>44.943141390793997</v>
      </c>
      <c r="O97" s="24">
        <f t="shared" si="6"/>
        <v>28.978264299735834</v>
      </c>
      <c r="P97" s="24">
        <f t="shared" si="7"/>
        <v>27.500619094650151</v>
      </c>
      <c r="Q97" t="s">
        <v>82</v>
      </c>
      <c r="R97" t="s">
        <v>95</v>
      </c>
      <c r="S97" s="68" t="s">
        <v>315</v>
      </c>
      <c r="AD97" s="37"/>
      <c r="AE97" s="37"/>
      <c r="AH97" s="37"/>
      <c r="AI97" s="37"/>
      <c r="AJ97" t="s">
        <v>124</v>
      </c>
    </row>
    <row r="98" spans="1:36" s="36" customFormat="1" ht="15" x14ac:dyDescent="0.25">
      <c r="A98">
        <v>1.88</v>
      </c>
      <c r="B98">
        <v>3.39</v>
      </c>
      <c r="C98">
        <v>4.5</v>
      </c>
      <c r="D98" s="20">
        <f t="shared" si="4"/>
        <v>4.9122366576706433E-2</v>
      </c>
      <c r="E98" s="17">
        <f>IF(OR($A98="",$B98="",$C98=""),"",A98*'MPTO_working_3-way'!$I97)</f>
        <v>1.9762387006604898</v>
      </c>
      <c r="F98" s="21">
        <f>IF(OR($A98="",$B98="",$C98=""),"",B98*'MPTO_working_3-way'!$I97)</f>
        <v>3.5635368059782238</v>
      </c>
      <c r="G98" s="22">
        <f>IF(OR($A98="",$B98="",$C98=""),"",C98*'MPTO_working_3-way'!$I97)</f>
        <v>4.7303585920064917</v>
      </c>
      <c r="H98" s="17"/>
      <c r="I98" s="21"/>
      <c r="J98" s="22"/>
      <c r="K98" s="17"/>
      <c r="L98" s="21"/>
      <c r="M98" s="22"/>
      <c r="N98" s="23">
        <f t="shared" si="5"/>
        <v>50.601174831045682</v>
      </c>
      <c r="O98" s="24">
        <f t="shared" si="6"/>
        <v>28.062008460874893</v>
      </c>
      <c r="P98" s="24">
        <f t="shared" si="7"/>
        <v>21.140046373859082</v>
      </c>
      <c r="Q98" t="s">
        <v>78</v>
      </c>
      <c r="R98" t="s">
        <v>121</v>
      </c>
      <c r="S98" s="68" t="s">
        <v>315</v>
      </c>
      <c r="AD98" s="37"/>
      <c r="AE98" s="37"/>
      <c r="AH98" s="37"/>
      <c r="AI98" s="37"/>
      <c r="AJ98" t="s">
        <v>124</v>
      </c>
    </row>
    <row r="99" spans="1:36" s="36" customFormat="1" ht="15" x14ac:dyDescent="0.25">
      <c r="A99">
        <v>2.14</v>
      </c>
      <c r="B99">
        <v>3.42</v>
      </c>
      <c r="C99">
        <v>3.51</v>
      </c>
      <c r="D99" s="20">
        <f t="shared" si="4"/>
        <v>4.458766534516645E-2</v>
      </c>
      <c r="E99" s="17">
        <f>IF(OR($A99="",$B99="",$C99=""),"",A99*'MPTO_working_3-way'!$I98)</f>
        <v>2.2357790055075584</v>
      </c>
      <c r="F99" s="21">
        <f>IF(OR($A99="",$B99="",$C99=""),"",B99*'MPTO_working_3-way'!$I98)</f>
        <v>3.5730673826335742</v>
      </c>
      <c r="G99" s="22">
        <f>IF(OR($A99="",$B99="",$C99=""),"",C99*'MPTO_working_3-way'!$I98)</f>
        <v>3.6670954716502471</v>
      </c>
      <c r="H99" s="17"/>
      <c r="I99" s="21"/>
      <c r="J99" s="22"/>
      <c r="K99" s="17"/>
      <c r="L99" s="21"/>
      <c r="M99" s="22"/>
      <c r="N99" s="23">
        <f t="shared" si="5"/>
        <v>44.727139736826707</v>
      </c>
      <c r="O99" s="24">
        <f t="shared" si="6"/>
        <v>27.987157613102092</v>
      </c>
      <c r="P99" s="24">
        <f t="shared" si="7"/>
        <v>27.269538187125114</v>
      </c>
      <c r="Q99" t="s">
        <v>92</v>
      </c>
      <c r="R99" t="s">
        <v>79</v>
      </c>
      <c r="S99" s="68" t="s">
        <v>315</v>
      </c>
      <c r="AD99" s="37"/>
      <c r="AE99" s="37"/>
      <c r="AH99" s="37"/>
      <c r="AI99" s="37"/>
      <c r="AJ99" t="s">
        <v>124</v>
      </c>
    </row>
    <row r="100" spans="1:36" s="36" customFormat="1" ht="15" x14ac:dyDescent="0.25">
      <c r="A100">
        <v>1.45</v>
      </c>
      <c r="B100">
        <v>4.75</v>
      </c>
      <c r="C100">
        <v>7.03</v>
      </c>
      <c r="D100" s="20">
        <f t="shared" si="4"/>
        <v>4.2428998871830048E-2</v>
      </c>
      <c r="E100" s="17">
        <f>IF(OR($A100="",$B100="",$C100=""),"",A100*'MPTO_working_3-way'!$I99)</f>
        <v>1.5212274315362242</v>
      </c>
      <c r="F100" s="21">
        <f>IF(OR($A100="",$B100="",$C100=""),"",B100*'MPTO_working_3-way'!$I99)</f>
        <v>4.9833312412393553</v>
      </c>
      <c r="G100" s="22">
        <f>IF(OR($A100="",$B100="",$C100=""),"",C100*'MPTO_working_3-way'!$I99)</f>
        <v>7.3753302370342464</v>
      </c>
      <c r="H100" s="17"/>
      <c r="I100" s="21"/>
      <c r="J100" s="22"/>
      <c r="K100" s="17"/>
      <c r="L100" s="21"/>
      <c r="M100" s="22"/>
      <c r="N100" s="23">
        <f t="shared" si="5"/>
        <v>65.736390185269116</v>
      </c>
      <c r="O100" s="24">
        <f t="shared" si="6"/>
        <v>20.066898056555836</v>
      </c>
      <c r="P100" s="24">
        <f t="shared" si="7"/>
        <v>13.558714903078267</v>
      </c>
      <c r="Q100" t="s">
        <v>221</v>
      </c>
      <c r="R100" t="s">
        <v>217</v>
      </c>
      <c r="S100" s="68" t="s">
        <v>315</v>
      </c>
      <c r="AD100" s="37"/>
      <c r="AE100" s="37"/>
      <c r="AH100" s="37"/>
      <c r="AI100" s="37"/>
      <c r="AJ100" t="s">
        <v>126</v>
      </c>
    </row>
    <row r="101" spans="1:36" s="36" customFormat="1" ht="15" x14ac:dyDescent="0.25">
      <c r="A101">
        <v>2.3199999999999998</v>
      </c>
      <c r="B101">
        <v>3.71</v>
      </c>
      <c r="C101">
        <v>2.96</v>
      </c>
      <c r="D101" s="20">
        <f t="shared" si="4"/>
        <v>3.8414099572199767E-2</v>
      </c>
      <c r="E101" s="17">
        <f>IF(OR($A101="",$B101="",$C101=""),"",A101*'MPTO_working_3-way'!$I100)</f>
        <v>2.423443383600786</v>
      </c>
      <c r="F101" s="21">
        <f>IF(OR($A101="",$B101="",$C101=""),"",B101*'MPTO_working_3-way'!$I100)</f>
        <v>3.8754202384305674</v>
      </c>
      <c r="G101" s="22">
        <f>IF(OR($A101="",$B101="",$C101=""),"",C101*'MPTO_working_3-way'!$I100)</f>
        <v>3.0919794894216928</v>
      </c>
      <c r="H101" s="17"/>
      <c r="I101" s="21"/>
      <c r="J101" s="22"/>
      <c r="K101" s="17"/>
      <c r="L101" s="21"/>
      <c r="M101" s="22"/>
      <c r="N101" s="23">
        <f t="shared" si="5"/>
        <v>41.263600658752999</v>
      </c>
      <c r="O101" s="24">
        <f t="shared" si="6"/>
        <v>25.803653242131258</v>
      </c>
      <c r="P101" s="24">
        <f t="shared" si="7"/>
        <v>32.341741056860457</v>
      </c>
      <c r="Q101" t="s">
        <v>145</v>
      </c>
      <c r="R101" t="s">
        <v>227</v>
      </c>
      <c r="S101" s="68" t="s">
        <v>315</v>
      </c>
      <c r="AD101" s="37"/>
      <c r="AE101" s="37"/>
      <c r="AH101" s="37"/>
      <c r="AI101" s="37"/>
      <c r="AJ101" t="s">
        <v>303</v>
      </c>
    </row>
    <row r="102" spans="1:36" s="36" customFormat="1" ht="15" x14ac:dyDescent="0.25">
      <c r="A102">
        <v>1.79</v>
      </c>
      <c r="B102">
        <v>3.84</v>
      </c>
      <c r="C102">
        <v>4.7300000000000004</v>
      </c>
      <c r="D102" s="20">
        <f t="shared" si="4"/>
        <v>3.0492375030019447E-2</v>
      </c>
      <c r="E102" s="17">
        <f>IF(OR($A102="",$B102="",$C102=""),"",A102*'MPTO_working_3-way'!$I101)</f>
        <v>1.8659479079805759</v>
      </c>
      <c r="F102" s="21">
        <f>IF(OR($A102="",$B102="",$C102=""),"",B102*'MPTO_working_3-way'!$I101)</f>
        <v>4.0029273556678273</v>
      </c>
      <c r="G102" s="22">
        <f>IF(OR($A102="",$B102="",$C102=""),"",C102*'MPTO_working_3-way'!$I101)</f>
        <v>4.9306891646637565</v>
      </c>
      <c r="H102" s="17"/>
      <c r="I102" s="21"/>
      <c r="J102" s="22"/>
      <c r="K102" s="17"/>
      <c r="L102" s="21"/>
      <c r="M102" s="22"/>
      <c r="N102" s="23">
        <f t="shared" si="5"/>
        <v>53.592064158010231</v>
      </c>
      <c r="O102" s="24">
        <f t="shared" si="6"/>
        <v>24.981717406989148</v>
      </c>
      <c r="P102" s="24">
        <f t="shared" si="7"/>
        <v>20.281140558739601</v>
      </c>
      <c r="Q102" t="s">
        <v>147</v>
      </c>
      <c r="R102" t="s">
        <v>146</v>
      </c>
      <c r="S102" s="68" t="s">
        <v>315</v>
      </c>
      <c r="AD102" s="37"/>
      <c r="AE102" s="37"/>
      <c r="AH102" s="37"/>
      <c r="AI102" s="37"/>
      <c r="AJ102" t="s">
        <v>132</v>
      </c>
    </row>
    <row r="103" spans="1:36" s="36" customFormat="1" ht="15" x14ac:dyDescent="0.25">
      <c r="A103">
        <v>1.58</v>
      </c>
      <c r="B103">
        <v>4.07</v>
      </c>
      <c r="C103">
        <v>6.58</v>
      </c>
      <c r="D103" s="20">
        <f t="shared" si="4"/>
        <v>3.0587321995886319E-2</v>
      </c>
      <c r="E103" s="17">
        <f>IF(OR($A103="",$B103="",$C103=""),"",A103*'MPTO_working_3-way'!$I102)</f>
        <v>1.6406942773240758</v>
      </c>
      <c r="F103" s="21">
        <f>IF(OR($A103="",$B103="",$C103=""),"",B103*'MPTO_working_3-way'!$I102)</f>
        <v>4.2263453852588535</v>
      </c>
      <c r="G103" s="22">
        <f>IF(OR($A103="",$B103="",$C103=""),"",C103*'MPTO_working_3-way'!$I102)</f>
        <v>6.8327647751850744</v>
      </c>
      <c r="H103" s="17"/>
      <c r="I103" s="21"/>
      <c r="J103" s="22"/>
      <c r="K103" s="17"/>
      <c r="L103" s="21"/>
      <c r="M103" s="22"/>
      <c r="N103" s="23">
        <f t="shared" si="5"/>
        <v>60.949807274940383</v>
      </c>
      <c r="O103" s="24">
        <f t="shared" si="6"/>
        <v>23.661104544080047</v>
      </c>
      <c r="P103" s="24">
        <f t="shared" si="7"/>
        <v>14.635364056900579</v>
      </c>
      <c r="Q103" t="s">
        <v>178</v>
      </c>
      <c r="R103" t="s">
        <v>280</v>
      </c>
      <c r="S103" s="68" t="s">
        <v>315</v>
      </c>
      <c r="AD103" s="37"/>
      <c r="AE103" s="37"/>
      <c r="AH103" s="37"/>
      <c r="AI103" s="37"/>
      <c r="AJ103" t="s">
        <v>306</v>
      </c>
    </row>
    <row r="104" spans="1:36" s="36" customFormat="1" ht="15" x14ac:dyDescent="0.25">
      <c r="A104">
        <v>2.1800000000000002</v>
      </c>
      <c r="B104">
        <v>3.34</v>
      </c>
      <c r="C104">
        <v>3.71</v>
      </c>
      <c r="D104" s="20">
        <f t="shared" si="4"/>
        <v>2.7658572910806978E-2</v>
      </c>
      <c r="E104" s="17">
        <f>IF(OR($A104="",$B104="",$C104=""),"",A104*'MPTO_working_3-way'!$I103)</f>
        <v>2.2464733775654424</v>
      </c>
      <c r="F104" s="21">
        <f>IF(OR($A104="",$B104="",$C104=""),"",B104*'MPTO_working_3-way'!$I103)</f>
        <v>3.4418445326002649</v>
      </c>
      <c r="G104" s="22">
        <f>IF(OR($A104="",$B104="",$C104=""),"",C104*'MPTO_working_3-way'!$I103)</f>
        <v>3.8231267113613723</v>
      </c>
      <c r="H104" s="17"/>
      <c r="I104" s="21"/>
      <c r="J104" s="22"/>
      <c r="K104" s="17"/>
      <c r="L104" s="21"/>
      <c r="M104" s="22"/>
      <c r="N104" s="23">
        <f t="shared" si="5"/>
        <v>44.514215480431119</v>
      </c>
      <c r="O104" s="24">
        <f t="shared" si="6"/>
        <v>29.054188547107739</v>
      </c>
      <c r="P104" s="24">
        <f t="shared" si="7"/>
        <v>26.156601010064644</v>
      </c>
      <c r="Q104" t="s">
        <v>181</v>
      </c>
      <c r="R104" t="s">
        <v>233</v>
      </c>
      <c r="S104" s="68" t="s">
        <v>315</v>
      </c>
      <c r="AD104" s="37"/>
      <c r="AE104" s="37"/>
      <c r="AH104" s="37"/>
      <c r="AI104" s="37"/>
      <c r="AJ104" t="s">
        <v>306</v>
      </c>
    </row>
    <row r="105" spans="1:36" s="36" customFormat="1" ht="15" x14ac:dyDescent="0.25">
      <c r="A105">
        <v>1.69</v>
      </c>
      <c r="B105">
        <v>3.92</v>
      </c>
      <c r="C105">
        <v>5.38</v>
      </c>
      <c r="D105" s="20">
        <f t="shared" si="4"/>
        <v>3.2691623095642885E-2</v>
      </c>
      <c r="E105" s="17">
        <f>IF(OR($A105="",$B105="",$C105=""),"",A105*'MPTO_working_3-way'!$I104)</f>
        <v>1.7416925741730478</v>
      </c>
      <c r="F105" s="21">
        <f>IF(OR($A105="",$B105="",$C105=""),"",B105*'MPTO_working_3-way'!$I104)</f>
        <v>4.039902302223874</v>
      </c>
      <c r="G105" s="22">
        <f>IF(OR($A105="",$B105="",$C105=""),"",C105*'MPTO_working_3-way'!$I104)</f>
        <v>5.5445597923378687</v>
      </c>
      <c r="H105" s="17"/>
      <c r="I105" s="21"/>
      <c r="J105" s="22"/>
      <c r="K105" s="17"/>
      <c r="L105" s="21"/>
      <c r="M105" s="22"/>
      <c r="N105" s="23">
        <f t="shared" si="5"/>
        <v>57.415413881224019</v>
      </c>
      <c r="O105" s="24">
        <f t="shared" si="6"/>
        <v>24.753073841650149</v>
      </c>
      <c r="P105" s="24">
        <f t="shared" si="7"/>
        <v>18.035696925514603</v>
      </c>
      <c r="Q105" t="s">
        <v>179</v>
      </c>
      <c r="R105" t="s">
        <v>176</v>
      </c>
      <c r="S105" s="68" t="s">
        <v>315</v>
      </c>
      <c r="AD105" s="37"/>
      <c r="AE105" s="37"/>
      <c r="AH105" s="37"/>
      <c r="AI105" s="37"/>
      <c r="AJ105" t="s">
        <v>306</v>
      </c>
    </row>
    <row r="106" spans="1:36" s="36" customFormat="1" ht="15" x14ac:dyDescent="0.25">
      <c r="A106">
        <v>1.86</v>
      </c>
      <c r="B106">
        <v>3.44</v>
      </c>
      <c r="C106">
        <v>4.55</v>
      </c>
      <c r="D106" s="20">
        <f t="shared" si="4"/>
        <v>4.8112302800975115E-2</v>
      </c>
      <c r="E106" s="17">
        <f>IF(OR($A106="",$B106="",$C106=""),"",A106*'MPTO_working_3-way'!$I105)</f>
        <v>1.9114449456141012</v>
      </c>
      <c r="F106" s="21">
        <f>IF(OR($A106="",$B106="",$C106=""),"",B106*'MPTO_working_3-way'!$I105)</f>
        <v>3.5351454908131759</v>
      </c>
      <c r="G106" s="22">
        <f>IF(OR($A106="",$B106="",$C106=""),"",C106*'MPTO_working_3-way'!$I105)</f>
        <v>4.6758465067441719</v>
      </c>
      <c r="H106" s="17"/>
      <c r="I106" s="21"/>
      <c r="J106" s="22"/>
      <c r="K106" s="17"/>
      <c r="L106" s="21"/>
      <c r="M106" s="22"/>
      <c r="N106" s="23">
        <f t="shared" si="5"/>
        <v>52.316442714949559</v>
      </c>
      <c r="O106" s="24">
        <f t="shared" si="6"/>
        <v>28.287378909827382</v>
      </c>
      <c r="P106" s="24">
        <f t="shared" si="7"/>
        <v>21.38650185710026</v>
      </c>
      <c r="Q106" t="s">
        <v>196</v>
      </c>
      <c r="R106" t="s">
        <v>288</v>
      </c>
      <c r="S106" s="68" t="s">
        <v>315</v>
      </c>
      <c r="AD106" s="37"/>
      <c r="AE106" s="37"/>
      <c r="AH106" s="37"/>
      <c r="AI106" s="37"/>
      <c r="AJ106" t="s">
        <v>304</v>
      </c>
    </row>
    <row r="107" spans="1:36" s="36" customFormat="1" ht="15" x14ac:dyDescent="0.25">
      <c r="A107">
        <v>4.46</v>
      </c>
      <c r="B107">
        <v>3.58</v>
      </c>
      <c r="C107">
        <v>1.88</v>
      </c>
      <c r="D107" s="20">
        <f t="shared" si="4"/>
        <v>3.5459749192340073E-2</v>
      </c>
      <c r="E107" s="17">
        <f>IF(OR($A107="",$B107="",$C107=""),"",A107*'MPTO_working_3-way'!$I106)</f>
        <v>4.6058046390065677</v>
      </c>
      <c r="F107" s="21">
        <f>IF(OR($A107="",$B107="",$C107=""),"",B107*'MPTO_working_3-way'!$I106)</f>
        <v>3.6970360106824014</v>
      </c>
      <c r="G107" s="22">
        <f>IF(OR($A107="",$B107="",$C107=""),"",C107*'MPTO_working_3-way'!$I106)</f>
        <v>1.9414602514198085</v>
      </c>
      <c r="H107" s="17"/>
      <c r="I107" s="21"/>
      <c r="J107" s="22"/>
      <c r="K107" s="17"/>
      <c r="L107" s="21"/>
      <c r="M107" s="22"/>
      <c r="N107" s="23">
        <f t="shared" si="5"/>
        <v>21.711732875749838</v>
      </c>
      <c r="O107" s="24">
        <f t="shared" si="6"/>
        <v>27.048695146883876</v>
      </c>
      <c r="P107" s="24">
        <f t="shared" si="7"/>
        <v>51.507621609491636</v>
      </c>
      <c r="Q107" t="s">
        <v>291</v>
      </c>
      <c r="R107" t="s">
        <v>197</v>
      </c>
      <c r="S107" s="68" t="s">
        <v>315</v>
      </c>
      <c r="AD107" s="37"/>
      <c r="AE107" s="37"/>
      <c r="AH107" s="37"/>
      <c r="AI107" s="37"/>
      <c r="AJ107" t="s">
        <v>309</v>
      </c>
    </row>
    <row r="108" spans="1:36" s="36" customFormat="1" ht="15" x14ac:dyDescent="0.25">
      <c r="A108">
        <v>5.03</v>
      </c>
      <c r="B108">
        <v>4.16</v>
      </c>
      <c r="C108">
        <v>1.67</v>
      </c>
      <c r="D108" s="20">
        <f t="shared" si="4"/>
        <v>3.7994167651850264E-2</v>
      </c>
      <c r="E108" s="17">
        <f>IF(OR($A108="",$B108="",$C108=""),"",A108*'MPTO_working_3-way'!$I107)</f>
        <v>5.272004883088905</v>
      </c>
      <c r="F108" s="21">
        <f>IF(OR($A108="",$B108="",$C108=""),"",B108*'MPTO_working_3-way'!$I107)</f>
        <v>4.3601471796520563</v>
      </c>
      <c r="G108" s="22">
        <f>IF(OR($A108="",$B108="",$C108=""),"",C108*'MPTO_working_3-way'!$I107)</f>
        <v>1.7503475456776283</v>
      </c>
      <c r="H108" s="17"/>
      <c r="I108" s="21"/>
      <c r="J108" s="22"/>
      <c r="K108" s="17"/>
      <c r="L108" s="21"/>
      <c r="M108" s="22"/>
      <c r="N108" s="23">
        <f t="shared" si="5"/>
        <v>18.968115966806405</v>
      </c>
      <c r="O108" s="24">
        <f t="shared" si="6"/>
        <v>22.935005604095249</v>
      </c>
      <c r="P108" s="24">
        <f t="shared" si="7"/>
        <v>57.131510965889966</v>
      </c>
      <c r="Q108" t="s">
        <v>290</v>
      </c>
      <c r="R108" t="s">
        <v>199</v>
      </c>
      <c r="S108" s="68" t="s">
        <v>315</v>
      </c>
      <c r="AD108" s="37"/>
      <c r="AE108" s="37"/>
      <c r="AH108" s="37"/>
      <c r="AI108" s="37"/>
      <c r="AJ108" t="s">
        <v>309</v>
      </c>
    </row>
    <row r="109" spans="1:36" s="36" customFormat="1" ht="15" x14ac:dyDescent="0.25">
      <c r="A109">
        <v>2.52</v>
      </c>
      <c r="B109">
        <v>3.45</v>
      </c>
      <c r="C109">
        <v>2.89</v>
      </c>
      <c r="D109" s="20">
        <f t="shared" si="4"/>
        <v>3.2701230534839532E-2</v>
      </c>
      <c r="E109" s="17">
        <f>IF(OR($A109="",$B109="",$C109=""),"",A109*'MPTO_working_3-way'!$I108)</f>
        <v>2.6093585679646969</v>
      </c>
      <c r="F109" s="21">
        <f>IF(OR($A109="",$B109="",$C109=""),"",B109*'MPTO_working_3-way'!$I108)</f>
        <v>3.5723361347135736</v>
      </c>
      <c r="G109" s="22">
        <f>IF(OR($A109="",$B109="",$C109=""),"",C109*'MPTO_working_3-way'!$I108)</f>
        <v>2.992478675165863</v>
      </c>
      <c r="H109" s="17"/>
      <c r="I109" s="21"/>
      <c r="J109" s="22"/>
      <c r="K109" s="17"/>
      <c r="L109" s="21"/>
      <c r="M109" s="22"/>
      <c r="N109" s="23">
        <f t="shared" si="5"/>
        <v>38.323594628851694</v>
      </c>
      <c r="O109" s="24">
        <f t="shared" si="6"/>
        <v>27.992886511509056</v>
      </c>
      <c r="P109" s="24">
        <f t="shared" si="7"/>
        <v>33.4171136556077</v>
      </c>
      <c r="Q109" t="s">
        <v>261</v>
      </c>
      <c r="R109" t="s">
        <v>201</v>
      </c>
      <c r="S109" s="68" t="s">
        <v>315</v>
      </c>
      <c r="AD109" s="37"/>
      <c r="AE109" s="37"/>
      <c r="AH109" s="37"/>
      <c r="AI109" s="37"/>
      <c r="AJ109" t="s">
        <v>309</v>
      </c>
    </row>
    <row r="110" spans="1:36" s="36" customFormat="1" ht="15" x14ac:dyDescent="0.25">
      <c r="A110">
        <v>1.88</v>
      </c>
      <c r="B110">
        <v>3.47</v>
      </c>
      <c r="C110">
        <v>4.62</v>
      </c>
      <c r="D110" s="20">
        <f t="shared" si="4"/>
        <v>3.6549548107583485E-2</v>
      </c>
      <c r="E110" s="17">
        <f>IF(OR($A110="",$B110="",$C110=""),"",A110*'MPTO_working_3-way'!$I109)</f>
        <v>1.9514290351854784</v>
      </c>
      <c r="F110" s="21">
        <f>IF(OR($A110="",$B110="",$C110=""),"",B110*'MPTO_working_3-way'!$I109)</f>
        <v>3.6018397617519207</v>
      </c>
      <c r="G110" s="22">
        <f>IF(OR($A110="",$B110="",$C110=""),"",C110*'MPTO_working_3-way'!$I109)</f>
        <v>4.795533054551548</v>
      </c>
      <c r="H110" s="17"/>
      <c r="I110" s="21"/>
      <c r="J110" s="22"/>
      <c r="K110" s="17"/>
      <c r="L110" s="21"/>
      <c r="M110" s="22"/>
      <c r="N110" s="23">
        <f t="shared" si="5"/>
        <v>51.244497338585134</v>
      </c>
      <c r="O110" s="24">
        <f t="shared" si="6"/>
        <v>27.763589336178683</v>
      </c>
      <c r="P110" s="24">
        <f t="shared" si="7"/>
        <v>20.852739176740272</v>
      </c>
      <c r="Q110" t="s">
        <v>297</v>
      </c>
      <c r="R110" t="s">
        <v>270</v>
      </c>
      <c r="S110" s="68" t="s">
        <v>315</v>
      </c>
      <c r="AD110" s="37"/>
      <c r="AE110" s="37"/>
      <c r="AH110" s="37"/>
      <c r="AI110" s="37"/>
      <c r="AJ110" t="s">
        <v>310</v>
      </c>
    </row>
    <row r="111" spans="1:36" s="36" customFormat="1" ht="15" x14ac:dyDescent="0.25">
      <c r="A111">
        <v>1.66</v>
      </c>
      <c r="B111">
        <v>4.2</v>
      </c>
      <c r="C111">
        <v>5.09</v>
      </c>
      <c r="D111" s="20">
        <f t="shared" si="4"/>
        <v>3.6968530873423555E-2</v>
      </c>
      <c r="E111" s="17">
        <f>IF(OR($A111="",$B111="",$C111=""),"",A111*'MPTO_working_3-way'!$I110)</f>
        <v>1.7142840426878336</v>
      </c>
      <c r="F111" s="21">
        <f>IF(OR($A111="",$B111="",$C111=""),"",B111*'MPTO_working_3-way'!$I110)</f>
        <v>4.3373451682463262</v>
      </c>
      <c r="G111" s="22">
        <f>IF(OR($A111="",$B111="",$C111=""),"",C111*'MPTO_working_3-way'!$I110)</f>
        <v>5.2564492634223328</v>
      </c>
      <c r="H111" s="17"/>
      <c r="I111" s="21"/>
      <c r="J111" s="22"/>
      <c r="K111" s="17"/>
      <c r="L111" s="21"/>
      <c r="M111" s="22"/>
      <c r="N111" s="23">
        <f t="shared" si="5"/>
        <v>58.333390214150015</v>
      </c>
      <c r="O111" s="24">
        <f t="shared" si="6"/>
        <v>23.055578037021196</v>
      </c>
      <c r="P111" s="24">
        <f t="shared" si="7"/>
        <v>19.024249067876038</v>
      </c>
      <c r="Q111" t="s">
        <v>267</v>
      </c>
      <c r="R111" t="s">
        <v>299</v>
      </c>
      <c r="S111" s="68" t="s">
        <v>315</v>
      </c>
      <c r="AD111" s="37"/>
      <c r="AE111" s="37"/>
      <c r="AH111" s="37"/>
      <c r="AI111" s="37"/>
      <c r="AJ111" t="s">
        <v>310</v>
      </c>
    </row>
    <row r="112" spans="1:36" s="36" customFormat="1" ht="15" x14ac:dyDescent="0.25">
      <c r="A112">
        <v>2.79</v>
      </c>
      <c r="B112">
        <v>3.64</v>
      </c>
      <c r="C112">
        <v>2.5299999999999998</v>
      </c>
      <c r="D112" s="20">
        <f t="shared" si="4"/>
        <v>2.8405130789422639E-2</v>
      </c>
      <c r="E112" s="17">
        <f>IF(OR($A112="",$B112="",$C112=""),"",A112*'MPTO_working_3-way'!$I111)</f>
        <v>2.891973239220158</v>
      </c>
      <c r="F112" s="21">
        <f>IF(OR($A112="",$B112="",$C112=""),"",B112*'MPTO_working_3-way'!$I111)</f>
        <v>3.7730403551116041</v>
      </c>
      <c r="G112" s="22">
        <f>IF(OR($A112="",$B112="",$C112=""),"",C112*'MPTO_working_3-way'!$I111)</f>
        <v>2.6224703567121859</v>
      </c>
      <c r="H112" s="17"/>
      <c r="I112" s="21"/>
      <c r="J112" s="22"/>
      <c r="K112" s="17"/>
      <c r="L112" s="21"/>
      <c r="M112" s="22"/>
      <c r="N112" s="23">
        <f t="shared" si="5"/>
        <v>34.578466579091078</v>
      </c>
      <c r="O112" s="24">
        <f t="shared" si="6"/>
        <v>26.503824658149476</v>
      </c>
      <c r="P112" s="24">
        <f t="shared" si="7"/>
        <v>38.131984883661708</v>
      </c>
      <c r="Q112" t="s">
        <v>101</v>
      </c>
      <c r="R112" t="s">
        <v>108</v>
      </c>
      <c r="S112" s="68" t="s">
        <v>315</v>
      </c>
      <c r="AD112" s="37"/>
      <c r="AE112" s="37"/>
      <c r="AH112" s="37"/>
      <c r="AI112" s="37"/>
      <c r="AJ112" t="s">
        <v>128</v>
      </c>
    </row>
    <row r="113" spans="1:36" s="36" customFormat="1" ht="15" x14ac:dyDescent="0.25">
      <c r="A113">
        <v>1.54</v>
      </c>
      <c r="B113">
        <v>4.55</v>
      </c>
      <c r="C113">
        <v>6.18</v>
      </c>
      <c r="D113" s="20">
        <f t="shared" si="4"/>
        <v>3.0943166865496918E-2</v>
      </c>
      <c r="E113" s="17">
        <f>IF(OR($A113="",$B113="",$C113=""),"",A113*'MPTO_working_3-way'!$I112)</f>
        <v>1.5969315375450723</v>
      </c>
      <c r="F113" s="21">
        <f>IF(OR($A113="",$B113="",$C113=""),"",B113*'MPTO_working_3-way'!$I112)</f>
        <v>4.7182068154740771</v>
      </c>
      <c r="G113" s="22">
        <f>IF(OR($A113="",$B113="",$C113=""),"",C113*'MPTO_working_3-way'!$I112)</f>
        <v>6.4084655207977574</v>
      </c>
      <c r="H113" s="17"/>
      <c r="I113" s="21"/>
      <c r="J113" s="22"/>
      <c r="K113" s="17"/>
      <c r="L113" s="21"/>
      <c r="M113" s="22"/>
      <c r="N113" s="23">
        <f t="shared" si="5"/>
        <v>62.620092126007975</v>
      </c>
      <c r="O113" s="24">
        <f t="shared" si="6"/>
        <v>21.194492719571933</v>
      </c>
      <c r="P113" s="24">
        <f t="shared" si="7"/>
        <v>15.604359526545677</v>
      </c>
      <c r="Q113" t="s">
        <v>105</v>
      </c>
      <c r="R113" t="s">
        <v>109</v>
      </c>
      <c r="S113" s="68" t="s">
        <v>315</v>
      </c>
      <c r="AD113" s="37"/>
      <c r="AE113" s="37"/>
      <c r="AH113" s="37"/>
      <c r="AI113" s="37"/>
      <c r="AJ113" t="s">
        <v>128</v>
      </c>
    </row>
    <row r="114" spans="1:36" s="36" customFormat="1" ht="15" x14ac:dyDescent="0.25">
      <c r="A114">
        <v>2.16</v>
      </c>
      <c r="B114">
        <v>3.13</v>
      </c>
      <c r="C114">
        <v>3.8</v>
      </c>
      <c r="D114" s="20">
        <f t="shared" si="4"/>
        <v>4.5609675591178789E-2</v>
      </c>
      <c r="E114" s="17">
        <f>IF(OR($A114="",$B114="",$C114=""),"",A114*'MPTO_working_3-way'!$I113)</f>
        <v>2.2213550825051529</v>
      </c>
      <c r="F114" s="21">
        <f>IF(OR($A114="",$B114="",$C114=""),"",B114*'MPTO_working_3-way'!$I113)</f>
        <v>3.218908059370893</v>
      </c>
      <c r="G114" s="22">
        <f>IF(OR($A114="",$B114="",$C114=""),"",C114*'MPTO_working_3-way'!$I113)</f>
        <v>3.907939496999806</v>
      </c>
      <c r="H114" s="17"/>
      <c r="I114" s="21"/>
      <c r="J114" s="22"/>
      <c r="K114" s="17"/>
      <c r="L114" s="21"/>
      <c r="M114" s="22"/>
      <c r="N114" s="23">
        <f t="shared" si="5"/>
        <v>45.017566433919299</v>
      </c>
      <c r="O114" s="24">
        <f t="shared" si="6"/>
        <v>31.066435622129607</v>
      </c>
      <c r="P114" s="24">
        <f t="shared" si="7"/>
        <v>25.588932499280443</v>
      </c>
      <c r="Q114" t="s">
        <v>88</v>
      </c>
      <c r="R114" t="s">
        <v>86</v>
      </c>
      <c r="S114" s="68" t="s">
        <v>316</v>
      </c>
      <c r="AD114" s="37"/>
      <c r="AE114" s="37"/>
      <c r="AH114" s="37"/>
      <c r="AI114" s="37"/>
      <c r="AJ114" t="s">
        <v>124</v>
      </c>
    </row>
    <row r="115" spans="1:36" s="36" customFormat="1" ht="15" x14ac:dyDescent="0.25">
      <c r="A115">
        <v>3.19</v>
      </c>
      <c r="B115">
        <v>3.01</v>
      </c>
      <c r="C115">
        <v>2.5499999999999998</v>
      </c>
      <c r="D115" s="20">
        <f t="shared" si="4"/>
        <v>3.7862400190812107E-2</v>
      </c>
      <c r="E115" s="17">
        <f>IF(OR($A115="",$B115="",$C115=""),"",A115*'MPTO_working_3-way'!$I114)</f>
        <v>3.2887087023009349</v>
      </c>
      <c r="F115" s="21">
        <f>IF(OR($A115="",$B115="",$C115=""),"",B115*'MPTO_working_3-way'!$I114)</f>
        <v>3.1031389322651455</v>
      </c>
      <c r="G115" s="22">
        <f>IF(OR($A115="",$B115="",$C115=""),"",C115*'MPTO_working_3-way'!$I114)</f>
        <v>2.6289050755070171</v>
      </c>
      <c r="H115" s="17"/>
      <c r="I115" s="21"/>
      <c r="J115" s="22"/>
      <c r="K115" s="17"/>
      <c r="L115" s="21"/>
      <c r="M115" s="22"/>
      <c r="N115" s="23">
        <f t="shared" si="5"/>
        <v>30.407071301278616</v>
      </c>
      <c r="O115" s="24">
        <f t="shared" si="6"/>
        <v>32.225434369129161</v>
      </c>
      <c r="P115" s="24">
        <f t="shared" si="7"/>
        <v>38.038649980815208</v>
      </c>
      <c r="Q115" t="s">
        <v>122</v>
      </c>
      <c r="R115" t="s">
        <v>83</v>
      </c>
      <c r="S115" s="68" t="s">
        <v>316</v>
      </c>
      <c r="AD115" s="37"/>
      <c r="AE115" s="37"/>
      <c r="AH115" s="37"/>
      <c r="AI115" s="37"/>
      <c r="AJ115" t="s">
        <v>126</v>
      </c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6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68"/>
      <c r="AD117" s="37"/>
      <c r="AE117" s="37"/>
      <c r="AH117" s="37"/>
      <c r="AI117" s="37"/>
      <c r="AJ117"/>
    </row>
    <row r="118" spans="1:36" s="36" customFormat="1" ht="15" x14ac:dyDescent="0.25">
      <c r="A118" s="29"/>
      <c r="B118" s="29"/>
      <c r="C118" s="29"/>
      <c r="D118" s="30"/>
      <c r="E118" s="31"/>
      <c r="F118" s="32"/>
      <c r="G118" s="33"/>
      <c r="H118" s="31"/>
      <c r="I118" s="32"/>
      <c r="J118" s="33"/>
      <c r="K118" s="31"/>
      <c r="L118" s="32"/>
      <c r="M118" s="33"/>
      <c r="N118" s="34"/>
      <c r="O118" s="35"/>
      <c r="P118" s="35"/>
      <c r="Q118" s="29"/>
      <c r="R118" s="29"/>
      <c r="S118" s="72"/>
      <c r="AD118" s="37"/>
      <c r="AE118" s="37"/>
      <c r="AH118" s="37"/>
      <c r="AI118" s="37"/>
      <c r="AJ118" s="29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6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6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6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6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6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6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6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6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6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6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6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6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6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6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6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6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6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6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6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6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68"/>
      <c r="AD139" s="37"/>
      <c r="AE139" s="37"/>
      <c r="AH139" s="37"/>
      <c r="AI139" s="37"/>
      <c r="AJ139"/>
    </row>
    <row r="140" spans="1:36" s="36" customFormat="1" ht="15" x14ac:dyDescent="0.25">
      <c r="A140" s="29"/>
      <c r="B140" s="29"/>
      <c r="C140" s="29"/>
      <c r="D140" s="30"/>
      <c r="E140" s="31"/>
      <c r="F140" s="32"/>
      <c r="G140" s="33"/>
      <c r="H140" s="31"/>
      <c r="I140" s="32"/>
      <c r="J140" s="33"/>
      <c r="K140" s="31"/>
      <c r="L140" s="32"/>
      <c r="M140" s="33"/>
      <c r="N140" s="34"/>
      <c r="O140" s="35"/>
      <c r="P140" s="35"/>
      <c r="Q140" s="29"/>
      <c r="R140" s="29"/>
      <c r="S140" s="72"/>
      <c r="AD140" s="37"/>
      <c r="AE140" s="37"/>
      <c r="AH140" s="37"/>
      <c r="AI140" s="37"/>
      <c r="AJ140" s="29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6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6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6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6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6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6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6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6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6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6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6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6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6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68"/>
      <c r="AD154" s="37"/>
      <c r="AE154" s="37"/>
      <c r="AH154" s="37"/>
      <c r="AI154" s="37"/>
      <c r="AJ154"/>
    </row>
    <row r="155" spans="1:36" s="36" customFormat="1" ht="15" x14ac:dyDescent="0.25">
      <c r="A155" s="29"/>
      <c r="B155" s="29"/>
      <c r="C155" s="29"/>
      <c r="D155" s="30"/>
      <c r="E155" s="31"/>
      <c r="F155" s="32"/>
      <c r="G155" s="33"/>
      <c r="H155" s="31"/>
      <c r="I155" s="32"/>
      <c r="J155" s="33"/>
      <c r="K155" s="31"/>
      <c r="L155" s="32"/>
      <c r="M155" s="33"/>
      <c r="N155" s="34"/>
      <c r="O155" s="35"/>
      <c r="P155" s="35"/>
      <c r="Q155" s="29"/>
      <c r="R155" s="29"/>
      <c r="S155" s="72"/>
      <c r="AD155" s="37"/>
      <c r="AE155" s="37"/>
      <c r="AH155" s="37"/>
      <c r="AI155" s="37"/>
      <c r="AJ155" s="29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6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6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6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6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6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6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6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6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6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6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6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6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6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6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6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6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6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6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6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6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6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6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6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6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6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6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6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6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6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6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6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6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6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6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6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6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6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6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6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6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6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6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6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6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6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6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6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6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6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6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6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6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6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6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6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6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6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6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6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6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6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6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6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6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6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6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6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6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6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6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6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6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6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6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6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6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6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6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6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6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6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6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6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6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6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6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6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6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6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6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6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8"/>
      <c r="AD257" s="37"/>
      <c r="AE257" s="37"/>
      <c r="AF257" s="29"/>
      <c r="AG257" s="29"/>
      <c r="AH257" s="48"/>
      <c r="AI257" s="37"/>
      <c r="AJ257"/>
    </row>
    <row r="258" spans="1:36" s="65" customFormat="1" ht="15" x14ac:dyDescent="0.25">
      <c r="A258" s="58"/>
      <c r="B258" s="58"/>
      <c r="C258" s="58"/>
      <c r="D258" s="59"/>
      <c r="E258" s="60"/>
      <c r="F258" s="61"/>
      <c r="G258" s="62"/>
      <c r="H258" s="60"/>
      <c r="I258" s="61"/>
      <c r="J258" s="62"/>
      <c r="K258" s="60"/>
      <c r="L258" s="61"/>
      <c r="M258" s="62"/>
      <c r="N258" s="63"/>
      <c r="O258" s="64"/>
      <c r="P258" s="64"/>
      <c r="Q258" s="58"/>
      <c r="R258" s="58"/>
      <c r="S258" s="69"/>
      <c r="AD258" s="66"/>
      <c r="AE258" s="66"/>
      <c r="AF258" s="58"/>
      <c r="AG258" s="58"/>
      <c r="AH258" s="67"/>
      <c r="AI258" s="66"/>
      <c r="AJ258" s="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8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8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8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2021-09-17T16:56:10Z</dcterms:modified>
</cp:coreProperties>
</file>