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T47" i="8" s="1"/>
  <c r="S47" i="8"/>
  <c r="O48" i="8"/>
  <c r="P48" i="8"/>
  <c r="T48" i="8" s="1"/>
  <c r="Q48" i="8"/>
  <c r="S48" i="8" s="1"/>
  <c r="R48" i="8"/>
  <c r="O49" i="8"/>
  <c r="P49" i="8"/>
  <c r="Q49" i="8"/>
  <c r="R49" i="8"/>
  <c r="T49" i="8" s="1"/>
  <c r="S49" i="8"/>
  <c r="O50" i="8"/>
  <c r="P50" i="8"/>
  <c r="T50" i="8" s="1"/>
  <c r="Q50" i="8"/>
  <c r="S50" i="8" s="1"/>
  <c r="R50" i="8"/>
  <c r="O51" i="8"/>
  <c r="P51" i="8"/>
  <c r="Q51" i="8"/>
  <c r="R51" i="8"/>
  <c r="T51" i="8" s="1"/>
  <c r="S51" i="8"/>
  <c r="O52" i="8"/>
  <c r="P52" i="8"/>
  <c r="T52" i="8" s="1"/>
  <c r="Q52" i="8"/>
  <c r="S52" i="8" s="1"/>
  <c r="R52" i="8"/>
  <c r="O53" i="8"/>
  <c r="P53" i="8"/>
  <c r="Q53" i="8"/>
  <c r="R53" i="8"/>
  <c r="T53" i="8" s="1"/>
  <c r="S53" i="8"/>
  <c r="O54" i="8"/>
  <c r="P54" i="8"/>
  <c r="T54" i="8" s="1"/>
  <c r="Q54" i="8"/>
  <c r="S54" i="8" s="1"/>
  <c r="R54" i="8"/>
  <c r="O55" i="8"/>
  <c r="P55" i="8"/>
  <c r="Q55" i="8"/>
  <c r="R55" i="8"/>
  <c r="T55" i="8" s="1"/>
  <c r="S55" i="8"/>
  <c r="O56" i="8"/>
  <c r="P56" i="8"/>
  <c r="T56" i="8" s="1"/>
  <c r="Q56" i="8"/>
  <c r="S56" i="8" s="1"/>
  <c r="R56" i="8"/>
  <c r="O57" i="8"/>
  <c r="P57" i="8"/>
  <c r="Q57" i="8"/>
  <c r="R57" i="8"/>
  <c r="T57" i="8" s="1"/>
  <c r="S57" i="8"/>
  <c r="O58" i="8"/>
  <c r="P58" i="8"/>
  <c r="T58" i="8" s="1"/>
  <c r="Q58" i="8"/>
  <c r="S58" i="8" s="1"/>
  <c r="R58" i="8"/>
  <c r="O59" i="8"/>
  <c r="P59" i="8"/>
  <c r="Q59" i="8"/>
  <c r="R59" i="8"/>
  <c r="T59" i="8" s="1"/>
  <c r="S59" i="8"/>
  <c r="O60" i="8"/>
  <c r="P60" i="8"/>
  <c r="T60" i="8" s="1"/>
  <c r="Q60" i="8"/>
  <c r="S60" i="8" s="1"/>
  <c r="R60" i="8"/>
  <c r="O61" i="8"/>
  <c r="P61" i="8"/>
  <c r="Q61" i="8"/>
  <c r="R61" i="8"/>
  <c r="T61" i="8" s="1"/>
  <c r="S61" i="8"/>
  <c r="O62" i="8"/>
  <c r="P62" i="8"/>
  <c r="T62" i="8" s="1"/>
  <c r="Q62" i="8"/>
  <c r="S62" i="8" s="1"/>
  <c r="R62" i="8"/>
  <c r="O63" i="8"/>
  <c r="P63" i="8"/>
  <c r="Q63" i="8"/>
  <c r="R63" i="8"/>
  <c r="T63" i="8" s="1"/>
  <c r="S63" i="8"/>
  <c r="O64" i="8"/>
  <c r="P64" i="8"/>
  <c r="T64" i="8" s="1"/>
  <c r="Q64" i="8"/>
  <c r="S64" i="8" s="1"/>
  <c r="R64" i="8"/>
  <c r="O65" i="8"/>
  <c r="P65" i="8"/>
  <c r="Q65" i="8"/>
  <c r="R65" i="8"/>
  <c r="T65" i="8" s="1"/>
  <c r="S65" i="8"/>
  <c r="O66" i="8"/>
  <c r="P66" i="8"/>
  <c r="Q66" i="8"/>
  <c r="S66" i="8" s="1"/>
  <c r="R66" i="8"/>
  <c r="T66" i="8"/>
  <c r="O67" i="8"/>
  <c r="P67" i="8"/>
  <c r="Q67" i="8"/>
  <c r="R67" i="8"/>
  <c r="T67" i="8" s="1"/>
  <c r="S67" i="8"/>
  <c r="O68" i="8"/>
  <c r="P68" i="8"/>
  <c r="T68" i="8" s="1"/>
  <c r="Q68" i="8"/>
  <c r="S68" i="8" s="1"/>
  <c r="R68" i="8"/>
  <c r="O69" i="8"/>
  <c r="P69" i="8"/>
  <c r="Q69" i="8"/>
  <c r="R69" i="8"/>
  <c r="T69" i="8" s="1"/>
  <c r="S69" i="8"/>
  <c r="O70" i="8"/>
  <c r="P70" i="8"/>
  <c r="T70" i="8" s="1"/>
  <c r="Q70" i="8"/>
  <c r="S70" i="8" s="1"/>
  <c r="R70" i="8"/>
  <c r="O71" i="8"/>
  <c r="P71" i="8"/>
  <c r="Q71" i="8"/>
  <c r="R71" i="8"/>
  <c r="T71" i="8" s="1"/>
  <c r="S71" i="8"/>
  <c r="O72" i="8"/>
  <c r="P72" i="8"/>
  <c r="T72" i="8" s="1"/>
  <c r="Q72" i="8"/>
  <c r="S72" i="8" s="1"/>
  <c r="R72" i="8"/>
  <c r="O73" i="8"/>
  <c r="P73" i="8"/>
  <c r="Q73" i="8"/>
  <c r="R73" i="8"/>
  <c r="T73" i="8" s="1"/>
  <c r="S73" i="8"/>
  <c r="O74" i="8"/>
  <c r="P74" i="8"/>
  <c r="T74" i="8" s="1"/>
  <c r="Q74" i="8"/>
  <c r="S74" i="8" s="1"/>
  <c r="R74" i="8"/>
  <c r="O75" i="8"/>
  <c r="P75" i="8"/>
  <c r="Q75" i="8"/>
  <c r="R75" i="8"/>
  <c r="T75" i="8" s="1"/>
  <c r="S75" i="8"/>
  <c r="O76" i="8"/>
  <c r="P76" i="8"/>
  <c r="T76" i="8" s="1"/>
  <c r="Q76" i="8"/>
  <c r="S76" i="8" s="1"/>
  <c r="R76" i="8"/>
  <c r="O77" i="8"/>
  <c r="P77" i="8"/>
  <c r="Q77" i="8"/>
  <c r="R77" i="8"/>
  <c r="T77" i="8" s="1"/>
  <c r="S77" i="8"/>
  <c r="O78" i="8"/>
  <c r="P78" i="8"/>
  <c r="T78" i="8" s="1"/>
  <c r="Q78" i="8"/>
  <c r="S78" i="8" s="1"/>
  <c r="R78" i="8"/>
  <c r="O79" i="8"/>
  <c r="P79" i="8"/>
  <c r="Q79" i="8"/>
  <c r="R79" i="8"/>
  <c r="T79" i="8" s="1"/>
  <c r="S79" i="8"/>
  <c r="O80" i="8"/>
  <c r="P80" i="8"/>
  <c r="T80" i="8" s="1"/>
  <c r="Q80" i="8"/>
  <c r="S80" i="8" s="1"/>
  <c r="R80" i="8"/>
  <c r="O81" i="8"/>
  <c r="P81" i="8"/>
  <c r="Q81" i="8"/>
  <c r="R81" i="8"/>
  <c r="T81" i="8" s="1"/>
  <c r="S81" i="8"/>
  <c r="O82" i="8"/>
  <c r="P82" i="8"/>
  <c r="T82" i="8" s="1"/>
  <c r="Q82" i="8"/>
  <c r="S82" i="8" s="1"/>
  <c r="R82" i="8"/>
  <c r="O83" i="8"/>
  <c r="P83" i="8"/>
  <c r="Q83" i="8"/>
  <c r="R83" i="8"/>
  <c r="T83" i="8" s="1"/>
  <c r="S83" i="8"/>
  <c r="O84" i="8"/>
  <c r="P84" i="8"/>
  <c r="T84" i="8" s="1"/>
  <c r="Q84" i="8"/>
  <c r="S84" i="8" s="1"/>
  <c r="R84" i="8"/>
  <c r="O85" i="8"/>
  <c r="P85" i="8"/>
  <c r="Q85" i="8"/>
  <c r="R85" i="8"/>
  <c r="T85" i="8" s="1"/>
  <c r="S85" i="8"/>
  <c r="O86" i="8"/>
  <c r="P86" i="8"/>
  <c r="T86" i="8" s="1"/>
  <c r="Q86" i="8"/>
  <c r="S86" i="8" s="1"/>
  <c r="R86" i="8"/>
  <c r="O87" i="8"/>
  <c r="P87" i="8"/>
  <c r="Q87" i="8"/>
  <c r="R87" i="8"/>
  <c r="T87" i="8" s="1"/>
  <c r="S87" i="8"/>
  <c r="O88" i="8"/>
  <c r="P88" i="8"/>
  <c r="T88" i="8" s="1"/>
  <c r="Q88" i="8"/>
  <c r="S88" i="8" s="1"/>
  <c r="R88" i="8"/>
  <c r="O89" i="8"/>
  <c r="P89" i="8"/>
  <c r="Q89" i="8"/>
  <c r="R89" i="8"/>
  <c r="T89" i="8" s="1"/>
  <c r="S89" i="8"/>
  <c r="O90" i="8"/>
  <c r="P90" i="8"/>
  <c r="T90" i="8" s="1"/>
  <c r="Q90" i="8"/>
  <c r="S90" i="8" s="1"/>
  <c r="R90" i="8"/>
  <c r="O91" i="8"/>
  <c r="P91" i="8"/>
  <c r="Q91" i="8"/>
  <c r="R91" i="8"/>
  <c r="T91" i="8" s="1"/>
  <c r="S91" i="8"/>
  <c r="O92" i="8"/>
  <c r="P92" i="8"/>
  <c r="T92" i="8" s="1"/>
  <c r="Q92" i="8"/>
  <c r="S92" i="8" s="1"/>
  <c r="R92" i="8"/>
  <c r="O93" i="8"/>
  <c r="P93" i="8"/>
  <c r="Q93" i="8"/>
  <c r="R93" i="8"/>
  <c r="T93" i="8" s="1"/>
  <c r="S93" i="8"/>
  <c r="O94" i="8"/>
  <c r="P94" i="8"/>
  <c r="Q94" i="8"/>
  <c r="S94" i="8" s="1"/>
  <c r="R94" i="8"/>
  <c r="T94" i="8"/>
  <c r="O95" i="8"/>
  <c r="P95" i="8"/>
  <c r="Q95" i="8"/>
  <c r="R95" i="8"/>
  <c r="T95" i="8" s="1"/>
  <c r="S95" i="8"/>
  <c r="O96" i="8"/>
  <c r="P96" i="8"/>
  <c r="T96" i="8" s="1"/>
  <c r="Q96" i="8"/>
  <c r="S96" i="8" s="1"/>
  <c r="R96" i="8"/>
  <c r="O97" i="8"/>
  <c r="P97" i="8"/>
  <c r="Q97" i="8"/>
  <c r="R97" i="8"/>
  <c r="T97" i="8" s="1"/>
  <c r="S97" i="8"/>
  <c r="O98" i="8"/>
  <c r="P98" i="8"/>
  <c r="Q98" i="8"/>
  <c r="S98" i="8" s="1"/>
  <c r="R98" i="8"/>
  <c r="T98" i="8"/>
  <c r="O99" i="8"/>
  <c r="P99" i="8"/>
  <c r="Q99" i="8"/>
  <c r="R99" i="8"/>
  <c r="T99" i="8" s="1"/>
  <c r="S99" i="8"/>
  <c r="O100" i="8"/>
  <c r="P100" i="8"/>
  <c r="T100" i="8" s="1"/>
  <c r="Q100" i="8"/>
  <c r="S100" i="8" s="1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/>
  <c r="O103" i="8"/>
  <c r="P103" i="8"/>
  <c r="Q103" i="8"/>
  <c r="R103" i="8"/>
  <c r="T103" i="8" s="1"/>
  <c r="S103" i="8"/>
  <c r="O104" i="8"/>
  <c r="P104" i="8"/>
  <c r="T104" i="8" s="1"/>
  <c r="Q104" i="8"/>
  <c r="S104" i="8" s="1"/>
  <c r="R104" i="8"/>
  <c r="O105" i="8"/>
  <c r="P105" i="8"/>
  <c r="Q105" i="8"/>
  <c r="R105" i="8"/>
  <c r="T105" i="8" s="1"/>
  <c r="S105" i="8"/>
  <c r="O106" i="8"/>
  <c r="P106" i="8"/>
  <c r="Q106" i="8"/>
  <c r="S106" i="8" s="1"/>
  <c r="R106" i="8"/>
  <c r="T106" i="8"/>
  <c r="O107" i="8"/>
  <c r="P107" i="8"/>
  <c r="Q107" i="8"/>
  <c r="R107" i="8"/>
  <c r="T107" i="8" s="1"/>
  <c r="S107" i="8"/>
  <c r="O108" i="8"/>
  <c r="P108" i="8"/>
  <c r="T108" i="8" s="1"/>
  <c r="Q108" i="8"/>
  <c r="S108" i="8" s="1"/>
  <c r="R108" i="8"/>
  <c r="O109" i="8"/>
  <c r="P109" i="8"/>
  <c r="Q109" i="8"/>
  <c r="R109" i="8"/>
  <c r="T109" i="8" s="1"/>
  <c r="S109" i="8"/>
  <c r="O110" i="8"/>
  <c r="P110" i="8"/>
  <c r="Q110" i="8"/>
  <c r="S110" i="8" s="1"/>
  <c r="R110" i="8"/>
  <c r="T110" i="8"/>
  <c r="O111" i="8"/>
  <c r="P111" i="8"/>
  <c r="Q111" i="8"/>
  <c r="R111" i="8"/>
  <c r="T111" i="8" s="1"/>
  <c r="S111" i="8"/>
  <c r="O112" i="8"/>
  <c r="P112" i="8"/>
  <c r="T112" i="8" s="1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S114" i="8" s="1"/>
  <c r="R114" i="8"/>
  <c r="T114" i="8"/>
  <c r="O115" i="8"/>
  <c r="P115" i="8"/>
  <c r="Q115" i="8"/>
  <c r="R115" i="8"/>
  <c r="T115" i="8" s="1"/>
  <c r="S115" i="8"/>
  <c r="O116" i="8"/>
  <c r="P116" i="8"/>
  <c r="T116" i="8" s="1"/>
  <c r="Q116" i="8"/>
  <c r="S116" i="8" s="1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/>
  <c r="O119" i="8"/>
  <c r="P119" i="8"/>
  <c r="Q119" i="8"/>
  <c r="R119" i="8"/>
  <c r="T119" i="8" s="1"/>
  <c r="S119" i="8"/>
  <c r="O120" i="8"/>
  <c r="P120" i="8"/>
  <c r="T120" i="8" s="1"/>
  <c r="Q120" i="8"/>
  <c r="S120" i="8" s="1"/>
  <c r="R120" i="8"/>
  <c r="O121" i="8"/>
  <c r="P121" i="8"/>
  <c r="Q121" i="8"/>
  <c r="R121" i="8"/>
  <c r="T121" i="8" s="1"/>
  <c r="S121" i="8"/>
  <c r="O122" i="8"/>
  <c r="P122" i="8"/>
  <c r="Q122" i="8"/>
  <c r="S122" i="8" s="1"/>
  <c r="R122" i="8"/>
  <c r="T122" i="8"/>
  <c r="O123" i="8"/>
  <c r="P123" i="8"/>
  <c r="Q123" i="8"/>
  <c r="R123" i="8"/>
  <c r="T123" i="8" s="1"/>
  <c r="S123" i="8"/>
  <c r="O124" i="8"/>
  <c r="P124" i="8"/>
  <c r="T124" i="8" s="1"/>
  <c r="Q124" i="8"/>
  <c r="S124" i="8" s="1"/>
  <c r="R124" i="8"/>
  <c r="O125" i="8"/>
  <c r="P125" i="8"/>
  <c r="Q125" i="8"/>
  <c r="R125" i="8"/>
  <c r="T125" i="8" s="1"/>
  <c r="S125" i="8"/>
  <c r="O126" i="8"/>
  <c r="P126" i="8"/>
  <c r="Q126" i="8"/>
  <c r="S126" i="8" s="1"/>
  <c r="R126" i="8"/>
  <c r="T126" i="8"/>
  <c r="O127" i="8"/>
  <c r="P127" i="8"/>
  <c r="Q127" i="8"/>
  <c r="R127" i="8"/>
  <c r="T127" i="8" s="1"/>
  <c r="S127" i="8"/>
  <c r="O128" i="8"/>
  <c r="P128" i="8"/>
  <c r="T128" i="8" s="1"/>
  <c r="Q128" i="8"/>
  <c r="S128" i="8" s="1"/>
  <c r="R128" i="8"/>
  <c r="O129" i="8"/>
  <c r="P129" i="8"/>
  <c r="Q129" i="8"/>
  <c r="R129" i="8"/>
  <c r="T129" i="8" s="1"/>
  <c r="S129" i="8"/>
  <c r="O130" i="8"/>
  <c r="P130" i="8"/>
  <c r="Q130" i="8"/>
  <c r="S130" i="8" s="1"/>
  <c r="R130" i="8"/>
  <c r="T130" i="8"/>
  <c r="O131" i="8"/>
  <c r="P131" i="8"/>
  <c r="Q131" i="8"/>
  <c r="R131" i="8"/>
  <c r="T131" i="8" s="1"/>
  <c r="S131" i="8"/>
  <c r="O132" i="8"/>
  <c r="P132" i="8"/>
  <c r="T132" i="8" s="1"/>
  <c r="Q132" i="8"/>
  <c r="S132" i="8" s="1"/>
  <c r="R132" i="8"/>
  <c r="O133" i="8"/>
  <c r="P133" i="8"/>
  <c r="Q133" i="8"/>
  <c r="R133" i="8"/>
  <c r="T133" i="8" s="1"/>
  <c r="S133" i="8"/>
  <c r="O134" i="8"/>
  <c r="P134" i="8"/>
  <c r="Q134" i="8"/>
  <c r="S134" i="8" s="1"/>
  <c r="R134" i="8"/>
  <c r="T134" i="8"/>
  <c r="O135" i="8"/>
  <c r="P135" i="8"/>
  <c r="Q135" i="8"/>
  <c r="R135" i="8"/>
  <c r="T135" i="8" s="1"/>
  <c r="S135" i="8"/>
  <c r="O136" i="8"/>
  <c r="P136" i="8"/>
  <c r="T136" i="8" s="1"/>
  <c r="Q136" i="8"/>
  <c r="S136" i="8" s="1"/>
  <c r="R136" i="8"/>
  <c r="O137" i="8"/>
  <c r="P137" i="8"/>
  <c r="Q137" i="8"/>
  <c r="R137" i="8"/>
  <c r="T137" i="8" s="1"/>
  <c r="S137" i="8"/>
  <c r="O138" i="8"/>
  <c r="P138" i="8"/>
  <c r="Q138" i="8"/>
  <c r="S138" i="8" s="1"/>
  <c r="R138" i="8"/>
  <c r="T138" i="8"/>
  <c r="O139" i="8"/>
  <c r="P139" i="8"/>
  <c r="Q139" i="8"/>
  <c r="R139" i="8"/>
  <c r="T139" i="8" s="1"/>
  <c r="S139" i="8"/>
  <c r="O140" i="8"/>
  <c r="P140" i="8"/>
  <c r="T140" i="8" s="1"/>
  <c r="Q140" i="8"/>
  <c r="S140" i="8" s="1"/>
  <c r="R140" i="8"/>
  <c r="O141" i="8"/>
  <c r="P141" i="8"/>
  <c r="Q141" i="8"/>
  <c r="R141" i="8"/>
  <c r="T141" i="8" s="1"/>
  <c r="S141" i="8"/>
  <c r="O142" i="8"/>
  <c r="P142" i="8"/>
  <c r="Q142" i="8"/>
  <c r="S142" i="8" s="1"/>
  <c r="R142" i="8"/>
  <c r="T142" i="8"/>
  <c r="O143" i="8"/>
  <c r="P143" i="8"/>
  <c r="Q143" i="8"/>
  <c r="R143" i="8"/>
  <c r="T143" i="8" s="1"/>
  <c r="S143" i="8"/>
  <c r="O144" i="8"/>
  <c r="P144" i="8"/>
  <c r="T144" i="8" s="1"/>
  <c r="Q144" i="8"/>
  <c r="S144" i="8" s="1"/>
  <c r="R144" i="8"/>
  <c r="O145" i="8"/>
  <c r="P145" i="8"/>
  <c r="Q145" i="8"/>
  <c r="R145" i="8"/>
  <c r="T145" i="8" s="1"/>
  <c r="S145" i="8"/>
  <c r="O146" i="8"/>
  <c r="P146" i="8"/>
  <c r="Q146" i="8"/>
  <c r="S146" i="8" s="1"/>
  <c r="R146" i="8"/>
  <c r="T146" i="8"/>
  <c r="O147" i="8"/>
  <c r="P147" i="8"/>
  <c r="Q147" i="8"/>
  <c r="R147" i="8"/>
  <c r="T147" i="8" s="1"/>
  <c r="S147" i="8"/>
  <c r="O148" i="8"/>
  <c r="P148" i="8"/>
  <c r="T148" i="8" s="1"/>
  <c r="Q148" i="8"/>
  <c r="S148" i="8" s="1"/>
  <c r="R148" i="8"/>
  <c r="O149" i="8"/>
  <c r="P149" i="8"/>
  <c r="Q149" i="8"/>
  <c r="R149" i="8"/>
  <c r="T149" i="8" s="1"/>
  <c r="S149" i="8"/>
  <c r="O150" i="8"/>
  <c r="P150" i="8"/>
  <c r="Q150" i="8"/>
  <c r="S150" i="8" s="1"/>
  <c r="R150" i="8"/>
  <c r="T150" i="8"/>
  <c r="O151" i="8"/>
  <c r="P151" i="8"/>
  <c r="Q151" i="8"/>
  <c r="R151" i="8"/>
  <c r="T151" i="8" s="1"/>
  <c r="S151" i="8"/>
  <c r="O152" i="8"/>
  <c r="P152" i="8"/>
  <c r="T152" i="8" s="1"/>
  <c r="Q152" i="8"/>
  <c r="S152" i="8" s="1"/>
  <c r="R152" i="8"/>
  <c r="O153" i="8"/>
  <c r="P153" i="8"/>
  <c r="Q153" i="8"/>
  <c r="R153" i="8"/>
  <c r="T153" i="8" s="1"/>
  <c r="S153" i="8"/>
  <c r="O154" i="8"/>
  <c r="P154" i="8"/>
  <c r="Q154" i="8"/>
  <c r="S154" i="8" s="1"/>
  <c r="R154" i="8"/>
  <c r="T154" i="8"/>
  <c r="O155" i="8"/>
  <c r="P155" i="8"/>
  <c r="Q155" i="8"/>
  <c r="R155" i="8"/>
  <c r="T155" i="8" s="1"/>
  <c r="S155" i="8"/>
  <c r="O156" i="8"/>
  <c r="P156" i="8"/>
  <c r="T156" i="8" s="1"/>
  <c r="Q156" i="8"/>
  <c r="S156" i="8" s="1"/>
  <c r="R156" i="8"/>
  <c r="O157" i="8"/>
  <c r="P157" i="8"/>
  <c r="Q157" i="8"/>
  <c r="R157" i="8"/>
  <c r="T157" i="8" s="1"/>
  <c r="S157" i="8"/>
  <c r="O158" i="8"/>
  <c r="P158" i="8"/>
  <c r="Q158" i="8"/>
  <c r="S158" i="8" s="1"/>
  <c r="R158" i="8"/>
  <c r="T158" i="8"/>
  <c r="O159" i="8"/>
  <c r="P159" i="8"/>
  <c r="Q159" i="8"/>
  <c r="R159" i="8"/>
  <c r="T159" i="8" s="1"/>
  <c r="S159" i="8"/>
  <c r="O160" i="8"/>
  <c r="P160" i="8"/>
  <c r="T160" i="8" s="1"/>
  <c r="Q160" i="8"/>
  <c r="S160" i="8" s="1"/>
  <c r="R160" i="8"/>
  <c r="O161" i="8"/>
  <c r="P161" i="8"/>
  <c r="Q161" i="8"/>
  <c r="R161" i="8"/>
  <c r="T161" i="8" s="1"/>
  <c r="S161" i="8"/>
  <c r="O162" i="8"/>
  <c r="P162" i="8"/>
  <c r="Q162" i="8"/>
  <c r="S162" i="8" s="1"/>
  <c r="R162" i="8"/>
  <c r="T162" i="8"/>
  <c r="O163" i="8"/>
  <c r="P163" i="8"/>
  <c r="Q163" i="8"/>
  <c r="R163" i="8"/>
  <c r="T163" i="8" s="1"/>
  <c r="S163" i="8"/>
  <c r="O164" i="8"/>
  <c r="P164" i="8"/>
  <c r="T164" i="8" s="1"/>
  <c r="Q164" i="8"/>
  <c r="S164" i="8" s="1"/>
  <c r="R164" i="8"/>
  <c r="O165" i="8"/>
  <c r="P165" i="8"/>
  <c r="Q165" i="8"/>
  <c r="R165" i="8"/>
  <c r="T165" i="8" s="1"/>
  <c r="S165" i="8"/>
  <c r="O166" i="8"/>
  <c r="P166" i="8"/>
  <c r="Q166" i="8"/>
  <c r="S166" i="8" s="1"/>
  <c r="R166" i="8"/>
  <c r="T166" i="8"/>
  <c r="O167" i="8"/>
  <c r="P167" i="8"/>
  <c r="Q167" i="8"/>
  <c r="R167" i="8"/>
  <c r="T167" i="8" s="1"/>
  <c r="S167" i="8"/>
  <c r="O168" i="8"/>
  <c r="P168" i="8"/>
  <c r="T168" i="8" s="1"/>
  <c r="Q168" i="8"/>
  <c r="S168" i="8" s="1"/>
  <c r="R168" i="8"/>
  <c r="O169" i="8"/>
  <c r="P169" i="8"/>
  <c r="Q169" i="8"/>
  <c r="R169" i="8"/>
  <c r="T169" i="8" s="1"/>
  <c r="S169" i="8"/>
  <c r="O170" i="8"/>
  <c r="P170" i="8"/>
  <c r="Q170" i="8"/>
  <c r="S170" i="8" s="1"/>
  <c r="R170" i="8"/>
  <c r="T170" i="8"/>
  <c r="O171" i="8"/>
  <c r="P171" i="8"/>
  <c r="Q171" i="8"/>
  <c r="R171" i="8"/>
  <c r="T171" i="8" s="1"/>
  <c r="S171" i="8"/>
  <c r="O172" i="8"/>
  <c r="P172" i="8"/>
  <c r="T172" i="8" s="1"/>
  <c r="Q172" i="8"/>
  <c r="S172" i="8" s="1"/>
  <c r="R172" i="8"/>
  <c r="O173" i="8"/>
  <c r="P173" i="8"/>
  <c r="Q173" i="8"/>
  <c r="R173" i="8"/>
  <c r="T173" i="8" s="1"/>
  <c r="S173" i="8"/>
  <c r="O174" i="8"/>
  <c r="P174" i="8"/>
  <c r="Q174" i="8"/>
  <c r="S174" i="8" s="1"/>
  <c r="R174" i="8"/>
  <c r="T174" i="8"/>
  <c r="O175" i="8"/>
  <c r="P175" i="8"/>
  <c r="Q175" i="8"/>
  <c r="R175" i="8"/>
  <c r="T175" i="8" s="1"/>
  <c r="S175" i="8"/>
  <c r="O176" i="8"/>
  <c r="P176" i="8"/>
  <c r="T176" i="8" s="1"/>
  <c r="Q176" i="8"/>
  <c r="S176" i="8" s="1"/>
  <c r="R176" i="8"/>
  <c r="O177" i="8"/>
  <c r="P177" i="8"/>
  <c r="Q177" i="8"/>
  <c r="R177" i="8"/>
  <c r="T177" i="8" s="1"/>
  <c r="S177" i="8"/>
  <c r="O178" i="8"/>
  <c r="P178" i="8"/>
  <c r="Q178" i="8"/>
  <c r="S178" i="8" s="1"/>
  <c r="R178" i="8"/>
  <c r="T178" i="8"/>
  <c r="O179" i="8"/>
  <c r="P179" i="8"/>
  <c r="Q179" i="8"/>
  <c r="R179" i="8"/>
  <c r="T179" i="8" s="1"/>
  <c r="S179" i="8"/>
  <c r="O180" i="8"/>
  <c r="P180" i="8"/>
  <c r="T180" i="8" s="1"/>
  <c r="Q180" i="8"/>
  <c r="S180" i="8" s="1"/>
  <c r="R180" i="8"/>
  <c r="O181" i="8"/>
  <c r="P181" i="8"/>
  <c r="Q181" i="8"/>
  <c r="R181" i="8"/>
  <c r="T181" i="8" s="1"/>
  <c r="S181" i="8"/>
  <c r="O182" i="8"/>
  <c r="P182" i="8"/>
  <c r="Q182" i="8"/>
  <c r="S182" i="8" s="1"/>
  <c r="R182" i="8"/>
  <c r="T182" i="8"/>
  <c r="O183" i="8"/>
  <c r="P183" i="8"/>
  <c r="Q183" i="8"/>
  <c r="R183" i="8"/>
  <c r="T183" i="8" s="1"/>
  <c r="S183" i="8"/>
  <c r="O184" i="8"/>
  <c r="P184" i="8"/>
  <c r="T184" i="8" s="1"/>
  <c r="Q184" i="8"/>
  <c r="S184" i="8" s="1"/>
  <c r="R184" i="8"/>
  <c r="O185" i="8"/>
  <c r="P185" i="8"/>
  <c r="Q185" i="8"/>
  <c r="R185" i="8"/>
  <c r="T185" i="8" s="1"/>
  <c r="S185" i="8"/>
  <c r="O186" i="8"/>
  <c r="P186" i="8"/>
  <c r="Q186" i="8"/>
  <c r="S186" i="8" s="1"/>
  <c r="R186" i="8"/>
  <c r="T186" i="8"/>
  <c r="O187" i="8"/>
  <c r="P187" i="8"/>
  <c r="Q187" i="8"/>
  <c r="R187" i="8"/>
  <c r="T187" i="8" s="1"/>
  <c r="S187" i="8"/>
  <c r="O39" i="8"/>
  <c r="P39" i="8"/>
  <c r="Q39" i="8"/>
  <c r="R39" i="8"/>
  <c r="S39" i="8"/>
  <c r="T39" i="8"/>
  <c r="O40" i="8"/>
  <c r="P40" i="8"/>
  <c r="Q40" i="8"/>
  <c r="S40" i="8" s="1"/>
  <c r="R40" i="8"/>
  <c r="T40" i="8" s="1"/>
  <c r="O41" i="8"/>
  <c r="P41" i="8"/>
  <c r="Q41" i="8"/>
  <c r="R41" i="8"/>
  <c r="S41" i="8"/>
  <c r="T41" i="8"/>
  <c r="O42" i="8"/>
  <c r="P42" i="8"/>
  <c r="Q42" i="8"/>
  <c r="R42" i="8"/>
  <c r="T42" i="8" s="1"/>
  <c r="S42" i="8"/>
  <c r="O43" i="8"/>
  <c r="P43" i="8"/>
  <c r="Q43" i="8"/>
  <c r="R43" i="8"/>
  <c r="S43" i="8"/>
  <c r="T43" i="8"/>
  <c r="O44" i="8"/>
  <c r="P44" i="8"/>
  <c r="Q44" i="8"/>
  <c r="S44" i="8" s="1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R32" i="8"/>
  <c r="T32" i="8" s="1"/>
  <c r="S32" i="8"/>
  <c r="O33" i="8"/>
  <c r="P33" i="8"/>
  <c r="T33" i="8" s="1"/>
  <c r="Q33" i="8"/>
  <c r="R33" i="8"/>
  <c r="S33" i="8"/>
  <c r="O34" i="8"/>
  <c r="P34" i="8"/>
  <c r="Q34" i="8"/>
  <c r="R34" i="8"/>
  <c r="T34" i="8" s="1"/>
  <c r="S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T37" i="8" s="1"/>
  <c r="Q37" i="8"/>
  <c r="R37" i="8"/>
  <c r="S37" i="8"/>
  <c r="O38" i="8"/>
  <c r="P38" i="8"/>
  <c r="Q38" i="8"/>
  <c r="S38" i="8" s="1"/>
  <c r="R38" i="8"/>
  <c r="T38" i="8" s="1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U426" i="2"/>
  <c r="V426" i="2"/>
  <c r="W426" i="2"/>
  <c r="X426" i="2"/>
  <c r="AA426" i="2" s="1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Y443" i="2"/>
  <c r="Z443" i="2"/>
  <c r="AA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Y451" i="2"/>
  <c r="Z451" i="2"/>
  <c r="AA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X456" i="2"/>
  <c r="Y456" i="2"/>
  <c r="Z456" i="2"/>
  <c r="AA456" i="2"/>
  <c r="U457" i="2"/>
  <c r="AA457" i="2" s="1"/>
  <c r="V457" i="2"/>
  <c r="W457" i="2"/>
  <c r="X457" i="2"/>
  <c r="Y457" i="2"/>
  <c r="Z457" i="2"/>
  <c r="AC457" i="2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AA531" i="2" s="1"/>
  <c r="Y531" i="2"/>
  <c r="Z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AB534" i="2" s="1"/>
  <c r="Z534" i="2"/>
  <c r="AC534" i="2"/>
  <c r="U535" i="2"/>
  <c r="V535" i="2"/>
  <c r="W535" i="2"/>
  <c r="AC535" i="2" s="1"/>
  <c r="X535" i="2"/>
  <c r="AA535" i="2" s="1"/>
  <c r="Y535" i="2"/>
  <c r="Z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X539" i="2"/>
  <c r="AA539" i="2" s="1"/>
  <c r="Y539" i="2"/>
  <c r="Z539" i="2"/>
  <c r="AC539" i="2" s="1"/>
  <c r="AB539" i="2"/>
  <c r="U540" i="2"/>
  <c r="V540" i="2"/>
  <c r="W540" i="2"/>
  <c r="AC540" i="2" s="1"/>
  <c r="X540" i="2"/>
  <c r="Y540" i="2"/>
  <c r="AB540" i="2" s="1"/>
  <c r="Z540" i="2"/>
  <c r="AA540" i="2"/>
  <c r="U541" i="2"/>
  <c r="AA541" i="2" s="1"/>
  <c r="V541" i="2"/>
  <c r="AB541" i="2" s="1"/>
  <c r="W541" i="2"/>
  <c r="X541" i="2"/>
  <c r="Y541" i="2"/>
  <c r="Z541" i="2"/>
  <c r="AC541" i="2" s="1"/>
  <c r="U542" i="2"/>
  <c r="AA542" i="2" s="1"/>
  <c r="V542" i="2"/>
  <c r="W542" i="2"/>
  <c r="X542" i="2"/>
  <c r="Y542" i="2"/>
  <c r="AB542" i="2" s="1"/>
  <c r="Z542" i="2"/>
  <c r="AC542" i="2"/>
  <c r="U543" i="2"/>
  <c r="V543" i="2"/>
  <c r="W543" i="2"/>
  <c r="X543" i="2"/>
  <c r="AA543" i="2" s="1"/>
  <c r="Y543" i="2"/>
  <c r="Z543" i="2"/>
  <c r="AC543" i="2" s="1"/>
  <c r="AB543" i="2"/>
  <c r="U544" i="2"/>
  <c r="V544" i="2"/>
  <c r="W544" i="2"/>
  <c r="AC544" i="2" s="1"/>
  <c r="X544" i="2"/>
  <c r="Y544" i="2"/>
  <c r="AB544" i="2" s="1"/>
  <c r="Z544" i="2"/>
  <c r="AA544" i="2"/>
  <c r="U545" i="2"/>
  <c r="V545" i="2"/>
  <c r="AB545" i="2" s="1"/>
  <c r="W545" i="2"/>
  <c r="X545" i="2"/>
  <c r="AA545" i="2" s="1"/>
  <c r="Y545" i="2"/>
  <c r="Z545" i="2"/>
  <c r="AC545" i="2" s="1"/>
  <c r="U546" i="2"/>
  <c r="AA546" i="2" s="1"/>
  <c r="V546" i="2"/>
  <c r="W546" i="2"/>
  <c r="X546" i="2"/>
  <c r="Y546" i="2"/>
  <c r="AB546" i="2" s="1"/>
  <c r="Z546" i="2"/>
  <c r="AC546" i="2"/>
  <c r="U547" i="2"/>
  <c r="V547" i="2"/>
  <c r="W547" i="2"/>
  <c r="X547" i="2"/>
  <c r="AA547" i="2" s="1"/>
  <c r="Y547" i="2"/>
  <c r="Z547" i="2"/>
  <c r="AC547" i="2" s="1"/>
  <c r="AB547" i="2"/>
  <c r="U548" i="2"/>
  <c r="V548" i="2"/>
  <c r="W548" i="2"/>
  <c r="AC548" i="2" s="1"/>
  <c r="X548" i="2"/>
  <c r="Y548" i="2"/>
  <c r="AB548" i="2" s="1"/>
  <c r="Z548" i="2"/>
  <c r="AA548" i="2"/>
  <c r="U549" i="2"/>
  <c r="V549" i="2"/>
  <c r="AB549" i="2" s="1"/>
  <c r="W549" i="2"/>
  <c r="X549" i="2"/>
  <c r="AA549" i="2" s="1"/>
  <c r="Y549" i="2"/>
  <c r="Z549" i="2"/>
  <c r="AC549" i="2" s="1"/>
  <c r="U550" i="2"/>
  <c r="AA550" i="2" s="1"/>
  <c r="V550" i="2"/>
  <c r="W550" i="2"/>
  <c r="X550" i="2"/>
  <c r="Y550" i="2"/>
  <c r="AB550" i="2" s="1"/>
  <c r="Z550" i="2"/>
  <c r="AC550" i="2"/>
  <c r="U551" i="2"/>
  <c r="V551" i="2"/>
  <c r="W551" i="2"/>
  <c r="X551" i="2"/>
  <c r="AA551" i="2" s="1"/>
  <c r="Y551" i="2"/>
  <c r="Z551" i="2"/>
  <c r="AC551" i="2" s="1"/>
  <c r="AB551" i="2"/>
  <c r="U552" i="2"/>
  <c r="V552" i="2"/>
  <c r="W552" i="2"/>
  <c r="AC552" i="2" s="1"/>
  <c r="X552" i="2"/>
  <c r="Y552" i="2"/>
  <c r="AB552" i="2" s="1"/>
  <c r="Z552" i="2"/>
  <c r="AA552" i="2"/>
  <c r="U553" i="2"/>
  <c r="AA553" i="2" s="1"/>
  <c r="V553" i="2"/>
  <c r="AB553" i="2" s="1"/>
  <c r="W553" i="2"/>
  <c r="X553" i="2"/>
  <c r="Y553" i="2"/>
  <c r="Z553" i="2"/>
  <c r="AC553" i="2" s="1"/>
  <c r="U554" i="2"/>
  <c r="AA554" i="2" s="1"/>
  <c r="V554" i="2"/>
  <c r="W554" i="2"/>
  <c r="X554" i="2"/>
  <c r="Y554" i="2"/>
  <c r="AB554" i="2" s="1"/>
  <c r="Z554" i="2"/>
  <c r="AC554" i="2"/>
  <c r="U555" i="2"/>
  <c r="V555" i="2"/>
  <c r="W555" i="2"/>
  <c r="X555" i="2"/>
  <c r="AA555" i="2" s="1"/>
  <c r="Y555" i="2"/>
  <c r="Z555" i="2"/>
  <c r="AC555" i="2" s="1"/>
  <c r="AB555" i="2"/>
  <c r="U556" i="2"/>
  <c r="V556" i="2"/>
  <c r="W556" i="2"/>
  <c r="AC556" i="2" s="1"/>
  <c r="X556" i="2"/>
  <c r="Y556" i="2"/>
  <c r="AB556" i="2" s="1"/>
  <c r="Z556" i="2"/>
  <c r="AA556" i="2"/>
  <c r="U557" i="2"/>
  <c r="V557" i="2"/>
  <c r="AB557" i="2" s="1"/>
  <c r="W557" i="2"/>
  <c r="X557" i="2"/>
  <c r="AA557" i="2" s="1"/>
  <c r="Y557" i="2"/>
  <c r="Z557" i="2"/>
  <c r="AC557" i="2" s="1"/>
  <c r="U558" i="2"/>
  <c r="AA558" i="2" s="1"/>
  <c r="V558" i="2"/>
  <c r="W558" i="2"/>
  <c r="X558" i="2"/>
  <c r="Y558" i="2"/>
  <c r="AB558" i="2" s="1"/>
  <c r="Z558" i="2"/>
  <c r="AC558" i="2"/>
  <c r="U559" i="2"/>
  <c r="V559" i="2"/>
  <c r="W559" i="2"/>
  <c r="X559" i="2"/>
  <c r="AA559" i="2" s="1"/>
  <c r="Y559" i="2"/>
  <c r="Z559" i="2"/>
  <c r="AC559" i="2" s="1"/>
  <c r="AB559" i="2"/>
  <c r="U560" i="2"/>
  <c r="V560" i="2"/>
  <c r="W560" i="2"/>
  <c r="AC560" i="2" s="1"/>
  <c r="X560" i="2"/>
  <c r="Y560" i="2"/>
  <c r="AB560" i="2" s="1"/>
  <c r="Z560" i="2"/>
  <c r="AA560" i="2"/>
  <c r="U561" i="2"/>
  <c r="V561" i="2"/>
  <c r="AB561" i="2" s="1"/>
  <c r="W561" i="2"/>
  <c r="X561" i="2"/>
  <c r="AA561" i="2" s="1"/>
  <c r="Y561" i="2"/>
  <c r="Z561" i="2"/>
  <c r="AC561" i="2" s="1"/>
  <c r="U562" i="2"/>
  <c r="AA562" i="2" s="1"/>
  <c r="V562" i="2"/>
  <c r="W562" i="2"/>
  <c r="X562" i="2"/>
  <c r="Y562" i="2"/>
  <c r="AB562" i="2" s="1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AC564" i="2" s="1"/>
  <c r="X564" i="2"/>
  <c r="Y564" i="2"/>
  <c r="AB564" i="2" s="1"/>
  <c r="Z564" i="2"/>
  <c r="AA564" i="2"/>
  <c r="U565" i="2"/>
  <c r="V565" i="2"/>
  <c r="AB565" i="2" s="1"/>
  <c r="W565" i="2"/>
  <c r="X565" i="2"/>
  <c r="AA565" i="2" s="1"/>
  <c r="Y565" i="2"/>
  <c r="Z565" i="2"/>
  <c r="AC565" i="2" s="1"/>
  <c r="U566" i="2"/>
  <c r="AA566" i="2" s="1"/>
  <c r="V566" i="2"/>
  <c r="W566" i="2"/>
  <c r="X566" i="2"/>
  <c r="Y566" i="2"/>
  <c r="AB566" i="2" s="1"/>
  <c r="Z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AC568" i="2" s="1"/>
  <c r="X568" i="2"/>
  <c r="Y568" i="2"/>
  <c r="AB568" i="2" s="1"/>
  <c r="Z568" i="2"/>
  <c r="AA568" i="2"/>
  <c r="U569" i="2"/>
  <c r="V569" i="2"/>
  <c r="AB569" i="2" s="1"/>
  <c r="W569" i="2"/>
  <c r="X569" i="2"/>
  <c r="AA569" i="2" s="1"/>
  <c r="Y569" i="2"/>
  <c r="Z569" i="2"/>
  <c r="AC569" i="2" s="1"/>
  <c r="U570" i="2"/>
  <c r="AA570" i="2" s="1"/>
  <c r="V570" i="2"/>
  <c r="W570" i="2"/>
  <c r="X570" i="2"/>
  <c r="Y570" i="2"/>
  <c r="AB570" i="2" s="1"/>
  <c r="Z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AC572" i="2" s="1"/>
  <c r="X572" i="2"/>
  <c r="Y572" i="2"/>
  <c r="AB572" i="2" s="1"/>
  <c r="Z572" i="2"/>
  <c r="AA572" i="2"/>
  <c r="U573" i="2"/>
  <c r="V573" i="2"/>
  <c r="AB573" i="2" s="1"/>
  <c r="W573" i="2"/>
  <c r="X573" i="2"/>
  <c r="AA573" i="2" s="1"/>
  <c r="Y573" i="2"/>
  <c r="Z573" i="2"/>
  <c r="AC573" i="2" s="1"/>
  <c r="U574" i="2"/>
  <c r="AA574" i="2" s="1"/>
  <c r="V574" i="2"/>
  <c r="W574" i="2"/>
  <c r="X574" i="2"/>
  <c r="Y574" i="2"/>
  <c r="AB574" i="2" s="1"/>
  <c r="Z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AC576" i="2" s="1"/>
  <c r="X576" i="2"/>
  <c r="Y576" i="2"/>
  <c r="AB576" i="2" s="1"/>
  <c r="Z576" i="2"/>
  <c r="AA576" i="2"/>
  <c r="U577" i="2"/>
  <c r="V577" i="2"/>
  <c r="AB577" i="2" s="1"/>
  <c r="W577" i="2"/>
  <c r="X577" i="2"/>
  <c r="AA577" i="2" s="1"/>
  <c r="Y577" i="2"/>
  <c r="Z577" i="2"/>
  <c r="AC577" i="2" s="1"/>
  <c r="U578" i="2"/>
  <c r="V578" i="2"/>
  <c r="W578" i="2"/>
  <c r="AC578" i="2" s="1"/>
  <c r="X578" i="2"/>
  <c r="Y578" i="2"/>
  <c r="AB578" i="2" s="1"/>
  <c r="Z578" i="2"/>
  <c r="AA578" i="2"/>
  <c r="U579" i="2"/>
  <c r="V579" i="2"/>
  <c r="W579" i="2"/>
  <c r="X579" i="2"/>
  <c r="Y579" i="2"/>
  <c r="Z579" i="2"/>
  <c r="AC579" i="2" s="1"/>
  <c r="AB579" i="2"/>
  <c r="U580" i="2"/>
  <c r="AA580" i="2" s="1"/>
  <c r="V580" i="2"/>
  <c r="W580" i="2"/>
  <c r="X580" i="2"/>
  <c r="Y580" i="2"/>
  <c r="AB580" i="2" s="1"/>
  <c r="Z580" i="2"/>
  <c r="AC580" i="2"/>
  <c r="U581" i="2"/>
  <c r="V581" i="2"/>
  <c r="AB581" i="2" s="1"/>
  <c r="W581" i="2"/>
  <c r="X581" i="2"/>
  <c r="AA581" i="2" s="1"/>
  <c r="Y581" i="2"/>
  <c r="Z581" i="2"/>
  <c r="AC581" i="2" s="1"/>
  <c r="U582" i="2"/>
  <c r="AA582" i="2" s="1"/>
  <c r="V582" i="2"/>
  <c r="W582" i="2"/>
  <c r="AC582" i="2" s="1"/>
  <c r="X582" i="2"/>
  <c r="Y582" i="2"/>
  <c r="AB582" i="2" s="1"/>
  <c r="Z582" i="2"/>
  <c r="U583" i="2"/>
  <c r="AA583" i="2" s="1"/>
  <c r="V583" i="2"/>
  <c r="AB583" i="2" s="1"/>
  <c r="W583" i="2"/>
  <c r="X583" i="2"/>
  <c r="Y583" i="2"/>
  <c r="Z583" i="2"/>
  <c r="AC583" i="2" s="1"/>
  <c r="U584" i="2"/>
  <c r="V584" i="2"/>
  <c r="W584" i="2"/>
  <c r="AC584" i="2" s="1"/>
  <c r="X584" i="2"/>
  <c r="Y584" i="2"/>
  <c r="AB584" i="2" s="1"/>
  <c r="Z584" i="2"/>
  <c r="AA584" i="2"/>
  <c r="U585" i="2"/>
  <c r="V585" i="2"/>
  <c r="AB585" i="2" s="1"/>
  <c r="W585" i="2"/>
  <c r="X585" i="2"/>
  <c r="AA585" i="2" s="1"/>
  <c r="Y585" i="2"/>
  <c r="Z585" i="2"/>
  <c r="AC585" i="2" s="1"/>
  <c r="U586" i="2"/>
  <c r="V586" i="2"/>
  <c r="W586" i="2"/>
  <c r="AC586" i="2" s="1"/>
  <c r="X586" i="2"/>
  <c r="Y586" i="2"/>
  <c r="AB586" i="2" s="1"/>
  <c r="Z586" i="2"/>
  <c r="AA586" i="2"/>
  <c r="U587" i="2"/>
  <c r="V587" i="2"/>
  <c r="W587" i="2"/>
  <c r="X587" i="2"/>
  <c r="Y587" i="2"/>
  <c r="Z587" i="2"/>
  <c r="AC587" i="2" s="1"/>
  <c r="AB587" i="2"/>
  <c r="U588" i="2"/>
  <c r="AA588" i="2" s="1"/>
  <c r="V588" i="2"/>
  <c r="W588" i="2"/>
  <c r="X588" i="2"/>
  <c r="Y588" i="2"/>
  <c r="AB588" i="2" s="1"/>
  <c r="Z588" i="2"/>
  <c r="AC588" i="2"/>
  <c r="U589" i="2"/>
  <c r="V589" i="2"/>
  <c r="AB589" i="2" s="1"/>
  <c r="W589" i="2"/>
  <c r="X589" i="2"/>
  <c r="AA589" i="2" s="1"/>
  <c r="Y589" i="2"/>
  <c r="Z589" i="2"/>
  <c r="AC589" i="2" s="1"/>
  <c r="U590" i="2"/>
  <c r="AA590" i="2" s="1"/>
  <c r="V590" i="2"/>
  <c r="W590" i="2"/>
  <c r="AC590" i="2" s="1"/>
  <c r="X590" i="2"/>
  <c r="Y590" i="2"/>
  <c r="AB590" i="2" s="1"/>
  <c r="Z590" i="2"/>
  <c r="U591" i="2"/>
  <c r="V591" i="2"/>
  <c r="AB591" i="2" s="1"/>
  <c r="W591" i="2"/>
  <c r="X591" i="2"/>
  <c r="AA591" i="2" s="1"/>
  <c r="Y591" i="2"/>
  <c r="Z591" i="2"/>
  <c r="AC591" i="2" s="1"/>
  <c r="U592" i="2"/>
  <c r="V592" i="2"/>
  <c r="W592" i="2"/>
  <c r="AC592" i="2" s="1"/>
  <c r="X592" i="2"/>
  <c r="Y592" i="2"/>
  <c r="AB592" i="2" s="1"/>
  <c r="Z592" i="2"/>
  <c r="AA592" i="2"/>
  <c r="U593" i="2"/>
  <c r="V593" i="2"/>
  <c r="AB593" i="2" s="1"/>
  <c r="W593" i="2"/>
  <c r="AC593" i="2" s="1"/>
  <c r="X593" i="2"/>
  <c r="Y593" i="2"/>
  <c r="Z593" i="2"/>
  <c r="AA593" i="2"/>
  <c r="U594" i="2"/>
  <c r="AA594" i="2" s="1"/>
  <c r="V594" i="2"/>
  <c r="AB594" i="2" s="1"/>
  <c r="W594" i="2"/>
  <c r="X594" i="2"/>
  <c r="Y594" i="2"/>
  <c r="Z594" i="2"/>
  <c r="AC594" i="2"/>
  <c r="U595" i="2"/>
  <c r="AA595" i="2" s="1"/>
  <c r="V595" i="2"/>
  <c r="W595" i="2"/>
  <c r="X595" i="2"/>
  <c r="Y595" i="2"/>
  <c r="Z595" i="2"/>
  <c r="AB595" i="2"/>
  <c r="AC595" i="2"/>
  <c r="U596" i="2"/>
  <c r="V596" i="2"/>
  <c r="W596" i="2"/>
  <c r="AC596" i="2" s="1"/>
  <c r="X596" i="2"/>
  <c r="Y596" i="2"/>
  <c r="Z596" i="2"/>
  <c r="AA596" i="2"/>
  <c r="AB596" i="2"/>
  <c r="U597" i="2"/>
  <c r="V597" i="2"/>
  <c r="AB597" i="2" s="1"/>
  <c r="W597" i="2"/>
  <c r="AC597" i="2" s="1"/>
  <c r="X597" i="2"/>
  <c r="Y597" i="2"/>
  <c r="Z597" i="2"/>
  <c r="AA597" i="2"/>
  <c r="U598" i="2"/>
  <c r="AA598" i="2" s="1"/>
  <c r="V598" i="2"/>
  <c r="AB598" i="2" s="1"/>
  <c r="W598" i="2"/>
  <c r="X598" i="2"/>
  <c r="Y598" i="2"/>
  <c r="Z598" i="2"/>
  <c r="AC598" i="2"/>
  <c r="U599" i="2"/>
  <c r="AA599" i="2" s="1"/>
  <c r="V599" i="2"/>
  <c r="W599" i="2"/>
  <c r="X599" i="2"/>
  <c r="Y599" i="2"/>
  <c r="Z599" i="2"/>
  <c r="AB599" i="2"/>
  <c r="AC599" i="2"/>
  <c r="U600" i="2"/>
  <c r="V600" i="2"/>
  <c r="W600" i="2"/>
  <c r="AC600" i="2" s="1"/>
  <c r="X600" i="2"/>
  <c r="Y600" i="2"/>
  <c r="Z600" i="2"/>
  <c r="AA600" i="2"/>
  <c r="AB600" i="2"/>
  <c r="U601" i="2"/>
  <c r="V601" i="2"/>
  <c r="AB601" i="2" s="1"/>
  <c r="W601" i="2"/>
  <c r="AC601" i="2" s="1"/>
  <c r="X601" i="2"/>
  <c r="Y601" i="2"/>
  <c r="Z601" i="2"/>
  <c r="AA601" i="2"/>
  <c r="U602" i="2"/>
  <c r="AA602" i="2" s="1"/>
  <c r="V602" i="2"/>
  <c r="AB602" i="2" s="1"/>
  <c r="W602" i="2"/>
  <c r="X602" i="2"/>
  <c r="Y602" i="2"/>
  <c r="Z602" i="2"/>
  <c r="AC602" i="2"/>
  <c r="U603" i="2"/>
  <c r="AA603" i="2" s="1"/>
  <c r="V603" i="2"/>
  <c r="W603" i="2"/>
  <c r="X603" i="2"/>
  <c r="Y603" i="2"/>
  <c r="Z603" i="2"/>
  <c r="AB603" i="2"/>
  <c r="AC603" i="2"/>
  <c r="U604" i="2"/>
  <c r="V604" i="2"/>
  <c r="W604" i="2"/>
  <c r="AC604" i="2" s="1"/>
  <c r="X604" i="2"/>
  <c r="Y604" i="2"/>
  <c r="Z604" i="2"/>
  <c r="AA604" i="2"/>
  <c r="AB604" i="2"/>
  <c r="U605" i="2"/>
  <c r="V605" i="2"/>
  <c r="AB605" i="2" s="1"/>
  <c r="W605" i="2"/>
  <c r="AC605" i="2" s="1"/>
  <c r="X605" i="2"/>
  <c r="Y605" i="2"/>
  <c r="Z605" i="2"/>
  <c r="AA605" i="2"/>
  <c r="U606" i="2"/>
  <c r="AA606" i="2" s="1"/>
  <c r="V606" i="2"/>
  <c r="AB606" i="2" s="1"/>
  <c r="W606" i="2"/>
  <c r="X606" i="2"/>
  <c r="Y606" i="2"/>
  <c r="Z606" i="2"/>
  <c r="AC606" i="2"/>
  <c r="U607" i="2"/>
  <c r="AA607" i="2" s="1"/>
  <c r="V607" i="2"/>
  <c r="W607" i="2"/>
  <c r="X607" i="2"/>
  <c r="Y607" i="2"/>
  <c r="Z607" i="2"/>
  <c r="AB607" i="2"/>
  <c r="AC607" i="2"/>
  <c r="U608" i="2"/>
  <c r="V608" i="2"/>
  <c r="W608" i="2"/>
  <c r="AC608" i="2" s="1"/>
  <c r="X608" i="2"/>
  <c r="Y608" i="2"/>
  <c r="Z608" i="2"/>
  <c r="AA608" i="2"/>
  <c r="AB608" i="2"/>
  <c r="U609" i="2"/>
  <c r="V609" i="2"/>
  <c r="AB609" i="2" s="1"/>
  <c r="W609" i="2"/>
  <c r="AC609" i="2" s="1"/>
  <c r="X609" i="2"/>
  <c r="Y609" i="2"/>
  <c r="Z609" i="2"/>
  <c r="AA609" i="2"/>
  <c r="U425" i="2"/>
  <c r="V425" i="2"/>
  <c r="AB425" i="2" s="1"/>
  <c r="W425" i="2"/>
  <c r="X425" i="2"/>
  <c r="AA425" i="2"/>
  <c r="Y425" i="2"/>
  <c r="Z425" i="2"/>
  <c r="AC425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425" i="2"/>
  <c r="D426" i="2"/>
  <c r="D427" i="2"/>
  <c r="D428" i="2"/>
  <c r="D429" i="2"/>
  <c r="D430" i="2"/>
  <c r="AC438" i="2" l="1"/>
  <c r="AA587" i="2"/>
  <c r="AA579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462" i="2"/>
  <c r="AC460" i="2"/>
  <c r="AB457" i="2"/>
  <c r="AA454" i="2"/>
  <c r="AC452" i="2"/>
  <c r="AB449" i="2"/>
  <c r="AA446" i="2"/>
  <c r="AC444" i="2"/>
  <c r="AB441" i="2"/>
  <c r="AA438" i="2"/>
  <c r="AC436" i="2"/>
  <c r="AB433" i="2"/>
  <c r="AA430" i="2"/>
  <c r="AC428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AC456" i="2"/>
  <c r="AB453" i="2"/>
  <c r="AA450" i="2"/>
  <c r="AC448" i="2"/>
  <c r="AB445" i="2"/>
  <c r="AA442" i="2"/>
  <c r="AC440" i="2"/>
  <c r="AB437" i="2"/>
  <c r="AA434" i="2"/>
  <c r="AC432" i="2"/>
  <c r="AB429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S5" i="8" s="1"/>
  <c r="R5" i="8"/>
  <c r="T5" i="8" s="1"/>
  <c r="O6" i="8"/>
  <c r="P6" i="8"/>
  <c r="Q6" i="8"/>
  <c r="R6" i="8"/>
  <c r="T6" i="8" s="1"/>
  <c r="S6" i="8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S10" i="8" s="1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11" i="8" l="1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6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6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D77" i="11" s="1"/>
  <c r="C77" i="11"/>
  <c r="A78" i="11"/>
  <c r="B78" i="11"/>
  <c r="D78" i="11" s="1"/>
  <c r="C78" i="11"/>
  <c r="A79" i="11"/>
  <c r="B79" i="11"/>
  <c r="D79" i="11" s="1"/>
  <c r="C79" i="11"/>
  <c r="A80" i="11"/>
  <c r="B80" i="11"/>
  <c r="D80" i="11" s="1"/>
  <c r="C80" i="1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B115" i="11"/>
  <c r="D115" i="11" s="1"/>
  <c r="C115" i="11"/>
  <c r="A116" i="11"/>
  <c r="B116" i="11"/>
  <c r="D116" i="11" s="1"/>
  <c r="C116" i="1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B135" i="11"/>
  <c r="D135" i="11" s="1"/>
  <c r="C135" i="1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B147" i="11"/>
  <c r="D147" i="11" s="1"/>
  <c r="C147" i="11"/>
  <c r="A148" i="11"/>
  <c r="C148" i="11" s="1"/>
  <c r="B148" i="11"/>
  <c r="D148" i="11" s="1"/>
  <c r="A149" i="11"/>
  <c r="C149" i="11" s="1"/>
  <c r="B149" i="11"/>
  <c r="D149" i="11" s="1"/>
  <c r="A150" i="11"/>
  <c r="B150" i="11"/>
  <c r="D150" i="11" s="1"/>
  <c r="C150" i="11"/>
  <c r="A151" i="11"/>
  <c r="B151" i="11"/>
  <c r="D151" i="11" s="1"/>
  <c r="C151" i="11"/>
  <c r="A152" i="11"/>
  <c r="C152" i="11" s="1"/>
  <c r="B152" i="11"/>
  <c r="D152" i="11" s="1"/>
  <c r="A153" i="11"/>
  <c r="C153" i="11" s="1"/>
  <c r="B153" i="11"/>
  <c r="D153" i="11" s="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C157" i="11" s="1"/>
  <c r="B157" i="11"/>
  <c r="D157" i="11" s="1"/>
  <c r="A158" i="11"/>
  <c r="C158" i="11" s="1"/>
  <c r="B158" i="11"/>
  <c r="D158" i="11" s="1"/>
  <c r="A159" i="11"/>
  <c r="B159" i="11"/>
  <c r="D159" i="11" s="1"/>
  <c r="C159" i="11"/>
  <c r="A160" i="11"/>
  <c r="B160" i="11"/>
  <c r="D160" i="11" s="1"/>
  <c r="C160" i="1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196" i="10"/>
  <c r="D245" i="10"/>
  <c r="D309" i="10"/>
  <c r="D373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200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258" i="10"/>
  <c r="D386" i="10"/>
  <c r="D514" i="10"/>
  <c r="D642" i="10"/>
  <c r="D199" i="10"/>
  <c r="D327" i="10"/>
  <c r="D455" i="10"/>
  <c r="D583" i="10"/>
  <c r="D711" i="10"/>
  <c r="D839" i="10"/>
  <c r="D967" i="10"/>
  <c r="D188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300" i="10"/>
  <c r="D556" i="10"/>
  <c r="D274" i="10"/>
  <c r="D402" i="10"/>
  <c r="D530" i="10"/>
  <c r="D658" i="10"/>
  <c r="D279" i="10"/>
  <c r="D407" i="10"/>
  <c r="D535" i="10"/>
  <c r="D663" i="10"/>
  <c r="D791" i="10"/>
  <c r="D919" i="10"/>
  <c r="D224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240" i="10"/>
  <c r="D250" i="10"/>
  <c r="D314" i="10"/>
  <c r="D378" i="10"/>
  <c r="D442" i="10"/>
  <c r="D506" i="10"/>
  <c r="D570" i="10"/>
  <c r="D634" i="10"/>
  <c r="D698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212" i="10"/>
  <c r="D201" i="10"/>
  <c r="D341" i="10"/>
  <c r="D190" i="10"/>
  <c r="D254" i="10"/>
  <c r="D318" i="10"/>
  <c r="D382" i="10"/>
  <c r="D446" i="10"/>
  <c r="D510" i="10"/>
  <c r="D574" i="10"/>
  <c r="D638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216" i="10"/>
  <c r="D230" i="10"/>
  <c r="D294" i="10"/>
  <c r="D358" i="10"/>
  <c r="D422" i="10"/>
  <c r="D486" i="10"/>
  <c r="D550" i="10"/>
  <c r="D614" i="10"/>
  <c r="D678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322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197" i="10"/>
  <c r="D721" i="10"/>
  <c r="D264" i="10"/>
  <c r="D392" i="10"/>
  <c r="D520" i="10"/>
  <c r="D648" i="10"/>
  <c r="D750" i="10"/>
  <c r="D836" i="10"/>
  <c r="D921" i="10"/>
  <c r="D999" i="10"/>
  <c r="D449" i="10"/>
  <c r="D784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290" i="10"/>
  <c r="D418" i="10"/>
  <c r="D546" i="10"/>
  <c r="D674" i="10"/>
  <c r="D231" i="10"/>
  <c r="D359" i="10"/>
  <c r="D487" i="10"/>
  <c r="D615" i="10"/>
  <c r="D743" i="10"/>
  <c r="D871" i="10"/>
  <c r="D204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766" i="10"/>
  <c r="D588" i="10"/>
  <c r="D345" i="10"/>
  <c r="D874" i="10"/>
  <c r="D580" i="10"/>
  <c r="D244" i="10"/>
  <c r="D918" i="10"/>
  <c r="D498" i="10"/>
  <c r="D311" i="10"/>
  <c r="D823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388" i="10"/>
  <c r="D644" i="10"/>
  <c r="D833" i="10"/>
  <c r="D985" i="10"/>
  <c r="D308" i="10"/>
  <c r="D564" i="10"/>
  <c r="D780" i="10"/>
  <c r="D389" i="10"/>
  <c r="D998" i="10"/>
  <c r="D288" i="10"/>
  <c r="D937" i="10"/>
  <c r="D753" i="10"/>
  <c r="D257" i="10"/>
  <c r="D762" i="10"/>
  <c r="D324" i="10"/>
  <c r="D950" i="10"/>
  <c r="D628" i="10"/>
  <c r="D306" i="10"/>
  <c r="D631" i="10"/>
  <c r="D349" i="10"/>
  <c r="D613" i="10"/>
  <c r="D813" i="10"/>
  <c r="D982" i="10"/>
  <c r="D757" i="10"/>
  <c r="D700" i="10"/>
  <c r="D256" i="10"/>
  <c r="D512" i="10"/>
  <c r="D745" i="10"/>
  <c r="D916" i="10"/>
  <c r="D425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834" i="10"/>
  <c r="D785" i="10"/>
  <c r="D852" i="10"/>
  <c r="D268" i="10"/>
  <c r="D433" i="10"/>
  <c r="D816" i="10"/>
  <c r="D452" i="10"/>
  <c r="D993" i="10"/>
  <c r="D2" i="3"/>
  <c r="D218" i="10"/>
  <c r="D282" i="10"/>
  <c r="D346" i="10"/>
  <c r="D410" i="10"/>
  <c r="D474" i="10"/>
  <c r="D538" i="10"/>
  <c r="D602" i="10"/>
  <c r="D666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277" i="10"/>
  <c r="D222" i="10"/>
  <c r="D286" i="10"/>
  <c r="D350" i="10"/>
  <c r="D414" i="10"/>
  <c r="D478" i="10"/>
  <c r="D542" i="10"/>
  <c r="D606" i="10"/>
  <c r="D670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198" i="10"/>
  <c r="D262" i="10"/>
  <c r="D326" i="10"/>
  <c r="D390" i="10"/>
  <c r="D454" i="10"/>
  <c r="D518" i="10"/>
  <c r="D582" i="10"/>
  <c r="D646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194" i="10"/>
  <c r="D450" i="10"/>
  <c r="D263" i="10"/>
  <c r="D519" i="10"/>
  <c r="D775" i="10"/>
  <c r="D220" i="10"/>
  <c r="D269" i="10"/>
  <c r="D429" i="10"/>
  <c r="D557" i="10"/>
  <c r="D685" i="10"/>
  <c r="D776" i="10"/>
  <c r="D861" i="10"/>
  <c r="D946" i="10"/>
  <c r="D601" i="10"/>
  <c r="D922" i="10"/>
  <c r="D476" i="10"/>
  <c r="D886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343" i="10"/>
  <c r="D599" i="10"/>
  <c r="D855" i="10"/>
  <c r="D325" i="10"/>
  <c r="D469" i="10"/>
  <c r="D597" i="10"/>
  <c r="D717" i="10"/>
  <c r="D802" i="10"/>
  <c r="D888" i="10"/>
  <c r="D973" i="10"/>
  <c r="D313" i="10"/>
  <c r="D725" i="10"/>
  <c r="D252" i="10"/>
  <c r="D742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32" i="10"/>
  <c r="D226" i="10"/>
  <c r="D354" i="10"/>
  <c r="D482" i="10"/>
  <c r="D610" i="10"/>
  <c r="D295" i="10"/>
  <c r="D423" i="10"/>
  <c r="D551" i="10"/>
  <c r="D679" i="10"/>
  <c r="D807" i="10"/>
  <c r="D93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337" i="10"/>
  <c r="D553" i="10"/>
  <c r="D741" i="10"/>
  <c r="D885" i="10"/>
  <c r="D412" i="10"/>
  <c r="D668" i="10"/>
  <c r="D849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690" i="10"/>
  <c r="D503" i="10"/>
  <c r="D261" i="10"/>
  <c r="D549" i="10"/>
  <c r="D770" i="10"/>
  <c r="D941" i="10"/>
  <c r="D577" i="10"/>
  <c r="D444" i="10"/>
  <c r="D448" i="10"/>
  <c r="D702" i="10"/>
  <c r="D873" i="10"/>
  <c r="D225" i="10"/>
  <c r="D896" i="10"/>
  <c r="D652" i="10"/>
  <c r="D860" i="10"/>
  <c r="D369" i="10"/>
  <c r="D537" i="10"/>
  <c r="D714" i="10"/>
  <c r="D832" i="10"/>
  <c r="D949" i="10"/>
  <c r="D228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242" i="10"/>
  <c r="D567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74" i="10"/>
  <c r="D31" i="10"/>
  <c r="D159" i="10"/>
  <c r="D100" i="10"/>
  <c r="D137" i="10"/>
  <c r="D46" i="10"/>
  <c r="D174" i="10"/>
  <c r="D131" i="10"/>
  <c r="D72" i="10"/>
  <c r="D54" i="10"/>
  <c r="D182" i="10"/>
  <c r="D123" i="10"/>
  <c r="D64" i="10"/>
  <c r="D169" i="10"/>
  <c r="D125" i="10"/>
  <c r="D84" i="10"/>
  <c r="D147" i="10"/>
  <c r="D82" i="10"/>
  <c r="D43" i="10"/>
  <c r="D112" i="10"/>
  <c r="D153" i="10"/>
  <c r="D45" i="10"/>
  <c r="D162" i="10"/>
  <c r="D28" i="10"/>
  <c r="D154" i="10"/>
  <c r="D52" i="10"/>
  <c r="D51" i="10"/>
  <c r="D120" i="10"/>
  <c r="D70" i="10"/>
  <c r="D145" i="10"/>
  <c r="D89" i="10"/>
  <c r="D61" i="10"/>
  <c r="D105" i="10"/>
  <c r="D69" i="10"/>
  <c r="D141" i="10"/>
  <c r="D49" i="10"/>
  <c r="D121" i="10"/>
  <c r="D117" i="10"/>
  <c r="D20" i="10"/>
  <c r="D24" i="10"/>
  <c r="D6" i="10"/>
  <c r="D11" i="10"/>
  <c r="D10" i="10"/>
  <c r="D18" i="10"/>
  <c r="D170" i="10"/>
  <c r="D142" i="10"/>
  <c r="D99" i="10"/>
  <c r="D98" i="10"/>
  <c r="D32" i="10"/>
  <c r="D122" i="10"/>
  <c r="D166" i="10"/>
  <c r="D156" i="10"/>
  <c r="D185" i="10"/>
  <c r="D177" i="10"/>
  <c r="D37" i="10"/>
  <c r="D73" i="10"/>
  <c r="D114" i="10"/>
  <c r="D106" i="10"/>
  <c r="D63" i="10"/>
  <c r="D132" i="10"/>
  <c r="D78" i="10"/>
  <c r="D35" i="10"/>
  <c r="D163" i="10"/>
  <c r="D104" i="10"/>
  <c r="D34" i="10"/>
  <c r="D86" i="10"/>
  <c r="D27" i="10"/>
  <c r="D155" i="10"/>
  <c r="D96" i="10"/>
  <c r="D57" i="10"/>
  <c r="D109" i="10"/>
  <c r="D81" i="10"/>
  <c r="D146" i="10"/>
  <c r="D76" i="10"/>
  <c r="D79" i="10"/>
  <c r="D148" i="10"/>
  <c r="D62" i="10"/>
  <c r="D88" i="10"/>
  <c r="D38" i="10"/>
  <c r="D107" i="10"/>
  <c r="D103" i="10"/>
  <c r="D140" i="10"/>
  <c r="D41" i="10"/>
  <c r="D53" i="10"/>
  <c r="D183" i="10"/>
  <c r="D119" i="10"/>
  <c r="D176" i="10"/>
  <c r="D47" i="10"/>
  <c r="D116" i="10"/>
  <c r="D30" i="10"/>
  <c r="D115" i="10"/>
  <c r="D184" i="10"/>
  <c r="D134" i="10"/>
  <c r="D80" i="10"/>
  <c r="D173" i="10"/>
  <c r="D157" i="10"/>
  <c r="D161" i="10"/>
  <c r="D97" i="10"/>
  <c r="D108" i="10"/>
  <c r="D133" i="10"/>
  <c r="D23" i="10"/>
  <c r="D25" i="10"/>
  <c r="D4" i="10"/>
  <c r="D12" i="10"/>
  <c r="D7" i="10"/>
  <c r="D16" i="10"/>
  <c r="D13" i="10"/>
  <c r="D42" i="10"/>
  <c r="D68" i="10"/>
  <c r="D40" i="10"/>
  <c r="D150" i="10"/>
  <c r="D71" i="10"/>
  <c r="D124" i="10"/>
  <c r="D83" i="10"/>
  <c r="D48" i="10"/>
  <c r="D101" i="10"/>
  <c r="D181" i="10"/>
  <c r="D144" i="10"/>
  <c r="D90" i="10"/>
  <c r="D158" i="10"/>
  <c r="D138" i="10"/>
  <c r="D95" i="10"/>
  <c r="D36" i="10"/>
  <c r="D164" i="10"/>
  <c r="D110" i="10"/>
  <c r="D67" i="10"/>
  <c r="D136" i="10"/>
  <c r="D66" i="10"/>
  <c r="D118" i="10"/>
  <c r="D59" i="10"/>
  <c r="D130" i="10"/>
  <c r="D151" i="10"/>
  <c r="D160" i="10"/>
  <c r="D58" i="10"/>
  <c r="D143" i="10"/>
  <c r="D126" i="10"/>
  <c r="D152" i="10"/>
  <c r="D102" i="10"/>
  <c r="D171" i="10"/>
  <c r="D33" i="10"/>
  <c r="D113" i="10"/>
  <c r="D93" i="10"/>
  <c r="D111" i="10"/>
  <c r="D180" i="10"/>
  <c r="D94" i="10"/>
  <c r="D179" i="10"/>
  <c r="D50" i="10"/>
  <c r="D75" i="10"/>
  <c r="D39" i="10"/>
  <c r="D92" i="10"/>
  <c r="D44" i="10"/>
  <c r="D149" i="10"/>
  <c r="D29" i="10"/>
  <c r="D22" i="10"/>
  <c r="D26" i="10"/>
  <c r="D8" i="10"/>
  <c r="D2" i="10"/>
  <c r="D14" i="10"/>
  <c r="D127" i="10"/>
  <c r="D168" i="10"/>
  <c r="D91" i="10"/>
  <c r="D135" i="10"/>
  <c r="D77" i="10"/>
  <c r="D175" i="10"/>
  <c r="D56" i="10"/>
  <c r="D87" i="10"/>
  <c r="D128" i="10"/>
  <c r="D172" i="10"/>
  <c r="D165" i="10"/>
  <c r="D55" i="10"/>
  <c r="D9" i="10"/>
  <c r="D17" i="10"/>
  <c r="D178" i="10"/>
  <c r="D5" i="10"/>
  <c r="D65" i="10"/>
  <c r="D19" i="10"/>
  <c r="D167" i="10"/>
  <c r="D60" i="10"/>
  <c r="D129" i="10"/>
  <c r="D85" i="10"/>
  <c r="D21" i="10"/>
  <c r="D3" i="10"/>
  <c r="D139" i="10"/>
  <c r="D15" i="10"/>
  <c r="D18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N155" i="11"/>
  <c r="L15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M155" i="11"/>
  <c r="K15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J165" i="11" s="1"/>
  <c r="K165" i="11" s="1"/>
  <c r="M165" i="11" s="1"/>
  <c r="H166" i="8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56" i="8"/>
  <c r="E156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6" i="8"/>
  <c r="G156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D155" i="9" s="1"/>
  <c r="B155" i="9"/>
  <c r="E155" i="9" s="1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8" i="11" l="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L177" i="11"/>
  <c r="N177" i="11" s="1"/>
  <c r="I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65" i="11"/>
  <c r="N165" i="11" s="1"/>
  <c r="I166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G34" i="9"/>
  <c r="C34" i="9"/>
  <c r="E34" i="9" s="1"/>
  <c r="G35" i="8" s="1"/>
  <c r="G36" i="9"/>
  <c r="C36" i="9"/>
  <c r="E36" i="9" s="1"/>
  <c r="G37" i="8" s="1"/>
  <c r="G38" i="9"/>
  <c r="C38" i="9"/>
  <c r="E38" i="9" s="1"/>
  <c r="G39" i="8" s="1"/>
  <c r="G40" i="9"/>
  <c r="C40" i="9"/>
  <c r="E40" i="9" s="1"/>
  <c r="G41" i="8" s="1"/>
  <c r="G42" i="9"/>
  <c r="C42" i="9"/>
  <c r="E42" i="9" s="1"/>
  <c r="G43" i="8" s="1"/>
  <c r="G44" i="9"/>
  <c r="C44" i="9"/>
  <c r="E44" i="9" s="1"/>
  <c r="G45" i="8" s="1"/>
  <c r="G46" i="9"/>
  <c r="C46" i="9"/>
  <c r="E46" i="9" s="1"/>
  <c r="G47" i="8" s="1"/>
  <c r="G48" i="9"/>
  <c r="C48" i="9"/>
  <c r="E48" i="9" s="1"/>
  <c r="G49" i="8" s="1"/>
  <c r="G50" i="9"/>
  <c r="C50" i="9"/>
  <c r="D50" i="9" s="1"/>
  <c r="F51" i="8" s="1"/>
  <c r="G52" i="9"/>
  <c r="C52" i="9"/>
  <c r="E52" i="9" s="1"/>
  <c r="G53" i="8" s="1"/>
  <c r="G54" i="9"/>
  <c r="C54" i="9"/>
  <c r="E54" i="9" s="1"/>
  <c r="G55" i="8" s="1"/>
  <c r="G56" i="9"/>
  <c r="C56" i="9"/>
  <c r="E56" i="9" s="1"/>
  <c r="G57" i="8" s="1"/>
  <c r="G58" i="9"/>
  <c r="C58" i="9"/>
  <c r="D58" i="9" s="1"/>
  <c r="F59" i="8" s="1"/>
  <c r="G60" i="9"/>
  <c r="C60" i="9"/>
  <c r="E60" i="9" s="1"/>
  <c r="G61" i="8" s="1"/>
  <c r="G62" i="9"/>
  <c r="C62" i="9"/>
  <c r="E62" i="9" s="1"/>
  <c r="G63" i="8" s="1"/>
  <c r="G64" i="9"/>
  <c r="C64" i="9"/>
  <c r="E64" i="9" s="1"/>
  <c r="G65" i="8" s="1"/>
  <c r="G66" i="9"/>
  <c r="C66" i="9"/>
  <c r="D66" i="9" s="1"/>
  <c r="F67" i="8" s="1"/>
  <c r="G68" i="9"/>
  <c r="C68" i="9"/>
  <c r="E68" i="9" s="1"/>
  <c r="G69" i="8" s="1"/>
  <c r="G70" i="9"/>
  <c r="C70" i="9"/>
  <c r="E70" i="9" s="1"/>
  <c r="G71" i="8" s="1"/>
  <c r="G72" i="9"/>
  <c r="C72" i="9"/>
  <c r="D72" i="9" s="1"/>
  <c r="F73" i="8" s="1"/>
  <c r="G74" i="9"/>
  <c r="C74" i="9"/>
  <c r="D74" i="9" s="1"/>
  <c r="F75" i="8" s="1"/>
  <c r="G76" i="9"/>
  <c r="C76" i="9"/>
  <c r="E76" i="9" s="1"/>
  <c r="G77" i="8" s="1"/>
  <c r="G78" i="9"/>
  <c r="C78" i="9"/>
  <c r="E78" i="9" s="1"/>
  <c r="G79" i="8" s="1"/>
  <c r="G80" i="9"/>
  <c r="C80" i="9"/>
  <c r="D80" i="9" s="1"/>
  <c r="F81" i="8" s="1"/>
  <c r="G82" i="9"/>
  <c r="C82" i="9"/>
  <c r="D82" i="9" s="1"/>
  <c r="F83" i="8" s="1"/>
  <c r="G84" i="9"/>
  <c r="C84" i="9"/>
  <c r="E84" i="9" s="1"/>
  <c r="G85" i="8" s="1"/>
  <c r="G86" i="9"/>
  <c r="C86" i="9"/>
  <c r="E86" i="9" s="1"/>
  <c r="G87" i="8" s="1"/>
  <c r="G88" i="9"/>
  <c r="C88" i="9"/>
  <c r="D88" i="9" s="1"/>
  <c r="F89" i="8" s="1"/>
  <c r="G90" i="9"/>
  <c r="C90" i="9"/>
  <c r="D90" i="9" s="1"/>
  <c r="F91" i="8" s="1"/>
  <c r="G92" i="9"/>
  <c r="C92" i="9"/>
  <c r="E92" i="9" s="1"/>
  <c r="G93" i="8" s="1"/>
  <c r="G94" i="9"/>
  <c r="C94" i="9"/>
  <c r="E94" i="9" s="1"/>
  <c r="G95" i="8" s="1"/>
  <c r="G96" i="9"/>
  <c r="C96" i="9"/>
  <c r="D96" i="9" s="1"/>
  <c r="F97" i="8" s="1"/>
  <c r="G98" i="9"/>
  <c r="C98" i="9"/>
  <c r="D98" i="9" s="1"/>
  <c r="F99" i="8" s="1"/>
  <c r="G100" i="9"/>
  <c r="C100" i="9"/>
  <c r="E100" i="9" s="1"/>
  <c r="G101" i="8" s="1"/>
  <c r="G102" i="9"/>
  <c r="C102" i="9"/>
  <c r="E102" i="9" s="1"/>
  <c r="G103" i="8" s="1"/>
  <c r="G104" i="9"/>
  <c r="C104" i="9"/>
  <c r="D104" i="9" s="1"/>
  <c r="F105" i="8" s="1"/>
  <c r="G106" i="9"/>
  <c r="C106" i="9"/>
  <c r="D106" i="9" s="1"/>
  <c r="F107" i="8" s="1"/>
  <c r="G108" i="9"/>
  <c r="C108" i="9"/>
  <c r="E108" i="9" s="1"/>
  <c r="G109" i="8" s="1"/>
  <c r="G110" i="9"/>
  <c r="C110" i="9"/>
  <c r="E110" i="9" s="1"/>
  <c r="G111" i="8" s="1"/>
  <c r="G112" i="9"/>
  <c r="C112" i="9"/>
  <c r="D112" i="9" s="1"/>
  <c r="F113" i="8" s="1"/>
  <c r="G114" i="9"/>
  <c r="C114" i="9"/>
  <c r="D114" i="9" s="1"/>
  <c r="F115" i="8" s="1"/>
  <c r="G116" i="9"/>
  <c r="C116" i="9"/>
  <c r="E116" i="9" s="1"/>
  <c r="G117" i="8" s="1"/>
  <c r="G118" i="9"/>
  <c r="C118" i="9"/>
  <c r="E118" i="9" s="1"/>
  <c r="G119" i="8" s="1"/>
  <c r="G120" i="9"/>
  <c r="C120" i="9"/>
  <c r="D120" i="9" s="1"/>
  <c r="F121" i="8" s="1"/>
  <c r="G122" i="9"/>
  <c r="C122" i="9"/>
  <c r="D122" i="9" s="1"/>
  <c r="F123" i="8" s="1"/>
  <c r="G124" i="9"/>
  <c r="C124" i="9"/>
  <c r="E124" i="9" s="1"/>
  <c r="G125" i="8" s="1"/>
  <c r="G126" i="9"/>
  <c r="C126" i="9"/>
  <c r="E126" i="9" s="1"/>
  <c r="G127" i="8" s="1"/>
  <c r="G128" i="9"/>
  <c r="C128" i="9"/>
  <c r="D128" i="9" s="1"/>
  <c r="F129" i="8" s="1"/>
  <c r="G130" i="9"/>
  <c r="C130" i="9"/>
  <c r="D130" i="9" s="1"/>
  <c r="F131" i="8" s="1"/>
  <c r="G132" i="9"/>
  <c r="C132" i="9"/>
  <c r="E132" i="9" s="1"/>
  <c r="G133" i="8" s="1"/>
  <c r="G134" i="9"/>
  <c r="C134" i="9"/>
  <c r="E134" i="9" s="1"/>
  <c r="G135" i="8" s="1"/>
  <c r="G136" i="9"/>
  <c r="C136" i="9"/>
  <c r="D136" i="9" s="1"/>
  <c r="F137" i="8" s="1"/>
  <c r="G138" i="9"/>
  <c r="C138" i="9"/>
  <c r="D138" i="9" s="1"/>
  <c r="F139" i="8" s="1"/>
  <c r="G140" i="9"/>
  <c r="C140" i="9"/>
  <c r="E140" i="9" s="1"/>
  <c r="G141" i="8" s="1"/>
  <c r="G142" i="9"/>
  <c r="C142" i="9"/>
  <c r="E142" i="9" s="1"/>
  <c r="G143" i="8" s="1"/>
  <c r="G144" i="9"/>
  <c r="C144" i="9"/>
  <c r="D144" i="9" s="1"/>
  <c r="F145" i="8" s="1"/>
  <c r="G146" i="9"/>
  <c r="C146" i="9"/>
  <c r="D146" i="9" s="1"/>
  <c r="F147" i="8" s="1"/>
  <c r="G148" i="9"/>
  <c r="C148" i="9"/>
  <c r="E148" i="9" s="1"/>
  <c r="G149" i="8" s="1"/>
  <c r="G150" i="9"/>
  <c r="C150" i="9"/>
  <c r="E150" i="9" s="1"/>
  <c r="G151" i="8" s="1"/>
  <c r="G152" i="9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G164" i="9"/>
  <c r="C164" i="9"/>
  <c r="E164" i="9" s="1"/>
  <c r="G165" i="8" s="1"/>
  <c r="C166" i="9"/>
  <c r="E166" i="9" s="1"/>
  <c r="G167" i="8" s="1"/>
  <c r="G168" i="9"/>
  <c r="C168" i="9"/>
  <c r="D168" i="9" s="1"/>
  <c r="F169" i="8" s="1"/>
  <c r="C170" i="9"/>
  <c r="D170" i="9" s="1"/>
  <c r="F171" i="8" s="1"/>
  <c r="G172" i="9"/>
  <c r="C172" i="9"/>
  <c r="E172" i="9" s="1"/>
  <c r="G173" i="8" s="1"/>
  <c r="C174" i="9"/>
  <c r="E174" i="9" s="1"/>
  <c r="G175" i="8" s="1"/>
  <c r="G176" i="9"/>
  <c r="C176" i="9"/>
  <c r="D176" i="9" s="1"/>
  <c r="F177" i="8" s="1"/>
  <c r="C178" i="9"/>
  <c r="D178" i="9" s="1"/>
  <c r="F179" i="8" s="1"/>
  <c r="G180" i="9"/>
  <c r="C180" i="9"/>
  <c r="E180" i="9" s="1"/>
  <c r="G181" i="8" s="1"/>
  <c r="C182" i="9"/>
  <c r="E182" i="9" s="1"/>
  <c r="G183" i="8" s="1"/>
  <c r="G184" i="9"/>
  <c r="C184" i="9"/>
  <c r="D184" i="9" s="1"/>
  <c r="F185" i="8" s="1"/>
  <c r="C186" i="9"/>
  <c r="D186" i="9" s="1"/>
  <c r="F187" i="8" s="1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148" i="8" l="1"/>
  <c r="D148" i="8"/>
  <c r="E140" i="8"/>
  <c r="D140" i="8"/>
  <c r="E132" i="8"/>
  <c r="D132" i="8"/>
  <c r="E124" i="8"/>
  <c r="D124" i="8"/>
  <c r="E116" i="8"/>
  <c r="D116" i="8"/>
  <c r="E108" i="8"/>
  <c r="D108" i="8"/>
  <c r="E100" i="8"/>
  <c r="D100" i="8"/>
  <c r="E92" i="8"/>
  <c r="D92" i="8"/>
  <c r="E84" i="8"/>
  <c r="D84" i="8"/>
  <c r="E76" i="8"/>
  <c r="D76" i="8"/>
  <c r="E64" i="8"/>
  <c r="D64" i="8"/>
  <c r="E56" i="8"/>
  <c r="D56" i="8"/>
  <c r="D48" i="8"/>
  <c r="E48" i="8"/>
  <c r="D40" i="8"/>
  <c r="E40" i="8"/>
  <c r="D32" i="8"/>
  <c r="E32" i="8"/>
  <c r="E180" i="8"/>
  <c r="D180" i="8"/>
  <c r="E172" i="8"/>
  <c r="D172" i="8"/>
  <c r="E164" i="8"/>
  <c r="D164" i="8"/>
  <c r="E62" i="8"/>
  <c r="D62" i="8"/>
  <c r="E54" i="8"/>
  <c r="D54" i="8"/>
  <c r="D46" i="8"/>
  <c r="E46" i="8"/>
  <c r="D38" i="8"/>
  <c r="E38" i="8"/>
  <c r="D30" i="8"/>
  <c r="E30" i="8"/>
  <c r="G186" i="9"/>
  <c r="G182" i="9"/>
  <c r="G178" i="9"/>
  <c r="G174" i="9"/>
  <c r="G170" i="9"/>
  <c r="G166" i="9"/>
  <c r="G162" i="9"/>
  <c r="G158" i="9"/>
  <c r="G154" i="9"/>
  <c r="D151" i="8"/>
  <c r="E151" i="8"/>
  <c r="D147" i="8"/>
  <c r="E147" i="8"/>
  <c r="D143" i="8"/>
  <c r="E143" i="8"/>
  <c r="D139" i="8"/>
  <c r="E139" i="8"/>
  <c r="D135" i="8"/>
  <c r="E135" i="8"/>
  <c r="D131" i="8"/>
  <c r="E131" i="8"/>
  <c r="D127" i="8"/>
  <c r="E127" i="8"/>
  <c r="D123" i="8"/>
  <c r="E123" i="8"/>
  <c r="D119" i="8"/>
  <c r="E119" i="8"/>
  <c r="D115" i="8"/>
  <c r="E115" i="8"/>
  <c r="D111" i="8"/>
  <c r="E111" i="8"/>
  <c r="D107" i="8"/>
  <c r="E107" i="8"/>
  <c r="D103" i="8"/>
  <c r="E103" i="8"/>
  <c r="D99" i="8"/>
  <c r="E99" i="8"/>
  <c r="D95" i="8"/>
  <c r="E95" i="8"/>
  <c r="D91" i="8"/>
  <c r="E91" i="8"/>
  <c r="D87" i="8"/>
  <c r="E87" i="8"/>
  <c r="D83" i="8"/>
  <c r="E83" i="8"/>
  <c r="D79" i="8"/>
  <c r="E79" i="8"/>
  <c r="D75" i="8"/>
  <c r="E75" i="8"/>
  <c r="D71" i="8"/>
  <c r="E71" i="8"/>
  <c r="D67" i="8"/>
  <c r="E67" i="8"/>
  <c r="D63" i="8"/>
  <c r="E63" i="8"/>
  <c r="D59" i="8"/>
  <c r="E59" i="8"/>
  <c r="D55" i="8"/>
  <c r="E55" i="8"/>
  <c r="D51" i="8"/>
  <c r="E51" i="8"/>
  <c r="D47" i="8"/>
  <c r="E47" i="8"/>
  <c r="D43" i="8"/>
  <c r="E43" i="8"/>
  <c r="D39" i="8"/>
  <c r="E39" i="8"/>
  <c r="D35" i="8"/>
  <c r="E35" i="8"/>
  <c r="D31" i="8"/>
  <c r="E31" i="8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E185" i="8"/>
  <c r="D181" i="8"/>
  <c r="E181" i="8"/>
  <c r="D177" i="8"/>
  <c r="E177" i="8"/>
  <c r="D173" i="8"/>
  <c r="E173" i="8"/>
  <c r="D169" i="8"/>
  <c r="E169" i="8"/>
  <c r="D165" i="8"/>
  <c r="E165" i="8"/>
  <c r="D161" i="8"/>
  <c r="E161" i="8"/>
  <c r="D157" i="8"/>
  <c r="E157" i="8"/>
  <c r="D153" i="8"/>
  <c r="E153" i="8"/>
  <c r="D149" i="8"/>
  <c r="E149" i="8"/>
  <c r="D145" i="8"/>
  <c r="E145" i="8"/>
  <c r="D141" i="8"/>
  <c r="E141" i="8"/>
  <c r="D137" i="8"/>
  <c r="E137" i="8"/>
  <c r="D133" i="8"/>
  <c r="E133" i="8"/>
  <c r="D129" i="8"/>
  <c r="E129" i="8"/>
  <c r="D125" i="8"/>
  <c r="E125" i="8"/>
  <c r="D121" i="8"/>
  <c r="E121" i="8"/>
  <c r="D117" i="8"/>
  <c r="E117" i="8"/>
  <c r="D113" i="8"/>
  <c r="E113" i="8"/>
  <c r="D109" i="8"/>
  <c r="E109" i="8"/>
  <c r="D105" i="8"/>
  <c r="E105" i="8"/>
  <c r="D101" i="8"/>
  <c r="E101" i="8"/>
  <c r="D97" i="8"/>
  <c r="E97" i="8"/>
  <c r="D93" i="8"/>
  <c r="E93" i="8"/>
  <c r="D89" i="8"/>
  <c r="E89" i="8"/>
  <c r="D85" i="8"/>
  <c r="E85" i="8"/>
  <c r="D81" i="8"/>
  <c r="E81" i="8"/>
  <c r="D77" i="8"/>
  <c r="E77" i="8"/>
  <c r="D73" i="8"/>
  <c r="E73" i="8"/>
  <c r="D69" i="8"/>
  <c r="E69" i="8"/>
  <c r="D65" i="8"/>
  <c r="E65" i="8"/>
  <c r="D61" i="8"/>
  <c r="E61" i="8"/>
  <c r="D57" i="8"/>
  <c r="E57" i="8"/>
  <c r="D53" i="8"/>
  <c r="E53" i="8"/>
  <c r="D49" i="8"/>
  <c r="E49" i="8"/>
  <c r="D45" i="8"/>
  <c r="E45" i="8"/>
  <c r="D41" i="8"/>
  <c r="E41" i="8"/>
  <c r="D37" i="8"/>
  <c r="E37" i="8"/>
  <c r="D33" i="8"/>
  <c r="E33" i="8"/>
  <c r="D29" i="8"/>
  <c r="E29" i="8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438" i="2" l="1"/>
  <c r="N438" i="2" s="1"/>
  <c r="G438" i="2"/>
  <c r="P438" i="2" s="1"/>
  <c r="F438" i="2"/>
  <c r="O438" i="2" s="1"/>
  <c r="D28" i="8"/>
  <c r="E28" i="8"/>
  <c r="E60" i="8"/>
  <c r="D60" i="8"/>
  <c r="E88" i="8"/>
  <c r="D88" i="8"/>
  <c r="E120" i="8"/>
  <c r="D120" i="8"/>
  <c r="E152" i="8"/>
  <c r="D152" i="8"/>
  <c r="E184" i="8"/>
  <c r="D184" i="8"/>
  <c r="E58" i="8"/>
  <c r="D58" i="8"/>
  <c r="E78" i="8"/>
  <c r="D78" i="8"/>
  <c r="E94" i="8"/>
  <c r="D94" i="8"/>
  <c r="E110" i="8"/>
  <c r="D110" i="8"/>
  <c r="E126" i="8"/>
  <c r="D126" i="8"/>
  <c r="E142" i="8"/>
  <c r="D142" i="8"/>
  <c r="E158" i="8"/>
  <c r="D158" i="8"/>
  <c r="E174" i="8"/>
  <c r="D174" i="8"/>
  <c r="D167" i="8"/>
  <c r="E167" i="8"/>
  <c r="D183" i="8"/>
  <c r="E183" i="8"/>
  <c r="D36" i="8"/>
  <c r="E36" i="8"/>
  <c r="E68" i="8"/>
  <c r="D68" i="8"/>
  <c r="E96" i="8"/>
  <c r="D96" i="8"/>
  <c r="E128" i="8"/>
  <c r="D128" i="8"/>
  <c r="E160" i="8"/>
  <c r="D160" i="8"/>
  <c r="D34" i="8"/>
  <c r="E34" i="8"/>
  <c r="E66" i="8"/>
  <c r="D66" i="8"/>
  <c r="E82" i="8"/>
  <c r="D82" i="8"/>
  <c r="E98" i="8"/>
  <c r="D98" i="8"/>
  <c r="E114" i="8"/>
  <c r="D114" i="8"/>
  <c r="E130" i="8"/>
  <c r="D130" i="8"/>
  <c r="E146" i="8"/>
  <c r="D146" i="8"/>
  <c r="E162" i="8"/>
  <c r="D162" i="8"/>
  <c r="E178" i="8"/>
  <c r="D178" i="8"/>
  <c r="D155" i="8"/>
  <c r="E155" i="8"/>
  <c r="D171" i="8"/>
  <c r="E171" i="8"/>
  <c r="D187" i="8"/>
  <c r="L187" i="8" s="1"/>
  <c r="E187" i="8"/>
  <c r="M187" i="8" s="1"/>
  <c r="D44" i="8"/>
  <c r="E44" i="8"/>
  <c r="E72" i="8"/>
  <c r="D72" i="8"/>
  <c r="E104" i="8"/>
  <c r="D104" i="8"/>
  <c r="E136" i="8"/>
  <c r="D136" i="8"/>
  <c r="E168" i="8"/>
  <c r="D168" i="8"/>
  <c r="D42" i="8"/>
  <c r="E42" i="8"/>
  <c r="E70" i="8"/>
  <c r="D70" i="8"/>
  <c r="E86" i="8"/>
  <c r="D86" i="8"/>
  <c r="E102" i="8"/>
  <c r="D102" i="8"/>
  <c r="E118" i="8"/>
  <c r="D118" i="8"/>
  <c r="E134" i="8"/>
  <c r="D134" i="8"/>
  <c r="E150" i="8"/>
  <c r="D150" i="8"/>
  <c r="E166" i="8"/>
  <c r="D166" i="8"/>
  <c r="E182" i="8"/>
  <c r="D182" i="8"/>
  <c r="D159" i="8"/>
  <c r="E159" i="8"/>
  <c r="D175" i="8"/>
  <c r="E175" i="8"/>
  <c r="E52" i="8"/>
  <c r="D52" i="8"/>
  <c r="E80" i="8"/>
  <c r="D80" i="8"/>
  <c r="E112" i="8"/>
  <c r="D112" i="8"/>
  <c r="E144" i="8"/>
  <c r="D144" i="8"/>
  <c r="E176" i="8"/>
  <c r="D176" i="8"/>
  <c r="D50" i="8"/>
  <c r="E50" i="8"/>
  <c r="E74" i="8"/>
  <c r="D74" i="8"/>
  <c r="E90" i="8"/>
  <c r="D90" i="8"/>
  <c r="E106" i="8"/>
  <c r="D106" i="8"/>
  <c r="E122" i="8"/>
  <c r="D122" i="8"/>
  <c r="E138" i="8"/>
  <c r="D138" i="8"/>
  <c r="E154" i="8"/>
  <c r="D154" i="8"/>
  <c r="E170" i="8"/>
  <c r="D170" i="8"/>
  <c r="E186" i="8"/>
  <c r="D186" i="8"/>
  <c r="D163" i="8"/>
  <c r="E163" i="8"/>
  <c r="D179" i="8"/>
  <c r="E179" i="8"/>
  <c r="E12" i="8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54" i="4" l="1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442" i="4" l="1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O452" i="4" l="1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<sst xmlns="http://schemas.openxmlformats.org/spreadsheetml/2006/main" count="1937" uniqueCount="511">
  <si>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</si>
  <si>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</si>
  <si>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</si>
  <si>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</si>
  <si>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</si>
  <si>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</si>
  <si>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</si>
  <si>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</si>
  <si>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</si>
  <si>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</si>
  <si>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</si>
  <si>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</si>
  <si>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</si>
  <si>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</si>
  <si>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</si>
  <si>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</si>
  <si>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</si>
  <si>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</si>
  <si>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</si>
  <si>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</si>
  <si>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</si>
  <si>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</si>
  <si>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</si>
  <si>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</si>
  <si>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</si>
  <si>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</si>
  <si>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</si>
  <si>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</si>
  <si>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</si>
  <si>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</si>
  <si>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</si>
  <si>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</si>
  <si>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</si>
  <si>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</si>
  <si>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</si>
  <si>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</si>
  <si>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</si>
  <si>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</si>
  <si>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</si>
  <si>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</si>
  <si>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</si>
  <si>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</si>
  <si>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</si>
  <si>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</si>
  <si>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</si>
  <si>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</si>
  <si>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</si>
  <si>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</si>
  <si>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</si>
  <si>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</si>
  <si>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</si>
  <si>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</si>
  <si>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</si>
  <si>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</si>
  <si>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</si>
  <si>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</si>
  <si>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</si>
  <si>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</si>
  <si>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</si>
  <si>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</si>
  <si>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</si>
  <si>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</si>
  <si>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</si>
  <si>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</si>
  <si>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</si>
  <si>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</si>
  <si>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</si>
  <si>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</si>
  <si>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</si>
  <si>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</si>
  <si>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</si>
  <si>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</si>
  <si>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</si>
  <si>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</si>
  <si>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</si>
  <si>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</si>
  <si>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</si>
  <si>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</si>
  <si>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</si>
  <si>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</si>
  <si>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</si>
  <si>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</si>
  <si>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</si>
  <si>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</si>
  <si>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</si>
  <si>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</si>
  <si>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</si>
  <si>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</si>
  <si>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</si>
  <si>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</si>
  <si>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</si>
  <si>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</si>
  <si>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</si>
  <si>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</si>
  <si>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</si>
  <si>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</si>
  <si>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</si>
  <si>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</si>
  <si>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</si>
  <si>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</si>
  <si>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</si>
  <si>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</si>
  <si>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</si>
  <si>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</si>
  <si>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</si>
  <si>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</si>
  <si>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</si>
  <si>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</si>
  <si>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</si>
  <si>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</si>
  <si>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</si>
  <si>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</si>
  <si>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</si>
  <si>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</si>
  <si>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</si>
  <si>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</si>
  <si>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</si>
  <si>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</si>
  <si>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</si>
  <si>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</si>
  <si>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</si>
  <si>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</si>
  <si>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</si>
  <si>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</si>
  <si>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</si>
  <si>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</si>
  <si>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</si>
  <si>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</si>
  <si>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</si>
  <si>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</si>
  <si>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</si>
  <si>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</si>
  <si>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</si>
  <si>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</si>
  <si>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</si>
  <si>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</si>
  <si>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</si>
  <si>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</si>
  <si>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</si>
  <si>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</si>
  <si>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</si>
  <si>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</si>
  <si>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</si>
  <si>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</si>
  <si>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</si>
  <si>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</si>
  <si>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</si>
  <si>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</si>
  <si>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</si>
  <si>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</si>
  <si>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</si>
  <si>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</si>
  <si>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</si>
  <si>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</si>
  <si>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</si>
  <si>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</si>
  <si>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</si>
  <si>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</si>
  <si>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</si>
  <si>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</si>
  <si>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</si>
  <si>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</si>
  <si>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</si>
  <si>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</si>
  <si>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</si>
  <si>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</si>
  <si>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</si>
  <si>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</si>
  <si>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</si>
  <si>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</si>
  <si>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</si>
  <si>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</si>
  <si>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</si>
  <si>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</si>
  <si>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</si>
  <si>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</si>
  <si>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</si>
  <si>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</si>
  <si>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</si>
  <si>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</si>
  <si>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</si>
  <si>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</si>
  <si>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</si>
  <si>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</si>
  <si>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</si>
  <si>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</si>
  <si>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</si>
  <si>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</si>
  <si>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</si>
  <si>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</si>
  <si>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</si>
  <si>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</si>
  <si>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</si>
  <si>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</si>
  <si>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</si>
  <si>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</si>
  <si>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</si>
  <si>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</si>
  <si>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</si>
  <si>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</si>
  <si>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</si>
  <si>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</si>
  <si>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</si>
  <si>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</si>
  <si>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</si>
  <si>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</si>
  <si>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</si>
  <si>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</si>
  <si>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</si>
  <si>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</si>
  <si>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</si>
  <si>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</si>
  <si>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</si>
  <si>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</si>
  <si>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</si>
  <si>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</si>
  <si>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</si>
  <si>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</si>
  <si>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</si>
  <si>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</si>
  <si>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</si>
  <si>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</si>
  <si>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</si>
  <si>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</si>
  <si>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</si>
  <si>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</si>
  <si>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</si>
  <si>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</si>
  <si>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</si>
  <si>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</si>
  <si>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</si>
  <si>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</si>
  <si>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</si>
  <si>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</si>
  <si>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</si>
  <si>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</si>
  <si>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</si>
  <si>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</si>
  <si>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</si>
  <si>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</si>
  <si>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</si>
  <si>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</si>
  <si>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</si>
  <si>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</si>
  <si>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</si>
  <si>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</si>
  <si>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</si>
  <si>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</si>
  <si>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</si>
  <si>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</si>
  <si>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</si>
  <si>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</si>
  <si>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</si>
  <si>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</si>
  <si>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</si>
  <si>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</si>
  <si>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</si>
  <si>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</si>
  <si>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</si>
  <si>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</si>
  <si>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</si>
  <si>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</si>
  <si>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</si>
  <si>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</si>
  <si>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</si>
  <si>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</si>
  <si>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</si>
  <si>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</si>
  <si>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</si>
  <si>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</si>
  <si>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</si>
  <si>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</si>
  <si>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</si>
  <si>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</si>
  <si>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</si>
  <si>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</si>
  <si>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</si>
  <si>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</si>
  <si>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</si>
  <si>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</si>
  <si>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</si>
  <si>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</si>
  <si>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</si>
  <si>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</si>
  <si>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</si>
  <si>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</si>
  <si>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</si>
  <si>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</si>
  <si>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</si>
  <si>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</si>
  <si>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</si>
  <si>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</si>
  <si>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</si>
  <si>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</si>
  <si>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</si>
  <si>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</si>
  <si>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</si>
  <si>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</si>
  <si>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</si>
  <si>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</si>
  <si>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</si>
  <si>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</si>
  <si>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</si>
  <si>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</si>
  <si>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</si>
  <si>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</si>
  <si>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</si>
  <si>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</si>
  <si>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</si>
  <si>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</si>
  <si>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</si>
  <si>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</si>
  <si>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</si>
  <si>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</si>
  <si>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</si>
  <si>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</si>
  <si>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</si>
  <si>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</si>
  <si>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</si>
  <si>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</si>
  <si>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</si>
  <si>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</si>
  <si>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</si>
  <si>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</si>
  <si>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</si>
  <si>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</si>
  <si>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</si>
  <si>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</si>
  <si>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</si>
  <si>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</si>
  <si>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</si>
  <si>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</si>
  <si>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</si>
  <si>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</si>
  <si>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</si>
  <si>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</si>
  <si>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</si>
  <si>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</si>
  <si>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</si>
  <si>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</si>
  <si>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</si>
  <si>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</si>
  <si>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</si>
  <si>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</si>
  <si>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</si>
  <si>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</si>
  <si>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</si>
  <si>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</si>
  <si>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</si>
  <si>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</si>
  <si>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</si>
  <si>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</si>
  <si>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</si>
  <si>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</si>
  <si>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</si>
  <si>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</si>
  <si>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</si>
  <si>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</si>
  <si>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</si>
  <si>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</si>
  <si>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</si>
  <si>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</si>
  <si>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</si>
  <si>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</si>
  <si>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</si>
  <si>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</si>
  <si>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</si>
  <si>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</si>
  <si>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</si>
  <si>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</si>
  <si>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</si>
  <si>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</si>
  <si>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</si>
  <si>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</si>
  <si>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</si>
  <si>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</si>
  <si>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</si>
  <si>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</si>
  <si>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</si>
  <si>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</si>
  <si>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</si>
  <si>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</si>
  <si>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</si>
  <si>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</si>
  <si>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</si>
  <si>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</si>
  <si>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</si>
  <si>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</si>
  <si>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</si>
  <si>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</si>
  <si>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</si>
  <si>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</si>
  <si>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</si>
  <si>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</si>
  <si>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</si>
  <si>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</si>
  <si>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</si>
  <si>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</si>
  <si>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</si>
  <si>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</si>
  <si>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</si>
  <si>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</si>
  <si>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</si>
  <si>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</si>
  <si>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</si>
  <si>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</si>
  <si>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</si>
  <si>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</si>
  <si>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</si>
  <si>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</si>
  <si>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</si>
  <si>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</si>
  <si>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</si>
  <si>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</si>
  <si>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</si>
  <si>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</si>
  <si>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</si>
  <si>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</si>
  <si>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</si>
  <si>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</si>
  <si>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</si>
  <si>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</si>
  <si>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</si>
  <si>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</si>
  <si>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</si>
  <si>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</si>
  <si>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</si>
  <si>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</si>
  <si>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</si>
  <si>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</si>
  <si>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</si>
  <si>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</si>
  <si>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</si>
  <si>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</si>
  <si>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</si>
  <si>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</si>
  <si>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</si>
  <si>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</si>
  <si>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</si>
  <si>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</si>
  <si>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</si>
  <si>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</si>
  <si>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</si>
  <si>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</si>
  <si>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</si>
  <si>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</si>
  <si>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</si>
  <si>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</si>
  <si>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</si>
  <si>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</si>
  <si>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</si>
  <si>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</si>
  <si>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</si>
  <si>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</si>
  <si>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</si>
  <si>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</si>
  <si>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</si>
  <si>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</si>
  <si>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</si>
  <si>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</si>
  <si>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</si>
  <si>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</si>
  <si>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</si>
  <si>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</si>
  <si>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</si>
  <si>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</si>
  <si>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</si>
  <si>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</si>
  <si>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</si>
  <si>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</si>
  <si>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</si>
  <si>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</si>
  <si>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</si>
  <si>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</si>
  <si>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</si>
  <si>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</si>
  <si>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</si>
  <si>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</si>
  <si>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</si>
  <si>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</si>
  <si>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</si>
  <si>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</si>
  <si>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</si>
  <si>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</si>
  <si>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</si>
  <si>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</si>
  <si>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</si>
  <si>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</si>
  <si>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</si>
  <si>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</si>
  <si>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</si>
  <si>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</si>
  <si>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</si>
  <si>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</si>
  <si>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</si>
  <si>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</si>
  <si>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</si>
  <si>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</si>
  <si>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</si>
  <si>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</si>
  <si>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</si>
  <si>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</si>
  <si>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</si>
  <si>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</si>
  <si>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</si>
  <si>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</si>
  <si>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31/10/2020</t>
  </si>
  <si>
    <t>30/10/2020</t>
  </si>
  <si>
    <t>5-1</t>
  </si>
  <si>
    <t>3-4</t>
  </si>
  <si>
    <t>ov2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</si>
</sst>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1.0642611792871335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1.058250703018615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1.0448679076073528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1.0441161747080836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1.0422163177662798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1.1104401411801852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1.047592923283859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1.0522085198267568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1.0441265060289624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1.0440279853919932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1.0498753625731236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1.04299513543169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1.0516104099147749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1.0533564937435893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1.0516104099147749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1.0502439111838868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1.0567919280515341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1.0513686083765104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1.0459631209894389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1.0497253316960662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1.0533067630678474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1.0502857379813271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1.0509354515449301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1.0557821208912506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1.0518980699471303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1.0588150667767779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1.0607092988079927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1.0581003177923753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1.0505862061664459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1.0509354515449301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1.049459408292031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1.0512018249471584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1.0509354515449301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1.0475117579190587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1.0611497315460385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1.0602107487113226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1.0574312850692822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1.0629662593791851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1.0666566032202576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1.0655332071550867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1.0557800700829107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1.0570274463634663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1.0700036736716445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1.0643058963539642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1.045344963452246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1.0445865875967359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1.0684620201465702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1.0701795726365226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1.0701795726365226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1.0656089460421265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1.0687383201888139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1.0647027958175614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1.0667638263666883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1.0817991043908526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1.0864216089863343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1.0784016071799434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1.0857999737873021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1.0569577396855649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1.0580577113953802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1.0465282612005402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1.0483511839381512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1.050305669221034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1.0404319501157899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1.050305669221034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1.1206328818017259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1.0502085589023142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1.0543819242504819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1.0533564937435893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1.0497253316960662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1.042106143326367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1.0505862061664459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1.0525123267481189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1.0500631329117833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1.0532159430726011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1.0835244144200842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1.081910060313134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1.076095680951785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1.0797191791004319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1.0842592746752788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1.0877986006440308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1.071200922068871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1.0779991982647916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1.0715771327693893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1.0713419446858048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1.0425381099894757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1.0444431180164895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1.0423741568649127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1.0453465975749467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1.0653482211578977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1.0729375085123927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1.0608952469083379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1.0653482211578977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1.0494125025023127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1.0470882991581001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1.0558399741144113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1.0347359594279169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1.0556315371027907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1.0503245504598744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1.0628392834338358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1.0581003177923753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1.0512018249471584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1.0583691873379317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1.0456526785031968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1.0372027959114902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1.0369819383793457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1.0684620201465702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1.0708425290899795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1.0548923717759795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1.0636409575061661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1.0344490471441554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1.0646019609962662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1.0744039469816029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1.0615765272904456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1.0668028349405521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1.0517344996321181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1.0449864577049268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1.0586849130942018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1.0434058512320166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1.0483511839381512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1.0420112422030368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1.0368479106641868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1.0305654430066642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1.0369819383793457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1.039662242139441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1.038953678663225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1.042708496600167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1.038077229388916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1.0427491060172347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1.0470882991581001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1.042708496600167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1.037952243407696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1.0826905435708807</v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1.0781763507516477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1.0423806634244144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1.0449698306901456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1.0748039017579798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1.0605016726562277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1.0442736271125563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1.0450375961866025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1.0511368361869355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1.0572141669010744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1.0509444270006065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1.0557597764789854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1.0538644213740753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1.0754944193685012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1.0772256674422971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1.0513686083765104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1.0523293923701496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1.0460060256260135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1.047073470420135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1.0351900225906741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1.0470882991581001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1.0448679076073528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1.055097586721879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1.0814806624822895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1.0661456946180494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1.0783978027207692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1.0722697174508919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1.0727876198998851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1.0725248413607111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1.0583708135254832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1.0608952469083379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1.0679524935128775</v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1.0290574031536173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27.083958608990944</v>
      </c>
      <c r="I424" s="6">
        <f>IF('Log_working_3-way'!$D424="","",'True_Odds_Calculator_3-way'!O425/'True_Odds_Calculator_3-way'!B425-1)</f>
        <v>4.4044623978542781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2.9237940909248916E-2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1.0337779620785197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39.405856615445259</v>
      </c>
      <c r="I425" s="6">
        <f>IF('Log_working_3-way'!$D425="","",'True_Odds_Calculator_3-way'!O426/'True_Odds_Calculator_3-way'!B426-1)</f>
        <v>3.94652561381751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3.0130593423902008E-2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1.0535767708044637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58.863995512860136</v>
      </c>
      <c r="I426" s="6">
        <f>IF('Log_working_3-way'!$D426="","",'True_Odds_Calculator_3-way'!O427/'True_Odds_Calculator_3-way'!B427-1)</f>
        <v>1.5363128002829636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3.5683025649849487E-2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1.0216879755880663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21.384319930085553</v>
      </c>
      <c r="I427" s="6">
        <f>IF('Log_working_3-way'!$D427="","",'True_Odds_Calculator_3-way'!O428/'True_Odds_Calculator_3-way'!B428-1)</f>
        <v>6.1037661660847196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2.2735953222547067E-2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1.0344519308481721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0.60313843278091728</v>
      </c>
      <c r="I428" s="6">
        <f>IF('Log_working_3-way'!$D428="","",'True_Odds_Calculator_3-way'!O429/'True_Odds_Calculator_3-way'!B429-1)</f>
        <v>2.7111287295807061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2.7907556862355243E-2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1.0249303144590618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30.512464515072995</v>
      </c>
      <c r="I429" s="6">
        <f>IF('Log_working_3-way'!$D429="","",'True_Odds_Calculator_3-way'!O430/'True_Odds_Calculator_3-way'!B430-1)</f>
        <v>4.2792325625684224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2.4453604249140337E-2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1.0912135384522907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-0.46659940116889675</v>
      </c>
      <c r="I430" s="6">
        <f>IF('Log_working_3-way'!$D430="","",'True_Odds_Calculator_3-way'!O431/'True_Odds_Calculator_3-way'!B431-1)</f>
        <v>0.56086142433899999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5.0348899631237343E-2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1.021446173396676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9.7184310013241326</v>
      </c>
      <c r="I431" s="6">
        <f>IF('Log_working_3-way'!$D431="","",'True_Odds_Calculator_3-way'!O432/'True_Odds_Calculator_3-way'!B432-1)</f>
        <v>6.026312135103149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2.2951156119199956E-2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1.0258963886117953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7.4686846445181256</v>
      </c>
      <c r="I432" s="6">
        <f>IF('Log_working_3-way'!$D432="","",'True_Odds_Calculator_3-way'!O433/'True_Odds_Calculator_3-way'!B433-1)</f>
        <v>6.854707741740925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2.7506653101914802E-2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1.0261912207911685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7.8797779158393872</v>
      </c>
      <c r="I433" s="6">
        <f>IF('Log_working_3-way'!$D433="","",'True_Odds_Calculator_3-way'!O434/'True_Odds_Calculator_3-way'!B434-1)</f>
        <v>6.8074404596560392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2.787879871174237E-2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1.0263364154748125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14.072229195503006</v>
      </c>
      <c r="I434" s="6">
        <f>IF('Log_working_3-way'!$D434="","",'True_Odds_Calculator_3-way'!O435/'True_Odds_Calculator_3-way'!B435-1)</f>
        <v>7.169711730956287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2.8383446072239416E-2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1.0268321273318743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20.43733923679839</v>
      </c>
      <c r="I435" s="6">
        <f>IF('Log_working_3-way'!$D435="","",'True_Odds_Calculator_3-way'!O436/'True_Odds_Calculator_3-way'!B436-1)</f>
        <v>7.7708487211022383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2.8181801191955014E-2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1.0316586909941023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1.7698288936407458E-2</v>
      </c>
      <c r="I436" s="6">
        <f>IF('Log_working_3-way'!$D436="","",'True_Odds_Calculator_3-way'!O437/'True_Odds_Calculator_3-way'!B437-1)</f>
        <v>1.7983126385189174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2.3125253307307414E-2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1.0301666711718942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1.4376807437544632</v>
      </c>
      <c r="I437" s="6">
        <f>IF('Log_working_3-way'!$D437="","",'True_Odds_Calculator_3-way'!O438/'True_Odds_Calculator_3-way'!B438-1)</f>
        <v>4.0522163821969723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2.7043921928729064E-2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1.0336958871104402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48.689299392928795</v>
      </c>
      <c r="I438" s="6">
        <f>IF('Log_working_3-way'!$D438="","",'True_Odds_Calculator_3-way'!O439/'True_Odds_Calculator_3-way'!B439-1)</f>
        <v>2.4410872155767853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2.6788640343074377E-2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1.0265894650310852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6.3416408896559195</v>
      </c>
      <c r="I439" s="6">
        <f>IF('Log_working_3-way'!$D439="","",'True_Odds_Calculator_3-way'!O440/'True_Odds_Calculator_3-way'!B440-1)</f>
        <v>7.0786158120726093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2.8025991835388009E-2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1.0260645607346659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7.0799134049297692</v>
      </c>
      <c r="I440" s="6">
        <f>IF('Log_working_3-way'!$D440="","",'True_Odds_Calculator_3-way'!O441/'True_Odds_Calculator_3-way'!B441-1)</f>
        <v>8.2677782843144012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2.7860896107608557E-2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1.0328059266775858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34.211313540284792</v>
      </c>
      <c r="I441" s="6">
        <f>IF('Log_working_3-way'!$D441="","",'True_Odds_Calculator_3-way'!O442/'True_Odds_Calculator_3-way'!B442-1)</f>
        <v>5.8997899087366239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3.0627193750770498E-2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1.0312234923071784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2.8347388296374052</v>
      </c>
      <c r="I442" s="6">
        <f>IF('Log_working_3-way'!$D442="","",'True_Odds_Calculator_3-way'!O443/'True_Odds_Calculator_3-way'!B443-1)</f>
        <v>6.2428516568703936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3.0690418650595852E-2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1.0254882613475562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14.824467610409839</v>
      </c>
      <c r="I443" s="6">
        <f>IF('Log_working_3-way'!$D443="","",'True_Odds_Calculator_3-way'!O444/'True_Odds_Calculator_3-way'!B444-1)</f>
        <v>9.3265610872332516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2.7466168160981352E-2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1.0273740764282777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22.834365098462417</v>
      </c>
      <c r="I444" s="6">
        <f>IF('Log_working_3-way'!$D444="","",'True_Odds_Calculator_3-way'!O445/'True_Odds_Calculator_3-way'!B445-1)</f>
        <v>8.0397961916052623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2.823805601408802E-2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1.0278792356471647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19.440840332696492</v>
      </c>
      <c r="I445" s="6">
        <f>IF('Log_working_3-way'!$D445="","",'True_Odds_Calculator_3-way'!O446/'True_Odds_Calculator_3-way'!B446-1)</f>
        <v>8.3112221527194556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2.9409725294214706E-2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1.0265063209702641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8.8601253797543791</v>
      </c>
      <c r="I446" s="6">
        <f>IF('Log_working_3-way'!$D446="","",'True_Odds_Calculator_3-way'!O447/'True_Odds_Calculator_3-way'!B447-1)</f>
        <v>8.7357086398640327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2.8627821183724311E-2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1.0283338716947075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26.509965135257001</v>
      </c>
      <c r="I447" s="6">
        <f>IF('Log_working_3-way'!$D447="","",'True_Odds_Calculator_3-way'!O448/'True_Odds_Calculator_3-way'!B448-1)</f>
        <v>7.0287373475733528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2.8476236376603792E-2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1.0264431025747232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15.467271925123953</v>
      </c>
      <c r="I448" s="6">
        <f>IF('Log_working_3-way'!$D448="","",'True_Odds_Calculator_3-way'!O449/'True_Odds_Calculator_3-way'!B449-1)</f>
        <v>7.1223557411427425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2.84088272443348E-2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1.0269361636403447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4.7037220742892742</v>
      </c>
      <c r="I449" s="6">
        <f>IF('Log_working_3-way'!$D449="","",'True_Odds_Calculator_3-way'!O450/'True_Odds_Calculator_3-way'!B450-1)</f>
        <v>7.2213203969159601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2.7877929974426507E-2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1.0382561204502538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2.2233408208617322</v>
      </c>
      <c r="I450" s="6">
        <f>IF('Log_working_3-way'!$D450="","",'True_Odds_Calculator_3-way'!O451/'True_Odds_Calculator_3-way'!B451-1)</f>
        <v>6.525144218885317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3.6857609106653477E-2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1.0311338622176598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10.427337707901208</v>
      </c>
      <c r="I451" s="6">
        <f>IF('Log_working_3-way'!$D451="","",'True_Odds_Calculator_3-way'!O452/'True_Odds_Calculator_3-way'!B452-1)</f>
        <v>6.8544685874528817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3.3401196179275505E-2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1.0308872161705824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14.485260173810669</v>
      </c>
      <c r="I452" s="6">
        <f>IF('Log_working_3-way'!$D452="","",'True_Odds_Calculator_3-way'!O453/'True_Odds_Calculator_3-way'!B453-1)</f>
        <v>7.8336977652920901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3.3240631439947155E-2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1.0302542351677619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14.129383777797241</v>
      </c>
      <c r="I453" s="6">
        <f>IF('Log_working_3-way'!$D453="","",'True_Odds_Calculator_3-way'!O454/'True_Odds_Calculator_3-way'!B454-1)</f>
        <v>8.3400787607829887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3.2613308828142618E-2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1.0327360984824232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22.239099448709482</v>
      </c>
      <c r="I454" s="6">
        <f>IF('Log_working_3-way'!$D454="","",'True_Odds_Calculator_3-way'!O455/'True_Odds_Calculator_3-way'!B455-1)</f>
        <v>6.5039638321978721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3.3999599854719342E-2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1.0337096991419619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22.680736373630396</v>
      </c>
      <c r="I455" s="6">
        <f>IF('Log_working_3-way'!$D455="","",'True_Odds_Calculator_3-way'!O456/'True_Odds_Calculator_3-way'!B456-1)</f>
        <v>6.1740733615188663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3.4908748127577605E-2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1.0400397484588713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35.757790070031717</v>
      </c>
      <c r="I456" s="6">
        <f>IF('Log_working_3-way'!$D456="","",'True_Odds_Calculator_3-way'!O457/'True_Odds_Calculator_3-way'!B457-1)</f>
        <v>5.8598858140296004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3.6622373009141507E-2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1.0376987150081918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29.437791686566293</v>
      </c>
      <c r="I457" s="6">
        <f>IF('Log_working_3-way'!$D457="","",'True_Odds_Calculator_3-way'!O458/'True_Odds_Calculator_3-way'!B458-1)</f>
        <v>6.2786423121993593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3.6923829137469832E-2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1.0307009855907918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13.770310753756362</v>
      </c>
      <c r="I458" s="6">
        <f>IF('Log_working_3-way'!$D458="","",'True_Odds_Calculator_3-way'!O459/'True_Odds_Calculator_3-way'!B459-1)</f>
        <v>7.5741486461714942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3.3071633825944247E-2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1.034336254367807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6.618842561941924</v>
      </c>
      <c r="I459" s="6">
        <f>IF('Log_working_3-way'!$D459="","",'True_Odds_Calculator_3-way'!O460/'True_Odds_Calculator_3-way'!B460-1)</f>
        <v>5.7578009499333147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3.5645219386131632E-2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1.0322547120753276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21.360851242415237</v>
      </c>
      <c r="I460" s="6">
        <f>IF('Log_working_3-way'!$D460="","",'True_Odds_Calculator_3-way'!O461/'True_Odds_Calculator_3-way'!B461-1)</f>
        <v>6.807817892496228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3.3677344161215039E-2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1.0309420168382957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16.087814266286184</v>
      </c>
      <c r="I461" s="6">
        <f>IF('Log_working_3-way'!$D461="","",'True_Odds_Calculator_3-way'!O462/'True_Odds_Calculator_3-way'!B462-1)</f>
        <v>7.6248353869415411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3.3140938718489332E-2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1.0309967275632899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13.095926761993837</v>
      </c>
      <c r="I462" s="6">
        <f>IF('Log_working_3-way'!$D462="","",'True_Odds_Calculator_3-way'!O463/'True_Odds_Calculator_3-way'!B463-1)</f>
        <v>8.8137936290549828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3.3484060225928092E-2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1.0311932887309259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13.422426873788742</v>
      </c>
      <c r="I463" s="6">
        <f>IF('Log_working_3-way'!$D463="","",'True_Odds_Calculator_3-way'!O464/'True_Odds_Calculator_3-way'!B464-1)</f>
        <v>7.7246779853783725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3.3622908622908732E-2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1.0305400240083022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10.279013235211591</v>
      </c>
      <c r="I464" s="6">
        <f>IF('Log_working_3-way'!$D464="","",'True_Odds_Calculator_3-way'!O465/'True_Odds_Calculator_3-way'!B465-1)</f>
        <v>6.7706426279777547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3.2746312613937345E-2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1.0302397776591421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14.874924902146494</v>
      </c>
      <c r="I465" s="6">
        <f>IF('Log_working_3-way'!$D465="","",'True_Odds_Calculator_3-way'!O466/'True_Odds_Calculator_3-way'!B466-1)</f>
        <v>7.57880964210473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3.2510350514519448E-2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1.0315067687515027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13.873793682624026</v>
      </c>
      <c r="I466" s="6">
        <f>IF('Log_working_3-way'!$D466="","",'True_Odds_Calculator_3-way'!O467/'True_Odds_Calculator_3-way'!B467-1)</f>
        <v>7.9353242691089996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3.3946068364091087E-2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1.030707822179326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15.669707974877124</v>
      </c>
      <c r="I467" s="6">
        <f>IF('Log_working_3-way'!$D467="","",'True_Odds_Calculator_3-way'!O468/'True_Odds_Calculator_3-way'!B468-1)</f>
        <v>6.4706273834015313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3.2851591535645985E-2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1.036898973004192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25.987740994660182</v>
      </c>
      <c r="I468" s="6">
        <f>IF('Log_working_3-way'!$D468="","",'True_Odds_Calculator_3-way'!O469/'True_Odds_Calculator_3-way'!B469-1)</f>
        <v>5.8553180164995995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3.7313089487002626E-2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1.03909584294627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2.5917746338588024</v>
      </c>
      <c r="I469" s="6">
        <f>IF('Log_working_3-way'!$D469="","",'True_Odds_Calculator_3-way'!O470/'True_Odds_Calculator_3-way'!B470-1)</f>
        <v>5.6742336347335822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3.7603436624244591E-2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1.0297687909254103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15.275834560543334</v>
      </c>
      <c r="I470" s="6">
        <f>IF('Log_working_3-way'!$D470="","",'True_Odds_Calculator_3-way'!O471/'True_Odds_Calculator_3-way'!B471-1)</f>
        <v>8.1739463800852814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3.1993782071109589E-2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1.0354101350664864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24.119476680224821</v>
      </c>
      <c r="I471" s="6">
        <f>IF('Log_working_3-way'!$D471="","",'True_Odds_Calculator_3-way'!O472/'True_Odds_Calculator_3-way'!B472-1)</f>
        <v>6.4874482363383015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3.6280366141326681E-2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1.0364069025035749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14.650003886033597</v>
      </c>
      <c r="I472" s="6">
        <f>IF('Log_working_3-way'!$D472="","",'True_Odds_Calculator_3-way'!O473/'True_Odds_Calculator_3-way'!B473-1)</f>
        <v>6.4684231112934416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3.8920195627896392E-2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1.0363947225785168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12.809005013976572</v>
      </c>
      <c r="I473" s="6">
        <f>IF('Log_working_3-way'!$D473="","",'True_Odds_Calculator_3-way'!O474/'True_Odds_Calculator_3-way'!B474-1)</f>
        <v>6.8565911302376445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3.9033999708157019E-2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1.0368768663915391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10.441547660092414</v>
      </c>
      <c r="I474" s="6">
        <f>IF('Log_working_3-way'!$D474="","",'True_Odds_Calculator_3-way'!O475/'True_Odds_Calculator_3-way'!B475-1)</f>
        <v>6.1441183631460037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3.9248078509636297E-2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1.0448298767639967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3.5857153406118041</v>
      </c>
      <c r="I475" s="6">
        <f>IF('Log_working_3-way'!$D475="","",'True_Odds_Calculator_3-way'!O476/'True_Odds_Calculator_3-way'!B476-1)</f>
        <v>5.8104680047746475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4.4144265287743956E-2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1.05351052396942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45.897926590809128</v>
      </c>
      <c r="I476" s="6">
        <f>IF('Log_working_3-way'!$D476="","",'True_Odds_Calculator_3-way'!O477/'True_Odds_Calculator_3-way'!B477-1)</f>
        <v>4.515102742873073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4.273579578309894E-2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1.0404650524457015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25.057434553339156</v>
      </c>
      <c r="I477" s="6">
        <f>IF('Log_working_3-way'!$D477="","",'True_Odds_Calculator_3-way'!O478/'True_Odds_Calculator_3-way'!B478-1)</f>
        <v>6.9776533928053084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4.103633285859809E-2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1.0370033428556686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18.527808803864321</v>
      </c>
      <c r="I478" s="6">
        <f>IF('Log_working_3-way'!$D478="","",'True_Odds_Calculator_3-way'!O479/'True_Odds_Calculator_3-way'!B479-1)</f>
        <v>5.9173826383403121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3.9059785708579264E-2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1.0221203683174038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22.48824268002209</v>
      </c>
      <c r="I479" s="6">
        <f>IF('Log_working_3-way'!$D479="","",'True_Odds_Calculator_3-way'!O480/'True_Odds_Calculator_3-way'!B480-1)</f>
        <v>6.2179724965427052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2.3031814610280366E-2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1.031916653230001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0.60223127739478532</v>
      </c>
      <c r="I480" s="6">
        <f>IF('Log_working_3-way'!$D480="","",'True_Odds_Calculator_3-way'!O481/'True_Odds_Calculator_3-way'!B481-1)</f>
        <v>2.646979520919257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2.5854077996721125E-2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1.0353577251521227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14.920680984546083</v>
      </c>
      <c r="I481" s="6">
        <f>IF('Log_working_3-way'!$D481="","",'True_Odds_Calculator_3-way'!O482/'True_Odds_Calculator_3-way'!B482-1)</f>
        <v>9.5637464416121087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3.7930193155520264E-2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1.0362311473629238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10.058138335556349</v>
      </c>
      <c r="I482" s="6">
        <f>IF('Log_working_3-way'!$D482="","",'True_Odds_Calculator_3-way'!O483/'True_Odds_Calculator_3-way'!B483-1)</f>
        <v>9.9835473960440009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3.9139729265005752E-2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1.0351991185355658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9.4932284648389071</v>
      </c>
      <c r="I483" s="6">
        <f>IF('Log_working_3-way'!$D483="","",'True_Odds_Calculator_3-way'!O484/'True_Odds_Calculator_3-way'!B484-1)</f>
        <v>10.070069659619591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3.8019744184687898E-2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1.0384166912057178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22.114576795195635</v>
      </c>
      <c r="I484" s="6">
        <f>IF('Log_working_3-way'!$D484="","",'True_Odds_Calculator_3-way'!O485/'True_Odds_Calculator_3-way'!B485-1)</f>
        <v>8.818781736149818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3.9569953794010626E-2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1.0362551245460478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18.022656808370293</v>
      </c>
      <c r="I485" s="6">
        <f>IF('Log_working_3-way'!$D485="","",'True_Odds_Calculator_3-way'!O486/'True_Odds_Calculator_3-way'!B486-1)</f>
        <v>8.7673536545473034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3.8397875687973926E-2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1.0407028072571431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22.29471996091705</v>
      </c>
      <c r="I486" s="6">
        <f>IF('Log_working_3-way'!$D486="","",'True_Odds_Calculator_3-way'!O487/'True_Odds_Calculator_3-way'!B487-1)</f>
        <v>9.3192917481261031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4.171862795053749E-2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1.0362381716972555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8.111890986120331</v>
      </c>
      <c r="I487" s="6">
        <f>IF('Log_working_3-way'!$D487="","",'True_Odds_Calculator_3-way'!O488/'True_Odds_Calculator_3-way'!B488-1)</f>
        <v>10.766388153564481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3.9022046655634579E-2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1.037234521329055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5.5251838050437447</v>
      </c>
      <c r="I488" s="6">
        <f>IF('Log_working_3-way'!$D488="","",'True_Odds_Calculator_3-way'!O489/'True_Odds_Calculator_3-way'!B489-1)</f>
        <v>9.7624915063201776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3.9309271646228217E-2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1.1063516830699309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70.828367794467255</v>
      </c>
      <c r="I489" s="6">
        <f>IF('Log_working_3-way'!$D489="","",'True_Odds_Calculator_3-way'!O490/'True_Odds_Calculator_3-way'!B490-1)</f>
        <v>0.51823399477022525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5.2708965154892651E-2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1.0546506272473068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25.559844570723619</v>
      </c>
      <c r="I490" s="6">
        <f>IF('Log_working_3-way'!$D490="","",'True_Odds_Calculator_3-way'!O491/'True_Odds_Calculator_3-way'!B491-1)</f>
        <v>9.6122326138501606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5.4024880111836815E-2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1.0478759241229767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17.475359386990032</v>
      </c>
      <c r="I491" s="6">
        <f>IF('Log_working_3-way'!$D491="","",'True_Odds_Calculator_3-way'!O492/'True_Odds_Calculator_3-way'!B492-1)</f>
        <v>10.398532032090246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5.0401638350971556E-2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1.0532250924273416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2.5113171472034415</v>
      </c>
      <c r="I492" s="6">
        <f>IF('Log_working_3-way'!$D492="","",'True_Odds_Calculator_3-way'!O493/'True_Odds_Calculator_3-way'!B493-1)</f>
        <v>11.024419100616894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5.323008347919389E-2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1.0307223998035751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1.1390674213017693</v>
      </c>
      <c r="I493" s="6">
        <f>IF('Log_working_3-way'!$D493="","",'True_Odds_Calculator_3-way'!O494/'True_Odds_Calculator_3-way'!B494-1)</f>
        <v>2.8065451492392426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2.6048715489709329E-2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1.0348168548912857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52.47843688725149</v>
      </c>
      <c r="I494" s="6">
        <f>IF('Log_working_3-way'!$D494="","",'True_Odds_Calculator_3-way'!O495/'True_Odds_Calculator_3-way'!B495-1)</f>
        <v>2.2574037287319522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2.601511362412845E-2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1.0229144533024879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26.070937274032165</v>
      </c>
      <c r="I495" s="6">
        <f>IF('Log_working_3-way'!$D495="","",'True_Odds_Calculator_3-way'!O496/'True_Odds_Calculator_3-way'!B496-1)</f>
        <v>4.3100169831318071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2.3268265317980541E-2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1.0263350447475426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12.045038875297179</v>
      </c>
      <c r="I496" s="6">
        <f>IF('Log_working_3-way'!$D496="","",'True_Odds_Calculator_3-way'!O497/'True_Odds_Calculator_3-way'!B497-1)</f>
        <v>9.589742861124984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2.8559283221958776E-2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1.024943310666248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9.0033978812794455</v>
      </c>
      <c r="I497" s="6">
        <f>IF('Log_working_3-way'!$D497="","",'True_Odds_Calculator_3-way'!O498/'True_Odds_Calculator_3-way'!B498-1)</f>
        <v>8.3336537621875628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2.6935740558031496E-2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1.0283864537872964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24.305123797159549</v>
      </c>
      <c r="I498" s="6">
        <f>IF('Log_working_3-way'!$D498="","",'True_Odds_Calculator_3-way'!O499/'True_Odds_Calculator_3-way'!B499-1)</f>
        <v>9.2475294715770069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2.8677855920380857E-2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1.0316142937096502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31.051773313254472</v>
      </c>
      <c r="I499" s="6">
        <f>IF('Log_working_3-way'!$D499="","",'True_Odds_Calculator_3-way'!O500/'True_Odds_Calculator_3-way'!B500-1)</f>
        <v>6.2839143466473439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3.0503428236068775E-2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1.0247968516995352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14.459155147792393</v>
      </c>
      <c r="I500" s="6">
        <f>IF('Log_working_3-way'!$D500="","",'True_Odds_Calculator_3-way'!O501/'True_Odds_Calculator_3-way'!B501-1)</f>
        <v>7.7305230867552481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2.6754940527835114E-2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1.0272496089631249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19.835126373468743</v>
      </c>
      <c r="I501" s="6">
        <f>IF('Log_working_3-way'!$D501="","",'True_Odds_Calculator_3-way'!O502/'True_Odds_Calculator_3-way'!B502-1)</f>
        <v>7.8191651190353966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2.8718046790336071E-2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1.0278735778230446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24.048972209019151</v>
      </c>
      <c r="I502" s="6">
        <f>IF('Log_working_3-way'!$D502="","",'True_Odds_Calculator_3-way'!O503/'True_Odds_Calculator_3-way'!B503-1)</f>
        <v>5.876171078965486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2.8673700822806625E-2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1.0755018957894462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77.725280025663537</v>
      </c>
      <c r="I503" s="6">
        <f>IF('Log_working_3-way'!$D503="","",'True_Odds_Calculator_3-way'!O504/'True_Odds_Calculator_3-way'!B504-1)</f>
        <v>-0.31847893432828644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3.0955282698867714E-2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1.041783935461897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46.291571658682251</v>
      </c>
      <c r="I504" s="6">
        <f>IF('Log_working_3-way'!$D504="","",'True_Odds_Calculator_3-way'!O505/'True_Odds_Calculator_3-way'!B505-1)</f>
        <v>3.1973322432655964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3.4056282950088335E-2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1.0262669601082115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6.8542515158471655</v>
      </c>
      <c r="I505" s="6">
        <f>IF('Log_working_3-way'!$D505="","",'True_Odds_Calculator_3-way'!O506/'True_Odds_Calculator_3-way'!B506-1)</f>
        <v>6.0703727800548331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2.7566337355749759E-2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1.024121918945518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12.367571423726258</v>
      </c>
      <c r="I506" s="6">
        <f>IF('Log_working_3-way'!$D506="","",'True_Odds_Calculator_3-way'!O507/'True_Odds_Calculator_3-way'!B507-1)</f>
        <v>9.6847940527788747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2.6171522860264584E-2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1.0299162472897569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25.890867237069003</v>
      </c>
      <c r="I507" s="6">
        <f>IF('Log_working_3-way'!$D507="","",'True_Odds_Calculator_3-way'!O508/'True_Odds_Calculator_3-way'!B508-1)</f>
        <v>7.5987130390641919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3.0120404103040954E-2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1.0261114744743882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18.219219219219219</v>
      </c>
      <c r="I508" s="6">
        <f>IF('Log_working_3-way'!$D508="","",'True_Odds_Calculator_3-way'!O509/'True_Odds_Calculator_3-way'!B509-1)</f>
        <v>7.6183121897407631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2.7777777777777679E-2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1.0272168700099993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20.227970137545121</v>
      </c>
      <c r="I509" s="6">
        <f>IF('Log_working_3-way'!$D509="","",'True_Odds_Calculator_3-way'!O510/'True_Odds_Calculator_3-way'!B510-1)</f>
        <v>7.3604038528995819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2.8641366336285889E-2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1.026151469079237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16.172647358699557</v>
      </c>
      <c r="I510" s="6">
        <f>IF('Log_working_3-way'!$D510="","",'True_Odds_Calculator_3-way'!O511/'True_Odds_Calculator_3-way'!B511-1)</f>
        <v>7.0321660472501115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2.8037209578791744E-2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1.0311039370926975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19.753140370247735</v>
      </c>
      <c r="I511" s="6">
        <f>IF('Log_working_3-way'!$D511="","",'True_Odds_Calculator_3-way'!O512/'True_Odds_Calculator_3-way'!B512-1)</f>
        <v>6.9495120492793863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3.2782033232531038E-2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1.0406288416663487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35.723719494831919</v>
      </c>
      <c r="I512" s="6">
        <f>IF('Log_working_3-way'!$D512="","",'True_Odds_Calculator_3-way'!O513/'True_Odds_Calculator_3-way'!B513-1)</f>
        <v>4.7054912913277143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3.7584103492851906E-2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1.0326506372921074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18.437912991372254</v>
      </c>
      <c r="I513" s="6">
        <f>IF('Log_working_3-way'!$D513="","",'True_Odds_Calculator_3-way'!O514/'True_Odds_Calculator_3-way'!B514-1)</f>
        <v>5.7651239827269052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3.4524166183935723E-2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1.0317945230471268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8.5634492923177223</v>
      </c>
      <c r="I514" s="6">
        <f>IF('Log_working_3-way'!$D514="","",'True_Odds_Calculator_3-way'!O515/'True_Odds_Calculator_3-way'!B515-1)</f>
        <v>7.5662401346047456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3.4025384694121197E-2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1.0563089269581307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33.881682230634148</v>
      </c>
      <c r="I515" s="6">
        <f>IF('Log_working_3-way'!$D515="","",'True_Odds_Calculator_3-way'!O516/'True_Odds_Calculator_3-way'!B516-1)</f>
        <v>3.6688747780444277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5.3015321308004237E-2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1.049817148142173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24.552857547547177</v>
      </c>
      <c r="I516" s="6">
        <f>IF('Log_working_3-way'!$D516="","",'True_Odds_Calculator_3-way'!O517/'True_Odds_Calculator_3-way'!B517-1)</f>
        <v>4.9488649424286537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5.0620590732121551E-2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1.050365115992941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5.9095394829486469</v>
      </c>
      <c r="I517" s="6">
        <f>IF('Log_working_3-way'!$D517="","",'True_Odds_Calculator_3-way'!O518/'True_Odds_Calculator_3-way'!B518-1)</f>
        <v>6.0226542117537116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5.148499104317672E-2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1.0605579135961196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35.113050445689595</v>
      </c>
      <c r="I518" s="6">
        <f>IF('Log_working_3-way'!$D518="","",'True_Odds_Calculator_3-way'!O519/'True_Odds_Calculator_3-way'!B519-1)</f>
        <v>6.6057981036416153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5.5129575007036635E-2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1.0463814681514376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11.695359371165004</v>
      </c>
      <c r="I519" s="6">
        <f>IF('Log_working_3-way'!$D519="","",'True_Odds_Calculator_3-way'!O520/'True_Odds_Calculator_3-way'!B520-1)</f>
        <v>5.9999250897803629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4.9189354172603172E-2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1.0534233933296226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27.994157957158325</v>
      </c>
      <c r="I520" s="6">
        <f>IF('Log_working_3-way'!$D520="","",'True_Odds_Calculator_3-way'!O521/'True_Odds_Calculator_3-way'!B521-1)</f>
        <v>3.6699751173025899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5.2767209900903111E-2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1.0461344154556933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11.978903922329467</v>
      </c>
      <c r="I521" s="6">
        <f>IF('Log_working_3-way'!$D521="","",'True_Odds_Calculator_3-way'!O522/'True_Odds_Calculator_3-way'!B522-1)</f>
        <v>6.4789420313992148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4.9115734854827675E-2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1.0463498121601735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15.545002090185594</v>
      </c>
      <c r="I522" s="6">
        <f>IF('Log_working_3-way'!$D522="","",'True_Odds_Calculator_3-way'!O523/'True_Odds_Calculator_3-way'!B523-1)</f>
        <v>6.9604407129764621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4.9326619390977822E-2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1.0501591153978234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21.844764287317748</v>
      </c>
      <c r="I523" s="6">
        <f>IF('Log_working_3-way'!$D523="","",'True_Odds_Calculator_3-way'!O524/'True_Odds_Calculator_3-way'!B524-1)</f>
        <v>5.7605881641316667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5.1847995835502259E-2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1.0505757694672995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7.032331687650256</v>
      </c>
      <c r="I524" s="6">
        <f>IF('Log_working_3-way'!$D524="","",'True_Odds_Calculator_3-way'!O525/'True_Odds_Calculator_3-way'!B525-1)</f>
        <v>5.6172889536398429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5.2062354973613445E-2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1.034854842032644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50.12551330758977</v>
      </c>
      <c r="I525" s="6">
        <f>IF('Log_working_3-way'!$D525="","",'True_Odds_Calculator_3-way'!O526/'True_Odds_Calculator_3-way'!B526-1)</f>
        <v>2.3889586887034246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2.7079700494955894E-2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1.0208973959947398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8.9806855707503885</v>
      </c>
      <c r="I526" s="6">
        <f>IF('Log_working_3-way'!$D526="","",'True_Odds_Calculator_3-way'!O527/'True_Odds_Calculator_3-way'!B527-1)</f>
        <v>10.01074033467912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2.2706346513560849E-2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1.0252682842181116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2.1450879866943904</v>
      </c>
      <c r="I527" s="6">
        <f>IF('Log_working_3-way'!$D527="","",'True_Odds_Calculator_3-way'!O528/'True_Odds_Calculator_3-way'!B528-1)</f>
        <v>7.541020997023459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2.4841751260754164E-2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1.030950190785531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1.0526927973960669</v>
      </c>
      <c r="I528" s="6">
        <f>IF('Log_working_3-way'!$D528="","",'True_Odds_Calculator_3-way'!O529/'True_Odds_Calculator_3-way'!B529-1)</f>
        <v>2.9291962124508397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2.6213202681880432E-2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1.0317188579685632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18.811562432092309</v>
      </c>
      <c r="I529" s="6">
        <f>IF('Log_working_3-way'!$D529="","",'True_Odds_Calculator_3-way'!O530/'True_Odds_Calculator_3-way'!B530-1)</f>
        <v>9.0688503719648317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3.3467265760633191E-2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1.0374658796750391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19.245928144251547</v>
      </c>
      <c r="I530" s="6">
        <f>IF('Log_working_3-way'!$D530="","",'True_Odds_Calculator_3-way'!O531/'True_Odds_Calculator_3-way'!B531-1)</f>
        <v>9.2756150319045094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3.9320088550174992E-2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1.0353577251521224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14.920680984546083</v>
      </c>
      <c r="I531" s="6">
        <f>IF('Log_working_3-way'!$D531="","",'True_Odds_Calculator_3-way'!O532/'True_Odds_Calculator_3-way'!B532-1)</f>
        <v>7.6884716289333532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3.7930193155520264E-2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1.0637741929921849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59.459420830358134</v>
      </c>
      <c r="I532" s="6">
        <f>IF('Log_working_3-way'!$D532="","",'True_Odds_Calculator_3-way'!O533/'True_Odds_Calculator_3-way'!B533-1)</f>
        <v>1.52955221449329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4.1825365859700536E-2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1.0291548142964755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26.48323330235571</v>
      </c>
      <c r="I533" s="6">
        <f>IF('Log_working_3-way'!$D533="","",'True_Odds_Calculator_3-way'!O534/'True_Odds_Calculator_3-way'!B534-1)</f>
        <v>5.132215081932654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2.9476593743268165E-2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1.0212066468223233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8.3731752480891899</v>
      </c>
      <c r="I534" s="6">
        <f>IF('Log_working_3-way'!$D534="","",'True_Odds_Calculator_3-way'!O535/'True_Odds_Calculator_3-way'!B535-1)</f>
        <v>6.2603850385547242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2.2605721613745189E-2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1.0255052341673991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13.850074275063884</v>
      </c>
      <c r="I535" s="6">
        <f>IF('Log_working_3-way'!$D535="","",'True_Odds_Calculator_3-way'!O536/'True_Odds_Calculator_3-way'!B536-1)</f>
        <v>7.3695054883479383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2.7522743648658032E-2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1.0332153730834079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39.425694483925646</v>
      </c>
      <c r="I536" s="6">
        <f>IF('Log_working_3-way'!$D536="","",'True_Odds_Calculator_3-way'!O537/'True_Odds_Calculator_3-way'!B537-1)</f>
        <v>3.9489541856331192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2.9625083364251736E-2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1.0205682550727317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21.84934814204686</v>
      </c>
      <c r="I537" s="6">
        <f>IF('Log_working_3-way'!$D537="","",'True_Odds_Calculator_3-way'!O538/'True_Odds_Calculator_3-way'!B538-1)</f>
        <v>8.5017684080954758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2.137563680490473E-2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1.0247500426531921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7.944717193940356</v>
      </c>
      <c r="I538" s="6">
        <f>IF('Log_working_3-way'!$D538="","",'True_Odds_Calculator_3-way'!O539/'True_Odds_Calculator_3-way'!B539-1)</f>
        <v>8.2790704772529384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2.6610037675044662E-2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1.0433800741626693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1.077668577508093</v>
      </c>
      <c r="I539" s="6">
        <f>IF('Log_working_3-way'!$D539="","",'True_Odds_Calculator_3-way'!O540/'True_Odds_Calculator_3-way'!B540-1)</f>
        <v>4.2354728412349996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3.783784806274948E-2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1.0211123758720326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12.921600197703199</v>
      </c>
      <c r="I540" s="6">
        <f>IF('Log_working_3-way'!$D540="","",'True_Odds_Calculator_3-way'!O541/'True_Odds_Calculator_3-way'!B541-1)</f>
        <v>10.952227173501235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2.2866828382067883E-2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1.0300155164894145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16.249241072321837</v>
      </c>
      <c r="I541" s="6">
        <f>IF('Log_working_3-way'!$D541="","",'True_Odds_Calculator_3-way'!O542/'True_Odds_Calculator_3-way'!B542-1)</f>
        <v>8.8895836620894926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3.2127420580020605E-2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1.0326126201439023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22.472708725110945</v>
      </c>
      <c r="I542" s="6">
        <f>IF('Log_working_3-way'!$D542="","",'True_Odds_Calculator_3-way'!O543/'True_Odds_Calculator_3-way'!B543-1)</f>
        <v>6.5895993993918882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3.3819488000476294E-2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1.0316789061211931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15.794404303689202</v>
      </c>
      <c r="I543" s="6">
        <f>IF('Log_working_3-way'!$D543="","",'True_Odds_Calculator_3-way'!O544/'True_Odds_Calculator_3-way'!B544-1)</f>
        <v>5.6640329557697857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3.3743787345730691E-2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1.0237603375553723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26.336222304278724</v>
      </c>
      <c r="I544" s="6">
        <f>IF('Log_working_3-way'!$D544="","",'True_Odds_Calculator_3-way'!O545/'True_Odds_Calculator_3-way'!B545-1)</f>
        <v>5.3871717017231715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2.408945456461975E-2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1.0170894311132765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15.093855031326683</v>
      </c>
      <c r="I545" s="6">
        <f>IF('Log_working_3-way'!$D545="","",'True_Odds_Calculator_3-way'!O546/'True_Odds_Calculator_3-way'!B546-1)</f>
        <v>7.4936851350018152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1.8464764545339074E-2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1.0171287715496433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13.636632711240633</v>
      </c>
      <c r="I546" s="6">
        <f>IF('Log_working_3-way'!$D546="","",'True_Odds_Calculator_3-way'!O547/'True_Odds_Calculator_3-way'!B547-1)</f>
        <v>6.3697876442314332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1.8495927908212417E-2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1.0370479170449858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16.127305553573098</v>
      </c>
      <c r="I547" s="6">
        <f>IF('Log_working_3-way'!$D547="","",'True_Odds_Calculator_3-way'!O548/'True_Odds_Calculator_3-way'!B548-1)</f>
        <v>10.054566223943089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3.9475511150925957E-2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1.0439466535412369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22.212128931244148</v>
      </c>
      <c r="I548" s="6">
        <f>IF('Log_working_3-way'!$D548="","",'True_Odds_Calculator_3-way'!O549/'True_Odds_Calculator_3-way'!B549-1)</f>
        <v>7.1781455928972999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4.5425164923803774E-2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1.0366243739133676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38.798058674046523</v>
      </c>
      <c r="I549" s="6">
        <f>IF('Log_working_3-way'!$D549="","",'True_Odds_Calculator_3-way'!O550/'True_Odds_Calculator_3-way'!B550-1)</f>
        <v>5.0836650265488039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3.2497277864216301E-2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1.051967968092177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50.231289807214743</v>
      </c>
      <c r="I550" s="6">
        <f>IF('Log_working_3-way'!$D550="","",'True_Odds_Calculator_3-way'!O551/'True_Odds_Calculator_3-way'!B551-1)</f>
        <v>2.6254503851130684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3.9976619737254637E-2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1.0630098792502078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-0.14552210574401181</v>
      </c>
      <c r="I551" s="6">
        <f>IF('Log_working_3-way'!$D551="","",'True_Odds_Calculator_3-way'!O552/'True_Odds_Calculator_3-way'!B552-1)</f>
        <v>1.8983916017485063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4.353554825459649E-2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1.0259893466721444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36.212996252544272</v>
      </c>
      <c r="I552" s="6">
        <f>IF('Log_working_3-way'!$D552="","",'True_Odds_Calculator_3-way'!O553/'True_Odds_Calculator_3-way'!B553-1)</f>
        <v>4.9540794004070854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2.3941939809884349E-2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1.030140364235117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12.187658213240429</v>
      </c>
      <c r="I553" s="6">
        <f>IF('Log_working_3-way'!$D553="","",'True_Odds_Calculator_3-way'!O554/'True_Odds_Calculator_3-way'!B554-1)</f>
        <v>12.09086838828112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3.2508737026110124E-2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1.034339268445539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21.549911394479942</v>
      </c>
      <c r="I554" s="6">
        <f>IF('Log_working_3-way'!$D554="","",'True_Odds_Calculator_3-way'!O555/'True_Odds_Calculator_3-way'!B555-1)</f>
        <v>11.413010538688747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3.4938324186630787E-2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1.033855796367035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4.082460204106912</v>
      </c>
      <c r="I555" s="6">
        <f>IF('Log_working_3-way'!$D555="","",'True_Odds_Calculator_3-way'!O556/'True_Odds_Calculator_3-way'!B556-1)</f>
        <v>9.0536457331936262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3.5030230766041504E-2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1.0435965318223879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3.1156791375190673</v>
      </c>
      <c r="I556" s="6">
        <f>IF('Log_working_3-way'!$D556="","",'True_Odds_Calculator_3-way'!O557/'True_Odds_Calculator_3-way'!B557-1)</f>
        <v>4.4951962541647745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4.1511882472980766E-2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1.0277553394888943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19.631769299500785</v>
      </c>
      <c r="I557" s="6">
        <f>IF('Log_working_3-way'!$D557="","",'True_Odds_Calculator_3-way'!O558/'True_Odds_Calculator_3-way'!B558-1)</f>
        <v>6.496368707902719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2.9304945283940009E-2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1.0295128304059971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30.377676133864046</v>
      </c>
      <c r="I558" s="6">
        <f>IF('Log_working_3-way'!$D558="","",'True_Odds_Calculator_3-way'!O559/'True_Odds_Calculator_3-way'!B559-1)</f>
        <v>5.3575911717124596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2.8854326672028474E-2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1.0375048334119494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1.3939215789434467</v>
      </c>
      <c r="I559" s="6">
        <f>IF('Log_working_3-way'!$D559="","",'True_Odds_Calculator_3-way'!O560/'True_Odds_Calculator_3-way'!B560-1)</f>
        <v>3.4022881465182842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3.2703976236345689E-2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1.0213575965239121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5.5995260846887582</v>
      </c>
      <c r="I560" s="6">
        <f>IF('Log_working_3-way'!$D560="","",'True_Odds_Calculator_3-way'!O561/'True_Odds_Calculator_3-way'!B561-1)</f>
        <v>6.3829757419317659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2.2270412514314941E-2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1.020413570359699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12.828002433614792</v>
      </c>
      <c r="I561" s="6">
        <f>IF('Log_working_3-way'!$D561="","",'True_Odds_Calculator_3-way'!O562/'True_Odds_Calculator_3-way'!B562-1)</f>
        <v>6.8075755705005605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2.2062088966638527E-2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1.0256719930251894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8.5052324504537857</v>
      </c>
      <c r="I562" s="6">
        <f>IF('Log_working_3-way'!$D562="","",'True_Odds_Calculator_3-way'!O563/'True_Odds_Calculator_3-way'!B563-1)</f>
        <v>6.6370611219112581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2.7394653513579392E-2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1.0258557184513659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12.646136172311392</v>
      </c>
      <c r="I563" s="6">
        <f>IF('Log_working_3-way'!$D563="","",'True_Odds_Calculator_3-way'!O564/'True_Odds_Calculator_3-way'!B564-1)</f>
        <v>7.4651143097250028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2.7940025011556013E-2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1.0282954091773733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4.9544909191074771</v>
      </c>
      <c r="I564" s="6">
        <f>IF('Log_working_3-way'!$D564="","",'True_Odds_Calculator_3-way'!O565/'True_Odds_Calculator_3-way'!B565-1)</f>
        <v>5.8743505959501334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2.8946116809531297E-2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1.0185229999181997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14.317284375542032</v>
      </c>
      <c r="I565" s="6">
        <f>IF('Log_working_3-way'!$D565="","",'True_Odds_Calculator_3-way'!O566/'True_Odds_Calculator_3-way'!B566-1)</f>
        <v>6.0849524193119846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1.9946007418119249E-2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1.0201716406247725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5.7109597466164432</v>
      </c>
      <c r="I566" s="6">
        <f>IF('Log_working_3-way'!$D566="","",'True_Odds_Calculator_3-way'!O567/'True_Odds_Calculator_3-way'!B567-1)</f>
        <v>6.7270080329603088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2.1147880638067384E-2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1.0196017733615874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22.318458776130711</v>
      </c>
      <c r="I567" s="6">
        <f>IF('Log_working_3-way'!$D567="","",'True_Odds_Calculator_3-way'!O568/'True_Odds_Calculator_3-way'!B568-1)</f>
        <v>5.8584182278414163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2.0451657344353391E-2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1.0226785071090787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34.964618729690244</v>
      </c>
      <c r="I568" s="6">
        <f>IF('Log_working_3-way'!$D568="","",'True_Odds_Calculator_3-way'!O569/'True_Odds_Calculator_3-way'!B569-1)</f>
        <v>4.3954062516025081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2.1307805260619705E-2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1.0194063086904646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15.18600873910254</v>
      </c>
      <c r="I569" s="6">
        <f>IF('Log_working_3-way'!$D569="","",'True_Odds_Calculator_3-way'!O570/'True_Odds_Calculator_3-way'!B570-1)</f>
        <v>6.8606882717582955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2.0916011835389936E-2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1.0203013078449739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17.828360011417786</v>
      </c>
      <c r="I570" s="6">
        <f>IF('Log_working_3-way'!$D570="","",'True_Odds_Calculator_3-way'!O571/'True_Odds_Calculator_3-way'!B571-1)</f>
        <v>7.3194371973713501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2.168687023681648E-2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1.0216690629688758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8.1968068256441402</v>
      </c>
      <c r="I571" s="6">
        <f>IF('Log_working_3-way'!$D571="","",'True_Odds_Calculator_3-way'!O572/'True_Odds_Calculator_3-way'!B572-1)</f>
        <v>6.5416654490907149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2.3122735263516603E-2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1.0215501272704695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13.68083930660306</v>
      </c>
      <c r="I572" s="6">
        <f>IF('Log_working_3-way'!$D572="","",'True_Odds_Calculator_3-way'!O573/'True_Odds_Calculator_3-way'!B573-1)</f>
        <v>7.6045962155581694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2.3315855116774031E-2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1.0195418460916066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16.290941317399888</v>
      </c>
      <c r="I573" s="6">
        <f>IF('Log_working_3-way'!$D573="","",'True_Odds_Calculator_3-way'!O574/'True_Odds_Calculator_3-way'!B574-1)</f>
        <v>7.0874957060278714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2.1004012890422752E-2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1.0235380144141042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25.490513487469716</v>
      </c>
      <c r="I574" s="6">
        <f>IF('Log_working_3-way'!$D574="","",'True_Odds_Calculator_3-way'!O575/'True_Odds_Calculator_3-way'!B575-1)</f>
        <v>5.2907205107197015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2.4016998535809408E-2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1.0200617591978267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11.220176435564596</v>
      </c>
      <c r="I575" s="6">
        <f>IF('Log_working_3-way'!$D575="","",'True_Odds_Calculator_3-way'!O576/'True_Odds_Calculator_3-way'!B576-1)</f>
        <v>7.7731875519732974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2.1761778101054841E-2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1.0501583771504945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22.779935458302663</v>
      </c>
      <c r="I576" s="6">
        <f>IF('Log_working_3-way'!$D576="","",'True_Odds_Calculator_3-way'!O577/'True_Odds_Calculator_3-way'!B577-1)</f>
        <v>8.4656869740181193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5.1306469852985037E-2</v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1.0718532579071796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48.725607458772195</v>
      </c>
      <c r="I578" s="6">
        <f>IF('Log_working_3-way'!$D578="","",'True_Odds_Calculator_3-way'!O579/'True_Odds_Calculator_3-way'!B579-1)</f>
        <v>3.093060059581596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5.5994679183085205E-2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1.0257772909400209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3.3409462363744753</v>
      </c>
      <c r="I579" s="6">
        <f>IF('Log_working_3-way'!$D579="","",'True_Odds_Calculator_3-way'!O580/'True_Odds_Calculator_3-way'!B580-1)</f>
        <v>5.0653008165600468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2.5318774150941747E-2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1.0330411336883532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0.16238734303789282</v>
      </c>
      <c r="I580" s="6">
        <f>IF('Log_working_3-way'!$D580="","",'True_Odds_Calculator_3-way'!O581/'True_Odds_Calculator_3-way'!B581-1)</f>
        <v>2.3821529862780055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2.5317052268490903E-2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1.0422753441306793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14.685417007411177</v>
      </c>
      <c r="I581" s="6">
        <f>IF('Log_working_3-way'!$D581="","",'True_Odds_Calculator_3-way'!O582/'True_Odds_Calculator_3-way'!B582-1)</f>
        <v>6.1048979961626308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4.4984922451368758E-2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1.0288584966658765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39.573789788772615</v>
      </c>
      <c r="I582" s="6">
        <f>IF('Log_working_3-way'!$D582="","",'True_Odds_Calculator_3-way'!O583/'True_Odds_Calculator_3-way'!B583-1)</f>
        <v>3.1440548397290353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2.5866927140917984E-2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1.023544054948897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27.235353760739258</v>
      </c>
      <c r="I583" s="6">
        <f>IF('Log_working_3-way'!$D583="","",'True_Odds_Calculator_3-way'!O584/'True_Odds_Calculator_3-way'!B584-1)</f>
        <v>4.8969888058879638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2.3719269687011657E-2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1.0228938634669067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24.173829982647469</v>
      </c>
      <c r="I584" s="6">
        <f>IF('Log_working_3-way'!$D584="","",'True_Odds_Calculator_3-way'!O585/'True_Odds_Calculator_3-way'!B585-1)</f>
        <v>5.9104456753378622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2.3571660006480144E-2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1.0260061832643876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15.474237464459627</v>
      </c>
      <c r="I585" s="6">
        <f>IF('Log_working_3-way'!$D585="","",'True_Odds_Calculator_3-way'!O586/'True_Odds_Calculator_3-way'!B586-1)</f>
        <v>8.4998754691296536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2.7974001526010817E-2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1.0340499042102789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23.401066679821827</v>
      </c>
      <c r="I586" s="6">
        <f>IF('Log_working_3-way'!$D586="","",'True_Odds_Calculator_3-way'!O587/'True_Odds_Calculator_3-way'!B587-1)</f>
        <v>8.2050244016501299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3.4868184655150847E-2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1.0274037078607816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7.5597196398362687</v>
      </c>
      <c r="I587" s="6">
        <f>IF('Log_working_3-way'!$D587="","",'True_Odds_Calculator_3-way'!O588/'True_Odds_Calculator_3-way'!B588-1)</f>
        <v>5.3586632725882559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2.8680856938311461E-2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1.0338384285748357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3.0517819048815902</v>
      </c>
      <c r="I588" s="6">
        <f>IF('Log_working_3-way'!$D588="","",'True_Odds_Calculator_3-way'!O589/'True_Odds_Calculator_3-way'!B589-1)</f>
        <v>4.0734210310426855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3.2134324659773394E-2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1.0264195864881014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11.860038304914559</v>
      </c>
      <c r="I589" s="6">
        <f>IF('Log_working_3-way'!$D589="","",'True_Odds_Calculator_3-way'!O590/'True_Odds_Calculator_3-way'!B590-1)</f>
        <v>5.5612440331196709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2.8234922971765108E-2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1.065158859374215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68.385563582685606</v>
      </c>
      <c r="I590" s="6">
        <f>IF('Log_working_3-way'!$D590="","",'True_Odds_Calculator_3-way'!O591/'True_Odds_Calculator_3-way'!B591-1)</f>
        <v>0.62526573255430651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3.5063192800494303E-2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1.0619235650820262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62.670594228715025</v>
      </c>
      <c r="I591" s="6">
        <f>IF('Log_working_3-way'!$D591="","",'True_Odds_Calculator_3-way'!O592/'True_Odds_Calculator_3-way'!B592-1)</f>
        <v>1.1522706850825464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3.812792637671758E-2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1.0262090390884295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17.550766140664791</v>
      </c>
      <c r="I592" s="6">
        <f>IF('Log_working_3-way'!$D592="","",'True_Odds_Calculator_3-way'!O593/'True_Odds_Calculator_3-way'!B593-1)</f>
        <v>8.5598581694617977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2.793862430965266E-2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1.0262197130257051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5.3633987136881602</v>
      </c>
      <c r="I593" s="6">
        <f>IF('Log_working_3-way'!$D593="","",'True_Odds_Calculator_3-way'!O594/'True_Odds_Calculator_3-way'!B594-1)</f>
        <v>10.810787538362243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2.7915345011775727E-2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1.0397731012574221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47.056257091314968</v>
      </c>
      <c r="I594" s="6">
        <f>IF('Log_working_3-way'!$D594="","",'True_Odds_Calculator_3-way'!O595/'True_Odds_Calculator_3-way'!B595-1)</f>
        <v>3.2947650658804433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3.19849621577184E-2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1.0484996711341372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-0.28105879249422616</v>
      </c>
      <c r="I595" s="6">
        <f>IF('Log_working_3-way'!$D595="","",'True_Odds_Calculator_3-way'!O596/'True_Odds_Calculator_3-way'!B596-1)</f>
        <v>2.0738568091095582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3.3690785212083352E-2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1.0287552502217756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43.570272034601061</v>
      </c>
      <c r="I596" s="6">
        <f>IF('Log_working_3-way'!$D596="","",'True_Odds_Calculator_3-way'!O597/'True_Odds_Calculator_3-way'!B597-1)</f>
        <v>3.7364942005758968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2.4309697605971348E-2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1.0202122097017368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9.118001665380536</v>
      </c>
      <c r="I597" s="6">
        <f>IF('Log_working_3-way'!$D597="","",'True_Odds_Calculator_3-way'!O598/'True_Odds_Calculator_3-way'!B598-1)</f>
        <v>7.8252508281008097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2.1843708660429062E-2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1.0207595482658129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17.332955513870505</v>
      </c>
      <c r="I598" s="6">
        <f>IF('Log_working_3-way'!$D598="","",'True_Odds_Calculator_3-way'!O599/'True_Odds_Calculator_3-way'!B599-1)</f>
        <v>7.8220187680982267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2.2218074241195707E-2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1.0199577291289772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7.5177296970955894</v>
      </c>
      <c r="I599" s="6">
        <f>IF('Log_working_3-way'!$D599="","",'True_Odds_Calculator_3-way'!O600/'True_Odds_Calculator_3-way'!B600-1)</f>
        <v>9.9491618049006423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2.1590274017678102E-2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1.0384687714932022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20.60149864066398</v>
      </c>
      <c r="I600" s="6">
        <f>IF('Log_working_3-way'!$D600="","",'True_Odds_Calculator_3-way'!O601/'True_Odds_Calculator_3-way'!B601-1)</f>
        <v>10.126386239310019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3.9803338022380563E-2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1.0353103998948205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9.5614343064484846</v>
      </c>
      <c r="I601" s="6">
        <f>IF('Log_working_3-way'!$D601="","",'True_Odds_Calculator_3-way'!O602/'True_Odds_Calculator_3-way'!B602-1)</f>
        <v>10.532968408966937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3.8157419385154157E-2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1.0358645403605053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13.467973050357777</v>
      </c>
      <c r="I602" s="6">
        <f>IF('Log_working_3-way'!$D602="","",'True_Odds_Calculator_3-way'!O603/'True_Odds_Calculator_3-way'!B603-1)</f>
        <v>12.509042883530631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3.8371828353450654E-2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1.0439536065444264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27.622219051057399</v>
      </c>
      <c r="I603" s="6">
        <f>IF('Log_working_3-way'!$D603="","",'True_Odds_Calculator_3-way'!O604/'True_Odds_Calculator_3-way'!B604-1)</f>
        <v>7.9095915173340021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4.3264715866692338E-2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1.0359753358576387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6.5575956107487521</v>
      </c>
      <c r="I604" s="6">
        <f>IF('Log_working_3-way'!$D604="","",'True_Odds_Calculator_3-way'!O605/'True_Odds_Calculator_3-way'!B605-1)</f>
        <v>8.8317631393024083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3.8197353937371226E-2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1.0355357711591835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12.113442679623942</v>
      </c>
      <c r="I605" s="6">
        <f>IF('Log_working_3-way'!$D605="","",'True_Odds_Calculator_3-way'!O606/'True_Odds_Calculator_3-way'!B606-1)</f>
        <v>10.856747846528309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3.8352220598974363E-2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1.0400149656905096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23.25654486062713</v>
      </c>
      <c r="I606" s="6">
        <f>IF('Log_working_3-way'!$D606="","",'True_Odds_Calculator_3-way'!O607/'True_Odds_Calculator_3-way'!B607-1)</f>
        <v>7.7675672276238341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4.1033985824790564E-2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1.0370415482249531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7.6767162769001729</v>
      </c>
      <c r="I607" s="6">
        <f>IF('Log_working_3-way'!$D607="","",'True_Odds_Calculator_3-way'!O608/'True_Odds_Calculator_3-way'!B608-1)</f>
        <v>7.573422955929459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3.9336397348100904E-2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1.0447974843343084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34.250281409706211</v>
      </c>
      <c r="I608" s="6">
        <f>IF('Log_working_3-way'!$D608="","",'True_Odds_Calculator_3-way'!O609/'True_Odds_Calculator_3-way'!B609-1)</f>
        <v>4.9681775074735333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4.2004328843201932E-2</v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9">
        <f t="shared" si="91"/>
        <v>0.525798664395705</v>
      </c>
      <c r="E424" s="9">
        <f t="shared" si="92"/>
        <v>0.22738964001142822</v>
      </c>
      <c r="F424" s="9">
        <f t="shared" si="93"/>
        <v>0.24681169559286667</v>
      </c>
      <c r="G424" s="9">
        <f t="shared" si="94"/>
        <v>1.0486844855324502</v>
      </c>
      <c r="H424" s="9">
        <f t="shared" si="95"/>
        <v>1.9018686575579071</v>
      </c>
      <c r="I424" s="9">
        <f t="shared" si="96"/>
        <v>4.3977377331251404</v>
      </c>
      <c r="J424" s="9">
        <f t="shared" si="97"/>
        <v>4.0516718528994291</v>
      </c>
      <c r="K424" s="11">
        <f t="shared" si="98"/>
        <v>0.5376344086021505</v>
      </c>
      <c r="L424" s="11">
        <f t="shared" si="99"/>
        <v>0.23584905660377356</v>
      </c>
      <c r="M424" s="11">
        <f t="shared" si="100"/>
        <v>0.25575447570332482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-0.26295467246148496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0.22733298776124802</v>
      </c>
      <c r="Q424" s="11">
        <f>2*'OddsRatio_working_3-way'!K424*'OddsRatio_working_3-way'!L424*'OddsRatio_working_3-way'!M424</f>
        <v>6.4859625609485896E-2</v>
      </c>
      <c r="R424" s="11">
        <f t="shared" si="101"/>
        <v>0</v>
      </c>
      <c r="S424" s="11">
        <f t="shared" si="102"/>
        <v>-0.8645329844615921</v>
      </c>
      <c r="T424" s="11">
        <f t="shared" si="103"/>
        <v>-0.2466570569077296</v>
      </c>
      <c r="U424" s="11">
        <f>'OddsRatio_working_3-way'!S424-'OddsRatio_working_3-way'!R424^2/3</f>
        <v>-0.8645329844615921</v>
      </c>
      <c r="V424" s="11">
        <f>'OddsRatio_working_3-way'!S424*'OddsRatio_working_3-way'!R424/3-2*'OddsRatio_working_3-way'!R424^3/27-'OddsRatio_working_3-way'!T424</f>
        <v>0.2466570569077296</v>
      </c>
      <c r="W424" s="11">
        <f>'OddsRatio_working_3-way'!V424^2+4*'OddsRatio_working_3-way'!U424^3/27</f>
        <v>-3.4888724836592298E-2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0.1547000553967057</v>
      </c>
      <c r="Y424" s="11">
        <f>IF('OddsRatio_working_3-way'!W424&gt;=0,IF('OddsRatio_working_3-way'!V424+SQRT('OddsRatio_working_3-way'!W424)&gt;0,0,PI()),ACOS('OddsRatio_working_3-way'!V424/(2*'OddsRatio_working_3-way'!X424)))</f>
        <v>0.64813575726454253</v>
      </c>
      <c r="Z424" s="11">
        <f>'OddsRatio_working_3-way'!X424^(1/3)*COS('OddsRatio_working_3-way'!Y424/3)</f>
        <v>0.5243422427662251</v>
      </c>
      <c r="AA424" s="11">
        <f>'OddsRatio_working_3-way'!X424^(1/3)*COS(('OddsRatio_working_3-way'!Y424+2*PI())/3)</f>
        <v>-0.36183132133054313</v>
      </c>
      <c r="AB424" s="11">
        <f>'OddsRatio_working_3-way'!X424^(1/3)*COS(('OddsRatio_working_3-way'!Y424+4*PI())/3)</f>
        <v>-0.16251092143568208</v>
      </c>
      <c r="AC424" s="11">
        <f>'OddsRatio_working_3-way'!X424^(1/3)*SIN('OddsRatio_working_3-way'!Y424/3)</f>
        <v>0.11507768653428206</v>
      </c>
      <c r="AD424" s="11">
        <f>'OddsRatio_working_3-way'!X424^(1/3)*SIN(('OddsRatio_working_3-way'!Y424+2*PI())/3)</f>
        <v>0.39655485924571721</v>
      </c>
      <c r="AE424" s="11">
        <f>'OddsRatio_working_3-way'!X424^(1/3)*SIN(('OddsRatio_working_3-way'!Y424+4*PI())/3)</f>
        <v>-0.51163254577999917</v>
      </c>
      <c r="AF424" s="11">
        <f>-'OddsRatio_working_3-way'!U424/(3*'OddsRatio_working_3-way'!X424^(1/3))*COS(('OddsRatio_working_3-way'!Y424)/3)</f>
        <v>0.5243422427662251</v>
      </c>
      <c r="AG424" s="11">
        <f>-'OddsRatio_working_3-way'!U424/(3*'OddsRatio_working_3-way'!X424^(1/3))*COS(('OddsRatio_working_3-way'!Y424+2*PI())/3)</f>
        <v>-0.36183132133054313</v>
      </c>
      <c r="AH424" s="11">
        <f>-'OddsRatio_working_3-way'!U424/(3*'OddsRatio_working_3-way'!X424^(1/3))*COS(('OddsRatio_working_3-way'!Y424+4*PI())/3)</f>
        <v>-0.16251092143568208</v>
      </c>
      <c r="AI424" s="11">
        <f>'OddsRatio_working_3-way'!U424/(3*'OddsRatio_working_3-way'!X424^(1/3))*SIN(('OddsRatio_working_3-way'!Y424)/3)</f>
        <v>-0.11507768653428206</v>
      </c>
      <c r="AJ424" s="11">
        <f>'OddsRatio_working_3-way'!U424/(3*'OddsRatio_working_3-way'!X424^(1/3))*SIN(('OddsRatio_working_3-way'!Y424+2*PI())/3)</f>
        <v>-0.39655485924571721</v>
      </c>
      <c r="AK424" s="11">
        <f>'OddsRatio_working_3-way'!U424/(3*'OddsRatio_working_3-way'!X424^(1/3))*SIN(('OddsRatio_working_3-way'!Y424+4*PI())/3)</f>
        <v>0.51163254577999917</v>
      </c>
      <c r="AL424" s="11">
        <f>'OddsRatio_working_3-way'!Z424+'OddsRatio_working_3-way'!AF424</f>
        <v>1.0486844855324502</v>
      </c>
      <c r="AM424" s="11">
        <f>'OddsRatio_working_3-way'!AA424+'OddsRatio_working_3-way'!AG424</f>
        <v>-0.72366264266108626</v>
      </c>
      <c r="AN424" s="11">
        <f>'OddsRatio_working_3-way'!AB424+'OddsRatio_working_3-way'!AH424</f>
        <v>-0.32502184287136415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1.0486844855324502</v>
      </c>
      <c r="AS424" s="11">
        <f>IF(('OddsRatio_working_3-way'!X424=0),IF(Q424&gt;0,-Q424^(1/3),(-Q424)^(1/3)),'OddsRatio_working_3-way'!AM424-'OddsRatio_working_3-way'!R424/3)</f>
        <v>-0.72366264266108626</v>
      </c>
      <c r="AT424" s="11">
        <f>IF(('OddsRatio_working_3-way'!X424=0),IF(Q424&gt;0,-Q424^(1/3),(-Q424)^(1/3)),'OddsRatio_working_3-way'!AN424-'OddsRatio_working_3-way'!R424/3)</f>
        <v>-0.32502184287136415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9">
        <f t="shared" si="91"/>
        <v>0.63214459900942443</v>
      </c>
      <c r="E425" s="9">
        <f t="shared" si="92"/>
        <v>0.21602736483310025</v>
      </c>
      <c r="F425" s="9">
        <f t="shared" si="93"/>
        <v>0.15182803615747523</v>
      </c>
      <c r="G425" s="9">
        <f t="shared" si="94"/>
        <v>1.0580300818026531</v>
      </c>
      <c r="H425" s="9">
        <f t="shared" si="95"/>
        <v>1.581916544991459</v>
      </c>
      <c r="I425" s="9">
        <f t="shared" si="96"/>
        <v>4.6290431805830998</v>
      </c>
      <c r="J425" s="9">
        <f t="shared" si="97"/>
        <v>6.5863988319180082</v>
      </c>
      <c r="K425" s="11">
        <f t="shared" si="98"/>
        <v>0.64516129032258063</v>
      </c>
      <c r="L425" s="11">
        <f t="shared" si="99"/>
        <v>0.22573363431151244</v>
      </c>
      <c r="M425" s="11">
        <f t="shared" si="100"/>
        <v>0.15923566878980891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-0.23099132175460924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0.21474146843277225</v>
      </c>
      <c r="Q425" s="11">
        <f>2*'OddsRatio_working_3-way'!K425*'OddsRatio_working_3-way'!L425*'OddsRatio_working_3-way'!M425</f>
        <v>4.638044674573915E-2</v>
      </c>
      <c r="R425" s="11">
        <f t="shared" si="101"/>
        <v>0</v>
      </c>
      <c r="S425" s="11">
        <f t="shared" si="102"/>
        <v>-0.92965167176670038</v>
      </c>
      <c r="T425" s="11">
        <f t="shared" si="103"/>
        <v>-0.20078869800576682</v>
      </c>
      <c r="U425" s="11">
        <f>'OddsRatio_working_3-way'!S425-'OddsRatio_working_3-way'!R425^2/3</f>
        <v>-0.92965167176670038</v>
      </c>
      <c r="V425" s="11">
        <f>'OddsRatio_working_3-way'!S425*'OddsRatio_working_3-way'!R425/3-2*'OddsRatio_working_3-way'!R425^3/27-'OddsRatio_working_3-way'!T425</f>
        <v>0.20078869800576682</v>
      </c>
      <c r="W425" s="11">
        <f>'OddsRatio_working_3-way'!V425^2+4*'OddsRatio_working_3-way'!U425^3/27</f>
        <v>-7.8714051524798018E-2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0.17250373385208873</v>
      </c>
      <c r="Y425" s="11">
        <f>IF('OddsRatio_working_3-way'!W425&gt;=0,IF('OddsRatio_working_3-way'!V425+SQRT('OddsRatio_working_3-way'!W425)&gt;0,0,PI()),ACOS('OddsRatio_working_3-way'!V425/(2*'OddsRatio_working_3-way'!X425)))</f>
        <v>0.94963047296069614</v>
      </c>
      <c r="Z425" s="11">
        <f>'OddsRatio_working_3-way'!X425^(1/3)*COS('OddsRatio_working_3-way'!Y425/3)</f>
        <v>0.52901504090132667</v>
      </c>
      <c r="AA425" s="11">
        <f>'OddsRatio_working_3-way'!X425^(1/3)*COS(('OddsRatio_working_3-way'!Y425+2*PI())/3)</f>
        <v>-0.41457494801841011</v>
      </c>
      <c r="AB425" s="11">
        <f>'OddsRatio_working_3-way'!X425^(1/3)*COS(('OddsRatio_working_3-way'!Y425+4*PI())/3)</f>
        <v>-0.11444009288291691</v>
      </c>
      <c r="AC425" s="11">
        <f>'OddsRatio_working_3-way'!X425^(1/3)*SIN('OddsRatio_working_3-way'!Y425/3)</f>
        <v>0.17328293940566655</v>
      </c>
      <c r="AD425" s="11">
        <f>'OddsRatio_working_3-way'!X425^(1/3)*SIN(('OddsRatio_working_3-way'!Y425+2*PI())/3)</f>
        <v>0.37149899470177944</v>
      </c>
      <c r="AE425" s="11">
        <f>'OddsRatio_working_3-way'!X425^(1/3)*SIN(('OddsRatio_working_3-way'!Y425+4*PI())/3)</f>
        <v>-0.54478193410744591</v>
      </c>
      <c r="AF425" s="11">
        <f>-'OddsRatio_working_3-way'!U425/(3*'OddsRatio_working_3-way'!X425^(1/3))*COS(('OddsRatio_working_3-way'!Y425)/3)</f>
        <v>0.52901504090132656</v>
      </c>
      <c r="AG425" s="11">
        <f>-'OddsRatio_working_3-way'!U425/(3*'OddsRatio_working_3-way'!X425^(1/3))*COS(('OddsRatio_working_3-way'!Y425+2*PI())/3)</f>
        <v>-0.41457494801840999</v>
      </c>
      <c r="AH425" s="11">
        <f>-'OddsRatio_working_3-way'!U425/(3*'OddsRatio_working_3-way'!X425^(1/3))*COS(('OddsRatio_working_3-way'!Y425+4*PI())/3)</f>
        <v>-0.1144400928829169</v>
      </c>
      <c r="AI425" s="11">
        <f>'OddsRatio_working_3-way'!U425/(3*'OddsRatio_working_3-way'!X425^(1/3))*SIN(('OddsRatio_working_3-way'!Y425)/3)</f>
        <v>-0.17328293940566653</v>
      </c>
      <c r="AJ425" s="11">
        <f>'OddsRatio_working_3-way'!U425/(3*'OddsRatio_working_3-way'!X425^(1/3))*SIN(('OddsRatio_working_3-way'!Y425+2*PI())/3)</f>
        <v>-0.37149899470177938</v>
      </c>
      <c r="AK425" s="11">
        <f>'OddsRatio_working_3-way'!U425/(3*'OddsRatio_working_3-way'!X425^(1/3))*SIN(('OddsRatio_working_3-way'!Y425+4*PI())/3)</f>
        <v>0.5447819341074458</v>
      </c>
      <c r="AL425" s="11">
        <f>'OddsRatio_working_3-way'!Z425+'OddsRatio_working_3-way'!AF425</f>
        <v>1.0580300818026531</v>
      </c>
      <c r="AM425" s="11">
        <f>'OddsRatio_working_3-way'!AA425+'OddsRatio_working_3-way'!AG425</f>
        <v>-0.8291498960368201</v>
      </c>
      <c r="AN425" s="11">
        <f>'OddsRatio_working_3-way'!AB425+'OddsRatio_working_3-way'!AH425</f>
        <v>-0.2288801857658338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1.0580300818026531</v>
      </c>
      <c r="AS425" s="11">
        <f>IF(('OddsRatio_working_3-way'!X425=0),IF(Q425&gt;0,-Q425^(1/3),(-Q425)^(1/3)),'OddsRatio_working_3-way'!AM425-'OddsRatio_working_3-way'!R425/3)</f>
        <v>-0.8291498960368201</v>
      </c>
      <c r="AT425" s="11">
        <f>IF(('OddsRatio_working_3-way'!X425=0),IF(Q425&gt;0,-Q425^(1/3),(-Q425)^(1/3)),'OddsRatio_working_3-way'!AN425-'OddsRatio_working_3-way'!R425/3)</f>
        <v>-0.2288801857658338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9">
        <f t="shared" si="91"/>
        <v>0.77122431326840946</v>
      </c>
      <c r="E426" s="9">
        <f t="shared" si="92"/>
        <v>0.14969837174382133</v>
      </c>
      <c r="F426" s="9">
        <f t="shared" si="93"/>
        <v>7.9077314987768946E-2</v>
      </c>
      <c r="G426" s="9">
        <f t="shared" si="94"/>
        <v>1.0986652569007604</v>
      </c>
      <c r="H426" s="9">
        <f t="shared" si="95"/>
        <v>1.2966396193632055</v>
      </c>
      <c r="I426" s="9">
        <f t="shared" si="96"/>
        <v>6.6800993781769309</v>
      </c>
      <c r="J426" s="9">
        <f t="shared" si="97"/>
        <v>12.645851723148063</v>
      </c>
      <c r="K426" s="11">
        <f t="shared" si="98"/>
        <v>0.78740157480314954</v>
      </c>
      <c r="L426" s="11">
        <f t="shared" si="99"/>
        <v>0.16207455429497569</v>
      </c>
      <c r="M426" s="11">
        <f t="shared" si="100"/>
        <v>8.6206896551724144E-2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-0.16278459310397619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0.17646455680772533</v>
      </c>
      <c r="Q426" s="11">
        <f>2*'OddsRatio_working_3-way'!K426*'OddsRatio_working_3-way'!L426*'OddsRatio_working_3-way'!M426</f>
        <v>2.2003061946100418E-2</v>
      </c>
      <c r="R426" s="11">
        <f t="shared" si="101"/>
        <v>0</v>
      </c>
      <c r="S426" s="11">
        <f t="shared" si="102"/>
        <v>-1.0840372141054606</v>
      </c>
      <c r="T426" s="11">
        <f t="shared" si="103"/>
        <v>-0.13516673492586792</v>
      </c>
      <c r="U426" s="11">
        <f>'OddsRatio_working_3-way'!S426-'OddsRatio_working_3-way'!R426^2/3</f>
        <v>-1.0840372141054606</v>
      </c>
      <c r="V426" s="11">
        <f>'OddsRatio_working_3-way'!S426*'OddsRatio_working_3-way'!R426/3-2*'OddsRatio_working_3-way'!R426^3/27-'OddsRatio_working_3-way'!T426</f>
        <v>0.13516673492586792</v>
      </c>
      <c r="W426" s="11">
        <f>'OddsRatio_working_3-way'!V426^2+4*'OddsRatio_working_3-way'!U426^3/27</f>
        <v>-0.17045467887724769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0.21721229540921913</v>
      </c>
      <c r="Y426" s="11">
        <f>IF('OddsRatio_working_3-way'!W426&gt;=0,IF('OddsRatio_working_3-way'!V426+SQRT('OddsRatio_working_3-way'!W426)&gt;0,0,PI()),ACOS('OddsRatio_working_3-way'!V426/(2*'OddsRatio_working_3-way'!X426)))</f>
        <v>1.2544043095924844</v>
      </c>
      <c r="Z426" s="11">
        <f>'OddsRatio_working_3-way'!X426^(1/3)*COS('OddsRatio_working_3-way'!Y426/3)</f>
        <v>0.54933262845038022</v>
      </c>
      <c r="AA426" s="11">
        <f>'OddsRatio_working_3-way'!X426^(1/3)*COS(('OddsRatio_working_3-way'!Y426+2*PI())/3)</f>
        <v>-0.48605352059353329</v>
      </c>
      <c r="AB426" s="11">
        <f>'OddsRatio_working_3-way'!X426^(1/3)*COS(('OddsRatio_working_3-way'!Y426+4*PI())/3)</f>
        <v>-6.3279107856846817E-2</v>
      </c>
      <c r="AC426" s="11">
        <f>'OddsRatio_working_3-way'!X426^(1/3)*SIN('OddsRatio_working_3-way'!Y426/3)</f>
        <v>0.24408892100001192</v>
      </c>
      <c r="AD426" s="11">
        <f>'OddsRatio_working_3-way'!X426^(1/3)*SIN(('OddsRatio_working_3-way'!Y426+2*PI())/3)</f>
        <v>0.3536915508657017</v>
      </c>
      <c r="AE426" s="11">
        <f>'OddsRatio_working_3-way'!X426^(1/3)*SIN(('OddsRatio_working_3-way'!Y426+4*PI())/3)</f>
        <v>-0.59778047186571348</v>
      </c>
      <c r="AF426" s="11">
        <f>-'OddsRatio_working_3-way'!U426/(3*'OddsRatio_working_3-way'!X426^(1/3))*COS(('OddsRatio_working_3-way'!Y426)/3)</f>
        <v>0.54933262845038022</v>
      </c>
      <c r="AG426" s="11">
        <f>-'OddsRatio_working_3-way'!U426/(3*'OddsRatio_working_3-way'!X426^(1/3))*COS(('OddsRatio_working_3-way'!Y426+2*PI())/3)</f>
        <v>-0.48605352059353329</v>
      </c>
      <c r="AH426" s="11">
        <f>-'OddsRatio_working_3-way'!U426/(3*'OddsRatio_working_3-way'!X426^(1/3))*COS(('OddsRatio_working_3-way'!Y426+4*PI())/3)</f>
        <v>-6.3279107856846817E-2</v>
      </c>
      <c r="AI426" s="11">
        <f>'OddsRatio_working_3-way'!U426/(3*'OddsRatio_working_3-way'!X426^(1/3))*SIN(('OddsRatio_working_3-way'!Y426)/3)</f>
        <v>-0.24408892100001192</v>
      </c>
      <c r="AJ426" s="11">
        <f>'OddsRatio_working_3-way'!U426/(3*'OddsRatio_working_3-way'!X426^(1/3))*SIN(('OddsRatio_working_3-way'!Y426+2*PI())/3)</f>
        <v>-0.3536915508657017</v>
      </c>
      <c r="AK426" s="11">
        <f>'OddsRatio_working_3-way'!U426/(3*'OddsRatio_working_3-way'!X426^(1/3))*SIN(('OddsRatio_working_3-way'!Y426+4*PI())/3)</f>
        <v>0.59778047186571348</v>
      </c>
      <c r="AL426" s="11">
        <f>'OddsRatio_working_3-way'!Z426+'OddsRatio_working_3-way'!AF426</f>
        <v>1.0986652569007604</v>
      </c>
      <c r="AM426" s="11">
        <f>'OddsRatio_working_3-way'!AA426+'OddsRatio_working_3-way'!AG426</f>
        <v>-0.97210704118706659</v>
      </c>
      <c r="AN426" s="11">
        <f>'OddsRatio_working_3-way'!AB426+'OddsRatio_working_3-way'!AH426</f>
        <v>-0.12655821571369363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1.0986652569007604</v>
      </c>
      <c r="AS426" s="11">
        <f>IF(('OddsRatio_working_3-way'!X426=0),IF(Q426&gt;0,-Q426^(1/3),(-Q426)^(1/3)),'OddsRatio_working_3-way'!AM426-'OddsRatio_working_3-way'!R426/3)</f>
        <v>-0.97210704118706659</v>
      </c>
      <c r="AT426" s="11">
        <f>IF(('OddsRatio_working_3-way'!X426=0),IF(Q426&gt;0,-Q426^(1/3),(-Q426)^(1/3)),'OddsRatio_working_3-way'!AN426-'OddsRatio_working_3-way'!R426/3)</f>
        <v>-0.12655821571369363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9">
        <f t="shared" si="91"/>
        <v>0.46964284494598857</v>
      </c>
      <c r="E427" s="9">
        <f t="shared" si="92"/>
        <v>0.26262893677651972</v>
      </c>
      <c r="F427" s="9">
        <f t="shared" si="93"/>
        <v>0.26772821827749177</v>
      </c>
      <c r="G427" s="9">
        <f t="shared" si="94"/>
        <v>1.0360345154480446</v>
      </c>
      <c r="H427" s="9">
        <f t="shared" si="95"/>
        <v>2.129277621838368</v>
      </c>
      <c r="I427" s="9">
        <f t="shared" si="96"/>
        <v>3.8076535368642013</v>
      </c>
      <c r="J427" s="9">
        <f t="shared" si="97"/>
        <v>3.7351311207828375</v>
      </c>
      <c r="K427" s="11">
        <f t="shared" si="98"/>
        <v>0.47846889952153115</v>
      </c>
      <c r="L427" s="11">
        <f t="shared" si="99"/>
        <v>0.26954177897574122</v>
      </c>
      <c r="M427" s="11">
        <f t="shared" si="100"/>
        <v>0.27472527472527469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-0.27629825133017083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0.22817301863975153</v>
      </c>
      <c r="Q427" s="11">
        <f>2*'OddsRatio_working_3-way'!K427*'OddsRatio_working_3-way'!L427*'OddsRatio_working_3-way'!M427</f>
        <v>7.0861185912966293E-2</v>
      </c>
      <c r="R427" s="11">
        <f t="shared" si="101"/>
        <v>0</v>
      </c>
      <c r="S427" s="11">
        <f t="shared" si="102"/>
        <v>-0.82582143586239853</v>
      </c>
      <c r="T427" s="11">
        <f t="shared" si="103"/>
        <v>-0.25646628442931624</v>
      </c>
      <c r="U427" s="11">
        <f>'OddsRatio_working_3-way'!S427-'OddsRatio_working_3-way'!R427^2/3</f>
        <v>-0.82582143586239853</v>
      </c>
      <c r="V427" s="11">
        <f>'OddsRatio_working_3-way'!S427*'OddsRatio_working_3-way'!R427/3-2*'OddsRatio_working_3-way'!R427^3/27-'OddsRatio_working_3-way'!T427</f>
        <v>0.25646628442931624</v>
      </c>
      <c r="W427" s="11">
        <f>'OddsRatio_working_3-way'!V427^2+4*'OddsRatio_working_3-way'!U427^3/27</f>
        <v>-1.7661276792365163E-2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0.1444266525276274</v>
      </c>
      <c r="Y427" s="11">
        <f>IF('OddsRatio_working_3-way'!W427&gt;=0,IF('OddsRatio_working_3-way'!V427+SQRT('OddsRatio_working_3-way'!W427)&gt;0,0,PI()),ACOS('OddsRatio_working_3-way'!V427/(2*'OddsRatio_working_3-way'!X427)))</f>
        <v>0.47808571987994797</v>
      </c>
      <c r="Z427" s="11">
        <f>'OddsRatio_working_3-way'!X427^(1/3)*COS('OddsRatio_working_3-way'!Y427/3)</f>
        <v>0.5180172577240223</v>
      </c>
      <c r="AA427" s="11">
        <f>'OddsRatio_working_3-way'!X427^(1/3)*COS(('OddsRatio_working_3-way'!Y427+2*PI())/3)</f>
        <v>-0.33111237003167987</v>
      </c>
      <c r="AB427" s="11">
        <f>'OddsRatio_working_3-way'!X427^(1/3)*COS(('OddsRatio_working_3-way'!Y427+4*PI())/3)</f>
        <v>-0.18690488769234231</v>
      </c>
      <c r="AC427" s="11">
        <f>'OddsRatio_working_3-way'!X427^(1/3)*SIN('OddsRatio_working_3-way'!Y427/3)</f>
        <v>8.3258228747774735E-2</v>
      </c>
      <c r="AD427" s="11">
        <f>'OddsRatio_working_3-way'!X427^(1/3)*SIN(('OddsRatio_working_3-way'!Y427+2*PI())/3)</f>
        <v>0.40698699041386671</v>
      </c>
      <c r="AE427" s="11">
        <f>'OddsRatio_working_3-way'!X427^(1/3)*SIN(('OddsRatio_working_3-way'!Y427+4*PI())/3)</f>
        <v>-0.49024521916164138</v>
      </c>
      <c r="AF427" s="11">
        <f>-'OddsRatio_working_3-way'!U427/(3*'OddsRatio_working_3-way'!X427^(1/3))*COS(('OddsRatio_working_3-way'!Y427)/3)</f>
        <v>0.51801725772402218</v>
      </c>
      <c r="AG427" s="11">
        <f>-'OddsRatio_working_3-way'!U427/(3*'OddsRatio_working_3-way'!X427^(1/3))*COS(('OddsRatio_working_3-way'!Y427+2*PI())/3)</f>
        <v>-0.33111237003167976</v>
      </c>
      <c r="AH427" s="11">
        <f>-'OddsRatio_working_3-way'!U427/(3*'OddsRatio_working_3-way'!X427^(1/3))*COS(('OddsRatio_working_3-way'!Y427+4*PI())/3)</f>
        <v>-0.18690488769234229</v>
      </c>
      <c r="AI427" s="11">
        <f>'OddsRatio_working_3-way'!U427/(3*'OddsRatio_working_3-way'!X427^(1/3))*SIN(('OddsRatio_working_3-way'!Y427)/3)</f>
        <v>-8.3258228747774721E-2</v>
      </c>
      <c r="AJ427" s="11">
        <f>'OddsRatio_working_3-way'!U427/(3*'OddsRatio_working_3-way'!X427^(1/3))*SIN(('OddsRatio_working_3-way'!Y427+2*PI())/3)</f>
        <v>-0.4069869904138666</v>
      </c>
      <c r="AK427" s="11">
        <f>'OddsRatio_working_3-way'!U427/(3*'OddsRatio_working_3-way'!X427^(1/3))*SIN(('OddsRatio_working_3-way'!Y427+4*PI())/3)</f>
        <v>0.49024521916164127</v>
      </c>
      <c r="AL427" s="11">
        <f>'OddsRatio_working_3-way'!Z427+'OddsRatio_working_3-way'!AF427</f>
        <v>1.0360345154480446</v>
      </c>
      <c r="AM427" s="11">
        <f>'OddsRatio_working_3-way'!AA427+'OddsRatio_working_3-way'!AG427</f>
        <v>-0.66222474006335963</v>
      </c>
      <c r="AN427" s="11">
        <f>'OddsRatio_working_3-way'!AB427+'OddsRatio_working_3-way'!AH427</f>
        <v>-0.37380977538468463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1.0360345154480446</v>
      </c>
      <c r="AS427" s="11">
        <f>IF(('OddsRatio_working_3-way'!X427=0),IF(Q427&gt;0,-Q427^(1/3),(-Q427)^(1/3)),'OddsRatio_working_3-way'!AM427-'OddsRatio_working_3-way'!R427/3)</f>
        <v>-0.66222474006335963</v>
      </c>
      <c r="AT427" s="11">
        <f>IF(('OddsRatio_working_3-way'!X427=0),IF(Q427&gt;0,-Q427^(1/3),(-Q427)^(1/3)),'OddsRatio_working_3-way'!AN427-'OddsRatio_working_3-way'!R427/3)</f>
        <v>-0.37380977538468463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9">
        <f t="shared" si="91"/>
        <v>0.12193258458792815</v>
      </c>
      <c r="E428" s="9">
        <f t="shared" si="92"/>
        <v>0.18623576089261532</v>
      </c>
      <c r="F428" s="9">
        <f t="shared" si="93"/>
        <v>0.69183165451945672</v>
      </c>
      <c r="G428" s="9">
        <f t="shared" si="94"/>
        <v>1.0605674821509936</v>
      </c>
      <c r="H428" s="9">
        <f t="shared" si="95"/>
        <v>8.2012532038052477</v>
      </c>
      <c r="I428" s="9">
        <f t="shared" si="96"/>
        <v>5.3695380264620933</v>
      </c>
      <c r="J428" s="9">
        <f t="shared" si="97"/>
        <v>1.4454383425034167</v>
      </c>
      <c r="K428" s="11">
        <f t="shared" si="98"/>
        <v>0.12836970474967907</v>
      </c>
      <c r="L428" s="11">
        <f t="shared" si="99"/>
        <v>0.1953125</v>
      </c>
      <c r="M428" s="11">
        <f t="shared" si="100"/>
        <v>0.70422535211267612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-0.20745338123090262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0.20004796913703016</v>
      </c>
      <c r="Q428" s="11">
        <f>2*'OddsRatio_working_3-way'!K428*'OddsRatio_working_3-way'!L428*'OddsRatio_working_3-way'!M428</f>
        <v>3.5312968956227743E-2</v>
      </c>
      <c r="R428" s="11">
        <f t="shared" si="101"/>
        <v>0</v>
      </c>
      <c r="S428" s="11">
        <f t="shared" si="102"/>
        <v>-0.9643032470720253</v>
      </c>
      <c r="T428" s="11">
        <f t="shared" si="103"/>
        <v>-0.1702212263145676</v>
      </c>
      <c r="U428" s="11">
        <f>'OddsRatio_working_3-way'!S428-'OddsRatio_working_3-way'!R428^2/3</f>
        <v>-0.9643032470720253</v>
      </c>
      <c r="V428" s="11">
        <f>'OddsRatio_working_3-way'!S428*'OddsRatio_working_3-way'!R428/3-2*'OddsRatio_working_3-way'!R428^3/27-'OddsRatio_working_3-way'!T428</f>
        <v>0.1702212263145676</v>
      </c>
      <c r="W428" s="11">
        <f>'OddsRatio_working_3-way'!V428^2+4*'OddsRatio_working_3-way'!U428^3/27</f>
        <v>-0.10386725690393984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0.18223784101550855</v>
      </c>
      <c r="Y428" s="11">
        <f>IF('OddsRatio_working_3-way'!W428&gt;=0,IF('OddsRatio_working_3-way'!V428+SQRT('OddsRatio_working_3-way'!W428)&gt;0,0,PI()),ACOS('OddsRatio_working_3-way'!V428/(2*'OddsRatio_working_3-way'!X428)))</f>
        <v>1.0848668898637435</v>
      </c>
      <c r="Z428" s="11">
        <f>'OddsRatio_working_3-way'!X428^(1/3)*COS('OddsRatio_working_3-way'!Y428/3)</f>
        <v>0.53028374107549681</v>
      </c>
      <c r="AA428" s="11">
        <f>'OddsRatio_working_3-way'!X428^(1/3)*COS(('OddsRatio_working_3-way'!Y428+2*PI())/3)</f>
        <v>-0.43885190833418047</v>
      </c>
      <c r="AB428" s="11">
        <f>'OddsRatio_working_3-way'!X428^(1/3)*COS(('OddsRatio_working_3-way'!Y428+4*PI())/3)</f>
        <v>-9.1431832741316499E-2</v>
      </c>
      <c r="AC428" s="11">
        <f>'OddsRatio_working_3-way'!X428^(1/3)*SIN('OddsRatio_working_3-way'!Y428/3)</f>
        <v>0.20058307416542021</v>
      </c>
      <c r="AD428" s="11">
        <f>'OddsRatio_working_3-way'!X428^(1/3)*SIN(('OddsRatio_working_3-way'!Y428+2*PI())/3)</f>
        <v>0.35894765390251976</v>
      </c>
      <c r="AE428" s="11">
        <f>'OddsRatio_working_3-way'!X428^(1/3)*SIN(('OddsRatio_working_3-way'!Y428+4*PI())/3)</f>
        <v>-0.55953072806794002</v>
      </c>
      <c r="AF428" s="11">
        <f>-'OddsRatio_working_3-way'!U428/(3*'OddsRatio_working_3-way'!X428^(1/3))*COS(('OddsRatio_working_3-way'!Y428)/3)</f>
        <v>0.53028374107549681</v>
      </c>
      <c r="AG428" s="11">
        <f>-'OddsRatio_working_3-way'!U428/(3*'OddsRatio_working_3-way'!X428^(1/3))*COS(('OddsRatio_working_3-way'!Y428+2*PI())/3)</f>
        <v>-0.43885190833418047</v>
      </c>
      <c r="AH428" s="11">
        <f>-'OddsRatio_working_3-way'!U428/(3*'OddsRatio_working_3-way'!X428^(1/3))*COS(('OddsRatio_working_3-way'!Y428+4*PI())/3)</f>
        <v>-9.1431832741316499E-2</v>
      </c>
      <c r="AI428" s="11">
        <f>'OddsRatio_working_3-way'!U428/(3*'OddsRatio_working_3-way'!X428^(1/3))*SIN(('OddsRatio_working_3-way'!Y428)/3)</f>
        <v>-0.20058307416542021</v>
      </c>
      <c r="AJ428" s="11">
        <f>'OddsRatio_working_3-way'!U428/(3*'OddsRatio_working_3-way'!X428^(1/3))*SIN(('OddsRatio_working_3-way'!Y428+2*PI())/3)</f>
        <v>-0.35894765390251976</v>
      </c>
      <c r="AK428" s="11">
        <f>'OddsRatio_working_3-way'!U428/(3*'OddsRatio_working_3-way'!X428^(1/3))*SIN(('OddsRatio_working_3-way'!Y428+4*PI())/3)</f>
        <v>0.55953072806794002</v>
      </c>
      <c r="AL428" s="11">
        <f>'OddsRatio_working_3-way'!Z428+'OddsRatio_working_3-way'!AF428</f>
        <v>1.0605674821509936</v>
      </c>
      <c r="AM428" s="11">
        <f>'OddsRatio_working_3-way'!AA428+'OddsRatio_working_3-way'!AG428</f>
        <v>-0.87770381666836095</v>
      </c>
      <c r="AN428" s="11">
        <f>'OddsRatio_working_3-way'!AB428+'OddsRatio_working_3-way'!AH428</f>
        <v>-0.182863665482633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1.0605674821509936</v>
      </c>
      <c r="AS428" s="11">
        <f>IF(('OddsRatio_working_3-way'!X428=0),IF(Q428&gt;0,-Q428^(1/3),(-Q428)^(1/3)),'OddsRatio_working_3-way'!AM428-'OddsRatio_working_3-way'!R428/3)</f>
        <v>-0.87770381666836095</v>
      </c>
      <c r="AT428" s="11">
        <f>IF(('OddsRatio_working_3-way'!X428=0),IF(Q428&gt;0,-Q428^(1/3),(-Q428)^(1/3)),'OddsRatio_working_3-way'!AN428-'OddsRatio_working_3-way'!R428/3)</f>
        <v>-0.182863665482633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9">
        <f t="shared" si="91"/>
        <v>0.55805775732542606</v>
      </c>
      <c r="E429" s="9">
        <f t="shared" si="92"/>
        <v>0.22529423324403655</v>
      </c>
      <c r="F429" s="9">
        <f t="shared" si="93"/>
        <v>0.21664800943053766</v>
      </c>
      <c r="G429" s="9">
        <f t="shared" si="94"/>
        <v>1.0420121273370269</v>
      </c>
      <c r="H429" s="9">
        <f t="shared" si="95"/>
        <v>1.79192921677614</v>
      </c>
      <c r="I429" s="9">
        <f t="shared" si="96"/>
        <v>4.4386400202121887</v>
      </c>
      <c r="J429" s="9">
        <f t="shared" si="97"/>
        <v>4.615782081859483</v>
      </c>
      <c r="K429" s="11">
        <f t="shared" si="98"/>
        <v>0.56818181818181823</v>
      </c>
      <c r="L429" s="11">
        <f t="shared" si="99"/>
        <v>0.23255813953488372</v>
      </c>
      <c r="M429" s="11">
        <f t="shared" si="100"/>
        <v>0.2237136465324385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-0.25725768690494799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0.22259034862437393</v>
      </c>
      <c r="Q429" s="11">
        <f>2*'OddsRatio_working_3-way'!K429*'OddsRatio_working_3-way'!L429*'OddsRatio_working_3-way'!M429</f>
        <v>5.9120942529714192E-2</v>
      </c>
      <c r="R429" s="11">
        <f t="shared" si="101"/>
        <v>0</v>
      </c>
      <c r="S429" s="11">
        <f t="shared" si="102"/>
        <v>-0.86524275057567857</v>
      </c>
      <c r="T429" s="11">
        <f t="shared" si="103"/>
        <v>-0.22981215154732498</v>
      </c>
      <c r="U429" s="11">
        <f>'OddsRatio_working_3-way'!S429-'OddsRatio_working_3-way'!R429^2/3</f>
        <v>-0.86524275057567857</v>
      </c>
      <c r="V429" s="11">
        <f>'OddsRatio_working_3-way'!S429*'OddsRatio_working_3-way'!R429/3-2*'OddsRatio_working_3-way'!R429^3/27-'OddsRatio_working_3-way'!T429</f>
        <v>0.22981215154732498</v>
      </c>
      <c r="W429" s="11">
        <f>'OddsRatio_working_3-way'!V429^2+4*'OddsRatio_working_3-way'!U429^3/27</f>
        <v>-4.3150771161265783E-2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0.1548906034594065</v>
      </c>
      <c r="Y429" s="11">
        <f>IF('OddsRatio_working_3-way'!W429&gt;=0,IF('OddsRatio_working_3-way'!V429+SQRT('OddsRatio_working_3-way'!W429)&gt;0,0,PI()),ACOS('OddsRatio_working_3-way'!V429/(2*'OddsRatio_working_3-way'!X429)))</f>
        <v>0.73496666162842028</v>
      </c>
      <c r="Z429" s="11">
        <f>'OddsRatio_working_3-way'!X429^(1/3)*COS('OddsRatio_working_3-way'!Y429/3)</f>
        <v>0.52100606366851343</v>
      </c>
      <c r="AA429" s="11">
        <f>'OddsRatio_working_3-way'!X429^(1/3)*COS(('OddsRatio_working_3-way'!Y429+2*PI())/3)</f>
        <v>-0.37330905498639333</v>
      </c>
      <c r="AB429" s="11">
        <f>'OddsRatio_working_3-way'!X429^(1/3)*COS(('OddsRatio_working_3-way'!Y429+4*PI())/3)</f>
        <v>-0.14769700868212035</v>
      </c>
      <c r="AC429" s="11">
        <f>'OddsRatio_working_3-way'!X429^(1/3)*SIN('OddsRatio_working_3-way'!Y429/3)</f>
        <v>0.13025717566619455</v>
      </c>
      <c r="AD429" s="11">
        <f>'OddsRatio_working_3-way'!X429^(1/3)*SIN(('OddsRatio_working_3-way'!Y429+2*PI())/3)</f>
        <v>0.386075898829568</v>
      </c>
      <c r="AE429" s="11">
        <f>'OddsRatio_working_3-way'!X429^(1/3)*SIN(('OddsRatio_working_3-way'!Y429+4*PI())/3)</f>
        <v>-0.51633307449576238</v>
      </c>
      <c r="AF429" s="11">
        <f>-'OddsRatio_working_3-way'!U429/(3*'OddsRatio_working_3-way'!X429^(1/3))*COS(('OddsRatio_working_3-way'!Y429)/3)</f>
        <v>0.52100606366851343</v>
      </c>
      <c r="AG429" s="11">
        <f>-'OddsRatio_working_3-way'!U429/(3*'OddsRatio_working_3-way'!X429^(1/3))*COS(('OddsRatio_working_3-way'!Y429+2*PI())/3)</f>
        <v>-0.37330905498639333</v>
      </c>
      <c r="AH429" s="11">
        <f>-'OddsRatio_working_3-way'!U429/(3*'OddsRatio_working_3-way'!X429^(1/3))*COS(('OddsRatio_working_3-way'!Y429+4*PI())/3)</f>
        <v>-0.14769700868212035</v>
      </c>
      <c r="AI429" s="11">
        <f>'OddsRatio_working_3-way'!U429/(3*'OddsRatio_working_3-way'!X429^(1/3))*SIN(('OddsRatio_working_3-way'!Y429)/3)</f>
        <v>-0.13025717566619455</v>
      </c>
      <c r="AJ429" s="11">
        <f>'OddsRatio_working_3-way'!U429/(3*'OddsRatio_working_3-way'!X429^(1/3))*SIN(('OddsRatio_working_3-way'!Y429+2*PI())/3)</f>
        <v>-0.386075898829568</v>
      </c>
      <c r="AK429" s="11">
        <f>'OddsRatio_working_3-way'!U429/(3*'OddsRatio_working_3-way'!X429^(1/3))*SIN(('OddsRatio_working_3-way'!Y429+4*PI())/3)</f>
        <v>0.51633307449576238</v>
      </c>
      <c r="AL429" s="11">
        <f>'OddsRatio_working_3-way'!Z429+'OddsRatio_working_3-way'!AF429</f>
        <v>1.0420121273370269</v>
      </c>
      <c r="AM429" s="11">
        <f>'OddsRatio_working_3-way'!AA429+'OddsRatio_working_3-way'!AG429</f>
        <v>-0.74661810997278666</v>
      </c>
      <c r="AN429" s="11">
        <f>'OddsRatio_working_3-way'!AB429+'OddsRatio_working_3-way'!AH429</f>
        <v>-0.2953940173642407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1.0420121273370269</v>
      </c>
      <c r="AS429" s="11">
        <f>IF(('OddsRatio_working_3-way'!X429=0),IF(Q429&gt;0,-Q429^(1/3),(-Q429)^(1/3)),'OddsRatio_working_3-way'!AM429-'OddsRatio_working_3-way'!R429/3)</f>
        <v>-0.74661810997278666</v>
      </c>
      <c r="AT429" s="11">
        <f>IF(('OddsRatio_working_3-way'!X429=0),IF(Q429&gt;0,-Q429^(1/3),(-Q429)^(1/3)),'OddsRatio_working_3-way'!AN429-'OddsRatio_working_3-way'!R429/3)</f>
        <v>-0.2953940173642407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9">
        <f t="shared" si="91"/>
        <v>6.4235224614576522E-2</v>
      </c>
      <c r="E430" s="9">
        <f t="shared" si="92"/>
        <v>0.11078584626937499</v>
      </c>
      <c r="F430" s="9">
        <f t="shared" si="93"/>
        <v>0.82497892911604842</v>
      </c>
      <c r="G430" s="9">
        <f t="shared" si="94"/>
        <v>1.1786231725099534</v>
      </c>
      <c r="H430" s="9">
        <f t="shared" si="95"/>
        <v>15.567782412223027</v>
      </c>
      <c r="I430" s="9">
        <f t="shared" si="96"/>
        <v>9.0264238047927812</v>
      </c>
      <c r="J430" s="9">
        <f t="shared" si="97"/>
        <v>1.2121521710517913</v>
      </c>
      <c r="K430" s="11">
        <f t="shared" si="98"/>
        <v>7.4850299401197612E-2</v>
      </c>
      <c r="L430" s="11">
        <f t="shared" si="99"/>
        <v>0.12804097311139565</v>
      </c>
      <c r="M430" s="11">
        <f t="shared" si="100"/>
        <v>0.84745762711864414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-0.12305480837192762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0.1571598009302691</v>
      </c>
      <c r="Q430" s="11">
        <f>2*'OddsRatio_working_3-way'!K430*'OddsRatio_working_3-way'!L430*'OddsRatio_working_3-way'!M430</f>
        <v>1.6243907072896028E-2</v>
      </c>
      <c r="R430" s="11">
        <f t="shared" si="101"/>
        <v>0</v>
      </c>
      <c r="S430" s="11">
        <f t="shared" si="102"/>
        <v>-1.277152863911345</v>
      </c>
      <c r="T430" s="11">
        <f t="shared" si="103"/>
        <v>-0.13200546397016483</v>
      </c>
      <c r="U430" s="11">
        <f>'OddsRatio_working_3-way'!S430-'OddsRatio_working_3-way'!R430^2/3</f>
        <v>-1.277152863911345</v>
      </c>
      <c r="V430" s="11">
        <f>'OddsRatio_working_3-way'!S430*'OddsRatio_working_3-way'!R430/3-2*'OddsRatio_working_3-way'!R430^3/27-'OddsRatio_working_3-way'!T430</f>
        <v>0.13200546397016483</v>
      </c>
      <c r="W430" s="11">
        <f>'OddsRatio_working_3-way'!V430^2+4*'OddsRatio_working_3-way'!U430^3/27</f>
        <v>-0.29119512953592347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0.2777681461461618</v>
      </c>
      <c r="Y430" s="11">
        <f>IF('OddsRatio_working_3-way'!W430&gt;=0,IF('OddsRatio_working_3-way'!V430+SQRT('OddsRatio_working_3-way'!W430)&gt;0,0,PI()),ACOS('OddsRatio_working_3-way'!V430/(2*'OddsRatio_working_3-way'!X430)))</f>
        <v>1.3308833729554181</v>
      </c>
      <c r="Z430" s="11">
        <f>'OddsRatio_working_3-way'!X430^(1/3)*COS('OddsRatio_working_3-way'!Y430/3)</f>
        <v>0.5893115862549767</v>
      </c>
      <c r="AA430" s="11">
        <f>'OddsRatio_working_3-way'!X430^(1/3)*COS(('OddsRatio_working_3-way'!Y430+2*PI())/3)</f>
        <v>-0.53718848516521878</v>
      </c>
      <c r="AB430" s="11">
        <f>'OddsRatio_working_3-way'!X430^(1/3)*COS(('OddsRatio_working_3-way'!Y430+4*PI())/3)</f>
        <v>-5.2123101089757859E-2</v>
      </c>
      <c r="AC430" s="11">
        <f>'OddsRatio_working_3-way'!X430^(1/3)*SIN('OddsRatio_working_3-way'!Y430/3)</f>
        <v>0.28005263007053666</v>
      </c>
      <c r="AD430" s="11">
        <f>'OddsRatio_working_3-way'!X430^(1/3)*SIN(('OddsRatio_working_3-way'!Y430+2*PI())/3)</f>
        <v>0.37033248940604607</v>
      </c>
      <c r="AE430" s="11">
        <f>'OddsRatio_working_3-way'!X430^(1/3)*SIN(('OddsRatio_working_3-way'!Y430+4*PI())/3)</f>
        <v>-0.65038511947658262</v>
      </c>
      <c r="AF430" s="11">
        <f>-'OddsRatio_working_3-way'!U430/(3*'OddsRatio_working_3-way'!X430^(1/3))*COS(('OddsRatio_working_3-way'!Y430)/3)</f>
        <v>0.58931158625497659</v>
      </c>
      <c r="AG430" s="11">
        <f>-'OddsRatio_working_3-way'!U430/(3*'OddsRatio_working_3-way'!X430^(1/3))*COS(('OddsRatio_working_3-way'!Y430+2*PI())/3)</f>
        <v>-0.53718848516521867</v>
      </c>
      <c r="AH430" s="11">
        <f>-'OddsRatio_working_3-way'!U430/(3*'OddsRatio_working_3-way'!X430^(1/3))*COS(('OddsRatio_working_3-way'!Y430+4*PI())/3)</f>
        <v>-5.2123101089757852E-2</v>
      </c>
      <c r="AI430" s="11">
        <f>'OddsRatio_working_3-way'!U430/(3*'OddsRatio_working_3-way'!X430^(1/3))*SIN(('OddsRatio_working_3-way'!Y430)/3)</f>
        <v>-0.2800526300705366</v>
      </c>
      <c r="AJ430" s="11">
        <f>'OddsRatio_working_3-way'!U430/(3*'OddsRatio_working_3-way'!X430^(1/3))*SIN(('OddsRatio_working_3-way'!Y430+2*PI())/3)</f>
        <v>-0.37033248940604602</v>
      </c>
      <c r="AK430" s="11">
        <f>'OddsRatio_working_3-way'!U430/(3*'OddsRatio_working_3-way'!X430^(1/3))*SIN(('OddsRatio_working_3-way'!Y430+4*PI())/3)</f>
        <v>0.65038511947658251</v>
      </c>
      <c r="AL430" s="11">
        <f>'OddsRatio_working_3-way'!Z430+'OddsRatio_working_3-way'!AF430</f>
        <v>1.1786231725099534</v>
      </c>
      <c r="AM430" s="11">
        <f>'OddsRatio_working_3-way'!AA430+'OddsRatio_working_3-way'!AG430</f>
        <v>-1.0743769703304373</v>
      </c>
      <c r="AN430" s="11">
        <f>'OddsRatio_working_3-way'!AB430+'OddsRatio_working_3-way'!AH430</f>
        <v>-0.10424620217951572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1.1786231725099534</v>
      </c>
      <c r="AS430" s="11">
        <f>IF(('OddsRatio_working_3-way'!X430=0),IF(Q430&gt;0,-Q430^(1/3),(-Q430)^(1/3)),'OddsRatio_working_3-way'!AM430-'OddsRatio_working_3-way'!R430/3)</f>
        <v>-1.0743769703304373</v>
      </c>
      <c r="AT430" s="11">
        <f>IF(('OddsRatio_working_3-way'!X430=0),IF(Q430&gt;0,-Q430^(1/3),(-Q430)^(1/3)),'OddsRatio_working_3-way'!AN430-'OddsRatio_working_3-way'!R430/3)</f>
        <v>-0.10424620217951572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9">
        <f t="shared" si="91"/>
        <v>0.32345001536507884</v>
      </c>
      <c r="E431" s="9">
        <f t="shared" si="92"/>
        <v>0.2613109777561804</v>
      </c>
      <c r="F431" s="9">
        <f t="shared" si="93"/>
        <v>0.41523900687874077</v>
      </c>
      <c r="G431" s="9">
        <f t="shared" si="94"/>
        <v>1.0354791128692675</v>
      </c>
      <c r="H431" s="9">
        <f t="shared" si="95"/>
        <v>3.0916678079959201</v>
      </c>
      <c r="I431" s="9">
        <f t="shared" si="96"/>
        <v>3.8268579781331002</v>
      </c>
      <c r="J431" s="9">
        <f t="shared" si="97"/>
        <v>2.4082515935022037</v>
      </c>
      <c r="K431" s="11">
        <f t="shared" si="98"/>
        <v>0.33112582781456956</v>
      </c>
      <c r="L431" s="11">
        <f t="shared" si="99"/>
        <v>0.26809651474530832</v>
      </c>
      <c r="M431" s="11">
        <f t="shared" si="100"/>
        <v>0.42372881355932207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-0.28211433026878563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0.22983355386320486</v>
      </c>
      <c r="Q431" s="11">
        <f>2*'OddsRatio_working_3-way'!K431*'OddsRatio_working_3-way'!L431*'OddsRatio_working_3-way'!M431</f>
        <v>7.5231932524780665E-2</v>
      </c>
      <c r="R431" s="11">
        <f t="shared" si="101"/>
        <v>0</v>
      </c>
      <c r="S431" s="11">
        <f t="shared" si="102"/>
        <v>-0.8146823085669912</v>
      </c>
      <c r="T431" s="11">
        <f t="shared" si="103"/>
        <v>-0.26667178676497261</v>
      </c>
      <c r="U431" s="11">
        <f>'OddsRatio_working_3-way'!S431-'OddsRatio_working_3-way'!R431^2/3</f>
        <v>-0.8146823085669912</v>
      </c>
      <c r="V431" s="11">
        <f>'OddsRatio_working_3-way'!S431*'OddsRatio_working_3-way'!R431/3-2*'OddsRatio_working_3-way'!R431^3/27-'OddsRatio_working_3-way'!T431</f>
        <v>0.26667178676497261</v>
      </c>
      <c r="W431" s="11">
        <f>'OddsRatio_working_3-way'!V431^2+4*'OddsRatio_working_3-way'!U431^3/27</f>
        <v>-8.9914271747251751E-3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0.14151437120584978</v>
      </c>
      <c r="Y431" s="11">
        <f>IF('OddsRatio_working_3-way'!W431&gt;=0,IF('OddsRatio_working_3-way'!V431+SQRT('OddsRatio_working_3-way'!W431)&gt;0,0,PI()),ACOS('OddsRatio_working_3-way'!V431/(2*'OddsRatio_working_3-way'!X431)))</f>
        <v>0.34163713271844376</v>
      </c>
      <c r="Z431" s="11">
        <f>'OddsRatio_working_3-way'!X431^(1/3)*COS('OddsRatio_working_3-way'!Y431/3)</f>
        <v>0.51773955643463376</v>
      </c>
      <c r="AA431" s="11">
        <f>'OddsRatio_working_3-way'!X431^(1/3)*COS(('OddsRatio_working_3-way'!Y431+2*PI())/3)</f>
        <v>-0.31015224031596528</v>
      </c>
      <c r="AB431" s="11">
        <f>'OddsRatio_working_3-way'!X431^(1/3)*COS(('OddsRatio_working_3-way'!Y431+4*PI())/3)</f>
        <v>-0.20758731611866857</v>
      </c>
      <c r="AC431" s="11">
        <f>'OddsRatio_working_3-way'!X431^(1/3)*SIN('OddsRatio_working_3-way'!Y431/3)</f>
        <v>5.9215886594722995E-2</v>
      </c>
      <c r="AD431" s="11">
        <f>'OddsRatio_working_3-way'!X431^(1/3)*SIN(('OddsRatio_working_3-way'!Y431+2*PI())/3)</f>
        <v>0.41876766511911839</v>
      </c>
      <c r="AE431" s="11">
        <f>'OddsRatio_working_3-way'!X431^(1/3)*SIN(('OddsRatio_working_3-way'!Y431+4*PI())/3)</f>
        <v>-0.47798355171384121</v>
      </c>
      <c r="AF431" s="11">
        <f>-'OddsRatio_working_3-way'!U431/(3*'OddsRatio_working_3-way'!X431^(1/3))*COS(('OddsRatio_working_3-way'!Y431)/3)</f>
        <v>0.51773955643463376</v>
      </c>
      <c r="AG431" s="11">
        <f>-'OddsRatio_working_3-way'!U431/(3*'OddsRatio_working_3-way'!X431^(1/3))*COS(('OddsRatio_working_3-way'!Y431+2*PI())/3)</f>
        <v>-0.31015224031596528</v>
      </c>
      <c r="AH431" s="11">
        <f>-'OddsRatio_working_3-way'!U431/(3*'OddsRatio_working_3-way'!X431^(1/3))*COS(('OddsRatio_working_3-way'!Y431+4*PI())/3)</f>
        <v>-0.20758731611866857</v>
      </c>
      <c r="AI431" s="11">
        <f>'OddsRatio_working_3-way'!U431/(3*'OddsRatio_working_3-way'!X431^(1/3))*SIN(('OddsRatio_working_3-way'!Y431)/3)</f>
        <v>-5.9215886594722995E-2</v>
      </c>
      <c r="AJ431" s="11">
        <f>'OddsRatio_working_3-way'!U431/(3*'OddsRatio_working_3-way'!X431^(1/3))*SIN(('OddsRatio_working_3-way'!Y431+2*PI())/3)</f>
        <v>-0.41876766511911839</v>
      </c>
      <c r="AK431" s="11">
        <f>'OddsRatio_working_3-way'!U431/(3*'OddsRatio_working_3-way'!X431^(1/3))*SIN(('OddsRatio_working_3-way'!Y431+4*PI())/3)</f>
        <v>0.47798355171384121</v>
      </c>
      <c r="AL431" s="11">
        <f>'OddsRatio_working_3-way'!Z431+'OddsRatio_working_3-way'!AF431</f>
        <v>1.0354791128692675</v>
      </c>
      <c r="AM431" s="11">
        <f>'OddsRatio_working_3-way'!AA431+'OddsRatio_working_3-way'!AG431</f>
        <v>-0.62030448063193055</v>
      </c>
      <c r="AN431" s="11">
        <f>'OddsRatio_working_3-way'!AB431+'OddsRatio_working_3-way'!AH431</f>
        <v>-0.41517463223733714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1.0354791128692675</v>
      </c>
      <c r="AS431" s="11">
        <f>IF(('OddsRatio_working_3-way'!X431=0),IF(Q431&gt;0,-Q431^(1/3),(-Q431)^(1/3)),'OddsRatio_working_3-way'!AM431-'OddsRatio_working_3-way'!R431/3)</f>
        <v>-0.62030448063193055</v>
      </c>
      <c r="AT431" s="11">
        <f>IF(('OddsRatio_working_3-way'!X431=0),IF(Q431&gt;0,-Q431^(1/3),(-Q431)^(1/3)),'OddsRatio_working_3-way'!AN431-'OddsRatio_working_3-way'!R431/3)</f>
        <v>-0.41517463223733714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9">
        <f t="shared" si="91"/>
        <v>0.28632030212920412</v>
      </c>
      <c r="E432" s="9">
        <f t="shared" si="92"/>
        <v>0.27562086608869418</v>
      </c>
      <c r="F432" s="9">
        <f t="shared" si="93"/>
        <v>0.43805883178210192</v>
      </c>
      <c r="G432" s="9">
        <f t="shared" si="94"/>
        <v>1.042925527902121</v>
      </c>
      <c r="H432" s="9">
        <f t="shared" si="95"/>
        <v>3.4925920116860687</v>
      </c>
      <c r="I432" s="9">
        <f t="shared" si="96"/>
        <v>3.6281723303133449</v>
      </c>
      <c r="J432" s="9">
        <f t="shared" si="97"/>
        <v>2.2827983993196086</v>
      </c>
      <c r="K432" s="11">
        <f t="shared" si="98"/>
        <v>0.29498525073746312</v>
      </c>
      <c r="L432" s="11">
        <f t="shared" si="99"/>
        <v>0.28409090909090912</v>
      </c>
      <c r="M432" s="11">
        <f t="shared" si="100"/>
        <v>0.44843049327354262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-0.27839172910901955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0.23073907454240006</v>
      </c>
      <c r="Q432" s="11">
        <f>2*'OddsRatio_working_3-way'!K432*'OddsRatio_working_3-way'!L432*'OddsRatio_working_3-way'!M432</f>
        <v>7.5159307668534223E-2</v>
      </c>
      <c r="R432" s="11">
        <f t="shared" si="101"/>
        <v>0</v>
      </c>
      <c r="S432" s="11">
        <f t="shared" si="102"/>
        <v>-0.82882877045546677</v>
      </c>
      <c r="T432" s="11">
        <f t="shared" si="103"/>
        <v>-0.26997679819396314</v>
      </c>
      <c r="U432" s="11">
        <f>'OddsRatio_working_3-way'!S432-'OddsRatio_working_3-way'!R432^2/3</f>
        <v>-0.82882877045546677</v>
      </c>
      <c r="V432" s="11">
        <f>'OddsRatio_working_3-way'!S432*'OddsRatio_working_3-way'!R432/3-2*'OddsRatio_working_3-way'!R432^3/27-'OddsRatio_working_3-way'!T432</f>
        <v>0.26997679819396314</v>
      </c>
      <c r="W432" s="11">
        <f>'OddsRatio_working_3-way'!V432^2+4*'OddsRatio_working_3-way'!U432^3/27</f>
        <v>-1.1463614958784105E-2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0.14521629257924884</v>
      </c>
      <c r="Y432" s="11">
        <f>IF('OddsRatio_working_3-way'!W432&gt;=0,IF('OddsRatio_working_3-way'!V432+SQRT('OddsRatio_working_3-way'!W432)&gt;0,0,PI()),ACOS('OddsRatio_working_3-way'!V432/(2*'OddsRatio_working_3-way'!X432)))</f>
        <v>0.37755742547290327</v>
      </c>
      <c r="Z432" s="11">
        <f>'OddsRatio_working_3-way'!X432^(1/3)*COS('OddsRatio_working_3-way'!Y432/3)</f>
        <v>0.52146276395106061</v>
      </c>
      <c r="AA432" s="11">
        <f>'OddsRatio_working_3-way'!X432^(1/3)*COS(('OddsRatio_working_3-way'!Y432+2*PI())/3)</f>
        <v>-0.31786834000846259</v>
      </c>
      <c r="AB432" s="11">
        <f>'OddsRatio_working_3-way'!X432^(1/3)*COS(('OddsRatio_working_3-way'!Y432+4*PI())/3)</f>
        <v>-0.20359442394259836</v>
      </c>
      <c r="AC432" s="11">
        <f>'OddsRatio_working_3-way'!X432^(1/3)*SIN('OddsRatio_working_3-way'!Y432/3)</f>
        <v>6.5976076201979622E-2</v>
      </c>
      <c r="AD432" s="11">
        <f>'OddsRatio_working_3-way'!X432^(1/3)*SIN(('OddsRatio_working_3-way'!Y432+2*PI())/3)</f>
        <v>0.41861196260827688</v>
      </c>
      <c r="AE432" s="11">
        <f>'OddsRatio_working_3-way'!X432^(1/3)*SIN(('OddsRatio_working_3-way'!Y432+4*PI())/3)</f>
        <v>-0.48458803881025636</v>
      </c>
      <c r="AF432" s="11">
        <f>-'OddsRatio_working_3-way'!U432/(3*'OddsRatio_working_3-way'!X432^(1/3))*COS(('OddsRatio_working_3-way'!Y432)/3)</f>
        <v>0.5214627639510605</v>
      </c>
      <c r="AG432" s="11">
        <f>-'OddsRatio_working_3-way'!U432/(3*'OddsRatio_working_3-way'!X432^(1/3))*COS(('OddsRatio_working_3-way'!Y432+2*PI())/3)</f>
        <v>-0.31786834000846254</v>
      </c>
      <c r="AH432" s="11">
        <f>-'OddsRatio_working_3-way'!U432/(3*'OddsRatio_working_3-way'!X432^(1/3))*COS(('OddsRatio_working_3-way'!Y432+4*PI())/3)</f>
        <v>-0.2035944239425983</v>
      </c>
      <c r="AI432" s="11">
        <f>'OddsRatio_working_3-way'!U432/(3*'OddsRatio_working_3-way'!X432^(1/3))*SIN(('OddsRatio_working_3-way'!Y432)/3)</f>
        <v>-6.5976076201979608E-2</v>
      </c>
      <c r="AJ432" s="11">
        <f>'OddsRatio_working_3-way'!U432/(3*'OddsRatio_working_3-way'!X432^(1/3))*SIN(('OddsRatio_working_3-way'!Y432+2*PI())/3)</f>
        <v>-0.41861196260827682</v>
      </c>
      <c r="AK432" s="11">
        <f>'OddsRatio_working_3-way'!U432/(3*'OddsRatio_working_3-way'!X432^(1/3))*SIN(('OddsRatio_working_3-way'!Y432+4*PI())/3)</f>
        <v>0.48458803881025625</v>
      </c>
      <c r="AL432" s="11">
        <f>'OddsRatio_working_3-way'!Z432+'OddsRatio_working_3-way'!AF432</f>
        <v>1.042925527902121</v>
      </c>
      <c r="AM432" s="11">
        <f>'OddsRatio_working_3-way'!AA432+'OddsRatio_working_3-way'!AG432</f>
        <v>-0.63573668001692507</v>
      </c>
      <c r="AN432" s="11">
        <f>'OddsRatio_working_3-way'!AB432+'OddsRatio_working_3-way'!AH432</f>
        <v>-0.40718884788519666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1.042925527902121</v>
      </c>
      <c r="AS432" s="11">
        <f>IF(('OddsRatio_working_3-way'!X432=0),IF(Q432&gt;0,-Q432^(1/3),(-Q432)^(1/3)),'OddsRatio_working_3-way'!AM432-'OddsRatio_working_3-way'!R432/3)</f>
        <v>-0.63573668001692507</v>
      </c>
      <c r="AT432" s="11">
        <f>IF(('OddsRatio_working_3-way'!X432=0),IF(Q432&gt;0,-Q432^(1/3),(-Q432)^(1/3)),'OddsRatio_working_3-way'!AN432-'OddsRatio_working_3-way'!R432/3)</f>
        <v>-0.40718884788519666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9">
        <f t="shared" si="91"/>
        <v>0.29323394998792485</v>
      </c>
      <c r="E433" s="9">
        <f t="shared" si="92"/>
        <v>0.27474085397454096</v>
      </c>
      <c r="F433" s="9">
        <f t="shared" si="93"/>
        <v>0.43202519603753403</v>
      </c>
      <c r="G433" s="9">
        <f t="shared" si="94"/>
        <v>1.0433966770292307</v>
      </c>
      <c r="H433" s="9">
        <f t="shared" si="95"/>
        <v>3.4102463239375225</v>
      </c>
      <c r="I433" s="9">
        <f t="shared" si="96"/>
        <v>3.6397935928839535</v>
      </c>
      <c r="J433" s="9">
        <f t="shared" si="97"/>
        <v>2.3146798130568311</v>
      </c>
      <c r="K433" s="11">
        <f t="shared" si="98"/>
        <v>0.30211480362537763</v>
      </c>
      <c r="L433" s="11">
        <f t="shared" si="99"/>
        <v>0.28328611898016998</v>
      </c>
      <c r="M433" s="11">
        <f t="shared" si="100"/>
        <v>0.44247787610619471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-0.27886365025483473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0.23100357267853339</v>
      </c>
      <c r="Q433" s="11">
        <f>2*'OddsRatio_working_3-way'!K433*'OddsRatio_working_3-way'!L433*'OddsRatio_working_3-way'!M433</f>
        <v>7.5738876288043738E-2</v>
      </c>
      <c r="R433" s="11">
        <f t="shared" si="101"/>
        <v>0</v>
      </c>
      <c r="S433" s="11">
        <f t="shared" si="102"/>
        <v>-0.82837462848755927</v>
      </c>
      <c r="T433" s="11">
        <f t="shared" si="103"/>
        <v>-0.27159823884838014</v>
      </c>
      <c r="U433" s="11">
        <f>'OddsRatio_working_3-way'!S433-'OddsRatio_working_3-way'!R433^2/3</f>
        <v>-0.82837462848755927</v>
      </c>
      <c r="V433" s="11">
        <f>'OddsRatio_working_3-way'!S433*'OddsRatio_working_3-way'!R433/3-2*'OddsRatio_working_3-way'!R433^3/27-'OddsRatio_working_3-way'!T433</f>
        <v>0.27159823884838014</v>
      </c>
      <c r="W433" s="11">
        <f>'OddsRatio_working_3-way'!V433^2+4*'OddsRatio_working_3-way'!U433^3/27</f>
        <v>-1.0446903108434186E-2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0.1450969559070554</v>
      </c>
      <c r="Y433" s="11">
        <f>IF('OddsRatio_working_3-way'!W433&gt;=0,IF('OddsRatio_working_3-way'!V433+SQRT('OddsRatio_working_3-way'!W433)&gt;0,0,PI()),ACOS('OddsRatio_working_3-way'!V433/(2*'OddsRatio_working_3-way'!X433)))</f>
        <v>0.35993466446415789</v>
      </c>
      <c r="Z433" s="11">
        <f>'OddsRatio_working_3-way'!X433^(1/3)*COS('OddsRatio_working_3-way'!Y433/3)</f>
        <v>0.52169833851461533</v>
      </c>
      <c r="AA433" s="11">
        <f>'OddsRatio_working_3-way'!X433^(1/3)*COS(('OddsRatio_working_3-way'!Y433+2*PI())/3)</f>
        <v>-0.31531741519204665</v>
      </c>
      <c r="AB433" s="11">
        <f>'OddsRatio_working_3-way'!X433^(1/3)*COS(('OddsRatio_working_3-way'!Y433+4*PI())/3)</f>
        <v>-0.20638092332256874</v>
      </c>
      <c r="AC433" s="11">
        <f>'OddsRatio_working_3-way'!X433^(1/3)*SIN('OddsRatio_working_3-way'!Y433/3)</f>
        <v>6.2894512905416824E-2</v>
      </c>
      <c r="AD433" s="11">
        <f>'OddsRatio_working_3-way'!X433^(1/3)*SIN(('OddsRatio_working_3-way'!Y433+2*PI())/3)</f>
        <v>0.42035675781308213</v>
      </c>
      <c r="AE433" s="11">
        <f>'OddsRatio_working_3-way'!X433^(1/3)*SIN(('OddsRatio_working_3-way'!Y433+4*PI())/3)</f>
        <v>-0.48325127071849872</v>
      </c>
      <c r="AF433" s="11">
        <f>-'OddsRatio_working_3-way'!U433/(3*'OddsRatio_working_3-way'!X433^(1/3))*COS(('OddsRatio_working_3-way'!Y433)/3)</f>
        <v>0.52169833851461533</v>
      </c>
      <c r="AG433" s="11">
        <f>-'OddsRatio_working_3-way'!U433/(3*'OddsRatio_working_3-way'!X433^(1/3))*COS(('OddsRatio_working_3-way'!Y433+2*PI())/3)</f>
        <v>-0.31531741519204665</v>
      </c>
      <c r="AH433" s="11">
        <f>-'OddsRatio_working_3-way'!U433/(3*'OddsRatio_working_3-way'!X433^(1/3))*COS(('OddsRatio_working_3-way'!Y433+4*PI())/3)</f>
        <v>-0.20638092332256874</v>
      </c>
      <c r="AI433" s="11">
        <f>'OddsRatio_working_3-way'!U433/(3*'OddsRatio_working_3-way'!X433^(1/3))*SIN(('OddsRatio_working_3-way'!Y433)/3)</f>
        <v>-6.2894512905416824E-2</v>
      </c>
      <c r="AJ433" s="11">
        <f>'OddsRatio_working_3-way'!U433/(3*'OddsRatio_working_3-way'!X433^(1/3))*SIN(('OddsRatio_working_3-way'!Y433+2*PI())/3)</f>
        <v>-0.42035675781308213</v>
      </c>
      <c r="AK433" s="11">
        <f>'OddsRatio_working_3-way'!U433/(3*'OddsRatio_working_3-way'!X433^(1/3))*SIN(('OddsRatio_working_3-way'!Y433+4*PI())/3)</f>
        <v>0.48325127071849872</v>
      </c>
      <c r="AL433" s="11">
        <f>'OddsRatio_working_3-way'!Z433+'OddsRatio_working_3-way'!AF433</f>
        <v>1.0433966770292307</v>
      </c>
      <c r="AM433" s="11">
        <f>'OddsRatio_working_3-way'!AA433+'OddsRatio_working_3-way'!AG433</f>
        <v>-0.63063483038409329</v>
      </c>
      <c r="AN433" s="11">
        <f>'OddsRatio_working_3-way'!AB433+'OddsRatio_working_3-way'!AH433</f>
        <v>-0.41276184664513749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1.0433966770292307</v>
      </c>
      <c r="AS433" s="11">
        <f>IF(('OddsRatio_working_3-way'!X433=0),IF(Q433&gt;0,-Q433^(1/3),(-Q433)^(1/3)),'OddsRatio_working_3-way'!AM433-'OddsRatio_working_3-way'!R433/3)</f>
        <v>-0.63063483038409329</v>
      </c>
      <c r="AT433" s="11">
        <f>IF(('OddsRatio_working_3-way'!X433=0),IF(Q433&gt;0,-Q433^(1/3),(-Q433)^(1/3)),'OddsRatio_working_3-way'!AN433-'OddsRatio_working_3-way'!R433/3)</f>
        <v>-0.41276184664513749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9">
        <f t="shared" si="91"/>
        <v>0.3835748954283737</v>
      </c>
      <c r="E434" s="9">
        <f t="shared" si="92"/>
        <v>0.28116148693645754</v>
      </c>
      <c r="F434" s="9">
        <f t="shared" si="93"/>
        <v>0.33526361763516893</v>
      </c>
      <c r="G434" s="9">
        <f t="shared" si="94"/>
        <v>1.0435407705256674</v>
      </c>
      <c r="H434" s="9">
        <f t="shared" si="95"/>
        <v>2.6070527866095281</v>
      </c>
      <c r="I434" s="9">
        <f t="shared" si="96"/>
        <v>3.5566748877878851</v>
      </c>
      <c r="J434" s="9">
        <f t="shared" si="97"/>
        <v>2.982727463998768</v>
      </c>
      <c r="K434" s="11">
        <f t="shared" si="98"/>
        <v>0.39370078740157477</v>
      </c>
      <c r="L434" s="11">
        <f t="shared" si="99"/>
        <v>0.28985507246376813</v>
      </c>
      <c r="M434" s="11">
        <f t="shared" si="100"/>
        <v>0.34482758620689657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-0.28209123784564416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0.23177387684110701</v>
      </c>
      <c r="Q434" s="11">
        <f>2*'OddsRatio_working_3-way'!K434*'OddsRatio_working_3-way'!L434*'OddsRatio_working_3-way'!M434</f>
        <v>7.8700807076776569E-2</v>
      </c>
      <c r="R434" s="11">
        <f t="shared" si="101"/>
        <v>0</v>
      </c>
      <c r="S434" s="11">
        <f t="shared" si="102"/>
        <v>-0.82162735223959704</v>
      </c>
      <c r="T434" s="11">
        <f t="shared" si="103"/>
        <v>-0.2789906119659073</v>
      </c>
      <c r="U434" s="11">
        <f>'OddsRatio_working_3-way'!S434-'OddsRatio_working_3-way'!R434^2/3</f>
        <v>-0.82162735223959704</v>
      </c>
      <c r="V434" s="11">
        <f>'OddsRatio_working_3-way'!S434*'OddsRatio_working_3-way'!R434/3-2*'OddsRatio_working_3-way'!R434^3/27-'OddsRatio_working_3-way'!T434</f>
        <v>0.2789906119659073</v>
      </c>
      <c r="W434" s="11">
        <f>'OddsRatio_working_3-way'!V434^2+4*'OddsRatio_working_3-way'!U434^3/27</f>
        <v>-4.3356775466898284E-3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0.14332780532035758</v>
      </c>
      <c r="Y434" s="11">
        <f>IF('OddsRatio_working_3-way'!W434&gt;=0,IF('OddsRatio_working_3-way'!V434+SQRT('OddsRatio_working_3-way'!W434)&gt;0,0,PI()),ACOS('OddsRatio_working_3-way'!V434/(2*'OddsRatio_working_3-way'!X434)))</f>
        <v>0.23177325875489685</v>
      </c>
      <c r="Z434" s="11">
        <f>'OddsRatio_working_3-way'!X434^(1/3)*COS('OddsRatio_working_3-way'!Y434/3)</f>
        <v>0.52177038526283381</v>
      </c>
      <c r="AA434" s="11">
        <f>'OddsRatio_working_3-way'!X434^(1/3)*COS(('OddsRatio_working_3-way'!Y434+2*PI())/3)</f>
        <v>-0.29586499904747277</v>
      </c>
      <c r="AB434" s="11">
        <f>'OddsRatio_working_3-way'!X434^(1/3)*COS(('OddsRatio_working_3-way'!Y434+4*PI())/3)</f>
        <v>-0.22590538621536102</v>
      </c>
      <c r="AC434" s="11">
        <f>'OddsRatio_working_3-way'!X434^(1/3)*SIN('OddsRatio_working_3-way'!Y434/3)</f>
        <v>4.0391201301021647E-2</v>
      </c>
      <c r="AD434" s="11">
        <f>'OddsRatio_working_3-way'!X434^(1/3)*SIN(('OddsRatio_working_3-way'!Y434+2*PI())/3)</f>
        <v>0.43167080792949697</v>
      </c>
      <c r="AE434" s="11">
        <f>'OddsRatio_working_3-way'!X434^(1/3)*SIN(('OddsRatio_working_3-way'!Y434+4*PI())/3)</f>
        <v>-0.47206200923051866</v>
      </c>
      <c r="AF434" s="11">
        <f>-'OddsRatio_working_3-way'!U434/(3*'OddsRatio_working_3-way'!X434^(1/3))*COS(('OddsRatio_working_3-way'!Y434)/3)</f>
        <v>0.5217703852628337</v>
      </c>
      <c r="AG434" s="11">
        <f>-'OddsRatio_working_3-way'!U434/(3*'OddsRatio_working_3-way'!X434^(1/3))*COS(('OddsRatio_working_3-way'!Y434+2*PI())/3)</f>
        <v>-0.29586499904747271</v>
      </c>
      <c r="AH434" s="11">
        <f>-'OddsRatio_working_3-way'!U434/(3*'OddsRatio_working_3-way'!X434^(1/3))*COS(('OddsRatio_working_3-way'!Y434+4*PI())/3)</f>
        <v>-0.22590538621536096</v>
      </c>
      <c r="AI434" s="11">
        <f>'OddsRatio_working_3-way'!U434/(3*'OddsRatio_working_3-way'!X434^(1/3))*SIN(('OddsRatio_working_3-way'!Y434)/3)</f>
        <v>-4.039120130102164E-2</v>
      </c>
      <c r="AJ434" s="11">
        <f>'OddsRatio_working_3-way'!U434/(3*'OddsRatio_working_3-way'!X434^(1/3))*SIN(('OddsRatio_working_3-way'!Y434+2*PI())/3)</f>
        <v>-0.43167080792949686</v>
      </c>
      <c r="AK434" s="11">
        <f>'OddsRatio_working_3-way'!U434/(3*'OddsRatio_working_3-way'!X434^(1/3))*SIN(('OddsRatio_working_3-way'!Y434+4*PI())/3)</f>
        <v>0.47206200923051855</v>
      </c>
      <c r="AL434" s="11">
        <f>'OddsRatio_working_3-way'!Z434+'OddsRatio_working_3-way'!AF434</f>
        <v>1.0435407705256674</v>
      </c>
      <c r="AM434" s="11">
        <f>'OddsRatio_working_3-way'!AA434+'OddsRatio_working_3-way'!AG434</f>
        <v>-0.59172999809494553</v>
      </c>
      <c r="AN434" s="11">
        <f>'OddsRatio_working_3-way'!AB434+'OddsRatio_working_3-way'!AH434</f>
        <v>-0.45181077243072199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1.0435407705256674</v>
      </c>
      <c r="AS434" s="11">
        <f>IF(('OddsRatio_working_3-way'!X434=0),IF(Q434&gt;0,-Q434^(1/3),(-Q434)^(1/3)),'OddsRatio_working_3-way'!AM434-'OddsRatio_working_3-way'!R434/3)</f>
        <v>-0.59172999809494553</v>
      </c>
      <c r="AT434" s="11">
        <f>IF(('OddsRatio_working_3-way'!X434=0),IF(Q434&gt;0,-Q434^(1/3),(-Q434)^(1/3)),'OddsRatio_working_3-way'!AN434-'OddsRatio_working_3-way'!R434/3)</f>
        <v>-0.45181077243072199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9">
        <f t="shared" si="91"/>
        <v>0.45864371449505675</v>
      </c>
      <c r="E435" s="9">
        <f t="shared" si="92"/>
        <v>0.29122239624394014</v>
      </c>
      <c r="F435" s="9">
        <f t="shared" si="93"/>
        <v>0.25013388926100333</v>
      </c>
      <c r="G435" s="9">
        <f t="shared" si="94"/>
        <v>1.0445501458171527</v>
      </c>
      <c r="H435" s="9">
        <f t="shared" si="95"/>
        <v>2.1803416647733824</v>
      </c>
      <c r="I435" s="9">
        <f t="shared" si="96"/>
        <v>3.4338018397539654</v>
      </c>
      <c r="J435" s="9">
        <f t="shared" si="97"/>
        <v>3.9978589184952282</v>
      </c>
      <c r="K435" s="11">
        <f t="shared" si="98"/>
        <v>0.46948356807511737</v>
      </c>
      <c r="L435" s="11">
        <f t="shared" si="99"/>
        <v>0.3003003003003003</v>
      </c>
      <c r="M435" s="11">
        <f t="shared" si="100"/>
        <v>0.25839793281653745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-0.27528431004065179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0.23060510013234109</v>
      </c>
      <c r="Q435" s="11">
        <f>2*'OddsRatio_working_3-way'!K435*'OddsRatio_working_3-way'!L435*'OddsRatio_working_3-way'!M435</f>
        <v>7.2861011100265743E-2</v>
      </c>
      <c r="R435" s="11">
        <f t="shared" si="101"/>
        <v>0</v>
      </c>
      <c r="S435" s="11">
        <f t="shared" si="102"/>
        <v>-0.83769794253180341</v>
      </c>
      <c r="T435" s="11">
        <f t="shared" si="103"/>
        <v>-0.26467549527071199</v>
      </c>
      <c r="U435" s="11">
        <f>'OddsRatio_working_3-way'!S435-'OddsRatio_working_3-way'!R435^2/3</f>
        <v>-0.83769794253180341</v>
      </c>
      <c r="V435" s="11">
        <f>'OddsRatio_working_3-way'!S435*'OddsRatio_working_3-way'!R435/3-2*'OddsRatio_working_3-way'!R435^3/27-'OddsRatio_working_3-way'!T435</f>
        <v>0.26467549527071199</v>
      </c>
      <c r="W435" s="11">
        <f>'OddsRatio_working_3-way'!V435^2+4*'OddsRatio_working_3-way'!U435^3/27</f>
        <v>-1.703493364208912E-2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0.14755342374788005</v>
      </c>
      <c r="Y435" s="11">
        <f>IF('OddsRatio_working_3-way'!W435&gt;=0,IF('OddsRatio_working_3-way'!V435+SQRT('OddsRatio_working_3-way'!W435)&gt;0,0,PI()),ACOS('OddsRatio_working_3-way'!V435/(2*'OddsRatio_working_3-way'!X435)))</f>
        <v>0.45813201239786006</v>
      </c>
      <c r="Z435" s="11">
        <f>'OddsRatio_working_3-way'!X435^(1/3)*COS('OddsRatio_working_3-way'!Y435/3)</f>
        <v>0.52227507290857644</v>
      </c>
      <c r="AA435" s="11">
        <f>'OddsRatio_working_3-way'!X435^(1/3)*COS(('OddsRatio_working_3-way'!Y435+2*PI())/3)</f>
        <v>-0.33075108970871364</v>
      </c>
      <c r="AB435" s="11">
        <f>'OddsRatio_working_3-way'!X435^(1/3)*COS(('OddsRatio_working_3-way'!Y435+4*PI())/3)</f>
        <v>-0.19152398319986275</v>
      </c>
      <c r="AC435" s="11">
        <f>'OddsRatio_working_3-way'!X435^(1/3)*SIN('OddsRatio_working_3-way'!Y435/3)</f>
        <v>8.0382807421377808E-2</v>
      </c>
      <c r="AD435" s="11">
        <f>'OddsRatio_working_3-way'!X435^(1/3)*SIN(('OddsRatio_working_3-way'!Y435+2*PI())/3)</f>
        <v>0.41211207719150822</v>
      </c>
      <c r="AE435" s="11">
        <f>'OddsRatio_working_3-way'!X435^(1/3)*SIN(('OddsRatio_working_3-way'!Y435+4*PI())/3)</f>
        <v>-0.49249488461288593</v>
      </c>
      <c r="AF435" s="11">
        <f>-'OddsRatio_working_3-way'!U435/(3*'OddsRatio_working_3-way'!X435^(1/3))*COS(('OddsRatio_working_3-way'!Y435)/3)</f>
        <v>0.52227507290857633</v>
      </c>
      <c r="AG435" s="11">
        <f>-'OddsRatio_working_3-way'!U435/(3*'OddsRatio_working_3-way'!X435^(1/3))*COS(('OddsRatio_working_3-way'!Y435+2*PI())/3)</f>
        <v>-0.33075108970871353</v>
      </c>
      <c r="AH435" s="11">
        <f>-'OddsRatio_working_3-way'!U435/(3*'OddsRatio_working_3-way'!X435^(1/3))*COS(('OddsRatio_working_3-way'!Y435+4*PI())/3)</f>
        <v>-0.19152398319986269</v>
      </c>
      <c r="AI435" s="11">
        <f>'OddsRatio_working_3-way'!U435/(3*'OddsRatio_working_3-way'!X435^(1/3))*SIN(('OddsRatio_working_3-way'!Y435)/3)</f>
        <v>-8.0382807421377794E-2</v>
      </c>
      <c r="AJ435" s="11">
        <f>'OddsRatio_working_3-way'!U435/(3*'OddsRatio_working_3-way'!X435^(1/3))*SIN(('OddsRatio_working_3-way'!Y435+2*PI())/3)</f>
        <v>-0.41211207719150816</v>
      </c>
      <c r="AK435" s="11">
        <f>'OddsRatio_working_3-way'!U435/(3*'OddsRatio_working_3-way'!X435^(1/3))*SIN(('OddsRatio_working_3-way'!Y435+4*PI())/3)</f>
        <v>0.49249488461288587</v>
      </c>
      <c r="AL435" s="11">
        <f>'OddsRatio_working_3-way'!Z435+'OddsRatio_working_3-way'!AF435</f>
        <v>1.0445501458171527</v>
      </c>
      <c r="AM435" s="11">
        <f>'OddsRatio_working_3-way'!AA435+'OddsRatio_working_3-way'!AG435</f>
        <v>-0.66150217941742717</v>
      </c>
      <c r="AN435" s="11">
        <f>'OddsRatio_working_3-way'!AB435+'OddsRatio_working_3-way'!AH435</f>
        <v>-0.38304796639972544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1.0445501458171527</v>
      </c>
      <c r="AS435" s="11">
        <f>IF(('OddsRatio_working_3-way'!X435=0),IF(Q435&gt;0,-Q435^(1/3),(-Q435)^(1/3)),'OddsRatio_working_3-way'!AM435-'OddsRatio_working_3-way'!R435/3)</f>
        <v>-0.66150217941742717</v>
      </c>
      <c r="AT435" s="11">
        <f>IF(('OddsRatio_working_3-way'!X435=0),IF(Q435&gt;0,-Q435^(1/3),(-Q435)^(1/3)),'OddsRatio_working_3-way'!AN435-'OddsRatio_working_3-way'!R435/3)</f>
        <v>-0.38304796639972544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9">
        <f t="shared" si="91"/>
        <v>9.7067894805545618E-2</v>
      </c>
      <c r="E436" s="9">
        <f t="shared" si="92"/>
        <v>0.16154747440714617</v>
      </c>
      <c r="F436" s="9">
        <f t="shared" si="93"/>
        <v>0.7413846307873081</v>
      </c>
      <c r="G436" s="9">
        <f t="shared" si="94"/>
        <v>1.0570531198845197</v>
      </c>
      <c r="H436" s="9">
        <f t="shared" si="95"/>
        <v>10.302067454983774</v>
      </c>
      <c r="I436" s="9">
        <f t="shared" si="96"/>
        <v>6.1901308186329915</v>
      </c>
      <c r="J436" s="9">
        <f t="shared" si="97"/>
        <v>1.3488275295618917</v>
      </c>
      <c r="K436" s="11">
        <f t="shared" si="98"/>
        <v>0.1020408163265306</v>
      </c>
      <c r="L436" s="11">
        <f t="shared" si="99"/>
        <v>0.16920473773265651</v>
      </c>
      <c r="M436" s="11">
        <f t="shared" si="100"/>
        <v>0.75187969924812026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-0.18510276520058044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0.18226442517772726</v>
      </c>
      <c r="Q436" s="11">
        <f>2*'OddsRatio_working_3-way'!K436*'OddsRatio_working_3-way'!L436*'OddsRatio_working_3-way'!M436</f>
        <v>2.5963593330160576E-2</v>
      </c>
      <c r="R436" s="11">
        <f t="shared" si="101"/>
        <v>0</v>
      </c>
      <c r="S436" s="11">
        <f t="shared" si="102"/>
        <v>-0.98466613926713886</v>
      </c>
      <c r="T436" s="11">
        <f t="shared" si="103"/>
        <v>-0.14026583180443572</v>
      </c>
      <c r="U436" s="11">
        <f>'OddsRatio_working_3-way'!S436-'OddsRatio_working_3-way'!R436^2/3</f>
        <v>-0.98466613926713886</v>
      </c>
      <c r="V436" s="11">
        <f>'OddsRatio_working_3-way'!S436*'OddsRatio_working_3-way'!R436/3-2*'OddsRatio_working_3-way'!R436^3/27-'OddsRatio_working_3-way'!T436</f>
        <v>0.14026583180443572</v>
      </c>
      <c r="W436" s="11">
        <f>'OddsRatio_working_3-way'!V436^2+4*'OddsRatio_working_3-way'!U436^3/27</f>
        <v>-0.12176256224262434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0.18804059788674266</v>
      </c>
      <c r="Y436" s="11">
        <f>IF('OddsRatio_working_3-way'!W436&gt;=0,IF('OddsRatio_working_3-way'!V436+SQRT('OddsRatio_working_3-way'!W436)&gt;0,0,PI()),ACOS('OddsRatio_working_3-way'!V436/(2*'OddsRatio_working_3-way'!X436)))</f>
        <v>1.1885917442516762</v>
      </c>
      <c r="Z436" s="11">
        <f>'OddsRatio_working_3-way'!X436^(1/3)*COS('OddsRatio_working_3-way'!Y436/3)</f>
        <v>0.52852655994225983</v>
      </c>
      <c r="AA436" s="11">
        <f>'OddsRatio_working_3-way'!X436^(1/3)*COS(('OddsRatio_working_3-way'!Y436+2*PI())/3)</f>
        <v>-0.45573466528362327</v>
      </c>
      <c r="AB436" s="11">
        <f>'OddsRatio_working_3-way'!X436^(1/3)*COS(('OddsRatio_working_3-way'!Y436+4*PI())/3)</f>
        <v>-7.279189465863671E-2</v>
      </c>
      <c r="AC436" s="11">
        <f>'OddsRatio_working_3-way'!X436^(1/3)*SIN('OddsRatio_working_3-way'!Y436/3)</f>
        <v>0.22109211170455731</v>
      </c>
      <c r="AD436" s="11">
        <f>'OddsRatio_working_3-way'!X436^(1/3)*SIN(('OddsRatio_working_3-way'!Y436+2*PI())/3)</f>
        <v>0.34717137163251732</v>
      </c>
      <c r="AE436" s="11">
        <f>'OddsRatio_working_3-way'!X436^(1/3)*SIN(('OddsRatio_working_3-way'!Y436+4*PI())/3)</f>
        <v>-0.56826348333707444</v>
      </c>
      <c r="AF436" s="11">
        <f>-'OddsRatio_working_3-way'!U436/(3*'OddsRatio_working_3-way'!X436^(1/3))*COS(('OddsRatio_working_3-way'!Y436)/3)</f>
        <v>0.52852655994225983</v>
      </c>
      <c r="AG436" s="11">
        <f>-'OddsRatio_working_3-way'!U436/(3*'OddsRatio_working_3-way'!X436^(1/3))*COS(('OddsRatio_working_3-way'!Y436+2*PI())/3)</f>
        <v>-0.45573466528362333</v>
      </c>
      <c r="AH436" s="11">
        <f>-'OddsRatio_working_3-way'!U436/(3*'OddsRatio_working_3-way'!X436^(1/3))*COS(('OddsRatio_working_3-way'!Y436+4*PI())/3)</f>
        <v>-7.2791894658636724E-2</v>
      </c>
      <c r="AI436" s="11">
        <f>'OddsRatio_working_3-way'!U436/(3*'OddsRatio_working_3-way'!X436^(1/3))*SIN(('OddsRatio_working_3-way'!Y436)/3)</f>
        <v>-0.22109211170455736</v>
      </c>
      <c r="AJ436" s="11">
        <f>'OddsRatio_working_3-way'!U436/(3*'OddsRatio_working_3-way'!X436^(1/3))*SIN(('OddsRatio_working_3-way'!Y436+2*PI())/3)</f>
        <v>-0.34717137163251738</v>
      </c>
      <c r="AK436" s="11">
        <f>'OddsRatio_working_3-way'!U436/(3*'OddsRatio_working_3-way'!X436^(1/3))*SIN(('OddsRatio_working_3-way'!Y436+4*PI())/3)</f>
        <v>0.56826348333707455</v>
      </c>
      <c r="AL436" s="11">
        <f>'OddsRatio_working_3-way'!Z436+'OddsRatio_working_3-way'!AF436</f>
        <v>1.0570531198845197</v>
      </c>
      <c r="AM436" s="11">
        <f>'OddsRatio_working_3-way'!AA436+'OddsRatio_working_3-way'!AG436</f>
        <v>-0.91146933056724655</v>
      </c>
      <c r="AN436" s="11">
        <f>'OddsRatio_working_3-way'!AB436+'OddsRatio_working_3-way'!AH436</f>
        <v>-0.14558378931727345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1.0570531198845197</v>
      </c>
      <c r="AS436" s="11">
        <f>IF(('OddsRatio_working_3-way'!X436=0),IF(Q436&gt;0,-Q436^(1/3),(-Q436)^(1/3)),'OddsRatio_working_3-way'!AM436-'OddsRatio_working_3-way'!R436/3)</f>
        <v>-0.91146933056724655</v>
      </c>
      <c r="AT436" s="11">
        <f>IF(('OddsRatio_working_3-way'!X436=0),IF(Q436&gt;0,-Q436^(1/3),(-Q436)^(1/3)),'OddsRatio_working_3-way'!AN436-'OddsRatio_working_3-way'!R436/3)</f>
        <v>-0.14558378931727345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9">
        <f t="shared" si="91"/>
        <v>0.15162416626491396</v>
      </c>
      <c r="E437" s="9">
        <f t="shared" si="92"/>
        <v>0.21903898789539339</v>
      </c>
      <c r="F437" s="9">
        <f t="shared" si="93"/>
        <v>0.62933684583969274</v>
      </c>
      <c r="G437" s="9">
        <f t="shared" si="94"/>
        <v>1.051739611223365</v>
      </c>
      <c r="H437" s="9">
        <f t="shared" si="95"/>
        <v>6.5952547317083017</v>
      </c>
      <c r="I437" s="9">
        <f t="shared" si="96"/>
        <v>4.5653972820472069</v>
      </c>
      <c r="J437" s="9">
        <f t="shared" si="97"/>
        <v>1.5889741822850845</v>
      </c>
      <c r="K437" s="11">
        <f t="shared" si="98"/>
        <v>0.15822784810126581</v>
      </c>
      <c r="L437" s="11">
        <f t="shared" si="99"/>
        <v>0.22779043280182235</v>
      </c>
      <c r="M437" s="11">
        <f t="shared" si="100"/>
        <v>0.64102564102564097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-0.23334213147078986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0.21417734827094417</v>
      </c>
      <c r="Q437" s="11">
        <f>2*'OddsRatio_working_3-way'!K437*'OddsRatio_working_3-way'!L437*'OddsRatio_working_3-way'!M437</f>
        <v>4.6208705128574792E-2</v>
      </c>
      <c r="R437" s="11">
        <f t="shared" si="101"/>
        <v>0</v>
      </c>
      <c r="S437" s="11">
        <f t="shared" si="102"/>
        <v>-0.91786831174015926</v>
      </c>
      <c r="T437" s="11">
        <f t="shared" si="103"/>
        <v>-0.19802984072063845</v>
      </c>
      <c r="U437" s="11">
        <f>'OddsRatio_working_3-way'!S437-'OddsRatio_working_3-way'!R437^2/3</f>
        <v>-0.91786831174015926</v>
      </c>
      <c r="V437" s="11">
        <f>'OddsRatio_working_3-way'!S437*'OddsRatio_working_3-way'!R437/3-2*'OddsRatio_working_3-way'!R437^3/27-'OddsRatio_working_3-way'!T437</f>
        <v>0.19802984072063845</v>
      </c>
      <c r="W437" s="11">
        <f>'OddsRatio_working_3-way'!V437^2+4*'OddsRatio_working_3-way'!U437^3/27</f>
        <v>-7.5345330211679939E-2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0.16923441436918302</v>
      </c>
      <c r="Y437" s="11">
        <f>IF('OddsRatio_working_3-way'!W437&gt;=0,IF('OddsRatio_working_3-way'!V437+SQRT('OddsRatio_working_3-way'!W437)&gt;0,0,PI()),ACOS('OddsRatio_working_3-way'!V437/(2*'OddsRatio_working_3-way'!X437)))</f>
        <v>0.94582309641378259</v>
      </c>
      <c r="Z437" s="11">
        <f>'OddsRatio_working_3-way'!X437^(1/3)*COS('OddsRatio_working_3-way'!Y437/3)</f>
        <v>0.52586980561168251</v>
      </c>
      <c r="AA437" s="11">
        <f>'OddsRatio_working_3-way'!X437^(1/3)*COS(('OddsRatio_working_3-way'!Y437+2*PI())/3)</f>
        <v>-0.41147038205066089</v>
      </c>
      <c r="AB437" s="11">
        <f>'OddsRatio_working_3-way'!X437^(1/3)*COS(('OddsRatio_working_3-way'!Y437+4*PI())/3)</f>
        <v>-0.11439942356102183</v>
      </c>
      <c r="AC437" s="11">
        <f>'OddsRatio_working_3-way'!X437^(1/3)*SIN('OddsRatio_working_3-way'!Y437/3)</f>
        <v>0.17151399785241345</v>
      </c>
      <c r="AD437" s="11">
        <f>'OddsRatio_working_3-way'!X437^(1/3)*SIN(('OddsRatio_working_3-way'!Y437+2*PI())/3)</f>
        <v>0.36965961181669499</v>
      </c>
      <c r="AE437" s="11">
        <f>'OddsRatio_working_3-way'!X437^(1/3)*SIN(('OddsRatio_working_3-way'!Y437+4*PI())/3)</f>
        <v>-0.54117360966910832</v>
      </c>
      <c r="AF437" s="11">
        <f>-'OddsRatio_working_3-way'!U437/(3*'OddsRatio_working_3-way'!X437^(1/3))*COS(('OddsRatio_working_3-way'!Y437)/3)</f>
        <v>0.52586980561168251</v>
      </c>
      <c r="AG437" s="11">
        <f>-'OddsRatio_working_3-way'!U437/(3*'OddsRatio_working_3-way'!X437^(1/3))*COS(('OddsRatio_working_3-way'!Y437+2*PI())/3)</f>
        <v>-0.41147038205066083</v>
      </c>
      <c r="AH437" s="11">
        <f>-'OddsRatio_working_3-way'!U437/(3*'OddsRatio_working_3-way'!X437^(1/3))*COS(('OddsRatio_working_3-way'!Y437+4*PI())/3)</f>
        <v>-0.1143994235610218</v>
      </c>
      <c r="AI437" s="11">
        <f>'OddsRatio_working_3-way'!U437/(3*'OddsRatio_working_3-way'!X437^(1/3))*SIN(('OddsRatio_working_3-way'!Y437)/3)</f>
        <v>-0.17151399785241342</v>
      </c>
      <c r="AJ437" s="11">
        <f>'OddsRatio_working_3-way'!U437/(3*'OddsRatio_working_3-way'!X437^(1/3))*SIN(('OddsRatio_working_3-way'!Y437+2*PI())/3)</f>
        <v>-0.36965961181669493</v>
      </c>
      <c r="AK437" s="11">
        <f>'OddsRatio_working_3-way'!U437/(3*'OddsRatio_working_3-way'!X437^(1/3))*SIN(('OddsRatio_working_3-way'!Y437+4*PI())/3)</f>
        <v>0.54117360966910821</v>
      </c>
      <c r="AL437" s="11">
        <f>'OddsRatio_working_3-way'!Z437+'OddsRatio_working_3-way'!AF437</f>
        <v>1.051739611223365</v>
      </c>
      <c r="AM437" s="11">
        <f>'OddsRatio_working_3-way'!AA437+'OddsRatio_working_3-way'!AG437</f>
        <v>-0.82294076410132178</v>
      </c>
      <c r="AN437" s="11">
        <f>'OddsRatio_working_3-way'!AB437+'OddsRatio_working_3-way'!AH437</f>
        <v>-0.22879884712204362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1.051739611223365</v>
      </c>
      <c r="AS437" s="11">
        <f>IF(('OddsRatio_working_3-way'!X437=0),IF(Q437&gt;0,-Q437^(1/3),(-Q437)^(1/3)),'OddsRatio_working_3-way'!AM437-'OddsRatio_working_3-way'!R437/3)</f>
        <v>-0.82294076410132178</v>
      </c>
      <c r="AT437" s="11">
        <f>IF(('OddsRatio_working_3-way'!X437=0),IF(Q437&gt;0,-Q437^(1/3),(-Q437)^(1/3)),'OddsRatio_working_3-way'!AN437-'OddsRatio_working_3-way'!R437/3)</f>
        <v>-0.22879884712204362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9">
        <f t="shared" si="91"/>
        <v>0.70233692039511009</v>
      </c>
      <c r="E438" s="9">
        <f t="shared" si="92"/>
        <v>0.17930031061212107</v>
      </c>
      <c r="F438" s="9">
        <f t="shared" si="93"/>
        <v>0.11836276899276878</v>
      </c>
      <c r="G438" s="9">
        <f t="shared" si="94"/>
        <v>1.059545180386626</v>
      </c>
      <c r="H438" s="9">
        <f t="shared" si="95"/>
        <v>1.4238180721546507</v>
      </c>
      <c r="I438" s="9">
        <f t="shared" si="96"/>
        <v>5.5772351792702244</v>
      </c>
      <c r="J438" s="9">
        <f t="shared" si="97"/>
        <v>8.448602618117981</v>
      </c>
      <c r="K438" s="11">
        <f t="shared" si="98"/>
        <v>0.7142857142857143</v>
      </c>
      <c r="L438" s="11">
        <f t="shared" si="99"/>
        <v>0.18796992481203006</v>
      </c>
      <c r="M438" s="11">
        <f t="shared" si="100"/>
        <v>0.12453300124533002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-0.20311586652095459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0.19646385132017022</v>
      </c>
      <c r="Q438" s="11">
        <f>2*'OddsRatio_working_3-way'!K438*'OddsRatio_working_3-way'!L438*'OddsRatio_working_3-way'!M438</f>
        <v>3.3440655543858763E-2</v>
      </c>
      <c r="R438" s="11">
        <f t="shared" si="101"/>
        <v>0</v>
      </c>
      <c r="S438" s="11">
        <f t="shared" si="102"/>
        <v>-0.96725014488172389</v>
      </c>
      <c r="T438" s="11">
        <f t="shared" si="103"/>
        <v>-0.16463832253305941</v>
      </c>
      <c r="U438" s="11">
        <f>'OddsRatio_working_3-way'!S438-'OddsRatio_working_3-way'!R438^2/3</f>
        <v>-0.96725014488172389</v>
      </c>
      <c r="V438" s="11">
        <f>'OddsRatio_working_3-way'!S438*'OddsRatio_working_3-way'!R438/3-2*'OddsRatio_working_3-way'!R438^3/27-'OddsRatio_working_3-way'!T438</f>
        <v>0.16463832253305941</v>
      </c>
      <c r="W438" s="11">
        <f>'OddsRatio_working_3-way'!V438^2+4*'OddsRatio_working_3-way'!U438^3/27</f>
        <v>-0.10695836611946814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0.18307385351680333</v>
      </c>
      <c r="Y438" s="11">
        <f>IF('OddsRatio_working_3-way'!W438&gt;=0,IF('OddsRatio_working_3-way'!V438+SQRT('OddsRatio_working_3-way'!W438)&gt;0,0,PI()),ACOS('OddsRatio_working_3-way'!V438/(2*'OddsRatio_working_3-way'!X438)))</f>
        <v>1.1044228552758339</v>
      </c>
      <c r="Z438" s="11">
        <f>'OddsRatio_working_3-way'!X438^(1/3)*COS('OddsRatio_working_3-way'!Y438/3)</f>
        <v>0.52977259019331313</v>
      </c>
      <c r="AA438" s="11">
        <f>'OddsRatio_working_3-way'!X438^(1/3)*COS(('OddsRatio_working_3-way'!Y438+2*PI())/3)</f>
        <v>-0.4418560332733627</v>
      </c>
      <c r="AB438" s="11">
        <f>'OddsRatio_working_3-way'!X438^(1/3)*COS(('OddsRatio_working_3-way'!Y438+4*PI())/3)</f>
        <v>-8.79165569199504E-2</v>
      </c>
      <c r="AC438" s="11">
        <f>'OddsRatio_working_3-way'!X438^(1/3)*SIN('OddsRatio_working_3-way'!Y438/3)</f>
        <v>0.2043470519494778</v>
      </c>
      <c r="AD438" s="11">
        <f>'OddsRatio_working_3-way'!X438^(1/3)*SIN(('OddsRatio_working_3-way'!Y438+2*PI())/3)</f>
        <v>0.35662299536135317</v>
      </c>
      <c r="AE438" s="11">
        <f>'OddsRatio_working_3-way'!X438^(1/3)*SIN(('OddsRatio_working_3-way'!Y438+4*PI())/3)</f>
        <v>-0.56097004731083089</v>
      </c>
      <c r="AF438" s="11">
        <f>-'OddsRatio_working_3-way'!U438/(3*'OddsRatio_working_3-way'!X438^(1/3))*COS(('OddsRatio_working_3-way'!Y438)/3)</f>
        <v>0.52977259019331302</v>
      </c>
      <c r="AG438" s="11">
        <f>-'OddsRatio_working_3-way'!U438/(3*'OddsRatio_working_3-way'!X438^(1/3))*COS(('OddsRatio_working_3-way'!Y438+2*PI())/3)</f>
        <v>-0.44185603327336259</v>
      </c>
      <c r="AH438" s="11">
        <f>-'OddsRatio_working_3-way'!U438/(3*'OddsRatio_working_3-way'!X438^(1/3))*COS(('OddsRatio_working_3-way'!Y438+4*PI())/3)</f>
        <v>-8.7916556919950387E-2</v>
      </c>
      <c r="AI438" s="11">
        <f>'OddsRatio_working_3-way'!U438/(3*'OddsRatio_working_3-way'!X438^(1/3))*SIN(('OddsRatio_working_3-way'!Y438)/3)</f>
        <v>-0.20434705194947778</v>
      </c>
      <c r="AJ438" s="11">
        <f>'OddsRatio_working_3-way'!U438/(3*'OddsRatio_working_3-way'!X438^(1/3))*SIN(('OddsRatio_working_3-way'!Y438+2*PI())/3)</f>
        <v>-0.35662299536135311</v>
      </c>
      <c r="AK438" s="11">
        <f>'OddsRatio_working_3-way'!U438/(3*'OddsRatio_working_3-way'!X438^(1/3))*SIN(('OddsRatio_working_3-way'!Y438+4*PI())/3)</f>
        <v>0.56097004731083078</v>
      </c>
      <c r="AL438" s="11">
        <f>'OddsRatio_working_3-way'!Z438+'OddsRatio_working_3-way'!AF438</f>
        <v>1.059545180386626</v>
      </c>
      <c r="AM438" s="11">
        <f>'OddsRatio_working_3-way'!AA438+'OddsRatio_working_3-way'!AG438</f>
        <v>-0.88371206654672529</v>
      </c>
      <c r="AN438" s="11">
        <f>'OddsRatio_working_3-way'!AB438+'OddsRatio_working_3-way'!AH438</f>
        <v>-0.1758331138399008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1.059545180386626</v>
      </c>
      <c r="AS438" s="11">
        <f>IF(('OddsRatio_working_3-way'!X438=0),IF(Q438&gt;0,-Q438^(1/3),(-Q438)^(1/3)),'OddsRatio_working_3-way'!AM438-'OddsRatio_working_3-way'!R438/3)</f>
        <v>-0.88371206654672529</v>
      </c>
      <c r="AT438" s="11">
        <f>IF(('OddsRatio_working_3-way'!X438=0),IF(Q438&gt;0,-Q438^(1/3),(-Q438)^(1/3)),'OddsRatio_working_3-way'!AN438-'OddsRatio_working_3-way'!R438/3)</f>
        <v>-0.1758331138399008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9">
        <f t="shared" si="91"/>
        <v>0.26620403583977059</v>
      </c>
      <c r="E439" s="9">
        <f t="shared" si="92"/>
        <v>0.27940655811229304</v>
      </c>
      <c r="F439" s="9">
        <f t="shared" si="93"/>
        <v>0.45438940604793643</v>
      </c>
      <c r="G439" s="9">
        <f t="shared" si="94"/>
        <v>1.044135247050352</v>
      </c>
      <c r="H439" s="9">
        <f t="shared" si="95"/>
        <v>3.7565170522129292</v>
      </c>
      <c r="I439" s="9">
        <f t="shared" si="96"/>
        <v>3.5790140602143694</v>
      </c>
      <c r="J439" s="9">
        <f t="shared" si="97"/>
        <v>2.200755534107905</v>
      </c>
      <c r="K439" s="11">
        <f t="shared" si="98"/>
        <v>0.27472527472527469</v>
      </c>
      <c r="L439" s="11">
        <f t="shared" si="99"/>
        <v>0.28818443804034583</v>
      </c>
      <c r="M439" s="11">
        <f t="shared" si="100"/>
        <v>0.46511627906976744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-0.27614005189234725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0.23051809125128608</v>
      </c>
      <c r="Q439" s="11">
        <f>2*'OddsRatio_working_3-way'!K439*'OddsRatio_working_3-way'!L439*'OddsRatio_working_3-way'!M439</f>
        <v>7.3647952476449216E-2</v>
      </c>
      <c r="R439" s="11">
        <f t="shared" si="101"/>
        <v>0</v>
      </c>
      <c r="S439" s="11">
        <f t="shared" si="102"/>
        <v>-0.83478687597680756</v>
      </c>
      <c r="T439" s="11">
        <f t="shared" si="103"/>
        <v>-0.26670507219706308</v>
      </c>
      <c r="U439" s="11">
        <f>'OddsRatio_working_3-way'!S439-'OddsRatio_working_3-way'!R439^2/3</f>
        <v>-0.83478687597680756</v>
      </c>
      <c r="V439" s="11">
        <f>'OddsRatio_working_3-way'!S439*'OddsRatio_working_3-way'!R439/3-2*'OddsRatio_working_3-way'!R439^3/27-'OddsRatio_working_3-way'!T439</f>
        <v>0.26670507219706308</v>
      </c>
      <c r="W439" s="11">
        <f>'OddsRatio_working_3-way'!V439^2+4*'OddsRatio_working_3-way'!U439^3/27</f>
        <v>-1.5051693735595062E-2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0.14678495262733479</v>
      </c>
      <c r="Y439" s="11">
        <f>IF('OddsRatio_working_3-way'!W439&gt;=0,IF('OddsRatio_working_3-way'!V439+SQRT('OddsRatio_working_3-way'!W439)&gt;0,0,PI()),ACOS('OddsRatio_working_3-way'!V439/(2*'OddsRatio_working_3-way'!X439)))</f>
        <v>0.43114187004010129</v>
      </c>
      <c r="Z439" s="11">
        <f>'OddsRatio_working_3-way'!X439^(1/3)*COS('OddsRatio_working_3-way'!Y439/3)</f>
        <v>0.52206762352517599</v>
      </c>
      <c r="AA439" s="11">
        <f>'OddsRatio_working_3-way'!X439^(1/3)*COS(('OddsRatio_working_3-way'!Y439+2*PI())/3)</f>
        <v>-0.32646137739270392</v>
      </c>
      <c r="AB439" s="11">
        <f>'OddsRatio_working_3-way'!X439^(1/3)*COS(('OddsRatio_working_3-way'!Y439+4*PI())/3)</f>
        <v>-0.19560624613247224</v>
      </c>
      <c r="AC439" s="11">
        <f>'OddsRatio_working_3-way'!X439^(1/3)*SIN('OddsRatio_working_3-way'!Y439/3)</f>
        <v>7.5549245257938699E-2</v>
      </c>
      <c r="AD439" s="11">
        <f>'OddsRatio_working_3-way'!X439^(1/3)*SIN(('OddsRatio_working_3-way'!Y439+2*PI())/3)</f>
        <v>0.41434920183720358</v>
      </c>
      <c r="AE439" s="11">
        <f>'OddsRatio_working_3-way'!X439^(1/3)*SIN(('OddsRatio_working_3-way'!Y439+4*PI())/3)</f>
        <v>-0.48989844709514219</v>
      </c>
      <c r="AF439" s="11">
        <f>-'OddsRatio_working_3-way'!U439/(3*'OddsRatio_working_3-way'!X439^(1/3))*COS(('OddsRatio_working_3-way'!Y439)/3)</f>
        <v>0.52206762352517611</v>
      </c>
      <c r="AG439" s="11">
        <f>-'OddsRatio_working_3-way'!U439/(3*'OddsRatio_working_3-way'!X439^(1/3))*COS(('OddsRatio_working_3-way'!Y439+2*PI())/3)</f>
        <v>-0.32646137739270403</v>
      </c>
      <c r="AH439" s="11">
        <f>-'OddsRatio_working_3-way'!U439/(3*'OddsRatio_working_3-way'!X439^(1/3))*COS(('OddsRatio_working_3-way'!Y439+4*PI())/3)</f>
        <v>-0.19560624613247229</v>
      </c>
      <c r="AI439" s="11">
        <f>'OddsRatio_working_3-way'!U439/(3*'OddsRatio_working_3-way'!X439^(1/3))*SIN(('OddsRatio_working_3-way'!Y439)/3)</f>
        <v>-7.5549245257938713E-2</v>
      </c>
      <c r="AJ439" s="11">
        <f>'OddsRatio_working_3-way'!U439/(3*'OddsRatio_working_3-way'!X439^(1/3))*SIN(('OddsRatio_working_3-way'!Y439+2*PI())/3)</f>
        <v>-0.41434920183720364</v>
      </c>
      <c r="AK439" s="11">
        <f>'OddsRatio_working_3-way'!U439/(3*'OddsRatio_working_3-way'!X439^(1/3))*SIN(('OddsRatio_working_3-way'!Y439+4*PI())/3)</f>
        <v>0.4898984470951423</v>
      </c>
      <c r="AL439" s="11">
        <f>'OddsRatio_working_3-way'!Z439+'OddsRatio_working_3-way'!AF439</f>
        <v>1.044135247050352</v>
      </c>
      <c r="AM439" s="11">
        <f>'OddsRatio_working_3-way'!AA439+'OddsRatio_working_3-way'!AG439</f>
        <v>-0.65292275478540795</v>
      </c>
      <c r="AN439" s="11">
        <f>'OddsRatio_working_3-way'!AB439+'OddsRatio_working_3-way'!AH439</f>
        <v>-0.39121249226494453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1.044135247050352</v>
      </c>
      <c r="AS439" s="11">
        <f>IF(('OddsRatio_working_3-way'!X439=0),IF(Q439&gt;0,-Q439^(1/3),(-Q439)^(1/3)),'OddsRatio_working_3-way'!AM439-'OddsRatio_working_3-way'!R439/3)</f>
        <v>-0.65292275478540795</v>
      </c>
      <c r="AT439" s="11">
        <f>IF(('OddsRatio_working_3-way'!X439=0),IF(Q439&gt;0,-Q439^(1/3),(-Q439)^(1/3)),'OddsRatio_working_3-way'!AN439-'OddsRatio_working_3-way'!R439/3)</f>
        <v>-0.39121249226494453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9">
        <f t="shared" si="91"/>
        <v>0.2795955262987021</v>
      </c>
      <c r="E440" s="9">
        <f t="shared" si="92"/>
        <v>0.29970006541424393</v>
      </c>
      <c r="F440" s="9">
        <f t="shared" si="93"/>
        <v>0.42070440828705369</v>
      </c>
      <c r="G440" s="9">
        <f t="shared" si="94"/>
        <v>1.0431559263643138</v>
      </c>
      <c r="H440" s="9">
        <f t="shared" si="95"/>
        <v>3.5765951381198549</v>
      </c>
      <c r="I440" s="9">
        <f t="shared" si="96"/>
        <v>3.3366692750560629</v>
      </c>
      <c r="J440" s="9">
        <f t="shared" si="97"/>
        <v>2.3769658228008943</v>
      </c>
      <c r="K440" s="11">
        <f t="shared" si="98"/>
        <v>0.28818443804034583</v>
      </c>
      <c r="L440" s="11">
        <f t="shared" si="99"/>
        <v>0.30864197530864196</v>
      </c>
      <c r="M440" s="11">
        <f t="shared" si="100"/>
        <v>0.43103448275862072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-0.27999896945539382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0.23118243951991338</v>
      </c>
      <c r="Q440" s="11">
        <f>2*'OddsRatio_working_3-way'!K440*'OddsRatio_working_3-way'!L440*'OddsRatio_working_3-way'!M440</f>
        <v>7.6677426043089039E-2</v>
      </c>
      <c r="R440" s="11">
        <f t="shared" si="101"/>
        <v>0</v>
      </c>
      <c r="S440" s="11">
        <f t="shared" si="102"/>
        <v>-0.82565460854934569</v>
      </c>
      <c r="T440" s="11">
        <f t="shared" si="103"/>
        <v>-0.27384895805948456</v>
      </c>
      <c r="U440" s="11">
        <f>'OddsRatio_working_3-way'!S440-'OddsRatio_working_3-way'!R440^2/3</f>
        <v>-0.82565460854934569</v>
      </c>
      <c r="V440" s="11">
        <f>'OddsRatio_working_3-way'!S440*'OddsRatio_working_3-way'!R440/3-2*'OddsRatio_working_3-way'!R440^3/27-'OddsRatio_working_3-way'!T440</f>
        <v>0.27384895805948456</v>
      </c>
      <c r="W440" s="11">
        <f>'OddsRatio_working_3-way'!V440^2+4*'OddsRatio_working_3-way'!U440^3/27</f>
        <v>-8.3924244186645014E-3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0.14438289047609645</v>
      </c>
      <c r="Y440" s="11">
        <f>IF('OddsRatio_working_3-way'!W440&gt;=0,IF('OddsRatio_working_3-way'!V440+SQRT('OddsRatio_working_3-way'!W440)&gt;0,0,PI()),ACOS('OddsRatio_working_3-way'!V440/(2*'OddsRatio_working_3-way'!X440)))</f>
        <v>0.32282547435629372</v>
      </c>
      <c r="Z440" s="11">
        <f>'OddsRatio_working_3-way'!X440^(1/3)*COS('OddsRatio_working_3-way'!Y440/3)</f>
        <v>0.52157796318215688</v>
      </c>
      <c r="AA440" s="11">
        <f>'OddsRatio_working_3-way'!X440^(1/3)*COS(('OddsRatio_working_3-way'!Y440+2*PI())/3)</f>
        <v>-0.30958420040809903</v>
      </c>
      <c r="AB440" s="11">
        <f>'OddsRatio_working_3-way'!X440^(1/3)*COS(('OddsRatio_working_3-way'!Y440+4*PI())/3)</f>
        <v>-0.21199376277405815</v>
      </c>
      <c r="AC440" s="11">
        <f>'OddsRatio_working_3-way'!X440^(1/3)*SIN('OddsRatio_working_3-way'!Y440/3)</f>
        <v>5.6343865438347109E-2</v>
      </c>
      <c r="AD440" s="11">
        <f>'OddsRatio_working_3-way'!X440^(1/3)*SIN(('OddsRatio_working_3-way'!Y440+2*PI())/3)</f>
        <v>0.42352783345071893</v>
      </c>
      <c r="AE440" s="11">
        <f>'OddsRatio_working_3-way'!X440^(1/3)*SIN(('OddsRatio_working_3-way'!Y440+4*PI())/3)</f>
        <v>-0.47987169888906583</v>
      </c>
      <c r="AF440" s="11">
        <f>-'OddsRatio_working_3-way'!U440/(3*'OddsRatio_working_3-way'!X440^(1/3))*COS(('OddsRatio_working_3-way'!Y440)/3)</f>
        <v>0.52157796318215677</v>
      </c>
      <c r="AG440" s="11">
        <f>-'OddsRatio_working_3-way'!U440/(3*'OddsRatio_working_3-way'!X440^(1/3))*COS(('OddsRatio_working_3-way'!Y440+2*PI())/3)</f>
        <v>-0.30958420040809892</v>
      </c>
      <c r="AH440" s="11">
        <f>-'OddsRatio_working_3-way'!U440/(3*'OddsRatio_working_3-way'!X440^(1/3))*COS(('OddsRatio_working_3-way'!Y440+4*PI())/3)</f>
        <v>-0.2119937627740581</v>
      </c>
      <c r="AI440" s="11">
        <f>'OddsRatio_working_3-way'!U440/(3*'OddsRatio_working_3-way'!X440^(1/3))*SIN(('OddsRatio_working_3-way'!Y440)/3)</f>
        <v>-5.6343865438347095E-2</v>
      </c>
      <c r="AJ440" s="11">
        <f>'OddsRatio_working_3-way'!U440/(3*'OddsRatio_working_3-way'!X440^(1/3))*SIN(('OddsRatio_working_3-way'!Y440+2*PI())/3)</f>
        <v>-0.42352783345071887</v>
      </c>
      <c r="AK440" s="11">
        <f>'OddsRatio_working_3-way'!U440/(3*'OddsRatio_working_3-way'!X440^(1/3))*SIN(('OddsRatio_working_3-way'!Y440+4*PI())/3)</f>
        <v>0.47987169888906578</v>
      </c>
      <c r="AL440" s="11">
        <f>'OddsRatio_working_3-way'!Z440+'OddsRatio_working_3-way'!AF440</f>
        <v>1.0431559263643138</v>
      </c>
      <c r="AM440" s="11">
        <f>'OddsRatio_working_3-way'!AA440+'OddsRatio_working_3-way'!AG440</f>
        <v>-0.61916840081619795</v>
      </c>
      <c r="AN440" s="11">
        <f>'OddsRatio_working_3-way'!AB440+'OddsRatio_working_3-way'!AH440</f>
        <v>-0.42398752554811625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1.0431559263643138</v>
      </c>
      <c r="AS440" s="11">
        <f>IF(('OddsRatio_working_3-way'!X440=0),IF(Q440&gt;0,-Q440^(1/3),(-Q440)^(1/3)),'OddsRatio_working_3-way'!AM440-'OddsRatio_working_3-way'!R440/3)</f>
        <v>-0.61916840081619795</v>
      </c>
      <c r="AT440" s="11">
        <f>IF(('OddsRatio_working_3-way'!X440=0),IF(Q440&gt;0,-Q440^(1/3),(-Q440)^(1/3)),'OddsRatio_working_3-way'!AN440-'OddsRatio_working_3-way'!R440/3)</f>
        <v>-0.42398752554811625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9">
        <f t="shared" si="91"/>
        <v>0.5893998114306771</v>
      </c>
      <c r="E441" s="9">
        <f t="shared" si="92"/>
        <v>0.25623472622646215</v>
      </c>
      <c r="F441" s="9">
        <f t="shared" si="93"/>
        <v>0.15436546234286067</v>
      </c>
      <c r="G441" s="9">
        <f t="shared" si="94"/>
        <v>1.0555169610967527</v>
      </c>
      <c r="H441" s="9">
        <f t="shared" si="95"/>
        <v>1.6966411943238568</v>
      </c>
      <c r="I441" s="9">
        <f t="shared" si="96"/>
        <v>3.9026716430160704</v>
      </c>
      <c r="J441" s="9">
        <f t="shared" si="97"/>
        <v>6.4781330280921452</v>
      </c>
      <c r="K441" s="11">
        <f t="shared" si="98"/>
        <v>0.60240963855421692</v>
      </c>
      <c r="L441" s="11">
        <f t="shared" si="99"/>
        <v>0.26666666666666666</v>
      </c>
      <c r="M441" s="11">
        <f t="shared" si="100"/>
        <v>0.16155088852988692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-0.24446347587441841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0.22318676969590806</v>
      </c>
      <c r="Q441" s="11">
        <f>2*'OddsRatio_working_3-way'!K441*'OddsRatio_working_3-way'!L441*'OddsRatio_working_3-way'!M441</f>
        <v>5.1903899929280933E-2</v>
      </c>
      <c r="R441" s="11">
        <f t="shared" si="101"/>
        <v>0</v>
      </c>
      <c r="S441" s="11">
        <f t="shared" si="102"/>
        <v>-0.91296570539870647</v>
      </c>
      <c r="T441" s="11">
        <f t="shared" si="103"/>
        <v>-0.21231760590667587</v>
      </c>
      <c r="U441" s="11">
        <f>'OddsRatio_working_3-way'!S441-'OddsRatio_working_3-way'!R441^2/3</f>
        <v>-0.91296570539870647</v>
      </c>
      <c r="V441" s="11">
        <f>'OddsRatio_working_3-way'!S441*'OddsRatio_working_3-way'!R441/3-2*'OddsRatio_working_3-way'!R441^3/27-'OddsRatio_working_3-way'!T441</f>
        <v>0.21231760590667587</v>
      </c>
      <c r="W441" s="11">
        <f>'OddsRatio_working_3-way'!V441^2+4*'OddsRatio_working_3-way'!U441^3/27</f>
        <v>-6.7656454884551492E-2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0.16788032989490909</v>
      </c>
      <c r="Y441" s="11">
        <f>IF('OddsRatio_working_3-way'!W441&gt;=0,IF('OddsRatio_working_3-way'!V441+SQRT('OddsRatio_working_3-way'!W441)&gt;0,0,PI()),ACOS('OddsRatio_working_3-way'!V441/(2*'OddsRatio_working_3-way'!X441)))</f>
        <v>0.88621584610861459</v>
      </c>
      <c r="Z441" s="11">
        <f>'OddsRatio_working_3-way'!X441^(1/3)*COS('OddsRatio_working_3-way'!Y441/3)</f>
        <v>0.52775848054837637</v>
      </c>
      <c r="AA441" s="11">
        <f>'OddsRatio_working_3-way'!X441^(1/3)*COS(('OddsRatio_working_3-way'!Y441+2*PI())/3)</f>
        <v>-0.40296434374191514</v>
      </c>
      <c r="AB441" s="11">
        <f>'OddsRatio_working_3-way'!X441^(1/3)*COS(('OddsRatio_working_3-way'!Y441+4*PI())/3)</f>
        <v>-0.12479413680646138</v>
      </c>
      <c r="AC441" s="11">
        <f>'OddsRatio_working_3-way'!X441^(1/3)*SIN('OddsRatio_working_3-way'!Y441/3)</f>
        <v>0.1606016438547184</v>
      </c>
      <c r="AD441" s="11">
        <f>'OddsRatio_working_3-way'!X441^(1/3)*SIN(('OddsRatio_working_3-way'!Y441+2*PI())/3)</f>
        <v>0.37675142929021038</v>
      </c>
      <c r="AE441" s="11">
        <f>'OddsRatio_working_3-way'!X441^(1/3)*SIN(('OddsRatio_working_3-way'!Y441+4*PI())/3)</f>
        <v>-0.53735307314492853</v>
      </c>
      <c r="AF441" s="11">
        <f>-'OddsRatio_working_3-way'!U441/(3*'OddsRatio_working_3-way'!X441^(1/3))*COS(('OddsRatio_working_3-way'!Y441)/3)</f>
        <v>0.52775848054837649</v>
      </c>
      <c r="AG441" s="11">
        <f>-'OddsRatio_working_3-way'!U441/(3*'OddsRatio_working_3-way'!X441^(1/3))*COS(('OddsRatio_working_3-way'!Y441+2*PI())/3)</f>
        <v>-0.40296434374191525</v>
      </c>
      <c r="AH441" s="11">
        <f>-'OddsRatio_working_3-way'!U441/(3*'OddsRatio_working_3-way'!X441^(1/3))*COS(('OddsRatio_working_3-way'!Y441+4*PI())/3)</f>
        <v>-0.12479413680646141</v>
      </c>
      <c r="AI441" s="11">
        <f>'OddsRatio_working_3-way'!U441/(3*'OddsRatio_working_3-way'!X441^(1/3))*SIN(('OddsRatio_working_3-way'!Y441)/3)</f>
        <v>-0.16060164385471842</v>
      </c>
      <c r="AJ441" s="11">
        <f>'OddsRatio_working_3-way'!U441/(3*'OddsRatio_working_3-way'!X441^(1/3))*SIN(('OddsRatio_working_3-way'!Y441+2*PI())/3)</f>
        <v>-0.37675142929021044</v>
      </c>
      <c r="AK441" s="11">
        <f>'OddsRatio_working_3-way'!U441/(3*'OddsRatio_working_3-way'!X441^(1/3))*SIN(('OddsRatio_working_3-way'!Y441+4*PI())/3)</f>
        <v>0.53735307314492864</v>
      </c>
      <c r="AL441" s="11">
        <f>'OddsRatio_working_3-way'!Z441+'OddsRatio_working_3-way'!AF441</f>
        <v>1.0555169610967527</v>
      </c>
      <c r="AM441" s="11">
        <f>'OddsRatio_working_3-way'!AA441+'OddsRatio_working_3-way'!AG441</f>
        <v>-0.8059286874838304</v>
      </c>
      <c r="AN441" s="11">
        <f>'OddsRatio_working_3-way'!AB441+'OddsRatio_working_3-way'!AH441</f>
        <v>-0.2495882736129228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1.0555169610967527</v>
      </c>
      <c r="AS441" s="11">
        <f>IF(('OddsRatio_working_3-way'!X441=0),IF(Q441&gt;0,-Q441^(1/3),(-Q441)^(1/3)),'OddsRatio_working_3-way'!AM441-'OddsRatio_working_3-way'!R441/3)</f>
        <v>-0.8059286874838304</v>
      </c>
      <c r="AT441" s="11">
        <f>IF(('OddsRatio_working_3-way'!X441=0),IF(Q441&gt;0,-Q441^(1/3),(-Q441)^(1/3)),'OddsRatio_working_3-way'!AN441-'OddsRatio_working_3-way'!R441/3)</f>
        <v>-0.2495882736129228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9">
        <f t="shared" si="91"/>
        <v>0.19078947591407944</v>
      </c>
      <c r="E442" s="9">
        <f t="shared" si="92"/>
        <v>0.26319108488619813</v>
      </c>
      <c r="F442" s="9">
        <f t="shared" si="93"/>
        <v>0.54601943919972262</v>
      </c>
      <c r="G442" s="9">
        <f t="shared" si="94"/>
        <v>1.0524514265721441</v>
      </c>
      <c r="H442" s="9">
        <f t="shared" si="95"/>
        <v>5.2413792490857425</v>
      </c>
      <c r="I442" s="9">
        <f t="shared" si="96"/>
        <v>3.7995207946819041</v>
      </c>
      <c r="J442" s="9">
        <f t="shared" si="97"/>
        <v>1.8314366269919937</v>
      </c>
      <c r="K442" s="11">
        <f t="shared" si="98"/>
        <v>0.19880715705765406</v>
      </c>
      <c r="L442" s="11">
        <f t="shared" si="99"/>
        <v>0.27322404371584696</v>
      </c>
      <c r="M442" s="11">
        <f t="shared" si="100"/>
        <v>0.55865921787709494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-0.25698730655417878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0.22698622199701626</v>
      </c>
      <c r="Q442" s="11">
        <f>2*'OddsRatio_working_3-way'!K442*'OddsRatio_working_3-way'!L442*'OddsRatio_working_3-way'!M442</f>
        <v>6.0691503207758346E-2</v>
      </c>
      <c r="R442" s="11">
        <f t="shared" si="101"/>
        <v>0</v>
      </c>
      <c r="S442" s="11">
        <f t="shared" si="102"/>
        <v>-0.88325849646259624</v>
      </c>
      <c r="T442" s="11">
        <f t="shared" si="103"/>
        <v>-0.23616537338572088</v>
      </c>
      <c r="U442" s="11">
        <f>'OddsRatio_working_3-way'!S442-'OddsRatio_working_3-way'!R442^2/3</f>
        <v>-0.88325849646259624</v>
      </c>
      <c r="V442" s="11">
        <f>'OddsRatio_working_3-way'!S442*'OddsRatio_working_3-way'!R442/3-2*'OddsRatio_working_3-way'!R442^3/27-'OddsRatio_working_3-way'!T442</f>
        <v>0.23616537338572088</v>
      </c>
      <c r="W442" s="11">
        <f>'OddsRatio_working_3-way'!V442^2+4*'OddsRatio_working_3-way'!U442^3/27</f>
        <v>-4.6310391164671061E-2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0.15975330571782234</v>
      </c>
      <c r="Y442" s="11">
        <f>IF('OddsRatio_working_3-way'!W442&gt;=0,IF('OddsRatio_working_3-way'!V442+SQRT('OddsRatio_working_3-way'!W442)&gt;0,0,PI()),ACOS('OddsRatio_working_3-way'!V442/(2*'OddsRatio_working_3-way'!X442)))</f>
        <v>0.73897925149802857</v>
      </c>
      <c r="Z442" s="11">
        <f>'OddsRatio_working_3-way'!X442^(1/3)*COS('OddsRatio_working_3-way'!Y442/3)</f>
        <v>0.52622571328607204</v>
      </c>
      <c r="AA442" s="11">
        <f>'OddsRatio_working_3-way'!X442^(1/3)*COS(('OddsRatio_working_3-way'!Y442+2*PI())/3)</f>
        <v>-0.37769687875376723</v>
      </c>
      <c r="AB442" s="11">
        <f>'OddsRatio_working_3-way'!X442^(1/3)*COS(('OddsRatio_working_3-way'!Y442+4*PI())/3)</f>
        <v>-0.14852883453230475</v>
      </c>
      <c r="AC442" s="11">
        <f>'OddsRatio_working_3-way'!X442^(1/3)*SIN('OddsRatio_working_3-way'!Y442/3)</f>
        <v>0.13231023202092146</v>
      </c>
      <c r="AD442" s="11">
        <f>'OddsRatio_working_3-way'!X442^(1/3)*SIN(('OddsRatio_working_3-way'!Y442+2*PI())/3)</f>
        <v>0.38956971981986416</v>
      </c>
      <c r="AE442" s="11">
        <f>'OddsRatio_working_3-way'!X442^(1/3)*SIN(('OddsRatio_working_3-way'!Y442+4*PI())/3)</f>
        <v>-0.52187995184078551</v>
      </c>
      <c r="AF442" s="11">
        <f>-'OddsRatio_working_3-way'!U442/(3*'OddsRatio_working_3-way'!X442^(1/3))*COS(('OddsRatio_working_3-way'!Y442)/3)</f>
        <v>0.52622571328607204</v>
      </c>
      <c r="AG442" s="11">
        <f>-'OddsRatio_working_3-way'!U442/(3*'OddsRatio_working_3-way'!X442^(1/3))*COS(('OddsRatio_working_3-way'!Y442+2*PI())/3)</f>
        <v>-0.37769687875376723</v>
      </c>
      <c r="AH442" s="11">
        <f>-'OddsRatio_working_3-way'!U442/(3*'OddsRatio_working_3-way'!X442^(1/3))*COS(('OddsRatio_working_3-way'!Y442+4*PI())/3)</f>
        <v>-0.14852883453230475</v>
      </c>
      <c r="AI442" s="11">
        <f>'OddsRatio_working_3-way'!U442/(3*'OddsRatio_working_3-way'!X442^(1/3))*SIN(('OddsRatio_working_3-way'!Y442)/3)</f>
        <v>-0.13231023202092146</v>
      </c>
      <c r="AJ442" s="11">
        <f>'OddsRatio_working_3-way'!U442/(3*'OddsRatio_working_3-way'!X442^(1/3))*SIN(('OddsRatio_working_3-way'!Y442+2*PI())/3)</f>
        <v>-0.38956971981986416</v>
      </c>
      <c r="AK442" s="11">
        <f>'OddsRatio_working_3-way'!U442/(3*'OddsRatio_working_3-way'!X442^(1/3))*SIN(('OddsRatio_working_3-way'!Y442+4*PI())/3)</f>
        <v>0.52187995184078551</v>
      </c>
      <c r="AL442" s="11">
        <f>'OddsRatio_working_3-way'!Z442+'OddsRatio_working_3-way'!AF442</f>
        <v>1.0524514265721441</v>
      </c>
      <c r="AM442" s="11">
        <f>'OddsRatio_working_3-way'!AA442+'OddsRatio_working_3-way'!AG442</f>
        <v>-0.75539375750753446</v>
      </c>
      <c r="AN442" s="11">
        <f>'OddsRatio_working_3-way'!AB442+'OddsRatio_working_3-way'!AH442</f>
        <v>-0.29705766906460951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1.0524514265721441</v>
      </c>
      <c r="AS442" s="11">
        <f>IF(('OddsRatio_working_3-way'!X442=0),IF(Q442&gt;0,-Q442^(1/3),(-Q442)^(1/3)),'OddsRatio_working_3-way'!AM442-'OddsRatio_working_3-way'!R442/3)</f>
        <v>-0.75539375750753446</v>
      </c>
      <c r="AT442" s="11">
        <f>IF(('OddsRatio_working_3-way'!X442=0),IF(Q442&gt;0,-Q442^(1/3),(-Q442)^(1/3)),'OddsRatio_working_3-way'!AN442-'OddsRatio_working_3-way'!R442/3)</f>
        <v>-0.29705766906460951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9">
        <f t="shared" si="91"/>
        <v>0.39333267915742742</v>
      </c>
      <c r="E443" s="9">
        <f t="shared" si="92"/>
        <v>0.31673196864553849</v>
      </c>
      <c r="F443" s="9">
        <f t="shared" si="93"/>
        <v>0.28993535219703398</v>
      </c>
      <c r="G443" s="9">
        <f t="shared" si="94"/>
        <v>1.0421466957658878</v>
      </c>
      <c r="H443" s="9">
        <f t="shared" si="95"/>
        <v>2.5423771097335144</v>
      </c>
      <c r="I443" s="9">
        <f t="shared" si="96"/>
        <v>3.1572436602353879</v>
      </c>
      <c r="J443" s="9">
        <f t="shared" si="97"/>
        <v>3.4490447350498363</v>
      </c>
      <c r="K443" s="11">
        <f t="shared" si="98"/>
        <v>0.40322580645161293</v>
      </c>
      <c r="L443" s="11">
        <f t="shared" si="99"/>
        <v>0.32573289902280134</v>
      </c>
      <c r="M443" s="11">
        <f t="shared" si="100"/>
        <v>0.29850746268656714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-0.28227021872877911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0.23132211172779582</v>
      </c>
      <c r="Q443" s="11">
        <f>2*'OddsRatio_working_3-way'!K443*'OddsRatio_working_3-way'!L443*'OddsRatio_working_3-way'!M443</f>
        <v>7.8414275161964697E-2</v>
      </c>
      <c r="R443" s="11">
        <f t="shared" si="101"/>
        <v>0</v>
      </c>
      <c r="S443" s="11">
        <f t="shared" si="102"/>
        <v>-0.81950590738749862</v>
      </c>
      <c r="T443" s="11">
        <f t="shared" si="103"/>
        <v>-0.27779861267372835</v>
      </c>
      <c r="U443" s="11">
        <f>'OddsRatio_working_3-way'!S443-'OddsRatio_working_3-way'!R443^2/3</f>
        <v>-0.81950590738749862</v>
      </c>
      <c r="V443" s="11">
        <f>'OddsRatio_working_3-way'!S443*'OddsRatio_working_3-way'!R443/3-2*'OddsRatio_working_3-way'!R443^3/27-'OddsRatio_working_3-way'!T443</f>
        <v>0.27779861267372835</v>
      </c>
      <c r="W443" s="11">
        <f>'OddsRatio_working_3-way'!V443^2+4*'OddsRatio_working_3-way'!U443^3/27</f>
        <v>-4.3645110654577102E-3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0.14277305441583318</v>
      </c>
      <c r="Y443" s="11">
        <f>IF('OddsRatio_working_3-way'!W443&gt;=0,IF('OddsRatio_working_3-way'!V443+SQRT('OddsRatio_working_3-way'!W443)&gt;0,0,PI()),ACOS('OddsRatio_working_3-way'!V443/(2*'OddsRatio_working_3-way'!X443)))</f>
        <v>0.23347717402581614</v>
      </c>
      <c r="Z443" s="11">
        <f>'OddsRatio_working_3-way'!X443^(1/3)*COS('OddsRatio_working_3-way'!Y443/3)</f>
        <v>0.52107334788294379</v>
      </c>
      <c r="AA443" s="11">
        <f>'OddsRatio_working_3-way'!X443^(1/3)*COS(('OddsRatio_working_3-way'!Y443+2*PI())/3)</f>
        <v>-0.29572760233814926</v>
      </c>
      <c r="AB443" s="11">
        <f>'OddsRatio_working_3-way'!X443^(1/3)*COS(('OddsRatio_working_3-way'!Y443+4*PI())/3)</f>
        <v>-0.22534574554479464</v>
      </c>
      <c r="AC443" s="11">
        <f>'OddsRatio_working_3-way'!X443^(1/3)*SIN('OddsRatio_working_3-way'!Y443/3)</f>
        <v>4.0634983965708957E-2</v>
      </c>
      <c r="AD443" s="11">
        <f>'OddsRatio_working_3-way'!X443^(1/3)*SIN(('OddsRatio_working_3-way'!Y443+2*PI())/3)</f>
        <v>0.43094526451878118</v>
      </c>
      <c r="AE443" s="11">
        <f>'OddsRatio_working_3-way'!X443^(1/3)*SIN(('OddsRatio_working_3-way'!Y443+4*PI())/3)</f>
        <v>-0.47158024848449021</v>
      </c>
      <c r="AF443" s="11">
        <f>-'OddsRatio_working_3-way'!U443/(3*'OddsRatio_working_3-way'!X443^(1/3))*COS(('OddsRatio_working_3-way'!Y443)/3)</f>
        <v>0.5210733478829439</v>
      </c>
      <c r="AG443" s="11">
        <f>-'OddsRatio_working_3-way'!U443/(3*'OddsRatio_working_3-way'!X443^(1/3))*COS(('OddsRatio_working_3-way'!Y443+2*PI())/3)</f>
        <v>-0.29572760233814938</v>
      </c>
      <c r="AH443" s="11">
        <f>-'OddsRatio_working_3-way'!U443/(3*'OddsRatio_working_3-way'!X443^(1/3))*COS(('OddsRatio_working_3-way'!Y443+4*PI())/3)</f>
        <v>-0.2253457455447947</v>
      </c>
      <c r="AI443" s="11">
        <f>'OddsRatio_working_3-way'!U443/(3*'OddsRatio_working_3-way'!X443^(1/3))*SIN(('OddsRatio_working_3-way'!Y443)/3)</f>
        <v>-4.0634983965708971E-2</v>
      </c>
      <c r="AJ443" s="11">
        <f>'OddsRatio_working_3-way'!U443/(3*'OddsRatio_working_3-way'!X443^(1/3))*SIN(('OddsRatio_working_3-way'!Y443+2*PI())/3)</f>
        <v>-0.43094526451878123</v>
      </c>
      <c r="AK443" s="11">
        <f>'OddsRatio_working_3-way'!U443/(3*'OddsRatio_working_3-way'!X443^(1/3))*SIN(('OddsRatio_working_3-way'!Y443+4*PI())/3)</f>
        <v>0.47158024848449026</v>
      </c>
      <c r="AL443" s="11">
        <f>'OddsRatio_working_3-way'!Z443+'OddsRatio_working_3-way'!AF443</f>
        <v>1.0421466957658878</v>
      </c>
      <c r="AM443" s="11">
        <f>'OddsRatio_working_3-way'!AA443+'OddsRatio_working_3-way'!AG443</f>
        <v>-0.59145520467629864</v>
      </c>
      <c r="AN443" s="11">
        <f>'OddsRatio_working_3-way'!AB443+'OddsRatio_working_3-way'!AH443</f>
        <v>-0.45069149108958934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1.0421466957658878</v>
      </c>
      <c r="AS443" s="11">
        <f>IF(('OddsRatio_working_3-way'!X443=0),IF(Q443&gt;0,-Q443^(1/3),(-Q443)^(1/3)),'OddsRatio_working_3-way'!AM443-'OddsRatio_working_3-way'!R443/3)</f>
        <v>-0.59145520467629864</v>
      </c>
      <c r="AT443" s="11">
        <f>IF(('OddsRatio_working_3-way'!X443=0),IF(Q443&gt;0,-Q443^(1/3),(-Q443)^(1/3)),'OddsRatio_working_3-way'!AN443-'OddsRatio_working_3-way'!R443/3)</f>
        <v>-0.45069149108958934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9">
        <f t="shared" si="91"/>
        <v>0.48391994040551534</v>
      </c>
      <c r="E444" s="9">
        <f t="shared" si="92"/>
        <v>0.29552170357059304</v>
      </c>
      <c r="F444" s="9">
        <f t="shared" si="93"/>
        <v>0.22055835602389137</v>
      </c>
      <c r="G444" s="9">
        <f t="shared" si="94"/>
        <v>1.0455465883792792</v>
      </c>
      <c r="H444" s="9">
        <f t="shared" si="95"/>
        <v>2.0664575201468653</v>
      </c>
      <c r="I444" s="9">
        <f t="shared" si="96"/>
        <v>3.3838462215047564</v>
      </c>
      <c r="J444" s="9">
        <f t="shared" si="97"/>
        <v>4.5339474687219639</v>
      </c>
      <c r="K444" s="11">
        <f t="shared" si="98"/>
        <v>0.49504950495049505</v>
      </c>
      <c r="L444" s="11">
        <f t="shared" si="99"/>
        <v>0.3048780487804878</v>
      </c>
      <c r="M444" s="11">
        <f t="shared" si="100"/>
        <v>0.22831050228310504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-0.27086469087937848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0.23018506327746041</v>
      </c>
      <c r="Q444" s="11">
        <f>2*'OddsRatio_working_3-way'!K444*'OddsRatio_working_3-way'!L444*'OddsRatio_working_3-way'!M444</f>
        <v>6.8917683616006101E-2</v>
      </c>
      <c r="R444" s="11">
        <f t="shared" si="101"/>
        <v>0</v>
      </c>
      <c r="S444" s="11">
        <f t="shared" si="102"/>
        <v>-0.84981568668160767</v>
      </c>
      <c r="T444" s="11">
        <f t="shared" si="103"/>
        <v>-0.25443583433581063</v>
      </c>
      <c r="U444" s="11">
        <f>'OddsRatio_working_3-way'!S444-'OddsRatio_working_3-way'!R444^2/3</f>
        <v>-0.84981568668160767</v>
      </c>
      <c r="V444" s="11">
        <f>'OddsRatio_working_3-way'!S444*'OddsRatio_working_3-way'!R444/3-2*'OddsRatio_working_3-way'!R444^3/27-'OddsRatio_working_3-way'!T444</f>
        <v>0.25443583433581063</v>
      </c>
      <c r="W444" s="11">
        <f>'OddsRatio_working_3-way'!V444^2+4*'OddsRatio_working_3-way'!U444^3/27</f>
        <v>-2.6184715465572023E-2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0.15076663196786291</v>
      </c>
      <c r="Y444" s="11">
        <f>IF('OddsRatio_working_3-way'!W444&gt;=0,IF('OddsRatio_working_3-way'!V444+SQRT('OddsRatio_working_3-way'!W444)&gt;0,0,PI()),ACOS('OddsRatio_working_3-way'!V444/(2*'OddsRatio_working_3-way'!X444)))</f>
        <v>0.56645839940849818</v>
      </c>
      <c r="Z444" s="11">
        <f>'OddsRatio_working_3-way'!X444^(1/3)*COS('OddsRatio_working_3-way'!Y444/3)</f>
        <v>0.52277329418963958</v>
      </c>
      <c r="AA444" s="11">
        <f>'OddsRatio_working_3-way'!X444^(1/3)*COS(('OddsRatio_working_3-way'!Y444+2*PI())/3)</f>
        <v>-0.34790244814865218</v>
      </c>
      <c r="AB444" s="11">
        <f>'OddsRatio_working_3-way'!X444^(1/3)*COS(('OddsRatio_working_3-way'!Y444+4*PI())/3)</f>
        <v>-0.17487084604098735</v>
      </c>
      <c r="AC444" s="11">
        <f>'OddsRatio_working_3-way'!X444^(1/3)*SIN('OddsRatio_working_3-way'!Y444/3)</f>
        <v>9.989984205517248E-2</v>
      </c>
      <c r="AD444" s="11">
        <f>'OddsRatio_working_3-way'!X444^(1/3)*SIN(('OddsRatio_working_3-way'!Y444+2*PI())/3)</f>
        <v>0.40278503216071754</v>
      </c>
      <c r="AE444" s="11">
        <f>'OddsRatio_working_3-way'!X444^(1/3)*SIN(('OddsRatio_working_3-way'!Y444+4*PI())/3)</f>
        <v>-0.50268487421589003</v>
      </c>
      <c r="AF444" s="11">
        <f>-'OddsRatio_working_3-way'!U444/(3*'OddsRatio_working_3-way'!X444^(1/3))*COS(('OddsRatio_working_3-way'!Y444)/3)</f>
        <v>0.52277329418963958</v>
      </c>
      <c r="AG444" s="11">
        <f>-'OddsRatio_working_3-way'!U444/(3*'OddsRatio_working_3-way'!X444^(1/3))*COS(('OddsRatio_working_3-way'!Y444+2*PI())/3)</f>
        <v>-0.34790244814865218</v>
      </c>
      <c r="AH444" s="11">
        <f>-'OddsRatio_working_3-way'!U444/(3*'OddsRatio_working_3-way'!X444^(1/3))*COS(('OddsRatio_working_3-way'!Y444+4*PI())/3)</f>
        <v>-0.17487084604098735</v>
      </c>
      <c r="AI444" s="11">
        <f>'OddsRatio_working_3-way'!U444/(3*'OddsRatio_working_3-way'!X444^(1/3))*SIN(('OddsRatio_working_3-way'!Y444)/3)</f>
        <v>-9.989984205517248E-2</v>
      </c>
      <c r="AJ444" s="11">
        <f>'OddsRatio_working_3-way'!U444/(3*'OddsRatio_working_3-way'!X444^(1/3))*SIN(('OddsRatio_working_3-way'!Y444+2*PI())/3)</f>
        <v>-0.40278503216071754</v>
      </c>
      <c r="AK444" s="11">
        <f>'OddsRatio_working_3-way'!U444/(3*'OddsRatio_working_3-way'!X444^(1/3))*SIN(('OddsRatio_working_3-way'!Y444+4*PI())/3)</f>
        <v>0.50268487421589003</v>
      </c>
      <c r="AL444" s="11">
        <f>'OddsRatio_working_3-way'!Z444+'OddsRatio_working_3-way'!AF444</f>
        <v>1.0455465883792792</v>
      </c>
      <c r="AM444" s="11">
        <f>'OddsRatio_working_3-way'!AA444+'OddsRatio_working_3-way'!AG444</f>
        <v>-0.69580489629730435</v>
      </c>
      <c r="AN444" s="11">
        <f>'OddsRatio_working_3-way'!AB444+'OddsRatio_working_3-way'!AH444</f>
        <v>-0.3497416920819747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1.0455465883792792</v>
      </c>
      <c r="AS444" s="11">
        <f>IF(('OddsRatio_working_3-way'!X444=0),IF(Q444&gt;0,-Q444^(1/3),(-Q444)^(1/3)),'OddsRatio_working_3-way'!AM444-'OddsRatio_working_3-way'!R444/3)</f>
        <v>-0.69580489629730435</v>
      </c>
      <c r="AT444" s="11">
        <f>IF(('OddsRatio_working_3-way'!X444=0),IF(Q444&gt;0,-Q444^(1/3),(-Q444)^(1/3)),'OddsRatio_working_3-way'!AN444-'OddsRatio_working_3-way'!R444/3)</f>
        <v>-0.3497416920819747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9">
        <f t="shared" si="91"/>
        <v>0.44751289313735798</v>
      </c>
      <c r="E445" s="9">
        <f t="shared" si="92"/>
        <v>0.30001805297052631</v>
      </c>
      <c r="F445" s="9">
        <f t="shared" si="93"/>
        <v>0.25246905389211571</v>
      </c>
      <c r="G445" s="9">
        <f t="shared" si="94"/>
        <v>1.0462478730232894</v>
      </c>
      <c r="H445" s="9">
        <f t="shared" si="95"/>
        <v>2.2345724901674813</v>
      </c>
      <c r="I445" s="9">
        <f t="shared" si="96"/>
        <v>3.3331327568419349</v>
      </c>
      <c r="J445" s="9">
        <f t="shared" si="97"/>
        <v>3.9608814806559098</v>
      </c>
      <c r="K445" s="11">
        <f t="shared" si="98"/>
        <v>0.4587155963302752</v>
      </c>
      <c r="L445" s="11">
        <f t="shared" si="99"/>
        <v>0.30959752321981426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-0.27613122271777046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0.23138052373723147</v>
      </c>
      <c r="Q445" s="11">
        <f>2*'OddsRatio_working_3-way'!K445*'OddsRatio_working_3-way'!L445*'OddsRatio_working_3-way'!M445</f>
        <v>7.4160424274753681E-2</v>
      </c>
      <c r="R445" s="11">
        <f t="shared" si="101"/>
        <v>0</v>
      </c>
      <c r="S445" s="11">
        <f t="shared" si="102"/>
        <v>-0.83793683836225219</v>
      </c>
      <c r="T445" s="11">
        <f t="shared" si="103"/>
        <v>-0.2685694994750808</v>
      </c>
      <c r="U445" s="11">
        <f>'OddsRatio_working_3-way'!S445-'OddsRatio_working_3-way'!R445^2/3</f>
        <v>-0.83793683836225219</v>
      </c>
      <c r="V445" s="11">
        <f>'OddsRatio_working_3-way'!S445*'OddsRatio_working_3-way'!R445/3-2*'OddsRatio_working_3-way'!R445^3/27-'OddsRatio_working_3-way'!T445</f>
        <v>0.2685694994750808</v>
      </c>
      <c r="W445" s="11">
        <f>'OddsRatio_working_3-way'!V445^2+4*'OddsRatio_working_3-way'!U445^3/27</f>
        <v>-1.5033004305136419E-2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0.14761654747472575</v>
      </c>
      <c r="Y445" s="11">
        <f>IF('OddsRatio_working_3-way'!W445&gt;=0,IF('OddsRatio_working_3-way'!V445+SQRT('OddsRatio_working_3-way'!W445)&gt;0,0,PI()),ACOS('OddsRatio_working_3-way'!V445/(2*'OddsRatio_working_3-way'!X445)))</f>
        <v>0.42826827447819671</v>
      </c>
      <c r="Z445" s="11">
        <f>'OddsRatio_working_3-way'!X445^(1/3)*COS('OddsRatio_working_3-way'!Y445/3)</f>
        <v>0.52312393651164468</v>
      </c>
      <c r="AA445" s="11">
        <f>'OddsRatio_working_3-way'!X445^(1/3)*COS(('OddsRatio_working_3-way'!Y445+2*PI())/3)</f>
        <v>-0.32667893898530004</v>
      </c>
      <c r="AB445" s="11">
        <f>'OddsRatio_working_3-way'!X445^(1/3)*COS(('OddsRatio_working_3-way'!Y445+4*PI())/3)</f>
        <v>-0.19644499752634498</v>
      </c>
      <c r="AC445" s="11">
        <f>'OddsRatio_working_3-way'!X445^(1/3)*SIN('OddsRatio_working_3-way'!Y445/3)</f>
        <v>7.5190601158953874E-2</v>
      </c>
      <c r="AD445" s="11">
        <f>'OddsRatio_working_3-way'!X445^(1/3)*SIN(('OddsRatio_working_3-way'!Y445+2*PI())/3)</f>
        <v>0.41544331776732524</v>
      </c>
      <c r="AE445" s="11">
        <f>'OddsRatio_working_3-way'!X445^(1/3)*SIN(('OddsRatio_working_3-way'!Y445+4*PI())/3)</f>
        <v>-0.49063391892627889</v>
      </c>
      <c r="AF445" s="11">
        <f>-'OddsRatio_working_3-way'!U445/(3*'OddsRatio_working_3-way'!X445^(1/3))*COS(('OddsRatio_working_3-way'!Y445)/3)</f>
        <v>0.52312393651164457</v>
      </c>
      <c r="AG445" s="11">
        <f>-'OddsRatio_working_3-way'!U445/(3*'OddsRatio_working_3-way'!X445^(1/3))*COS(('OddsRatio_working_3-way'!Y445+2*PI())/3)</f>
        <v>-0.32667893898529998</v>
      </c>
      <c r="AH445" s="11">
        <f>-'OddsRatio_working_3-way'!U445/(3*'OddsRatio_working_3-way'!X445^(1/3))*COS(('OddsRatio_working_3-way'!Y445+4*PI())/3)</f>
        <v>-0.19644499752634495</v>
      </c>
      <c r="AI445" s="11">
        <f>'OddsRatio_working_3-way'!U445/(3*'OddsRatio_working_3-way'!X445^(1/3))*SIN(('OddsRatio_working_3-way'!Y445)/3)</f>
        <v>-7.519060115895386E-2</v>
      </c>
      <c r="AJ445" s="11">
        <f>'OddsRatio_working_3-way'!U445/(3*'OddsRatio_working_3-way'!X445^(1/3))*SIN(('OddsRatio_working_3-way'!Y445+2*PI())/3)</f>
        <v>-0.41544331776732513</v>
      </c>
      <c r="AK445" s="11">
        <f>'OddsRatio_working_3-way'!U445/(3*'OddsRatio_working_3-way'!X445^(1/3))*SIN(('OddsRatio_working_3-way'!Y445+4*PI())/3)</f>
        <v>0.49063391892627878</v>
      </c>
      <c r="AL445" s="11">
        <f>'OddsRatio_working_3-way'!Z445+'OddsRatio_working_3-way'!AF445</f>
        <v>1.0462478730232894</v>
      </c>
      <c r="AM445" s="11">
        <f>'OddsRatio_working_3-way'!AA445+'OddsRatio_working_3-way'!AG445</f>
        <v>-0.65335787797059997</v>
      </c>
      <c r="AN445" s="11">
        <f>'OddsRatio_working_3-way'!AB445+'OddsRatio_working_3-way'!AH445</f>
        <v>-0.39288999505268996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1.0462478730232894</v>
      </c>
      <c r="AS445" s="11">
        <f>IF(('OddsRatio_working_3-way'!X445=0),IF(Q445&gt;0,-Q445^(1/3),(-Q445)^(1/3)),'OddsRatio_working_3-way'!AM445-'OddsRatio_working_3-way'!R445/3)</f>
        <v>-0.65335787797059997</v>
      </c>
      <c r="AT445" s="11">
        <f>IF(('OddsRatio_working_3-way'!X445=0),IF(Q445&gt;0,-Q445^(1/3),(-Q445)^(1/3)),'OddsRatio_working_3-way'!AN445-'OddsRatio_working_3-way'!R445/3)</f>
        <v>-0.39288999505268996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9">
        <f t="shared" si="91"/>
        <v>0.30923601473177964</v>
      </c>
      <c r="E446" s="9">
        <f t="shared" si="92"/>
        <v>0.30725247320955762</v>
      </c>
      <c r="F446" s="9">
        <f t="shared" si="93"/>
        <v>0.38351151205866274</v>
      </c>
      <c r="G446" s="9">
        <f t="shared" si="94"/>
        <v>1.0438205565539163</v>
      </c>
      <c r="H446" s="9">
        <f t="shared" si="95"/>
        <v>3.2337759910253809</v>
      </c>
      <c r="I446" s="9">
        <f t="shared" si="96"/>
        <v>3.2546524021564598</v>
      </c>
      <c r="J446" s="9">
        <f t="shared" si="97"/>
        <v>2.6074836570930309</v>
      </c>
      <c r="K446" s="11">
        <f t="shared" si="98"/>
        <v>0.31847133757961782</v>
      </c>
      <c r="L446" s="11">
        <f t="shared" si="99"/>
        <v>0.31645569620253161</v>
      </c>
      <c r="M446" s="11">
        <f t="shared" si="100"/>
        <v>0.39370078740157477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-0.28244754094926228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0.23171940240518385</v>
      </c>
      <c r="Q446" s="11">
        <f>2*'OddsRatio_working_3-way'!K446*'OddsRatio_working_3-way'!L446*'OddsRatio_working_3-way'!M446</f>
        <v>7.9355959727802697E-2</v>
      </c>
      <c r="R446" s="11">
        <f t="shared" si="101"/>
        <v>0</v>
      </c>
      <c r="S446" s="11">
        <f t="shared" si="102"/>
        <v>-0.82039801665969891</v>
      </c>
      <c r="T446" s="11">
        <f t="shared" si="103"/>
        <v>-0.28095822488345856</v>
      </c>
      <c r="U446" s="11">
        <f>'OddsRatio_working_3-way'!S446-'OddsRatio_working_3-way'!R446^2/3</f>
        <v>-0.82039801665969891</v>
      </c>
      <c r="V446" s="11">
        <f>'OddsRatio_working_3-way'!S446*'OddsRatio_working_3-way'!R446/3-2*'OddsRatio_working_3-way'!R446^3/27-'OddsRatio_working_3-way'!T446</f>
        <v>0.28095822488345856</v>
      </c>
      <c r="W446" s="11">
        <f>'OddsRatio_working_3-way'!V446^2+4*'OddsRatio_working_3-way'!U446^3/27</f>
        <v>-2.8656268296633897E-3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0.1430062507019601</v>
      </c>
      <c r="Y446" s="11">
        <f>IF('OddsRatio_working_3-way'!W446&gt;=0,IF('OddsRatio_working_3-way'!V446+SQRT('OddsRatio_working_3-way'!W446)&gt;0,0,PI()),ACOS('OddsRatio_working_3-way'!V446/(2*'OddsRatio_working_3-way'!X446)))</f>
        <v>0.18827541992010421</v>
      </c>
      <c r="Z446" s="11">
        <f>'OddsRatio_working_3-way'!X446^(1/3)*COS('OddsRatio_working_3-way'!Y446/3)</f>
        <v>0.52191027827695813</v>
      </c>
      <c r="AA446" s="11">
        <f>'OddsRatio_working_3-way'!X446^(1/3)*COS(('OddsRatio_working_3-way'!Y446+2*PI())/3)</f>
        <v>-0.28935848817650217</v>
      </c>
      <c r="AB446" s="11">
        <f>'OddsRatio_working_3-way'!X446^(1/3)*COS(('OddsRatio_working_3-way'!Y446+4*PI())/3)</f>
        <v>-0.23255179010045596</v>
      </c>
      <c r="AC446" s="11">
        <f>'OddsRatio_working_3-way'!X446^(1/3)*SIN('OddsRatio_working_3-way'!Y446/3)</f>
        <v>3.2797362425979075E-2</v>
      </c>
      <c r="AD446" s="11">
        <f>'OddsRatio_working_3-way'!X446^(1/3)*SIN(('OddsRatio_working_3-way'!Y446+2*PI())/3)</f>
        <v>0.43558887827106196</v>
      </c>
      <c r="AE446" s="11">
        <f>'OddsRatio_working_3-way'!X446^(1/3)*SIN(('OddsRatio_working_3-way'!Y446+4*PI())/3)</f>
        <v>-0.46838624069704099</v>
      </c>
      <c r="AF446" s="11">
        <f>-'OddsRatio_working_3-way'!U446/(3*'OddsRatio_working_3-way'!X446^(1/3))*COS(('OddsRatio_working_3-way'!Y446)/3)</f>
        <v>0.52191027827695813</v>
      </c>
      <c r="AG446" s="11">
        <f>-'OddsRatio_working_3-way'!U446/(3*'OddsRatio_working_3-way'!X446^(1/3))*COS(('OddsRatio_working_3-way'!Y446+2*PI())/3)</f>
        <v>-0.28935848817650217</v>
      </c>
      <c r="AH446" s="11">
        <f>-'OddsRatio_working_3-way'!U446/(3*'OddsRatio_working_3-way'!X446^(1/3))*COS(('OddsRatio_working_3-way'!Y446+4*PI())/3)</f>
        <v>-0.23255179010045596</v>
      </c>
      <c r="AI446" s="11">
        <f>'OddsRatio_working_3-way'!U446/(3*'OddsRatio_working_3-way'!X446^(1/3))*SIN(('OddsRatio_working_3-way'!Y446)/3)</f>
        <v>-3.2797362425979075E-2</v>
      </c>
      <c r="AJ446" s="11">
        <f>'OddsRatio_working_3-way'!U446/(3*'OddsRatio_working_3-way'!X446^(1/3))*SIN(('OddsRatio_working_3-way'!Y446+2*PI())/3)</f>
        <v>-0.43558887827106196</v>
      </c>
      <c r="AK446" s="11">
        <f>'OddsRatio_working_3-way'!U446/(3*'OddsRatio_working_3-way'!X446^(1/3))*SIN(('OddsRatio_working_3-way'!Y446+4*PI())/3)</f>
        <v>0.46838624069704099</v>
      </c>
      <c r="AL446" s="11">
        <f>'OddsRatio_working_3-way'!Z446+'OddsRatio_working_3-way'!AF446</f>
        <v>1.0438205565539163</v>
      </c>
      <c r="AM446" s="11">
        <f>'OddsRatio_working_3-way'!AA446+'OddsRatio_working_3-way'!AG446</f>
        <v>-0.57871697635300434</v>
      </c>
      <c r="AN446" s="11">
        <f>'OddsRatio_working_3-way'!AB446+'OddsRatio_working_3-way'!AH446</f>
        <v>-0.46510358020091191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1.0438205565539163</v>
      </c>
      <c r="AS446" s="11">
        <f>IF(('OddsRatio_working_3-way'!X446=0),IF(Q446&gt;0,-Q446^(1/3),(-Q446)^(1/3)),'OddsRatio_working_3-way'!AM446-'OddsRatio_working_3-way'!R446/3)</f>
        <v>-0.57871697635300434</v>
      </c>
      <c r="AT446" s="11">
        <f>IF(('OddsRatio_working_3-way'!X446=0),IF(Q446&gt;0,-Q446^(1/3),(-Q446)^(1/3)),'OddsRatio_working_3-way'!AN446-'OddsRatio_working_3-way'!R446/3)</f>
        <v>-0.46510358020091191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9">
        <f t="shared" si="91"/>
        <v>0.52037640190641332</v>
      </c>
      <c r="E447" s="9">
        <f t="shared" si="92"/>
        <v>0.27797247613444154</v>
      </c>
      <c r="F447" s="9">
        <f t="shared" si="93"/>
        <v>0.20165112195914509</v>
      </c>
      <c r="G447" s="9">
        <f t="shared" si="94"/>
        <v>1.0473703534955054</v>
      </c>
      <c r="H447" s="9">
        <f t="shared" si="95"/>
        <v>1.9216859110760449</v>
      </c>
      <c r="I447" s="9">
        <f t="shared" si="96"/>
        <v>3.5974784766688535</v>
      </c>
      <c r="J447" s="9">
        <f t="shared" si="97"/>
        <v>4.9590599362130101</v>
      </c>
      <c r="K447" s="11">
        <f t="shared" si="98"/>
        <v>0.53191489361702127</v>
      </c>
      <c r="L447" s="11">
        <f t="shared" si="99"/>
        <v>0.28735632183908044</v>
      </c>
      <c r="M447" s="11">
        <f t="shared" si="100"/>
        <v>0.20920502092050208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-0.26379172205048551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0.22831435702072406</v>
      </c>
      <c r="Q447" s="11">
        <f>2*'OddsRatio_working_3-way'!K447*'OddsRatio_working_3-way'!L447*'OddsRatio_working_3-way'!M447</f>
        <v>6.395360140636526E-2</v>
      </c>
      <c r="R447" s="11">
        <f t="shared" si="101"/>
        <v>0</v>
      </c>
      <c r="S447" s="11">
        <f t="shared" si="102"/>
        <v>-0.8655099380905833</v>
      </c>
      <c r="T447" s="11">
        <f t="shared" si="103"/>
        <v>-0.24243975856879074</v>
      </c>
      <c r="U447" s="11">
        <f>'OddsRatio_working_3-way'!S447-'OddsRatio_working_3-way'!R447^2/3</f>
        <v>-0.8655099380905833</v>
      </c>
      <c r="V447" s="11">
        <f>'OddsRatio_working_3-way'!S447*'OddsRatio_working_3-way'!R447/3-2*'OddsRatio_working_3-way'!R447^3/27-'OddsRatio_working_3-way'!T447</f>
        <v>0.24243975856879074</v>
      </c>
      <c r="W447" s="11">
        <f>'OddsRatio_working_3-way'!V447^2+4*'OddsRatio_working_3-way'!U447^3/27</f>
        <v>-3.7276288681658255E-2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0.15496235447403975</v>
      </c>
      <c r="Y447" s="11">
        <f>IF('OddsRatio_working_3-way'!W447&gt;=0,IF('OddsRatio_working_3-way'!V447+SQRT('OddsRatio_working_3-way'!W447)&gt;0,0,PI()),ACOS('OddsRatio_working_3-way'!V447/(2*'OddsRatio_working_3-way'!X447)))</f>
        <v>0.6725209107618495</v>
      </c>
      <c r="Z447" s="11">
        <f>'OddsRatio_working_3-way'!X447^(1/3)*COS('OddsRatio_working_3-way'!Y447/3)</f>
        <v>0.52368517674775272</v>
      </c>
      <c r="AA447" s="11">
        <f>'OddsRatio_working_3-way'!X447^(1/3)*COS(('OddsRatio_working_3-way'!Y447+2*PI())/3)</f>
        <v>-0.36524888055985544</v>
      </c>
      <c r="AB447" s="11">
        <f>'OddsRatio_working_3-way'!X447^(1/3)*COS(('OddsRatio_working_3-way'!Y447+4*PI())/3)</f>
        <v>-0.15843629618789715</v>
      </c>
      <c r="AC447" s="11">
        <f>'OddsRatio_working_3-way'!X447^(1/3)*SIN('OddsRatio_working_3-way'!Y447/3)</f>
        <v>0.11940330125895228</v>
      </c>
      <c r="AD447" s="11">
        <f>'OddsRatio_working_3-way'!X447^(1/3)*SIN(('OddsRatio_working_3-way'!Y447+2*PI())/3)</f>
        <v>0.39382301601942149</v>
      </c>
      <c r="AE447" s="11">
        <f>'OddsRatio_working_3-way'!X447^(1/3)*SIN(('OddsRatio_working_3-way'!Y447+4*PI())/3)</f>
        <v>-0.51322631727837387</v>
      </c>
      <c r="AF447" s="11">
        <f>-'OddsRatio_working_3-way'!U447/(3*'OddsRatio_working_3-way'!X447^(1/3))*COS(('OddsRatio_working_3-way'!Y447)/3)</f>
        <v>0.52368517674775272</v>
      </c>
      <c r="AG447" s="11">
        <f>-'OddsRatio_working_3-way'!U447/(3*'OddsRatio_working_3-way'!X447^(1/3))*COS(('OddsRatio_working_3-way'!Y447+2*PI())/3)</f>
        <v>-0.36524888055985544</v>
      </c>
      <c r="AH447" s="11">
        <f>-'OddsRatio_working_3-way'!U447/(3*'OddsRatio_working_3-way'!X447^(1/3))*COS(('OddsRatio_working_3-way'!Y447+4*PI())/3)</f>
        <v>-0.15843629618789715</v>
      </c>
      <c r="AI447" s="11">
        <f>'OddsRatio_working_3-way'!U447/(3*'OddsRatio_working_3-way'!X447^(1/3))*SIN(('OddsRatio_working_3-way'!Y447)/3)</f>
        <v>-0.11940330125895228</v>
      </c>
      <c r="AJ447" s="11">
        <f>'OddsRatio_working_3-way'!U447/(3*'OddsRatio_working_3-way'!X447^(1/3))*SIN(('OddsRatio_working_3-way'!Y447+2*PI())/3)</f>
        <v>-0.39382301601942149</v>
      </c>
      <c r="AK447" s="11">
        <f>'OddsRatio_working_3-way'!U447/(3*'OddsRatio_working_3-way'!X447^(1/3))*SIN(('OddsRatio_working_3-way'!Y447+4*PI())/3)</f>
        <v>0.51322631727837387</v>
      </c>
      <c r="AL447" s="11">
        <f>'OddsRatio_working_3-way'!Z447+'OddsRatio_working_3-way'!AF447</f>
        <v>1.0473703534955054</v>
      </c>
      <c r="AM447" s="11">
        <f>'OddsRatio_working_3-way'!AA447+'OddsRatio_working_3-way'!AG447</f>
        <v>-0.73049776111971088</v>
      </c>
      <c r="AN447" s="11">
        <f>'OddsRatio_working_3-way'!AB447+'OddsRatio_working_3-way'!AH447</f>
        <v>-0.31687259237579429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1.0473703534955054</v>
      </c>
      <c r="AS447" s="11">
        <f>IF(('OddsRatio_working_3-way'!X447=0),IF(Q447&gt;0,-Q447^(1/3),(-Q447)^(1/3)),'OddsRatio_working_3-way'!AM447-'OddsRatio_working_3-way'!R447/3)</f>
        <v>-0.73049776111971088</v>
      </c>
      <c r="AT447" s="11">
        <f>IF(('OddsRatio_working_3-way'!X447=0),IF(Q447&gt;0,-Q447^(1/3),(-Q447)^(1/3)),'OddsRatio_working_3-way'!AN447-'OddsRatio_working_3-way'!R447/3)</f>
        <v>-0.31687259237579429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9">
        <f t="shared" si="91"/>
        <v>0.40119533539641899</v>
      </c>
      <c r="E448" s="9">
        <f t="shared" si="92"/>
        <v>0.28030001646685448</v>
      </c>
      <c r="F448" s="9">
        <f t="shared" si="93"/>
        <v>0.31850464813672658</v>
      </c>
      <c r="G448" s="9">
        <f t="shared" si="94"/>
        <v>1.0437422466241926</v>
      </c>
      <c r="H448" s="9">
        <f t="shared" si="95"/>
        <v>2.4925514126725958</v>
      </c>
      <c r="I448" s="9">
        <f t="shared" si="96"/>
        <v>3.5676059266955131</v>
      </c>
      <c r="J448" s="9">
        <f t="shared" si="97"/>
        <v>3.1396716055795939</v>
      </c>
      <c r="K448" s="11">
        <f t="shared" si="98"/>
        <v>0.41152263374485593</v>
      </c>
      <c r="L448" s="11">
        <f t="shared" si="99"/>
        <v>0.28901734104046245</v>
      </c>
      <c r="M448" s="11">
        <f t="shared" si="100"/>
        <v>0.32786885245901642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-0.28121779190985419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0.23163502742769304</v>
      </c>
      <c r="Q448" s="11">
        <f>2*'OddsRatio_working_3-way'!K448*'OddsRatio_working_3-way'!L448*'OddsRatio_working_3-way'!M448</f>
        <v>7.7991591726495973E-2</v>
      </c>
      <c r="R448" s="11">
        <f t="shared" si="101"/>
        <v>0</v>
      </c>
      <c r="S448" s="11">
        <f t="shared" si="102"/>
        <v>-0.82368553516679643</v>
      </c>
      <c r="T448" s="11">
        <f t="shared" si="103"/>
        <v>-0.27733519702585741</v>
      </c>
      <c r="U448" s="11">
        <f>'OddsRatio_working_3-way'!S448-'OddsRatio_working_3-way'!R448^2/3</f>
        <v>-0.82368553516679643</v>
      </c>
      <c r="V448" s="11">
        <f>'OddsRatio_working_3-way'!S448*'OddsRatio_working_3-way'!R448/3-2*'OddsRatio_working_3-way'!R448^3/27-'OddsRatio_working_3-way'!T448</f>
        <v>0.27733519702585741</v>
      </c>
      <c r="W448" s="11">
        <f>'OddsRatio_working_3-way'!V448^2+4*'OddsRatio_working_3-way'!U448^3/27</f>
        <v>-5.875696075309772E-3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0.14386669835709107</v>
      </c>
      <c r="Y448" s="11">
        <f>IF('OddsRatio_working_3-way'!W448&gt;=0,IF('OddsRatio_working_3-way'!V448+SQRT('OddsRatio_working_3-way'!W448)&gt;0,0,PI()),ACOS('OddsRatio_working_3-way'!V448/(2*'OddsRatio_working_3-way'!X448)))</f>
        <v>0.26965941000723181</v>
      </c>
      <c r="Z448" s="11">
        <f>'OddsRatio_working_3-way'!X448^(1/3)*COS('OddsRatio_working_3-way'!Y448/3)</f>
        <v>0.5218711233120964</v>
      </c>
      <c r="AA448" s="11">
        <f>'OddsRatio_working_3-way'!X448^(1/3)*COS(('OddsRatio_working_3-way'!Y448+2*PI())/3)</f>
        <v>-0.30166984428661842</v>
      </c>
      <c r="AB448" s="11">
        <f>'OddsRatio_working_3-way'!X448^(1/3)*COS(('OddsRatio_working_3-way'!Y448+4*PI())/3)</f>
        <v>-0.22020127902547784</v>
      </c>
      <c r="AC448" s="11">
        <f>'OddsRatio_working_3-way'!X448^(1/3)*SIN('OddsRatio_working_3-way'!Y448/3)</f>
        <v>4.7035898084012137E-2</v>
      </c>
      <c r="AD448" s="11">
        <f>'OddsRatio_working_3-way'!X448^(1/3)*SIN(('OddsRatio_working_3-way'!Y448+2*PI())/3)</f>
        <v>0.42843570124779085</v>
      </c>
      <c r="AE448" s="11">
        <f>'OddsRatio_working_3-way'!X448^(1/3)*SIN(('OddsRatio_working_3-way'!Y448+4*PI())/3)</f>
        <v>-0.47547159933180289</v>
      </c>
      <c r="AF448" s="11">
        <f>-'OddsRatio_working_3-way'!U448/(3*'OddsRatio_working_3-way'!X448^(1/3))*COS(('OddsRatio_working_3-way'!Y448)/3)</f>
        <v>0.52187112331209629</v>
      </c>
      <c r="AG448" s="11">
        <f>-'OddsRatio_working_3-way'!U448/(3*'OddsRatio_working_3-way'!X448^(1/3))*COS(('OddsRatio_working_3-way'!Y448+2*PI())/3)</f>
        <v>-0.30166984428661836</v>
      </c>
      <c r="AH448" s="11">
        <f>-'OddsRatio_working_3-way'!U448/(3*'OddsRatio_working_3-way'!X448^(1/3))*COS(('OddsRatio_working_3-way'!Y448+4*PI())/3)</f>
        <v>-0.22020127902547779</v>
      </c>
      <c r="AI448" s="11">
        <f>'OddsRatio_working_3-way'!U448/(3*'OddsRatio_working_3-way'!X448^(1/3))*SIN(('OddsRatio_working_3-way'!Y448)/3)</f>
        <v>-4.703589808401213E-2</v>
      </c>
      <c r="AJ448" s="11">
        <f>'OddsRatio_working_3-way'!U448/(3*'OddsRatio_working_3-way'!X448^(1/3))*SIN(('OddsRatio_working_3-way'!Y448+2*PI())/3)</f>
        <v>-0.42843570124779073</v>
      </c>
      <c r="AK448" s="11">
        <f>'OddsRatio_working_3-way'!U448/(3*'OddsRatio_working_3-way'!X448^(1/3))*SIN(('OddsRatio_working_3-way'!Y448+4*PI())/3)</f>
        <v>0.47547159933180277</v>
      </c>
      <c r="AL448" s="11">
        <f>'OddsRatio_working_3-way'!Z448+'OddsRatio_working_3-way'!AF448</f>
        <v>1.0437422466241926</v>
      </c>
      <c r="AM448" s="11">
        <f>'OddsRatio_working_3-way'!AA448+'OddsRatio_working_3-way'!AG448</f>
        <v>-0.60333968857323672</v>
      </c>
      <c r="AN448" s="11">
        <f>'OddsRatio_working_3-way'!AB448+'OddsRatio_working_3-way'!AH448</f>
        <v>-0.44040255805095563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1.0437422466241926</v>
      </c>
      <c r="AS448" s="11">
        <f>IF(('OddsRatio_working_3-way'!X448=0),IF(Q448&gt;0,-Q448^(1/3),(-Q448)^(1/3)),'OddsRatio_working_3-way'!AM448-'OddsRatio_working_3-way'!R448/3)</f>
        <v>-0.60333968857323672</v>
      </c>
      <c r="AT448" s="11">
        <f>IF(('OddsRatio_working_3-way'!X448=0),IF(Q448&gt;0,-Q448^(1/3),(-Q448)^(1/3)),'OddsRatio_working_3-way'!AN448-'OddsRatio_working_3-way'!R448/3)</f>
        <v>-0.44040255805095563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9">
        <f t="shared" si="91"/>
        <v>0.23417326747706096</v>
      </c>
      <c r="E449" s="9">
        <f t="shared" si="92"/>
        <v>0.28173742598749729</v>
      </c>
      <c r="F449" s="9">
        <f t="shared" si="93"/>
        <v>0.48408930653544197</v>
      </c>
      <c r="G449" s="9">
        <f t="shared" si="94"/>
        <v>1.0448377823798127</v>
      </c>
      <c r="H449" s="9">
        <f t="shared" si="95"/>
        <v>4.2703422588488138</v>
      </c>
      <c r="I449" s="9">
        <f t="shared" si="96"/>
        <v>3.5494041890067427</v>
      </c>
      <c r="J449" s="9">
        <f t="shared" si="97"/>
        <v>2.0657345380274088</v>
      </c>
      <c r="K449" s="11">
        <f t="shared" si="98"/>
        <v>0.24213075060532688</v>
      </c>
      <c r="L449" s="11">
        <f t="shared" si="99"/>
        <v>0.29069767441860467</v>
      </c>
      <c r="M449" s="11">
        <f t="shared" si="100"/>
        <v>0.49504950495049505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-0.27144039084352167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0.22962837417814647</v>
      </c>
      <c r="Q449" s="11">
        <f>2*'OddsRatio_working_3-way'!K449*'OddsRatio_working_3-way'!L449*'OddsRatio_working_3-way'!M449</f>
        <v>6.9689946639801659E-2</v>
      </c>
      <c r="R449" s="11">
        <f t="shared" si="101"/>
        <v>0</v>
      </c>
      <c r="S449" s="11">
        <f t="shared" si="102"/>
        <v>-0.84596243567347817</v>
      </c>
      <c r="T449" s="11">
        <f t="shared" si="103"/>
        <v>-0.25674125513610868</v>
      </c>
      <c r="U449" s="11">
        <f>'OddsRatio_working_3-way'!S449-'OddsRatio_working_3-way'!R449^2/3</f>
        <v>-0.84596243567347817</v>
      </c>
      <c r="V449" s="11">
        <f>'OddsRatio_working_3-way'!S449*'OddsRatio_working_3-way'!R449/3-2*'OddsRatio_working_3-way'!R449^3/27-'OddsRatio_working_3-way'!T449</f>
        <v>0.25674125513610868</v>
      </c>
      <c r="W449" s="11">
        <f>'OddsRatio_working_3-way'!V449^2+4*'OddsRatio_working_3-way'!U449^3/27</f>
        <v>-2.3775051379683984E-2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0.14974238166643775</v>
      </c>
      <c r="Y449" s="11">
        <f>IF('OddsRatio_working_3-way'!W449&gt;=0,IF('OddsRatio_working_3-way'!V449+SQRT('OddsRatio_working_3-way'!W449)&gt;0,0,PI()),ACOS('OddsRatio_working_3-way'!V449/(2*'OddsRatio_working_3-way'!X449)))</f>
        <v>0.54083997373055515</v>
      </c>
      <c r="Z449" s="11">
        <f>'OddsRatio_working_3-way'!X449^(1/3)*COS('OddsRatio_working_3-way'!Y449/3)</f>
        <v>0.52241889118990648</v>
      </c>
      <c r="AA449" s="11">
        <f>'OddsRatio_working_3-way'!X449^(1/3)*COS(('OddsRatio_working_3-way'!Y449+2*PI())/3)</f>
        <v>-0.34366843852053458</v>
      </c>
      <c r="AB449" s="11">
        <f>'OddsRatio_working_3-way'!X449^(1/3)*COS(('OddsRatio_working_3-way'!Y449+4*PI())/3)</f>
        <v>-0.17875045266937181</v>
      </c>
      <c r="AC449" s="11">
        <f>'OddsRatio_working_3-way'!X449^(1/3)*SIN('OddsRatio_working_3-way'!Y449/3)</f>
        <v>9.5215443525379737E-2</v>
      </c>
      <c r="AD449" s="11">
        <f>'OddsRatio_working_3-way'!X449^(1/3)*SIN(('OddsRatio_working_3-way'!Y449+2*PI())/3)</f>
        <v>0.40482030942466768</v>
      </c>
      <c r="AE449" s="11">
        <f>'OddsRatio_working_3-way'!X449^(1/3)*SIN(('OddsRatio_working_3-way'!Y449+4*PI())/3)</f>
        <v>-0.50003575295004732</v>
      </c>
      <c r="AF449" s="11">
        <f>-'OddsRatio_working_3-way'!U449/(3*'OddsRatio_working_3-way'!X449^(1/3))*COS(('OddsRatio_working_3-way'!Y449)/3)</f>
        <v>0.52241889118990636</v>
      </c>
      <c r="AG449" s="11">
        <f>-'OddsRatio_working_3-way'!U449/(3*'OddsRatio_working_3-way'!X449^(1/3))*COS(('OddsRatio_working_3-way'!Y449+2*PI())/3)</f>
        <v>-0.34366843852053452</v>
      </c>
      <c r="AH449" s="11">
        <f>-'OddsRatio_working_3-way'!U449/(3*'OddsRatio_working_3-way'!X449^(1/3))*COS(('OddsRatio_working_3-way'!Y449+4*PI())/3)</f>
        <v>-0.17875045266937178</v>
      </c>
      <c r="AI449" s="11">
        <f>'OddsRatio_working_3-way'!U449/(3*'OddsRatio_working_3-way'!X449^(1/3))*SIN(('OddsRatio_working_3-way'!Y449)/3)</f>
        <v>-9.5215443525379709E-2</v>
      </c>
      <c r="AJ449" s="11">
        <f>'OddsRatio_working_3-way'!U449/(3*'OddsRatio_working_3-way'!X449^(1/3))*SIN(('OddsRatio_working_3-way'!Y449+2*PI())/3)</f>
        <v>-0.40482030942466757</v>
      </c>
      <c r="AK449" s="11">
        <f>'OddsRatio_working_3-way'!U449/(3*'OddsRatio_working_3-way'!X449^(1/3))*SIN(('OddsRatio_working_3-way'!Y449+4*PI())/3)</f>
        <v>0.50003575295004732</v>
      </c>
      <c r="AL449" s="11">
        <f>'OddsRatio_working_3-way'!Z449+'OddsRatio_working_3-way'!AF449</f>
        <v>1.0448377823798127</v>
      </c>
      <c r="AM449" s="11">
        <f>'OddsRatio_working_3-way'!AA449+'OddsRatio_working_3-way'!AG449</f>
        <v>-0.68733687704106905</v>
      </c>
      <c r="AN449" s="11">
        <f>'OddsRatio_working_3-way'!AB449+'OddsRatio_working_3-way'!AH449</f>
        <v>-0.35750090533874357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1.0448377823798127</v>
      </c>
      <c r="AS449" s="11">
        <f>IF(('OddsRatio_working_3-way'!X449=0),IF(Q449&gt;0,-Q449^(1/3),(-Q449)^(1/3)),'OddsRatio_working_3-way'!AM449-'OddsRatio_working_3-way'!R449/3)</f>
        <v>-0.68733687704106905</v>
      </c>
      <c r="AT449" s="11">
        <f>IF(('OddsRatio_working_3-way'!X449=0),IF(Q449&gt;0,-Q449^(1/3),(-Q449)^(1/3)),'OddsRatio_working_3-way'!AN449-'OddsRatio_working_3-way'!R449/3)</f>
        <v>-0.35750090533874357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9">
        <f t="shared" si="91"/>
        <v>0.17367350385853203</v>
      </c>
      <c r="E450" s="9">
        <f t="shared" si="92"/>
        <v>0.26693800448954558</v>
      </c>
      <c r="F450" s="9">
        <f t="shared" si="93"/>
        <v>0.55938849165192239</v>
      </c>
      <c r="G450" s="9">
        <f t="shared" si="94"/>
        <v>1.0644140273047134</v>
      </c>
      <c r="H450" s="9">
        <f t="shared" si="95"/>
        <v>5.7579307020520689</v>
      </c>
      <c r="I450" s="9">
        <f t="shared" si="96"/>
        <v>3.7461881904461611</v>
      </c>
      <c r="J450" s="9">
        <f t="shared" si="97"/>
        <v>1.7876663802054882</v>
      </c>
      <c r="K450" s="11">
        <f t="shared" si="98"/>
        <v>0.18281535648994515</v>
      </c>
      <c r="L450" s="11">
        <f t="shared" si="99"/>
        <v>0.27932960893854747</v>
      </c>
      <c r="M450" s="11">
        <f t="shared" si="100"/>
        <v>0.57471264367816088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-0.25046056016653784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0.22862191405905619</v>
      </c>
      <c r="Q450" s="11">
        <f>2*'OddsRatio_working_3-way'!K450*'OddsRatio_working_3-way'!L450*'OddsRatio_working_3-way'!M450</f>
        <v>5.869625521413508E-2</v>
      </c>
      <c r="R450" s="11">
        <f t="shared" si="101"/>
        <v>0</v>
      </c>
      <c r="S450" s="11">
        <f t="shared" si="102"/>
        <v>-0.9128060478146317</v>
      </c>
      <c r="T450" s="11">
        <f t="shared" si="103"/>
        <v>-0.23435328570337138</v>
      </c>
      <c r="U450" s="11">
        <f>'OddsRatio_working_3-way'!S450-'OddsRatio_working_3-way'!R450^2/3</f>
        <v>-0.9128060478146317</v>
      </c>
      <c r="V450" s="11">
        <f>'OddsRatio_working_3-way'!S450*'OddsRatio_working_3-way'!R450/3-2*'OddsRatio_working_3-way'!R450^3/27-'OddsRatio_working_3-way'!T450</f>
        <v>0.23435328570337138</v>
      </c>
      <c r="W450" s="11">
        <f>'OddsRatio_working_3-way'!V450^2+4*'OddsRatio_working_3-way'!U450^3/27</f>
        <v>-5.7754623767335374E-2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0.16783629396476005</v>
      </c>
      <c r="Y450" s="11">
        <f>IF('OddsRatio_working_3-way'!W450&gt;=0,IF('OddsRatio_working_3-way'!V450+SQRT('OddsRatio_working_3-way'!W450)&gt;0,0,PI()),ACOS('OddsRatio_working_3-way'!V450/(2*'OddsRatio_working_3-way'!X450)))</f>
        <v>0.79797163822852168</v>
      </c>
      <c r="Z450" s="11">
        <f>'OddsRatio_working_3-way'!X450^(1/3)*COS('OddsRatio_working_3-way'!Y450/3)</f>
        <v>0.53220701365235668</v>
      </c>
      <c r="AA450" s="11">
        <f>'OddsRatio_working_3-way'!X450^(1/3)*COS(('OddsRatio_working_3-way'!Y450+2*PI())/3)</f>
        <v>-0.39167533056895953</v>
      </c>
      <c r="AB450" s="11">
        <f>'OddsRatio_working_3-way'!X450^(1/3)*COS(('OddsRatio_working_3-way'!Y450+4*PI())/3)</f>
        <v>-0.14053168308339728</v>
      </c>
      <c r="AC450" s="11">
        <f>'OddsRatio_working_3-way'!X450^(1/3)*SIN('OddsRatio_working_3-way'!Y450/3)</f>
        <v>0.14499785248105398</v>
      </c>
      <c r="AD450" s="11">
        <f>'OddsRatio_working_3-way'!X450^(1/3)*SIN(('OddsRatio_working_3-way'!Y450+2*PI())/3)</f>
        <v>0.38840586765466545</v>
      </c>
      <c r="AE450" s="11">
        <f>'OddsRatio_working_3-way'!X450^(1/3)*SIN(('OddsRatio_working_3-way'!Y450+4*PI())/3)</f>
        <v>-0.53340372013571935</v>
      </c>
      <c r="AF450" s="11">
        <f>-'OddsRatio_working_3-way'!U450/(3*'OddsRatio_working_3-way'!X450^(1/3))*COS(('OddsRatio_working_3-way'!Y450)/3)</f>
        <v>0.53220701365235668</v>
      </c>
      <c r="AG450" s="11">
        <f>-'OddsRatio_working_3-way'!U450/(3*'OddsRatio_working_3-way'!X450^(1/3))*COS(('OddsRatio_working_3-way'!Y450+2*PI())/3)</f>
        <v>-0.39167533056895953</v>
      </c>
      <c r="AH450" s="11">
        <f>-'OddsRatio_working_3-way'!U450/(3*'OddsRatio_working_3-way'!X450^(1/3))*COS(('OddsRatio_working_3-way'!Y450+4*PI())/3)</f>
        <v>-0.14053168308339728</v>
      </c>
      <c r="AI450" s="11">
        <f>'OddsRatio_working_3-way'!U450/(3*'OddsRatio_working_3-way'!X450^(1/3))*SIN(('OddsRatio_working_3-way'!Y450)/3)</f>
        <v>-0.14499785248105398</v>
      </c>
      <c r="AJ450" s="11">
        <f>'OddsRatio_working_3-way'!U450/(3*'OddsRatio_working_3-way'!X450^(1/3))*SIN(('OddsRatio_working_3-way'!Y450+2*PI())/3)</f>
        <v>-0.38840586765466545</v>
      </c>
      <c r="AK450" s="11">
        <f>'OddsRatio_working_3-way'!U450/(3*'OddsRatio_working_3-way'!X450^(1/3))*SIN(('OddsRatio_working_3-way'!Y450+4*PI())/3)</f>
        <v>0.53340372013571935</v>
      </c>
      <c r="AL450" s="11">
        <f>'OddsRatio_working_3-way'!Z450+'OddsRatio_working_3-way'!AF450</f>
        <v>1.0644140273047134</v>
      </c>
      <c r="AM450" s="11">
        <f>'OddsRatio_working_3-way'!AA450+'OddsRatio_working_3-way'!AG450</f>
        <v>-0.78335066113791907</v>
      </c>
      <c r="AN450" s="11">
        <f>'OddsRatio_working_3-way'!AB450+'OddsRatio_working_3-way'!AH450</f>
        <v>-0.28106336616679456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1.0644140273047134</v>
      </c>
      <c r="AS450" s="11">
        <f>IF(('OddsRatio_working_3-way'!X450=0),IF(Q450&gt;0,-Q450^(1/3),(-Q450)^(1/3)),'OddsRatio_working_3-way'!AM450-'OddsRatio_working_3-way'!R450/3)</f>
        <v>-0.78335066113791907</v>
      </c>
      <c r="AT450" s="11">
        <f>IF(('OddsRatio_working_3-way'!X450=0),IF(Q450&gt;0,-Q450^(1/3),(-Q450)^(1/3)),'OddsRatio_working_3-way'!AN450-'OddsRatio_working_3-way'!R450/3)</f>
        <v>-0.28106336616679456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9">
        <f t="shared" si="91"/>
        <v>0.33240454751946868</v>
      </c>
      <c r="E451" s="9">
        <f t="shared" si="92"/>
        <v>0.27477902997540776</v>
      </c>
      <c r="F451" s="9">
        <f t="shared" si="93"/>
        <v>0.39281642250512316</v>
      </c>
      <c r="G451" s="9">
        <f t="shared" si="94"/>
        <v>1.0515091250091921</v>
      </c>
      <c r="H451" s="9">
        <f t="shared" si="95"/>
        <v>3.0083824287675571</v>
      </c>
      <c r="I451" s="9">
        <f t="shared" si="96"/>
        <v>3.6392879037730728</v>
      </c>
      <c r="J451" s="9">
        <f t="shared" si="97"/>
        <v>2.5457184137635127</v>
      </c>
      <c r="K451" s="11">
        <f t="shared" si="98"/>
        <v>0.3436426116838488</v>
      </c>
      <c r="L451" s="11">
        <f t="shared" si="99"/>
        <v>0.28490028490028491</v>
      </c>
      <c r="M451" s="11">
        <f t="shared" si="100"/>
        <v>0.40485829959514169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-0.27933629256722858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0.23346309362698475</v>
      </c>
      <c r="Q451" s="11">
        <f>2*'OddsRatio_working_3-way'!K451*'OddsRatio_working_3-way'!L451*'OddsRatio_working_3-way'!M451</f>
        <v>7.9274395119519434E-2</v>
      </c>
      <c r="R451" s="11">
        <f t="shared" si="101"/>
        <v>0</v>
      </c>
      <c r="S451" s="11">
        <f t="shared" si="102"/>
        <v>-0.83577787720081731</v>
      </c>
      <c r="T451" s="11">
        <f t="shared" si="103"/>
        <v>-0.28379554404102453</v>
      </c>
      <c r="U451" s="11">
        <f>'OddsRatio_working_3-way'!S451-'OddsRatio_working_3-way'!R451^2/3</f>
        <v>-0.83577787720081731</v>
      </c>
      <c r="V451" s="11">
        <f>'OddsRatio_working_3-way'!S451*'OddsRatio_working_3-way'!R451/3-2*'OddsRatio_working_3-way'!R451^3/27-'OddsRatio_working_3-way'!T451</f>
        <v>0.28379554404102453</v>
      </c>
      <c r="W451" s="11">
        <f>'OddsRatio_working_3-way'!V451^2+4*'OddsRatio_working_3-way'!U451^3/27</f>
        <v>-5.9506754820916746E-3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0.14704640959543416</v>
      </c>
      <c r="Y451" s="11">
        <f>IF('OddsRatio_working_3-way'!W451&gt;=0,IF('OddsRatio_working_3-way'!V451+SQRT('OddsRatio_working_3-way'!W451)&gt;0,0,PI()),ACOS('OddsRatio_working_3-way'!V451/(2*'OddsRatio_working_3-way'!X451)))</f>
        <v>0.26540515121024599</v>
      </c>
      <c r="Z451" s="11">
        <f>'OddsRatio_working_3-way'!X451^(1/3)*COS('OddsRatio_working_3-way'!Y451/3)</f>
        <v>0.52575456250459607</v>
      </c>
      <c r="AA451" s="11">
        <f>'OddsRatio_working_3-way'!X451^(1/3)*COS(('OddsRatio_working_3-way'!Y451+2*PI())/3)</f>
        <v>-0.30326384219037467</v>
      </c>
      <c r="AB451" s="11">
        <f>'OddsRatio_working_3-way'!X451^(1/3)*COS(('OddsRatio_working_3-way'!Y451+4*PI())/3)</f>
        <v>-0.22249072031422151</v>
      </c>
      <c r="AC451" s="11">
        <f>'OddsRatio_working_3-way'!X451^(1/3)*SIN('OddsRatio_working_3-way'!Y451/3)</f>
        <v>4.6634383658483575E-2</v>
      </c>
      <c r="AD451" s="11">
        <f>'OddsRatio_working_3-way'!X451^(1/3)*SIN(('OddsRatio_working_3-way'!Y451+2*PI())/3)</f>
        <v>0.4319996154553119</v>
      </c>
      <c r="AE451" s="11">
        <f>'OddsRatio_working_3-way'!X451^(1/3)*SIN(('OddsRatio_working_3-way'!Y451+4*PI())/3)</f>
        <v>-0.47863399911379539</v>
      </c>
      <c r="AF451" s="11">
        <f>-'OddsRatio_working_3-way'!U451/(3*'OddsRatio_working_3-way'!X451^(1/3))*COS(('OddsRatio_working_3-way'!Y451)/3)</f>
        <v>0.52575456250459607</v>
      </c>
      <c r="AG451" s="11">
        <f>-'OddsRatio_working_3-way'!U451/(3*'OddsRatio_working_3-way'!X451^(1/3))*COS(('OddsRatio_working_3-way'!Y451+2*PI())/3)</f>
        <v>-0.30326384219037467</v>
      </c>
      <c r="AH451" s="11">
        <f>-'OddsRatio_working_3-way'!U451/(3*'OddsRatio_working_3-way'!X451^(1/3))*COS(('OddsRatio_working_3-way'!Y451+4*PI())/3)</f>
        <v>-0.22249072031422151</v>
      </c>
      <c r="AI451" s="11">
        <f>'OddsRatio_working_3-way'!U451/(3*'OddsRatio_working_3-way'!X451^(1/3))*SIN(('OddsRatio_working_3-way'!Y451)/3)</f>
        <v>-4.6634383658483575E-2</v>
      </c>
      <c r="AJ451" s="11">
        <f>'OddsRatio_working_3-way'!U451/(3*'OddsRatio_working_3-way'!X451^(1/3))*SIN(('OddsRatio_working_3-way'!Y451+2*PI())/3)</f>
        <v>-0.4319996154553119</v>
      </c>
      <c r="AK451" s="11">
        <f>'OddsRatio_working_3-way'!U451/(3*'OddsRatio_working_3-way'!X451^(1/3))*SIN(('OddsRatio_working_3-way'!Y451+4*PI())/3)</f>
        <v>0.47863399911379539</v>
      </c>
      <c r="AL451" s="11">
        <f>'OddsRatio_working_3-way'!Z451+'OddsRatio_working_3-way'!AF451</f>
        <v>1.0515091250091921</v>
      </c>
      <c r="AM451" s="11">
        <f>'OddsRatio_working_3-way'!AA451+'OddsRatio_working_3-way'!AG451</f>
        <v>-0.60652768438074933</v>
      </c>
      <c r="AN451" s="11">
        <f>'OddsRatio_working_3-way'!AB451+'OddsRatio_working_3-way'!AH451</f>
        <v>-0.44498144062844303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1.0515091250091921</v>
      </c>
      <c r="AS451" s="11">
        <f>IF(('OddsRatio_working_3-way'!X451=0),IF(Q451&gt;0,-Q451^(1/3),(-Q451)^(1/3)),'OddsRatio_working_3-way'!AM451-'OddsRatio_working_3-way'!R451/3)</f>
        <v>-0.60652768438074933</v>
      </c>
      <c r="AT451" s="11">
        <f>IF(('OddsRatio_working_3-way'!X451=0),IF(Q451&gt;0,-Q451^(1/3),(-Q451)^(1/3)),'OddsRatio_working_3-way'!AN451-'OddsRatio_working_3-way'!R451/3)</f>
        <v>-0.44498144062844303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9">
        <f t="shared" ref="D452:D515" si="104">(K452/(AR452+K452-(AR452*K452)))</f>
        <v>0.38810269596898661</v>
      </c>
      <c r="E452" s="9">
        <f t="shared" ref="E452:E515" si="105">(L452/(AR452+L452-(AR452*L452)))</f>
        <v>0.29171342160493619</v>
      </c>
      <c r="F452" s="9">
        <f t="shared" ref="F452:F515" si="106">(M452/(AR452+M452-(AR452*M452)))</f>
        <v>0.32018388242607737</v>
      </c>
      <c r="G452" s="9">
        <f t="shared" ref="G452:G515" si="107">AR452</f>
        <v>1.0510917348878031</v>
      </c>
      <c r="H452" s="9">
        <f t="shared" ref="H452:H515" si="108">IF(A452="","",1/D452)</f>
        <v>2.5766376023317044</v>
      </c>
      <c r="I452" s="9">
        <f t="shared" ref="I452:I515" si="109">IF(B452="","",1/E452)</f>
        <v>3.4280219075908254</v>
      </c>
      <c r="J452" s="9">
        <f t="shared" ref="J452:J515" si="110">IF(C452="","",1/F452)</f>
        <v>3.1232053044733616</v>
      </c>
      <c r="K452" s="11">
        <f t="shared" ref="K452:K515" si="111">1/A452</f>
        <v>0.4</v>
      </c>
      <c r="L452" s="11">
        <f t="shared" ref="L452:L515" si="112">1/B452</f>
        <v>0.30211480362537763</v>
      </c>
      <c r="M452" s="11">
        <f t="shared" ref="M452:M515" si="113">1/C452</f>
        <v>0.33112582781456956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-0.28007842980332531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0.23328864968688104</v>
      </c>
      <c r="Q452" s="11">
        <f>2*'OddsRatio_working_3-way'!K452*'OddsRatio_working_3-way'!L452*'OddsRatio_working_3-way'!M452</f>
        <v>8.0030411556391429E-2</v>
      </c>
      <c r="R452" s="11">
        <f t="shared" ref="R452:R515" si="114">O452/N452</f>
        <v>0</v>
      </c>
      <c r="S452" s="11">
        <f t="shared" ref="S452:S515" si="115">P452/N452</f>
        <v>-0.83294043690083286</v>
      </c>
      <c r="T452" s="11">
        <f t="shared" ref="T452:T515" si="116">Q452/N452</f>
        <v>-0.2857428600002857</v>
      </c>
      <c r="U452" s="11">
        <f>'OddsRatio_working_3-way'!S452-'OddsRatio_working_3-way'!R452^2/3</f>
        <v>-0.83294043690083286</v>
      </c>
      <c r="V452" s="11">
        <f>'OddsRatio_working_3-way'!S452*'OddsRatio_working_3-way'!R452/3-2*'OddsRatio_working_3-way'!R452^3/27-'OddsRatio_working_3-way'!T452</f>
        <v>0.2857428600002857</v>
      </c>
      <c r="W452" s="11">
        <f>'OddsRatio_working_3-way'!V452^2+4*'OddsRatio_working_3-way'!U452^3/27</f>
        <v>-3.9636928222191864E-3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0.14629821843016583</v>
      </c>
      <c r="Y452" s="11">
        <f>IF('OddsRatio_working_3-way'!W452&gt;=0,IF('OddsRatio_working_3-way'!V452+SQRT('OddsRatio_working_3-way'!W452)&gt;0,0,PI()),ACOS('OddsRatio_working_3-way'!V452/(2*'OddsRatio_working_3-way'!X452)))</f>
        <v>0.21686551949140265</v>
      </c>
      <c r="Z452" s="11">
        <f>'OddsRatio_working_3-way'!X452^(1/3)*COS('OddsRatio_working_3-way'!Y452/3)</f>
        <v>0.52554586744390153</v>
      </c>
      <c r="AA452" s="11">
        <f>'OddsRatio_working_3-way'!X452^(1/3)*COS(('OddsRatio_working_3-way'!Y452+2*PI())/3)</f>
        <v>-0.29573147032001601</v>
      </c>
      <c r="AB452" s="11">
        <f>'OddsRatio_working_3-way'!X452^(1/3)*COS(('OddsRatio_working_3-way'!Y452+4*PI())/3)</f>
        <v>-0.22981439712388571</v>
      </c>
      <c r="AC452" s="11">
        <f>'OddsRatio_working_3-way'!X452^(1/3)*SIN('OddsRatio_working_3-way'!Y452/3)</f>
        <v>3.8057239953978188E-2</v>
      </c>
      <c r="AD452" s="11">
        <f>'OddsRatio_working_3-way'!X452^(1/3)*SIN(('OddsRatio_working_3-way'!Y452+2*PI())/3)</f>
        <v>0.43610745208335888</v>
      </c>
      <c r="AE452" s="11">
        <f>'OddsRatio_working_3-way'!X452^(1/3)*SIN(('OddsRatio_working_3-way'!Y452+4*PI())/3)</f>
        <v>-0.47416469203733697</v>
      </c>
      <c r="AF452" s="11">
        <f>-'OddsRatio_working_3-way'!U452/(3*'OddsRatio_working_3-way'!X452^(1/3))*COS(('OddsRatio_working_3-way'!Y452)/3)</f>
        <v>0.52554586744390142</v>
      </c>
      <c r="AG452" s="11">
        <f>-'OddsRatio_working_3-way'!U452/(3*'OddsRatio_working_3-way'!X452^(1/3))*COS(('OddsRatio_working_3-way'!Y452+2*PI())/3)</f>
        <v>-0.29573147032001595</v>
      </c>
      <c r="AH452" s="11">
        <f>-'OddsRatio_working_3-way'!U452/(3*'OddsRatio_working_3-way'!X452^(1/3))*COS(('OddsRatio_working_3-way'!Y452+4*PI())/3)</f>
        <v>-0.22981439712388566</v>
      </c>
      <c r="AI452" s="11">
        <f>'OddsRatio_working_3-way'!U452/(3*'OddsRatio_working_3-way'!X452^(1/3))*SIN(('OddsRatio_working_3-way'!Y452)/3)</f>
        <v>-3.8057239953978181E-2</v>
      </c>
      <c r="AJ452" s="11">
        <f>'OddsRatio_working_3-way'!U452/(3*'OddsRatio_working_3-way'!X452^(1/3))*SIN(('OddsRatio_working_3-way'!Y452+2*PI())/3)</f>
        <v>-0.43610745208335883</v>
      </c>
      <c r="AK452" s="11">
        <f>'OddsRatio_working_3-way'!U452/(3*'OddsRatio_working_3-way'!X452^(1/3))*SIN(('OddsRatio_working_3-way'!Y452+4*PI())/3)</f>
        <v>0.47416469203733685</v>
      </c>
      <c r="AL452" s="11">
        <f>'OddsRatio_working_3-way'!Z452+'OddsRatio_working_3-way'!AF452</f>
        <v>1.0510917348878031</v>
      </c>
      <c r="AM452" s="11">
        <f>'OddsRatio_working_3-way'!AA452+'OddsRatio_working_3-way'!AG452</f>
        <v>-0.59146294064003202</v>
      </c>
      <c r="AN452" s="11">
        <f>'OddsRatio_working_3-way'!AB452+'OddsRatio_working_3-way'!AH452</f>
        <v>-0.45962879424777137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1.0510917348878031</v>
      </c>
      <c r="AS452" s="11">
        <f>IF(('OddsRatio_working_3-way'!X452=0),IF(Q452&gt;0,-Q452^(1/3),(-Q452)^(1/3)),'OddsRatio_working_3-way'!AM452-'OddsRatio_working_3-way'!R452/3)</f>
        <v>-0.59146294064003202</v>
      </c>
      <c r="AT452" s="11">
        <f>IF(('OddsRatio_working_3-way'!X452=0),IF(Q452&gt;0,-Q452^(1/3),(-Q452)^(1/3)),'OddsRatio_working_3-way'!AN452-'OddsRatio_working_3-way'!R452/3)</f>
        <v>-0.45962879424777137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9">
        <f t="shared" si="104"/>
        <v>0.38364841609018968</v>
      </c>
      <c r="E453" s="9">
        <f t="shared" si="105"/>
        <v>0.30020319249509131</v>
      </c>
      <c r="F453" s="9">
        <f t="shared" si="106"/>
        <v>0.3161483914147189</v>
      </c>
      <c r="G453" s="9">
        <f t="shared" si="107"/>
        <v>1.0500347599385627</v>
      </c>
      <c r="H453" s="9">
        <f t="shared" si="108"/>
        <v>2.6065531827060009</v>
      </c>
      <c r="I453" s="9">
        <f t="shared" si="109"/>
        <v>3.3310771670636088</v>
      </c>
      <c r="J453" s="9">
        <f t="shared" si="110"/>
        <v>3.1630716054734385</v>
      </c>
      <c r="K453" s="11">
        <f t="shared" si="111"/>
        <v>0.39525691699604748</v>
      </c>
      <c r="L453" s="11">
        <f t="shared" si="112"/>
        <v>0.3105590062111801</v>
      </c>
      <c r="M453" s="11">
        <f t="shared" si="113"/>
        <v>0.32679738562091504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-0.2806815113053297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0.2330656728521735</v>
      </c>
      <c r="Q453" s="11">
        <f>2*'OddsRatio_working_3-way'!K453*'OddsRatio_working_3-way'!L453*'OddsRatio_working_3-way'!M453</f>
        <v>8.0229147281298957E-2</v>
      </c>
      <c r="R453" s="11">
        <f t="shared" si="114"/>
        <v>0</v>
      </c>
      <c r="S453" s="11">
        <f t="shared" si="115"/>
        <v>-0.83035634149283544</v>
      </c>
      <c r="T453" s="11">
        <f t="shared" si="116"/>
        <v>-0.2858369505999433</v>
      </c>
      <c r="U453" s="11">
        <f>'OddsRatio_working_3-way'!S453-'OddsRatio_working_3-way'!R453^2/3</f>
        <v>-0.83035634149283544</v>
      </c>
      <c r="V453" s="11">
        <f>'OddsRatio_working_3-way'!S453*'OddsRatio_working_3-way'!R453/3-2*'OddsRatio_working_3-way'!R453^3/27-'OddsRatio_working_3-way'!T453</f>
        <v>0.2858369505999433</v>
      </c>
      <c r="W453" s="11">
        <f>'OddsRatio_working_3-way'!V453^2+4*'OddsRatio_working_3-way'!U453^3/27</f>
        <v>-3.1155735512584937E-3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0.1456179383519875</v>
      </c>
      <c r="Y453" s="11">
        <f>IF('OddsRatio_working_3-way'!W453&gt;=0,IF('OddsRatio_working_3-way'!V453+SQRT('OddsRatio_working_3-way'!W453)&gt;0,0,PI()),ACOS('OddsRatio_working_3-way'!V453/(2*'OddsRatio_working_3-way'!X453)))</f>
        <v>0.19284991710687716</v>
      </c>
      <c r="Z453" s="11">
        <f>'OddsRatio_working_3-way'!X453^(1/3)*COS('OddsRatio_working_3-way'!Y453/3)</f>
        <v>0.52501737996928133</v>
      </c>
      <c r="AA453" s="11">
        <f>'OddsRatio_working_3-way'!X453^(1/3)*COS(('OddsRatio_working_3-way'!Y453+2*PI())/3)</f>
        <v>-0.29177724684780565</v>
      </c>
      <c r="AB453" s="11">
        <f>'OddsRatio_working_3-way'!X453^(1/3)*COS(('OddsRatio_working_3-way'!Y453+4*PI())/3)</f>
        <v>-0.23324013312147582</v>
      </c>
      <c r="AC453" s="11">
        <f>'OddsRatio_working_3-way'!X453^(1/3)*SIN('OddsRatio_working_3-way'!Y453/3)</f>
        <v>3.3796418367480416E-2</v>
      </c>
      <c r="AD453" s="11">
        <f>'OddsRatio_working_3-way'!X453^(1/3)*SIN(('OddsRatio_working_3-way'!Y453+2*PI())/3)</f>
        <v>0.43778017929800478</v>
      </c>
      <c r="AE453" s="11">
        <f>'OddsRatio_working_3-way'!X453^(1/3)*SIN(('OddsRatio_working_3-way'!Y453+4*PI())/3)</f>
        <v>-0.47157659766548499</v>
      </c>
      <c r="AF453" s="11">
        <f>-'OddsRatio_working_3-way'!U453/(3*'OddsRatio_working_3-way'!X453^(1/3))*COS(('OddsRatio_working_3-way'!Y453)/3)</f>
        <v>0.52501737996928133</v>
      </c>
      <c r="AG453" s="11">
        <f>-'OddsRatio_working_3-way'!U453/(3*'OddsRatio_working_3-way'!X453^(1/3))*COS(('OddsRatio_working_3-way'!Y453+2*PI())/3)</f>
        <v>-0.29177724684780565</v>
      </c>
      <c r="AH453" s="11">
        <f>-'OddsRatio_working_3-way'!U453/(3*'OddsRatio_working_3-way'!X453^(1/3))*COS(('OddsRatio_working_3-way'!Y453+4*PI())/3)</f>
        <v>-0.23324013312147582</v>
      </c>
      <c r="AI453" s="11">
        <f>'OddsRatio_working_3-way'!U453/(3*'OddsRatio_working_3-way'!X453^(1/3))*SIN(('OddsRatio_working_3-way'!Y453)/3)</f>
        <v>-3.3796418367480416E-2</v>
      </c>
      <c r="AJ453" s="11">
        <f>'OddsRatio_working_3-way'!U453/(3*'OddsRatio_working_3-way'!X453^(1/3))*SIN(('OddsRatio_working_3-way'!Y453+2*PI())/3)</f>
        <v>-0.43778017929800478</v>
      </c>
      <c r="AK453" s="11">
        <f>'OddsRatio_working_3-way'!U453/(3*'OddsRatio_working_3-way'!X453^(1/3))*SIN(('OddsRatio_working_3-way'!Y453+4*PI())/3)</f>
        <v>0.47157659766548499</v>
      </c>
      <c r="AL453" s="11">
        <f>'OddsRatio_working_3-way'!Z453+'OddsRatio_working_3-way'!AF453</f>
        <v>1.0500347599385627</v>
      </c>
      <c r="AM453" s="11">
        <f>'OddsRatio_working_3-way'!AA453+'OddsRatio_working_3-way'!AG453</f>
        <v>-0.5835544936956113</v>
      </c>
      <c r="AN453" s="11">
        <f>'OddsRatio_working_3-way'!AB453+'OddsRatio_working_3-way'!AH453</f>
        <v>-0.46648026624295164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1.0500347599385627</v>
      </c>
      <c r="AS453" s="11">
        <f>IF(('OddsRatio_working_3-way'!X453=0),IF(Q453&gt;0,-Q453^(1/3),(-Q453)^(1/3)),'OddsRatio_working_3-way'!AM453-'OddsRatio_working_3-way'!R453/3)</f>
        <v>-0.5835544936956113</v>
      </c>
      <c r="AT453" s="11">
        <f>IF(('OddsRatio_working_3-way'!X453=0),IF(Q453&gt;0,-Q453^(1/3),(-Q453)^(1/3)),'OddsRatio_working_3-way'!AN453-'OddsRatio_working_3-way'!R453/3)</f>
        <v>-0.46648026624295164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9">
        <f t="shared" si="104"/>
        <v>0.47694556882224681</v>
      </c>
      <c r="E454" s="9">
        <f t="shared" si="105"/>
        <v>0.26801436233332726</v>
      </c>
      <c r="F454" s="9">
        <f t="shared" si="106"/>
        <v>0.25504006884442576</v>
      </c>
      <c r="G454" s="9">
        <f t="shared" si="107"/>
        <v>1.0544954936838331</v>
      </c>
      <c r="H454" s="9">
        <f t="shared" si="108"/>
        <v>2.0966753134311866</v>
      </c>
      <c r="I454" s="9">
        <f t="shared" si="109"/>
        <v>3.731143328641128</v>
      </c>
      <c r="J454" s="9">
        <f t="shared" si="110"/>
        <v>3.920952517504217</v>
      </c>
      <c r="K454" s="11">
        <f t="shared" si="111"/>
        <v>0.49019607843137253</v>
      </c>
      <c r="L454" s="11">
        <f t="shared" si="112"/>
        <v>0.2785515320334262</v>
      </c>
      <c r="M454" s="11">
        <f t="shared" si="113"/>
        <v>0.26525198938992045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-0.27023830375488966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0.23180030751208294</v>
      </c>
      <c r="Q454" s="11">
        <f>2*'OddsRatio_working_3-way'!K454*'OddsRatio_working_3-way'!L454*'OddsRatio_working_3-way'!M454</f>
        <v>7.2437596097525925E-2</v>
      </c>
      <c r="R454" s="11">
        <f t="shared" si="114"/>
        <v>0</v>
      </c>
      <c r="S454" s="11">
        <f t="shared" si="115"/>
        <v>-0.85776259061457627</v>
      </c>
      <c r="T454" s="11">
        <f t="shared" si="116"/>
        <v>-0.26805080956705513</v>
      </c>
      <c r="U454" s="11">
        <f>'OddsRatio_working_3-way'!S454-'OddsRatio_working_3-way'!R454^2/3</f>
        <v>-0.85776259061457627</v>
      </c>
      <c r="V454" s="11">
        <f>'OddsRatio_working_3-way'!S454*'OddsRatio_working_3-way'!R454/3-2*'OddsRatio_working_3-way'!R454^3/27-'OddsRatio_working_3-way'!T454</f>
        <v>0.26805080956705513</v>
      </c>
      <c r="W454" s="11">
        <f>'OddsRatio_working_3-way'!V454^2+4*'OddsRatio_working_3-way'!U454^3/27</f>
        <v>-2.1645732429276629E-2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0.15288637033662475</v>
      </c>
      <c r="Y454" s="11">
        <f>IF('OddsRatio_working_3-way'!W454&gt;=0,IF('OddsRatio_working_3-way'!V454+SQRT('OddsRatio_working_3-way'!W454)&gt;0,0,PI()),ACOS('OddsRatio_working_3-way'!V454/(2*'OddsRatio_working_3-way'!X454)))</f>
        <v>0.50197477399401991</v>
      </c>
      <c r="Z454" s="11">
        <f>'OddsRatio_working_3-way'!X454^(1/3)*COS('OddsRatio_working_3-way'!Y454/3)</f>
        <v>0.52724774684191655</v>
      </c>
      <c r="AA454" s="11">
        <f>'OddsRatio_working_3-way'!X454^(1/3)*COS(('OddsRatio_working_3-way'!Y454+2*PI())/3)</f>
        <v>-0.34074720154699178</v>
      </c>
      <c r="AB454" s="11">
        <f>'OddsRatio_working_3-way'!X454^(1/3)*COS(('OddsRatio_working_3-way'!Y454+4*PI())/3)</f>
        <v>-0.18650054529492488</v>
      </c>
      <c r="AC454" s="11">
        <f>'OddsRatio_working_3-way'!X454^(1/3)*SIN('OddsRatio_working_3-way'!Y454/3)</f>
        <v>8.9054348508730563E-2</v>
      </c>
      <c r="AD454" s="11">
        <f>'OddsRatio_working_3-way'!X454^(1/3)*SIN(('OddsRatio_working_3-way'!Y454+2*PI())/3)</f>
        <v>0.41208276859884102</v>
      </c>
      <c r="AE454" s="11">
        <f>'OddsRatio_working_3-way'!X454^(1/3)*SIN(('OddsRatio_working_3-way'!Y454+4*PI())/3)</f>
        <v>-0.50113711710757147</v>
      </c>
      <c r="AF454" s="11">
        <f>-'OddsRatio_working_3-way'!U454/(3*'OddsRatio_working_3-way'!X454^(1/3))*COS(('OddsRatio_working_3-way'!Y454)/3)</f>
        <v>0.52724774684191644</v>
      </c>
      <c r="AG454" s="11">
        <f>-'OddsRatio_working_3-way'!U454/(3*'OddsRatio_working_3-way'!X454^(1/3))*COS(('OddsRatio_working_3-way'!Y454+2*PI())/3)</f>
        <v>-0.34074720154699173</v>
      </c>
      <c r="AH454" s="11">
        <f>-'OddsRatio_working_3-way'!U454/(3*'OddsRatio_working_3-way'!X454^(1/3))*COS(('OddsRatio_working_3-way'!Y454+4*PI())/3)</f>
        <v>-0.18650054529492485</v>
      </c>
      <c r="AI454" s="11">
        <f>'OddsRatio_working_3-way'!U454/(3*'OddsRatio_working_3-way'!X454^(1/3))*SIN(('OddsRatio_working_3-way'!Y454)/3)</f>
        <v>-8.9054348508730535E-2</v>
      </c>
      <c r="AJ454" s="11">
        <f>'OddsRatio_working_3-way'!U454/(3*'OddsRatio_working_3-way'!X454^(1/3))*SIN(('OddsRatio_working_3-way'!Y454+2*PI())/3)</f>
        <v>-0.41208276859884091</v>
      </c>
      <c r="AK454" s="11">
        <f>'OddsRatio_working_3-way'!U454/(3*'OddsRatio_working_3-way'!X454^(1/3))*SIN(('OddsRatio_working_3-way'!Y454+4*PI())/3)</f>
        <v>0.50113711710757147</v>
      </c>
      <c r="AL454" s="11">
        <f>'OddsRatio_working_3-way'!Z454+'OddsRatio_working_3-way'!AF454</f>
        <v>1.0544954936838331</v>
      </c>
      <c r="AM454" s="11">
        <f>'OddsRatio_working_3-way'!AA454+'OddsRatio_working_3-way'!AG454</f>
        <v>-0.68149440309398357</v>
      </c>
      <c r="AN454" s="11">
        <f>'OddsRatio_working_3-way'!AB454+'OddsRatio_working_3-way'!AH454</f>
        <v>-0.37300109058984976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1.0544954936838331</v>
      </c>
      <c r="AS454" s="11">
        <f>IF(('OddsRatio_working_3-way'!X454=0),IF(Q454&gt;0,-Q454^(1/3),(-Q454)^(1/3)),'OddsRatio_working_3-way'!AM454-'OddsRatio_working_3-way'!R454/3)</f>
        <v>-0.68149440309398357</v>
      </c>
      <c r="AT454" s="11">
        <f>IF(('OddsRatio_working_3-way'!X454=0),IF(Q454&gt;0,-Q454^(1/3),(-Q454)^(1/3)),'OddsRatio_working_3-way'!AN454-'OddsRatio_working_3-way'!R454/3)</f>
        <v>-0.37300109058984976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9">
        <f t="shared" si="104"/>
        <v>0.48139994284466719</v>
      </c>
      <c r="E455" s="9">
        <f t="shared" si="105"/>
        <v>0.26178521878005723</v>
      </c>
      <c r="F455" s="9">
        <f t="shared" si="106"/>
        <v>0.25681483837527558</v>
      </c>
      <c r="G455" s="9">
        <f t="shared" si="107"/>
        <v>1.0561518258171347</v>
      </c>
      <c r="H455" s="9">
        <f t="shared" si="108"/>
        <v>2.0772748623334776</v>
      </c>
      <c r="I455" s="9">
        <f t="shared" si="109"/>
        <v>3.8199253749317488</v>
      </c>
      <c r="J455" s="9">
        <f t="shared" si="110"/>
        <v>3.8938560027389499</v>
      </c>
      <c r="K455" s="11">
        <f t="shared" si="111"/>
        <v>0.49504950495049505</v>
      </c>
      <c r="L455" s="11">
        <f t="shared" si="112"/>
        <v>0.27247956403269757</v>
      </c>
      <c r="M455" s="11">
        <f t="shared" si="113"/>
        <v>0.26737967914438499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-0.26913672293659885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0.23191131422807293</v>
      </c>
      <c r="Q455" s="11">
        <f>2*'OddsRatio_working_3-way'!K455*'OddsRatio_working_3-way'!L455*'OddsRatio_working_3-way'!M455</f>
        <v>7.2134156836103552E-2</v>
      </c>
      <c r="R455" s="11">
        <f t="shared" si="114"/>
        <v>0</v>
      </c>
      <c r="S455" s="11">
        <f t="shared" si="115"/>
        <v>-0.86168588105572197</v>
      </c>
      <c r="T455" s="11">
        <f t="shared" si="116"/>
        <v>-0.26802049177471915</v>
      </c>
      <c r="U455" s="11">
        <f>'OddsRatio_working_3-way'!S455-'OddsRatio_working_3-way'!R455^2/3</f>
        <v>-0.86168588105572197</v>
      </c>
      <c r="V455" s="11">
        <f>'OddsRatio_working_3-way'!S455*'OddsRatio_working_3-way'!R455/3-2*'OddsRatio_working_3-way'!R455^3/27-'OddsRatio_working_3-way'!T455</f>
        <v>0.26802049177471915</v>
      </c>
      <c r="W455" s="11">
        <f>'OddsRatio_working_3-way'!V455^2+4*'OddsRatio_working_3-way'!U455^3/27</f>
        <v>-2.29507894023145E-2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0.15393649129874695</v>
      </c>
      <c r="Y455" s="11">
        <f>IF('OddsRatio_working_3-way'!W455&gt;=0,IF('OddsRatio_working_3-way'!V455+SQRT('OddsRatio_working_3-way'!W455)&gt;0,0,PI()),ACOS('OddsRatio_working_3-way'!V455/(2*'OddsRatio_working_3-way'!X455)))</f>
        <v>0.51446640232530005</v>
      </c>
      <c r="Z455" s="11">
        <f>'OddsRatio_working_3-way'!X455^(1/3)*COS('OddsRatio_working_3-way'!Y455/3)</f>
        <v>0.52807591290856737</v>
      </c>
      <c r="AA455" s="11">
        <f>'OddsRatio_working_3-way'!X455^(1/3)*COS(('OddsRatio_working_3-way'!Y455+2*PI())/3)</f>
        <v>-0.34324239394529715</v>
      </c>
      <c r="AB455" s="11">
        <f>'OddsRatio_working_3-way'!X455^(1/3)*COS(('OddsRatio_working_3-way'!Y455+4*PI())/3)</f>
        <v>-0.1848335189632701</v>
      </c>
      <c r="AC455" s="11">
        <f>'OddsRatio_working_3-way'!X455^(1/3)*SIN('OddsRatio_working_3-way'!Y455/3)</f>
        <v>9.1457406612899111E-2</v>
      </c>
      <c r="AD455" s="11">
        <f>'OddsRatio_working_3-way'!X455^(1/3)*SIN(('OddsRatio_working_3-way'!Y455+2*PI())/3)</f>
        <v>0.41159845239902859</v>
      </c>
      <c r="AE455" s="11">
        <f>'OddsRatio_working_3-way'!X455^(1/3)*SIN(('OddsRatio_working_3-way'!Y455+4*PI())/3)</f>
        <v>-0.50305585901192773</v>
      </c>
      <c r="AF455" s="11">
        <f>-'OddsRatio_working_3-way'!U455/(3*'OddsRatio_working_3-way'!X455^(1/3))*COS(('OddsRatio_working_3-way'!Y455)/3)</f>
        <v>0.52807591290856737</v>
      </c>
      <c r="AG455" s="11">
        <f>-'OddsRatio_working_3-way'!U455/(3*'OddsRatio_working_3-way'!X455^(1/3))*COS(('OddsRatio_working_3-way'!Y455+2*PI())/3)</f>
        <v>-0.34324239394529715</v>
      </c>
      <c r="AH455" s="11">
        <f>-'OddsRatio_working_3-way'!U455/(3*'OddsRatio_working_3-way'!X455^(1/3))*COS(('OddsRatio_working_3-way'!Y455+4*PI())/3)</f>
        <v>-0.1848335189632701</v>
      </c>
      <c r="AI455" s="11">
        <f>'OddsRatio_working_3-way'!U455/(3*'OddsRatio_working_3-way'!X455^(1/3))*SIN(('OddsRatio_working_3-way'!Y455)/3)</f>
        <v>-9.1457406612899111E-2</v>
      </c>
      <c r="AJ455" s="11">
        <f>'OddsRatio_working_3-way'!U455/(3*'OddsRatio_working_3-way'!X455^(1/3))*SIN(('OddsRatio_working_3-way'!Y455+2*PI())/3)</f>
        <v>-0.41159845239902859</v>
      </c>
      <c r="AK455" s="11">
        <f>'OddsRatio_working_3-way'!U455/(3*'OddsRatio_working_3-way'!X455^(1/3))*SIN(('OddsRatio_working_3-way'!Y455+4*PI())/3)</f>
        <v>0.50305585901192773</v>
      </c>
      <c r="AL455" s="11">
        <f>'OddsRatio_working_3-way'!Z455+'OddsRatio_working_3-way'!AF455</f>
        <v>1.0561518258171347</v>
      </c>
      <c r="AM455" s="11">
        <f>'OddsRatio_working_3-way'!AA455+'OddsRatio_working_3-way'!AG455</f>
        <v>-0.68648478789059431</v>
      </c>
      <c r="AN455" s="11">
        <f>'OddsRatio_working_3-way'!AB455+'OddsRatio_working_3-way'!AH455</f>
        <v>-0.36966703792654021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1.0561518258171347</v>
      </c>
      <c r="AS455" s="11">
        <f>IF(('OddsRatio_working_3-way'!X455=0),IF(Q455&gt;0,-Q455^(1/3),(-Q455)^(1/3)),'OddsRatio_working_3-way'!AM455-'OddsRatio_working_3-way'!R455/3)</f>
        <v>-0.68648478789059431</v>
      </c>
      <c r="AT455" s="11">
        <f>IF(('OddsRatio_working_3-way'!X455=0),IF(Q455&gt;0,-Q455^(1/3),(-Q455)^(1/3)),'OddsRatio_working_3-way'!AN455-'OddsRatio_working_3-way'!R455/3)</f>
        <v>-0.36966703792654021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9">
        <f t="shared" si="104"/>
        <v>0.60163477378670727</v>
      </c>
      <c r="E456" s="9">
        <f t="shared" si="105"/>
        <v>0.2540068130334851</v>
      </c>
      <c r="F456" s="9">
        <f t="shared" si="106"/>
        <v>0.14435841317980738</v>
      </c>
      <c r="G456" s="9">
        <f t="shared" si="107"/>
        <v>1.0679644634974594</v>
      </c>
      <c r="H456" s="9">
        <f t="shared" si="108"/>
        <v>1.6621379673684253</v>
      </c>
      <c r="I456" s="9">
        <f t="shared" si="109"/>
        <v>3.9369022746180136</v>
      </c>
      <c r="J456" s="9">
        <f t="shared" si="110"/>
        <v>6.9272027724109009</v>
      </c>
      <c r="K456" s="11">
        <f t="shared" si="111"/>
        <v>0.61728395061728392</v>
      </c>
      <c r="L456" s="11">
        <f t="shared" si="112"/>
        <v>0.26666666666666666</v>
      </c>
      <c r="M456" s="11">
        <f t="shared" si="113"/>
        <v>0.15267175572519084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-0.23780981999811512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0.22416988659567116</v>
      </c>
      <c r="Q456" s="11">
        <f>2*'OddsRatio_working_3-way'!K456*'OddsRatio_working_3-way'!L456*'OddsRatio_working_3-way'!M456</f>
        <v>5.026230641158546E-2</v>
      </c>
      <c r="R456" s="11">
        <f t="shared" si="114"/>
        <v>0</v>
      </c>
      <c r="S456" s="11">
        <f t="shared" si="115"/>
        <v>-0.94264352328868473</v>
      </c>
      <c r="T456" s="11">
        <f t="shared" si="116"/>
        <v>-0.21135505006472752</v>
      </c>
      <c r="U456" s="11">
        <f>'OddsRatio_working_3-way'!S456-'OddsRatio_working_3-way'!R456^2/3</f>
        <v>-0.94264352328868473</v>
      </c>
      <c r="V456" s="11">
        <f>'OddsRatio_working_3-way'!S456*'OddsRatio_working_3-way'!R456/3-2*'OddsRatio_working_3-way'!R456^3/27-'OddsRatio_working_3-way'!T456</f>
        <v>0.21135505006472752</v>
      </c>
      <c r="W456" s="11">
        <f>'OddsRatio_working_3-way'!V456^2+4*'OddsRatio_working_3-way'!U456^3/27</f>
        <v>-7.9419587519472978E-2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0.17613243930870348</v>
      </c>
      <c r="Y456" s="11">
        <f>IF('OddsRatio_working_3-way'!W456&gt;=0,IF('OddsRatio_working_3-way'!V456+SQRT('OddsRatio_working_3-way'!W456)&gt;0,0,PI()),ACOS('OddsRatio_working_3-way'!V456/(2*'OddsRatio_working_3-way'!X456)))</f>
        <v>0.92730897570905646</v>
      </c>
      <c r="Z456" s="11">
        <f>'OddsRatio_working_3-way'!X456^(1/3)*COS('OddsRatio_working_3-way'!Y456/3)</f>
        <v>0.53398223174872972</v>
      </c>
      <c r="AA456" s="11">
        <f>'OddsRatio_working_3-way'!X456^(1/3)*COS(('OddsRatio_working_3-way'!Y456+2*PI())/3)</f>
        <v>-0.4146668178522312</v>
      </c>
      <c r="AB456" s="11">
        <f>'OddsRatio_working_3-way'!X456^(1/3)*COS(('OddsRatio_working_3-way'!Y456+4*PI())/3)</f>
        <v>-0.11931541389649834</v>
      </c>
      <c r="AC456" s="11">
        <f>'OddsRatio_working_3-way'!X456^(1/3)*SIN('OddsRatio_working_3-way'!Y456/3)</f>
        <v>0.17052121257937622</v>
      </c>
      <c r="AD456" s="11">
        <f>'OddsRatio_working_3-way'!X456^(1/3)*SIN(('OddsRatio_working_3-way'!Y456+2*PI())/3)</f>
        <v>0.37718157157422122</v>
      </c>
      <c r="AE456" s="11">
        <f>'OddsRatio_working_3-way'!X456^(1/3)*SIN(('OddsRatio_working_3-way'!Y456+4*PI())/3)</f>
        <v>-0.54770278415359741</v>
      </c>
      <c r="AF456" s="11">
        <f>-'OddsRatio_working_3-way'!U456/(3*'OddsRatio_working_3-way'!X456^(1/3))*COS(('OddsRatio_working_3-way'!Y456)/3)</f>
        <v>0.53398223174872972</v>
      </c>
      <c r="AG456" s="11">
        <f>-'OddsRatio_working_3-way'!U456/(3*'OddsRatio_working_3-way'!X456^(1/3))*COS(('OddsRatio_working_3-way'!Y456+2*PI())/3)</f>
        <v>-0.4146668178522312</v>
      </c>
      <c r="AH456" s="11">
        <f>-'OddsRatio_working_3-way'!U456/(3*'OddsRatio_working_3-way'!X456^(1/3))*COS(('OddsRatio_working_3-way'!Y456+4*PI())/3)</f>
        <v>-0.11931541389649834</v>
      </c>
      <c r="AI456" s="11">
        <f>'OddsRatio_working_3-way'!U456/(3*'OddsRatio_working_3-way'!X456^(1/3))*SIN(('OddsRatio_working_3-way'!Y456)/3)</f>
        <v>-0.17052121257937622</v>
      </c>
      <c r="AJ456" s="11">
        <f>'OddsRatio_working_3-way'!U456/(3*'OddsRatio_working_3-way'!X456^(1/3))*SIN(('OddsRatio_working_3-way'!Y456+2*PI())/3)</f>
        <v>-0.37718157157422122</v>
      </c>
      <c r="AK456" s="11">
        <f>'OddsRatio_working_3-way'!U456/(3*'OddsRatio_working_3-way'!X456^(1/3))*SIN(('OddsRatio_working_3-way'!Y456+4*PI())/3)</f>
        <v>0.54770278415359741</v>
      </c>
      <c r="AL456" s="11">
        <f>'OddsRatio_working_3-way'!Z456+'OddsRatio_working_3-way'!AF456</f>
        <v>1.0679644634974594</v>
      </c>
      <c r="AM456" s="11">
        <f>'OddsRatio_working_3-way'!AA456+'OddsRatio_working_3-way'!AG456</f>
        <v>-0.82933363570446239</v>
      </c>
      <c r="AN456" s="11">
        <f>'OddsRatio_working_3-way'!AB456+'OddsRatio_working_3-way'!AH456</f>
        <v>-0.23863082779299669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1.0679644634974594</v>
      </c>
      <c r="AS456" s="11">
        <f>IF(('OddsRatio_working_3-way'!X456=0),IF(Q456&gt;0,-Q456^(1/3),(-Q456)^(1/3)),'OddsRatio_working_3-way'!AM456-'OddsRatio_working_3-way'!R456/3)</f>
        <v>-0.82933363570446239</v>
      </c>
      <c r="AT456" s="11">
        <f>IF(('OddsRatio_working_3-way'!X456=0),IF(Q456&gt;0,-Q456^(1/3),(-Q456)^(1/3)),'OddsRatio_working_3-way'!AN456-'OddsRatio_working_3-way'!R456/3)</f>
        <v>-0.23863082779299669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9">
        <f t="shared" si="104"/>
        <v>0.54661527106051488</v>
      </c>
      <c r="E457" s="9">
        <f t="shared" si="105"/>
        <v>0.26265081512148941</v>
      </c>
      <c r="F457" s="9">
        <f t="shared" si="106"/>
        <v>0.19073391381799587</v>
      </c>
      <c r="G457" s="9">
        <f t="shared" si="107"/>
        <v>1.0633849871621852</v>
      </c>
      <c r="H457" s="9">
        <f t="shared" si="108"/>
        <v>1.8294402899865043</v>
      </c>
      <c r="I457" s="9">
        <f t="shared" si="109"/>
        <v>3.8073363661081689</v>
      </c>
      <c r="J457" s="9">
        <f t="shared" si="110"/>
        <v>5.2429060987771194</v>
      </c>
      <c r="K457" s="11">
        <f t="shared" si="111"/>
        <v>0.5617977528089888</v>
      </c>
      <c r="L457" s="11">
        <f t="shared" si="112"/>
        <v>0.27472527472527469</v>
      </c>
      <c r="M457" s="11">
        <f t="shared" si="113"/>
        <v>0.20040080160320639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-0.25412622998806611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0.22919032286080993</v>
      </c>
      <c r="Q457" s="11">
        <f>2*'OddsRatio_working_3-way'!K457*'OddsRatio_working_3-way'!L457*'OddsRatio_working_3-way'!M457</f>
        <v>6.185973626472601E-2</v>
      </c>
      <c r="R457" s="11">
        <f t="shared" si="114"/>
        <v>0</v>
      </c>
      <c r="S457" s="11">
        <f t="shared" si="115"/>
        <v>-0.90187590187590161</v>
      </c>
      <c r="T457" s="11">
        <f t="shared" si="116"/>
        <v>-0.24342129605287488</v>
      </c>
      <c r="U457" s="11">
        <f>'OddsRatio_working_3-way'!S457-'OddsRatio_working_3-way'!R457^2/3</f>
        <v>-0.90187590187590161</v>
      </c>
      <c r="V457" s="11">
        <f>'OddsRatio_working_3-way'!S457*'OddsRatio_working_3-way'!R457/3-2*'OddsRatio_working_3-way'!R457^3/27-'OddsRatio_working_3-way'!T457</f>
        <v>0.24342129605287488</v>
      </c>
      <c r="W457" s="11">
        <f>'OddsRatio_working_3-way'!V457^2+4*'OddsRatio_working_3-way'!U457^3/27</f>
        <v>-4.9422805884374775E-2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0.16483077174517213</v>
      </c>
      <c r="Y457" s="11">
        <f>IF('OddsRatio_working_3-way'!W457&gt;=0,IF('OddsRatio_working_3-way'!V457+SQRT('OddsRatio_working_3-way'!W457)&gt;0,0,PI()),ACOS('OddsRatio_working_3-way'!V457/(2*'OddsRatio_working_3-way'!X457)))</f>
        <v>0.74010521313129796</v>
      </c>
      <c r="Z457" s="11">
        <f>'OddsRatio_working_3-way'!X457^(1/3)*COS('OddsRatio_working_3-way'!Y457/3)</f>
        <v>0.53169249358109261</v>
      </c>
      <c r="AA457" s="11">
        <f>'OddsRatio_working_3-way'!X457^(1/3)*COS(('OddsRatio_working_3-way'!Y457+2*PI())/3)</f>
        <v>-0.38180440593045006</v>
      </c>
      <c r="AB457" s="11">
        <f>'OddsRatio_working_3-way'!X457^(1/3)*COS(('OddsRatio_working_3-way'!Y457+4*PI())/3)</f>
        <v>-0.14988808765064268</v>
      </c>
      <c r="AC457" s="11">
        <f>'OddsRatio_working_3-way'!X457^(1/3)*SIN('OddsRatio_working_3-way'!Y457/3)</f>
        <v>0.13389694878831371</v>
      </c>
      <c r="AD457" s="11">
        <f>'OddsRatio_working_3-way'!X457^(1/3)*SIN(('OddsRatio_working_3-way'!Y457+2*PI())/3)</f>
        <v>0.3935107320485639</v>
      </c>
      <c r="AE457" s="11">
        <f>'OddsRatio_working_3-way'!X457^(1/3)*SIN(('OddsRatio_working_3-way'!Y457+4*PI())/3)</f>
        <v>-0.52740768083687761</v>
      </c>
      <c r="AF457" s="11">
        <f>-'OddsRatio_working_3-way'!U457/(3*'OddsRatio_working_3-way'!X457^(1/3))*COS(('OddsRatio_working_3-way'!Y457)/3)</f>
        <v>0.53169249358109261</v>
      </c>
      <c r="AG457" s="11">
        <f>-'OddsRatio_working_3-way'!U457/(3*'OddsRatio_working_3-way'!X457^(1/3))*COS(('OddsRatio_working_3-way'!Y457+2*PI())/3)</f>
        <v>-0.38180440593045006</v>
      </c>
      <c r="AH457" s="11">
        <f>-'OddsRatio_working_3-way'!U457/(3*'OddsRatio_working_3-way'!X457^(1/3))*COS(('OddsRatio_working_3-way'!Y457+4*PI())/3)</f>
        <v>-0.14988808765064268</v>
      </c>
      <c r="AI457" s="11">
        <f>'OddsRatio_working_3-way'!U457/(3*'OddsRatio_working_3-way'!X457^(1/3))*SIN(('OddsRatio_working_3-way'!Y457)/3)</f>
        <v>-0.13389694878831371</v>
      </c>
      <c r="AJ457" s="11">
        <f>'OddsRatio_working_3-way'!U457/(3*'OddsRatio_working_3-way'!X457^(1/3))*SIN(('OddsRatio_working_3-way'!Y457+2*PI())/3)</f>
        <v>-0.3935107320485639</v>
      </c>
      <c r="AK457" s="11">
        <f>'OddsRatio_working_3-way'!U457/(3*'OddsRatio_working_3-way'!X457^(1/3))*SIN(('OddsRatio_working_3-way'!Y457+4*PI())/3)</f>
        <v>0.52740768083687761</v>
      </c>
      <c r="AL457" s="11">
        <f>'OddsRatio_working_3-way'!Z457+'OddsRatio_working_3-way'!AF457</f>
        <v>1.0633849871621852</v>
      </c>
      <c r="AM457" s="11">
        <f>'OddsRatio_working_3-way'!AA457+'OddsRatio_working_3-way'!AG457</f>
        <v>-0.76360881186090013</v>
      </c>
      <c r="AN457" s="11">
        <f>'OddsRatio_working_3-way'!AB457+'OddsRatio_working_3-way'!AH457</f>
        <v>-0.29977617530128536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1.0633849871621852</v>
      </c>
      <c r="AS457" s="11">
        <f>IF(('OddsRatio_working_3-way'!X457=0),IF(Q457&gt;0,-Q457^(1/3),(-Q457)^(1/3)),'OddsRatio_working_3-way'!AM457-'OddsRatio_working_3-way'!R457/3)</f>
        <v>-0.76360881186090013</v>
      </c>
      <c r="AT457" s="11">
        <f>IF(('OddsRatio_working_3-way'!X457=0),IF(Q457&gt;0,-Q457^(1/3),(-Q457)^(1/3)),'OddsRatio_working_3-way'!AN457-'OddsRatio_working_3-way'!R457/3)</f>
        <v>-0.29977617530128536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9">
        <f t="shared" si="104"/>
        <v>0.37890226269286681</v>
      </c>
      <c r="E458" s="9">
        <f t="shared" si="105"/>
        <v>0.28737118839556147</v>
      </c>
      <c r="F458" s="9">
        <f t="shared" si="106"/>
        <v>0.33372654891157161</v>
      </c>
      <c r="G458" s="9">
        <f t="shared" si="107"/>
        <v>1.0507711734611811</v>
      </c>
      <c r="H458" s="9">
        <f t="shared" si="108"/>
        <v>2.6392030305994423</v>
      </c>
      <c r="I458" s="9">
        <f t="shared" si="109"/>
        <v>3.4798199693683882</v>
      </c>
      <c r="J458" s="9">
        <f t="shared" si="110"/>
        <v>2.9964652295762439</v>
      </c>
      <c r="K458" s="11">
        <f t="shared" si="111"/>
        <v>0.390625</v>
      </c>
      <c r="L458" s="11">
        <f t="shared" si="112"/>
        <v>0.29761904761904762</v>
      </c>
      <c r="M458" s="11">
        <f t="shared" si="113"/>
        <v>0.34482758620689657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-0.2804225677339901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0.23331665640394089</v>
      </c>
      <c r="Q458" s="11">
        <f>2*'OddsRatio_working_3-way'!K458*'OddsRatio_working_3-way'!L458*'OddsRatio_working_3-way'!M458</f>
        <v>8.0177545155993443E-2</v>
      </c>
      <c r="R458" s="11">
        <f t="shared" si="114"/>
        <v>0</v>
      </c>
      <c r="S458" s="11">
        <f t="shared" si="115"/>
        <v>-0.83201811569340578</v>
      </c>
      <c r="T458" s="11">
        <f t="shared" si="116"/>
        <v>-0.28591687824515666</v>
      </c>
      <c r="U458" s="11">
        <f>'OddsRatio_working_3-way'!S458-'OddsRatio_working_3-way'!R458^2/3</f>
        <v>-0.83201811569340578</v>
      </c>
      <c r="V458" s="11">
        <f>'OddsRatio_working_3-way'!S458*'OddsRatio_working_3-way'!R458/3-2*'OddsRatio_working_3-way'!R458^3/27-'OddsRatio_working_3-way'!T458</f>
        <v>0.28591687824515666</v>
      </c>
      <c r="W458" s="11">
        <f>'OddsRatio_working_3-way'!V458^2+4*'OddsRatio_working_3-way'!U458^3/27</f>
        <v>-3.58012972304729E-3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0.14605529003471857</v>
      </c>
      <c r="Y458" s="11">
        <f>IF('OddsRatio_working_3-way'!W458&gt;=0,IF('OddsRatio_working_3-way'!V458+SQRT('OddsRatio_working_3-way'!W458)&gt;0,0,PI()),ACOS('OddsRatio_working_3-way'!V458/(2*'OddsRatio_working_3-way'!X458)))</f>
        <v>0.20629413162258126</v>
      </c>
      <c r="Z458" s="11">
        <f>'OddsRatio_working_3-way'!X458^(1/3)*COS('OddsRatio_working_3-way'!Y458/3)</f>
        <v>0.52538558673059066</v>
      </c>
      <c r="AA458" s="11">
        <f>'OddsRatio_working_3-way'!X458^(1/3)*COS(('OddsRatio_working_3-way'!Y458+2*PI())/3)</f>
        <v>-0.29402995764616674</v>
      </c>
      <c r="AB458" s="11">
        <f>'OddsRatio_working_3-way'!X458^(1/3)*COS(('OddsRatio_working_3-way'!Y458+4*PI())/3)</f>
        <v>-0.23135562908442395</v>
      </c>
      <c r="AC458" s="11">
        <f>'OddsRatio_working_3-way'!X458^(1/3)*SIN('OddsRatio_working_3-way'!Y458/3)</f>
        <v>3.6185040466401364E-2</v>
      </c>
      <c r="AD458" s="11">
        <f>'OddsRatio_working_3-way'!X458^(1/3)*SIN(('OddsRatio_working_3-way'!Y458+2*PI())/3)</f>
        <v>0.43690474465768325</v>
      </c>
      <c r="AE458" s="11">
        <f>'OddsRatio_working_3-way'!X458^(1/3)*SIN(('OddsRatio_working_3-way'!Y458+4*PI())/3)</f>
        <v>-0.47308978512408456</v>
      </c>
      <c r="AF458" s="11">
        <f>-'OddsRatio_working_3-way'!U458/(3*'OddsRatio_working_3-way'!X458^(1/3))*COS(('OddsRatio_working_3-way'!Y458)/3)</f>
        <v>0.52538558673059044</v>
      </c>
      <c r="AG458" s="11">
        <f>-'OddsRatio_working_3-way'!U458/(3*'OddsRatio_working_3-way'!X458^(1/3))*COS(('OddsRatio_working_3-way'!Y458+2*PI())/3)</f>
        <v>-0.29402995764616663</v>
      </c>
      <c r="AH458" s="11">
        <f>-'OddsRatio_working_3-way'!U458/(3*'OddsRatio_working_3-way'!X458^(1/3))*COS(('OddsRatio_working_3-way'!Y458+4*PI())/3)</f>
        <v>-0.23135562908442384</v>
      </c>
      <c r="AI458" s="11">
        <f>'OddsRatio_working_3-way'!U458/(3*'OddsRatio_working_3-way'!X458^(1/3))*SIN(('OddsRatio_working_3-way'!Y458)/3)</f>
        <v>-3.6185040466401343E-2</v>
      </c>
      <c r="AJ458" s="11">
        <f>'OddsRatio_working_3-way'!U458/(3*'OddsRatio_working_3-way'!X458^(1/3))*SIN(('OddsRatio_working_3-way'!Y458+2*PI())/3)</f>
        <v>-0.43690474465768309</v>
      </c>
      <c r="AK458" s="11">
        <f>'OddsRatio_working_3-way'!U458/(3*'OddsRatio_working_3-way'!X458^(1/3))*SIN(('OddsRatio_working_3-way'!Y458+4*PI())/3)</f>
        <v>0.47308978512408439</v>
      </c>
      <c r="AL458" s="11">
        <f>'OddsRatio_working_3-way'!Z458+'OddsRatio_working_3-way'!AF458</f>
        <v>1.0507711734611811</v>
      </c>
      <c r="AM458" s="11">
        <f>'OddsRatio_working_3-way'!AA458+'OddsRatio_working_3-way'!AG458</f>
        <v>-0.58805991529233337</v>
      </c>
      <c r="AN458" s="11">
        <f>'OddsRatio_working_3-way'!AB458+'OddsRatio_working_3-way'!AH458</f>
        <v>-0.46271125816884778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1.0507711734611811</v>
      </c>
      <c r="AS458" s="11">
        <f>IF(('OddsRatio_working_3-way'!X458=0),IF(Q458&gt;0,-Q458^(1/3),(-Q458)^(1/3)),'OddsRatio_working_3-way'!AM458-'OddsRatio_working_3-way'!R458/3)</f>
        <v>-0.58805991529233337</v>
      </c>
      <c r="AT458" s="11">
        <f>IF(('OddsRatio_working_3-way'!X458=0),IF(Q458&gt;0,-Q458^(1/3),(-Q458)^(1/3)),'OddsRatio_working_3-way'!AN458-'OddsRatio_working_3-way'!R458/3)</f>
        <v>-0.46271125816884778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9">
        <f t="shared" si="104"/>
        <v>0.2698079558883687</v>
      </c>
      <c r="E459" s="9">
        <f t="shared" si="105"/>
        <v>0.25387695392484244</v>
      </c>
      <c r="F459" s="9">
        <f t="shared" si="106"/>
        <v>0.47631509018678853</v>
      </c>
      <c r="G459" s="9">
        <f t="shared" si="107"/>
        <v>1.057164034662931</v>
      </c>
      <c r="H459" s="9">
        <f t="shared" si="108"/>
        <v>3.7063399287371035</v>
      </c>
      <c r="I459" s="9">
        <f t="shared" si="109"/>
        <v>3.9389160163629477</v>
      </c>
      <c r="J459" s="9">
        <f t="shared" si="110"/>
        <v>2.0994505960494485</v>
      </c>
      <c r="K459" s="11">
        <f t="shared" si="111"/>
        <v>0.2808988764044944</v>
      </c>
      <c r="L459" s="11">
        <f t="shared" si="112"/>
        <v>0.26455026455026459</v>
      </c>
      <c r="M459" s="11">
        <f t="shared" si="113"/>
        <v>0.49019607843137253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-0.26961629429133271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0.23240673714346333</v>
      </c>
      <c r="Q459" s="11">
        <f>2*'OddsRatio_working_3-way'!K459*'OddsRatio_working_3-way'!L459*'OddsRatio_working_3-way'!M459</f>
        <v>7.2854776534001048E-2</v>
      </c>
      <c r="R459" s="11">
        <f t="shared" si="114"/>
        <v>0</v>
      </c>
      <c r="S459" s="11">
        <f t="shared" si="115"/>
        <v>-0.86199069590481514</v>
      </c>
      <c r="T459" s="11">
        <f t="shared" si="116"/>
        <v>-0.27021651909241856</v>
      </c>
      <c r="U459" s="11">
        <f>'OddsRatio_working_3-way'!S459-'OddsRatio_working_3-way'!R459^2/3</f>
        <v>-0.86199069590481514</v>
      </c>
      <c r="V459" s="11">
        <f>'OddsRatio_working_3-way'!S459*'OddsRatio_working_3-way'!R459/3-2*'OddsRatio_working_3-way'!R459^3/27-'OddsRatio_working_3-way'!T459</f>
        <v>0.27021651909241856</v>
      </c>
      <c r="W459" s="11">
        <f>'OddsRatio_working_3-way'!V459^2+4*'OddsRatio_working_3-way'!U459^3/27</f>
        <v>-2.1869431056621313E-2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0.15401817932231629</v>
      </c>
      <c r="Y459" s="11">
        <f>IF('OddsRatio_working_3-way'!W459&gt;=0,IF('OddsRatio_working_3-way'!V459+SQRT('OddsRatio_working_3-way'!W459)&gt;0,0,PI()),ACOS('OddsRatio_working_3-way'!V459/(2*'OddsRatio_working_3-way'!X459)))</f>
        <v>0.50074987348310662</v>
      </c>
      <c r="Z459" s="11">
        <f>'OddsRatio_working_3-way'!X459^(1/3)*COS('OddsRatio_working_3-way'!Y459/3)</f>
        <v>0.52858201733146548</v>
      </c>
      <c r="AA459" s="11">
        <f>'OddsRatio_working_3-way'!X459^(1/3)*COS(('OddsRatio_working_3-way'!Y459+2*PI())/3)</f>
        <v>-0.341417282992661</v>
      </c>
      <c r="AB459" s="11">
        <f>'OddsRatio_working_3-way'!X459^(1/3)*COS(('OddsRatio_working_3-way'!Y459+4*PI())/3)</f>
        <v>-0.18716473433880434</v>
      </c>
      <c r="AC459" s="11">
        <f>'OddsRatio_working_3-way'!X459^(1/3)*SIN('OddsRatio_working_3-way'!Y459/3)</f>
        <v>8.9057750488489892E-2</v>
      </c>
      <c r="AD459" s="11">
        <f>'OddsRatio_working_3-way'!X459^(1/3)*SIN(('OddsRatio_working_3-way'!Y459+2*PI())/3)</f>
        <v>0.41323657974843059</v>
      </c>
      <c r="AE459" s="11">
        <f>'OddsRatio_working_3-way'!X459^(1/3)*SIN(('OddsRatio_working_3-way'!Y459+4*PI())/3)</f>
        <v>-0.50229433023692049</v>
      </c>
      <c r="AF459" s="11">
        <f>-'OddsRatio_working_3-way'!U459/(3*'OddsRatio_working_3-way'!X459^(1/3))*COS(('OddsRatio_working_3-way'!Y459)/3)</f>
        <v>0.52858201733146537</v>
      </c>
      <c r="AG459" s="11">
        <f>-'OddsRatio_working_3-way'!U459/(3*'OddsRatio_working_3-way'!X459^(1/3))*COS(('OddsRatio_working_3-way'!Y459+2*PI())/3)</f>
        <v>-0.34141728299266094</v>
      </c>
      <c r="AH459" s="11">
        <f>-'OddsRatio_working_3-way'!U459/(3*'OddsRatio_working_3-way'!X459^(1/3))*COS(('OddsRatio_working_3-way'!Y459+4*PI())/3)</f>
        <v>-0.18716473433880429</v>
      </c>
      <c r="AI459" s="11">
        <f>'OddsRatio_working_3-way'!U459/(3*'OddsRatio_working_3-way'!X459^(1/3))*SIN(('OddsRatio_working_3-way'!Y459)/3)</f>
        <v>-8.9057750488489879E-2</v>
      </c>
      <c r="AJ459" s="11">
        <f>'OddsRatio_working_3-way'!U459/(3*'OddsRatio_working_3-way'!X459^(1/3))*SIN(('OddsRatio_working_3-way'!Y459+2*PI())/3)</f>
        <v>-0.41323657974843048</v>
      </c>
      <c r="AK459" s="11">
        <f>'OddsRatio_working_3-way'!U459/(3*'OddsRatio_working_3-way'!X459^(1/3))*SIN(('OddsRatio_working_3-way'!Y459+4*PI())/3)</f>
        <v>0.50229433023692038</v>
      </c>
      <c r="AL459" s="11">
        <f>'OddsRatio_working_3-way'!Z459+'OddsRatio_working_3-way'!AF459</f>
        <v>1.057164034662931</v>
      </c>
      <c r="AM459" s="11">
        <f>'OddsRatio_working_3-way'!AA459+'OddsRatio_working_3-way'!AG459</f>
        <v>-0.68283456598532188</v>
      </c>
      <c r="AN459" s="11">
        <f>'OddsRatio_working_3-way'!AB459+'OddsRatio_working_3-way'!AH459</f>
        <v>-0.37432946867760863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1.057164034662931</v>
      </c>
      <c r="AS459" s="11">
        <f>IF(('OddsRatio_working_3-way'!X459=0),IF(Q459&gt;0,-Q459^(1/3),(-Q459)^(1/3)),'OddsRatio_working_3-way'!AM459-'OddsRatio_working_3-way'!R459/3)</f>
        <v>-0.68283456598532188</v>
      </c>
      <c r="AT459" s="11">
        <f>IF(('OddsRatio_working_3-way'!X459=0),IF(Q459&gt;0,-Q459^(1/3),(-Q459)^(1/3)),'OddsRatio_working_3-way'!AN459-'OddsRatio_working_3-way'!R459/3)</f>
        <v>-0.37432946867760863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9">
        <f t="shared" si="104"/>
        <v>0.46774240518195476</v>
      </c>
      <c r="E460" s="9">
        <f t="shared" si="105"/>
        <v>0.27358528060521747</v>
      </c>
      <c r="F460" s="9">
        <f t="shared" si="106"/>
        <v>0.25867231421282777</v>
      </c>
      <c r="G460" s="9">
        <f t="shared" si="107"/>
        <v>1.053637858900756</v>
      </c>
      <c r="H460" s="9">
        <f t="shared" si="108"/>
        <v>2.1379288876128171</v>
      </c>
      <c r="I460" s="9">
        <f t="shared" si="109"/>
        <v>3.6551674044299052</v>
      </c>
      <c r="J460" s="9">
        <f t="shared" si="110"/>
        <v>3.8658949762100563</v>
      </c>
      <c r="K460" s="11">
        <f t="shared" si="111"/>
        <v>0.48076923076923073</v>
      </c>
      <c r="L460" s="11">
        <f t="shared" si="112"/>
        <v>0.28409090909090912</v>
      </c>
      <c r="M460" s="11">
        <f t="shared" si="113"/>
        <v>0.26881720430107525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-0.27179675163546135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0.23204282276862917</v>
      </c>
      <c r="Q460" s="11">
        <f>2*'OddsRatio_working_3-way'!K460*'OddsRatio_working_3-way'!L460*'OddsRatio_working_3-way'!M460</f>
        <v>7.3431273028047223E-2</v>
      </c>
      <c r="R460" s="11">
        <f t="shared" si="114"/>
        <v>0</v>
      </c>
      <c r="S460" s="11">
        <f t="shared" si="115"/>
        <v>-0.85373655635093515</v>
      </c>
      <c r="T460" s="11">
        <f t="shared" si="116"/>
        <v>-0.27016979631358712</v>
      </c>
      <c r="U460" s="11">
        <f>'OddsRatio_working_3-way'!S460-'OddsRatio_working_3-way'!R460^2/3</f>
        <v>-0.85373655635093515</v>
      </c>
      <c r="V460" s="11">
        <f>'OddsRatio_working_3-way'!S460*'OddsRatio_working_3-way'!R460/3-2*'OddsRatio_working_3-way'!R460^3/27-'OddsRatio_working_3-way'!T460</f>
        <v>0.27016979631358712</v>
      </c>
      <c r="W460" s="11">
        <f>'OddsRatio_working_3-way'!V460^2+4*'OddsRatio_working_3-way'!U460^3/27</f>
        <v>-1.9194894609649862E-2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0.15181124254298084</v>
      </c>
      <c r="Y460" s="11">
        <f>IF('OddsRatio_working_3-way'!W460&gt;=0,IF('OddsRatio_working_3-way'!V460+SQRT('OddsRatio_working_3-way'!W460)&gt;0,0,PI()),ACOS('OddsRatio_working_3-way'!V460/(2*'OddsRatio_working_3-way'!X460)))</f>
        <v>0.47384262477175887</v>
      </c>
      <c r="Z460" s="11">
        <f>'OddsRatio_working_3-way'!X460^(1/3)*COS('OddsRatio_working_3-way'!Y460/3)</f>
        <v>0.52681892945037812</v>
      </c>
      <c r="AA460" s="11">
        <f>'OddsRatio_working_3-way'!X460^(1/3)*COS(('OddsRatio_working_3-way'!Y460+2*PI())/3)</f>
        <v>-0.33607651893342044</v>
      </c>
      <c r="AB460" s="11">
        <f>'OddsRatio_working_3-way'!X460^(1/3)*COS(('OddsRatio_working_3-way'!Y460+4*PI())/3)</f>
        <v>-0.19074241051695776</v>
      </c>
      <c r="AC460" s="11">
        <f>'OddsRatio_working_3-way'!X460^(1/3)*SIN('OddsRatio_working_3-way'!Y460/3)</f>
        <v>8.3908686616678996E-2</v>
      </c>
      <c r="AD460" s="11">
        <f>'OddsRatio_working_3-way'!X460^(1/3)*SIN(('OddsRatio_working_3-way'!Y460+2*PI())/3)</f>
        <v>0.41428423279020982</v>
      </c>
      <c r="AE460" s="11">
        <f>'OddsRatio_working_3-way'!X460^(1/3)*SIN(('OddsRatio_working_3-way'!Y460+4*PI())/3)</f>
        <v>-0.49819291940688887</v>
      </c>
      <c r="AF460" s="11">
        <f>-'OddsRatio_working_3-way'!U460/(3*'OddsRatio_working_3-way'!X460^(1/3))*COS(('OddsRatio_working_3-way'!Y460)/3)</f>
        <v>0.52681892945037789</v>
      </c>
      <c r="AG460" s="11">
        <f>-'OddsRatio_working_3-way'!U460/(3*'OddsRatio_working_3-way'!X460^(1/3))*COS(('OddsRatio_working_3-way'!Y460+2*PI())/3)</f>
        <v>-0.33607651893342028</v>
      </c>
      <c r="AH460" s="11">
        <f>-'OddsRatio_working_3-way'!U460/(3*'OddsRatio_working_3-way'!X460^(1/3))*COS(('OddsRatio_working_3-way'!Y460+4*PI())/3)</f>
        <v>-0.19074241051695767</v>
      </c>
      <c r="AI460" s="11">
        <f>'OddsRatio_working_3-way'!U460/(3*'OddsRatio_working_3-way'!X460^(1/3))*SIN(('OddsRatio_working_3-way'!Y460)/3)</f>
        <v>-8.3908686616678968E-2</v>
      </c>
      <c r="AJ460" s="11">
        <f>'OddsRatio_working_3-way'!U460/(3*'OddsRatio_working_3-way'!X460^(1/3))*SIN(('OddsRatio_working_3-way'!Y460+2*PI())/3)</f>
        <v>-0.41428423279020965</v>
      </c>
      <c r="AK460" s="11">
        <f>'OddsRatio_working_3-way'!U460/(3*'OddsRatio_working_3-way'!X460^(1/3))*SIN(('OddsRatio_working_3-way'!Y460+4*PI())/3)</f>
        <v>0.4981929194068887</v>
      </c>
      <c r="AL460" s="11">
        <f>'OddsRatio_working_3-way'!Z460+'OddsRatio_working_3-way'!AF460</f>
        <v>1.053637858900756</v>
      </c>
      <c r="AM460" s="11">
        <f>'OddsRatio_working_3-way'!AA460+'OddsRatio_working_3-way'!AG460</f>
        <v>-0.67215303786684077</v>
      </c>
      <c r="AN460" s="11">
        <f>'OddsRatio_working_3-way'!AB460+'OddsRatio_working_3-way'!AH460</f>
        <v>-0.38148482103391546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1.053637858900756</v>
      </c>
      <c r="AS460" s="11">
        <f>IF(('OddsRatio_working_3-way'!X460=0),IF(Q460&gt;0,-Q460^(1/3),(-Q460)^(1/3)),'OddsRatio_working_3-way'!AM460-'OddsRatio_working_3-way'!R460/3)</f>
        <v>-0.67215303786684077</v>
      </c>
      <c r="AT460" s="11">
        <f>IF(('OddsRatio_working_3-way'!X460=0),IF(Q460&gt;0,-Q460^(1/3),(-Q460)^(1/3)),'OddsRatio_working_3-way'!AN460-'OddsRatio_working_3-way'!R460/3)</f>
        <v>-0.38148482103391546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9">
        <f t="shared" si="104"/>
        <v>0.40804886306241178</v>
      </c>
      <c r="E461" s="9">
        <f t="shared" si="105"/>
        <v>0.28815349633951598</v>
      </c>
      <c r="F461" s="9">
        <f t="shared" si="106"/>
        <v>0.30379764059807224</v>
      </c>
      <c r="G461" s="9">
        <f t="shared" si="107"/>
        <v>1.0512223855027081</v>
      </c>
      <c r="H461" s="9">
        <f t="shared" si="108"/>
        <v>2.4506868919937372</v>
      </c>
      <c r="I461" s="9">
        <f t="shared" si="109"/>
        <v>3.4703726059313644</v>
      </c>
      <c r="J461" s="9">
        <f t="shared" si="110"/>
        <v>3.2916648003959037</v>
      </c>
      <c r="K461" s="11">
        <f t="shared" si="111"/>
        <v>0.42016806722689076</v>
      </c>
      <c r="L461" s="11">
        <f t="shared" si="112"/>
        <v>0.29850746268656714</v>
      </c>
      <c r="M461" s="11">
        <f t="shared" si="113"/>
        <v>0.31446540880503143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-0.27883966878781929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0.23309802659447332</v>
      </c>
      <c r="Q461" s="11">
        <f>2*'OddsRatio_working_3-way'!K461*'OddsRatio_working_3-way'!L461*'OddsRatio_working_3-way'!M461</f>
        <v>7.8882580911835296E-2</v>
      </c>
      <c r="R461" s="11">
        <f t="shared" si="114"/>
        <v>0</v>
      </c>
      <c r="S461" s="11">
        <f t="shared" si="115"/>
        <v>-0.83595719220225906</v>
      </c>
      <c r="T461" s="11">
        <f t="shared" si="116"/>
        <v>-0.28289583492462234</v>
      </c>
      <c r="U461" s="11">
        <f>'OddsRatio_working_3-way'!S461-'OddsRatio_working_3-way'!R461^2/3</f>
        <v>-0.83595719220225906</v>
      </c>
      <c r="V461" s="11">
        <f>'OddsRatio_working_3-way'!S461*'OddsRatio_working_3-way'!R461/3-2*'OddsRatio_working_3-way'!R461^3/27-'OddsRatio_working_3-way'!T461</f>
        <v>0.28289583492462234</v>
      </c>
      <c r="W461" s="11">
        <f>'OddsRatio_working_3-way'!V461^2+4*'OddsRatio_working_3-way'!U461^3/27</f>
        <v>-6.5162141378594524E-3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0.14709373504296386</v>
      </c>
      <c r="Y461" s="11">
        <f>IF('OddsRatio_working_3-way'!W461&gt;=0,IF('OddsRatio_working_3-way'!V461+SQRT('OddsRatio_working_3-way'!W461)&gt;0,0,PI()),ACOS('OddsRatio_working_3-way'!V461/(2*'OddsRatio_working_3-way'!X461)))</f>
        <v>0.27795872920021036</v>
      </c>
      <c r="Z461" s="11">
        <f>'OddsRatio_working_3-way'!X461^(1/3)*COS('OddsRatio_working_3-way'!Y461/3)</f>
        <v>0.52561119275135404</v>
      </c>
      <c r="AA461" s="11">
        <f>'OddsRatio_working_3-way'!X461^(1/3)*COS(('OddsRatio_working_3-way'!Y461+2*PI())/3)</f>
        <v>-0.30510161972822109</v>
      </c>
      <c r="AB461" s="11">
        <f>'OddsRatio_working_3-way'!X461^(1/3)*COS(('OddsRatio_working_3-way'!Y461+4*PI())/3)</f>
        <v>-0.22050957302313265</v>
      </c>
      <c r="AC461" s="11">
        <f>'OddsRatio_working_3-way'!X461^(1/3)*SIN('OddsRatio_working_3-way'!Y461/3)</f>
        <v>4.8839240936484139E-2</v>
      </c>
      <c r="AD461" s="11">
        <f>'OddsRatio_working_3-way'!X461^(1/3)*SIN(('OddsRatio_working_3-way'!Y461+2*PI())/3)</f>
        <v>0.43077302496786979</v>
      </c>
      <c r="AE461" s="11">
        <f>'OddsRatio_working_3-way'!X461^(1/3)*SIN(('OddsRatio_working_3-way'!Y461+4*PI())/3)</f>
        <v>-0.47961226590435396</v>
      </c>
      <c r="AF461" s="11">
        <f>-'OddsRatio_working_3-way'!U461/(3*'OddsRatio_working_3-way'!X461^(1/3))*COS(('OddsRatio_working_3-way'!Y461)/3)</f>
        <v>0.52561119275135415</v>
      </c>
      <c r="AG461" s="11">
        <f>-'OddsRatio_working_3-way'!U461/(3*'OddsRatio_working_3-way'!X461^(1/3))*COS(('OddsRatio_working_3-way'!Y461+2*PI())/3)</f>
        <v>-0.30510161972822114</v>
      </c>
      <c r="AH461" s="11">
        <f>-'OddsRatio_working_3-way'!U461/(3*'OddsRatio_working_3-way'!X461^(1/3))*COS(('OddsRatio_working_3-way'!Y461+4*PI())/3)</f>
        <v>-0.2205095730231327</v>
      </c>
      <c r="AI461" s="11">
        <f>'OddsRatio_working_3-way'!U461/(3*'OddsRatio_working_3-way'!X461^(1/3))*SIN(('OddsRatio_working_3-way'!Y461)/3)</f>
        <v>-4.8839240936484153E-2</v>
      </c>
      <c r="AJ461" s="11">
        <f>'OddsRatio_working_3-way'!U461/(3*'OddsRatio_working_3-way'!X461^(1/3))*SIN(('OddsRatio_working_3-way'!Y461+2*PI())/3)</f>
        <v>-0.4307730249678699</v>
      </c>
      <c r="AK461" s="11">
        <f>'OddsRatio_working_3-way'!U461/(3*'OddsRatio_working_3-way'!X461^(1/3))*SIN(('OddsRatio_working_3-way'!Y461+4*PI())/3)</f>
        <v>0.47961226590435407</v>
      </c>
      <c r="AL461" s="11">
        <f>'OddsRatio_working_3-way'!Z461+'OddsRatio_working_3-way'!AF461</f>
        <v>1.0512223855027081</v>
      </c>
      <c r="AM461" s="11">
        <f>'OddsRatio_working_3-way'!AA461+'OddsRatio_working_3-way'!AG461</f>
        <v>-0.61020323945644228</v>
      </c>
      <c r="AN461" s="11">
        <f>'OddsRatio_working_3-way'!AB461+'OddsRatio_working_3-way'!AH461</f>
        <v>-0.44101914604626535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1.0512223855027081</v>
      </c>
      <c r="AS461" s="11">
        <f>IF(('OddsRatio_working_3-way'!X461=0),IF(Q461&gt;0,-Q461^(1/3),(-Q461)^(1/3)),'OddsRatio_working_3-way'!AM461-'OddsRatio_working_3-way'!R461/3)</f>
        <v>-0.61020323945644228</v>
      </c>
      <c r="AT461" s="11">
        <f>IF(('OddsRatio_working_3-way'!X461=0),IF(Q461&gt;0,-Q461^(1/3),(-Q461)^(1/3)),'OddsRatio_working_3-way'!AN461-'OddsRatio_working_3-way'!R461/3)</f>
        <v>-0.44101914604626535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9">
        <f t="shared" si="104"/>
        <v>0.36995599785281857</v>
      </c>
      <c r="E462" s="9">
        <f t="shared" si="105"/>
        <v>0.30772318518766972</v>
      </c>
      <c r="F462" s="9">
        <f t="shared" si="106"/>
        <v>0.32232081695951154</v>
      </c>
      <c r="G462" s="9">
        <f t="shared" si="107"/>
        <v>1.0512494809257316</v>
      </c>
      <c r="H462" s="9">
        <f t="shared" si="108"/>
        <v>2.7030241590996855</v>
      </c>
      <c r="I462" s="9">
        <f t="shared" si="109"/>
        <v>3.2496738891810657</v>
      </c>
      <c r="J462" s="9">
        <f t="shared" si="110"/>
        <v>3.1024989618514631</v>
      </c>
      <c r="K462" s="11">
        <f t="shared" si="111"/>
        <v>0.38167938931297707</v>
      </c>
      <c r="L462" s="11">
        <f t="shared" si="112"/>
        <v>0.31847133757961782</v>
      </c>
      <c r="M462" s="11">
        <f t="shared" si="113"/>
        <v>0.33333333333333331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-0.28093547916565376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0.23338357563086498</v>
      </c>
      <c r="Q462" s="11">
        <f>2*'OddsRatio_working_3-way'!K462*'OddsRatio_working_3-way'!L462*'OddsRatio_working_3-way'!M462</f>
        <v>8.1035963760716992E-2</v>
      </c>
      <c r="R462" s="11">
        <f t="shared" si="114"/>
        <v>0</v>
      </c>
      <c r="S462" s="11">
        <f t="shared" si="115"/>
        <v>-0.83073727933541008</v>
      </c>
      <c r="T462" s="11">
        <f t="shared" si="116"/>
        <v>-0.28845044421368399</v>
      </c>
      <c r="U462" s="11">
        <f>'OddsRatio_working_3-way'!S462-'OddsRatio_working_3-way'!R462^2/3</f>
        <v>-0.83073727933541008</v>
      </c>
      <c r="V462" s="11">
        <f>'OddsRatio_working_3-way'!S462*'OddsRatio_working_3-way'!R462/3-2*'OddsRatio_working_3-way'!R462^3/27-'OddsRatio_working_3-way'!T462</f>
        <v>0.28845044421368399</v>
      </c>
      <c r="W462" s="11">
        <f>'OddsRatio_working_3-way'!V462^2+4*'OddsRatio_working_3-way'!U462^3/27</f>
        <v>-1.731465546928504E-3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0.14571815631039267</v>
      </c>
      <c r="Y462" s="11">
        <f>IF('OddsRatio_working_3-way'!W462&gt;=0,IF('OddsRatio_working_3-way'!V462+SQRT('OddsRatio_working_3-way'!W462)&gt;0,0,PI()),ACOS('OddsRatio_working_3-way'!V462/(2*'OddsRatio_working_3-way'!X462)))</f>
        <v>0.14326826057666331</v>
      </c>
      <c r="Z462" s="11">
        <f>'OddsRatio_working_3-way'!X462^(1/3)*COS('OddsRatio_working_3-way'!Y462/3)</f>
        <v>0.52562474046286578</v>
      </c>
      <c r="AA462" s="11">
        <f>'OddsRatio_working_3-way'!X462^(1/3)*COS(('OddsRatio_working_3-way'!Y462+2*PI())/3)</f>
        <v>-0.28456769127850884</v>
      </c>
      <c r="AB462" s="11">
        <f>'OddsRatio_working_3-way'!X462^(1/3)*COS(('OddsRatio_working_3-way'!Y462+4*PI())/3)</f>
        <v>-0.24105704918435697</v>
      </c>
      <c r="AC462" s="11">
        <f>'OddsRatio_working_3-way'!X462^(1/3)*SIN('OddsRatio_working_3-way'!Y462/3)</f>
        <v>2.5120880925672228E-2</v>
      </c>
      <c r="AD462" s="11">
        <f>'OddsRatio_working_3-way'!X462^(1/3)*SIN(('OddsRatio_working_3-way'!Y462+2*PI())/3)</f>
        <v>0.442643937635608</v>
      </c>
      <c r="AE462" s="11">
        <f>'OddsRatio_working_3-way'!X462^(1/3)*SIN(('OddsRatio_working_3-way'!Y462+4*PI())/3)</f>
        <v>-0.46776481856127999</v>
      </c>
      <c r="AF462" s="11">
        <f>-'OddsRatio_working_3-way'!U462/(3*'OddsRatio_working_3-way'!X462^(1/3))*COS(('OddsRatio_working_3-way'!Y462)/3)</f>
        <v>0.52562474046286567</v>
      </c>
      <c r="AG462" s="11">
        <f>-'OddsRatio_working_3-way'!U462/(3*'OddsRatio_working_3-way'!X462^(1/3))*COS(('OddsRatio_working_3-way'!Y462+2*PI())/3)</f>
        <v>-0.28456769127850878</v>
      </c>
      <c r="AH462" s="11">
        <f>-'OddsRatio_working_3-way'!U462/(3*'OddsRatio_working_3-way'!X462^(1/3))*COS(('OddsRatio_working_3-way'!Y462+4*PI())/3)</f>
        <v>-0.24105704918435691</v>
      </c>
      <c r="AI462" s="11">
        <f>'OddsRatio_working_3-way'!U462/(3*'OddsRatio_working_3-way'!X462^(1/3))*SIN(('OddsRatio_working_3-way'!Y462)/3)</f>
        <v>-2.5120880925672225E-2</v>
      </c>
      <c r="AJ462" s="11">
        <f>'OddsRatio_working_3-way'!U462/(3*'OddsRatio_working_3-way'!X462^(1/3))*SIN(('OddsRatio_working_3-way'!Y462+2*PI())/3)</f>
        <v>-0.44264393763560789</v>
      </c>
      <c r="AK462" s="11">
        <f>'OddsRatio_working_3-way'!U462/(3*'OddsRatio_working_3-way'!X462^(1/3))*SIN(('OddsRatio_working_3-way'!Y462+4*PI())/3)</f>
        <v>0.46776481856127994</v>
      </c>
      <c r="AL462" s="11">
        <f>'OddsRatio_working_3-way'!Z462+'OddsRatio_working_3-way'!AF462</f>
        <v>1.0512494809257316</v>
      </c>
      <c r="AM462" s="11">
        <f>'OddsRatio_working_3-way'!AA462+'OddsRatio_working_3-way'!AG462</f>
        <v>-0.56913538255701757</v>
      </c>
      <c r="AN462" s="11">
        <f>'OddsRatio_working_3-way'!AB462+'OddsRatio_working_3-way'!AH462</f>
        <v>-0.48211409836871388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1.0512494809257316</v>
      </c>
      <c r="AS462" s="11">
        <f>IF(('OddsRatio_working_3-way'!X462=0),IF(Q462&gt;0,-Q462^(1/3),(-Q462)^(1/3)),'OddsRatio_working_3-way'!AM462-'OddsRatio_working_3-way'!R462/3)</f>
        <v>-0.56913538255701757</v>
      </c>
      <c r="AT462" s="11">
        <f>IF(('OddsRatio_working_3-way'!X462=0),IF(Q462&gt;0,-Q462^(1/3),(-Q462)^(1/3)),'OddsRatio_working_3-way'!AN462-'OddsRatio_working_3-way'!R462/3)</f>
        <v>-0.48211409836871388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9">
        <f t="shared" si="104"/>
        <v>0.37424922534786514</v>
      </c>
      <c r="E463" s="9">
        <f t="shared" si="105"/>
        <v>0.28983933803763456</v>
      </c>
      <c r="F463" s="9">
        <f t="shared" si="106"/>
        <v>0.33591143661450018</v>
      </c>
      <c r="G463" s="9">
        <f t="shared" si="107"/>
        <v>1.0515825275424109</v>
      </c>
      <c r="H463" s="9">
        <f t="shared" si="108"/>
        <v>2.6720162187924337</v>
      </c>
      <c r="I463" s="9">
        <f t="shared" si="109"/>
        <v>3.450187289173817</v>
      </c>
      <c r="J463" s="9">
        <f t="shared" si="110"/>
        <v>2.9769751517797336</v>
      </c>
      <c r="K463" s="11">
        <f t="shared" si="111"/>
        <v>0.38610038610038611</v>
      </c>
      <c r="L463" s="11">
        <f t="shared" si="112"/>
        <v>0.3003003003003003</v>
      </c>
      <c r="M463" s="11">
        <f t="shared" si="113"/>
        <v>0.34722222222222221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-0.28039767566794593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0.23350248575473803</v>
      </c>
      <c r="Q463" s="11">
        <f>2*'OddsRatio_working_3-way'!K463*'OddsRatio_working_3-way'!L463*'OddsRatio_working_3-way'!M463</f>
        <v>8.051809853611655E-2</v>
      </c>
      <c r="R463" s="11">
        <f t="shared" si="114"/>
        <v>0</v>
      </c>
      <c r="S463" s="11">
        <f t="shared" si="115"/>
        <v>-0.83275471238662346</v>
      </c>
      <c r="T463" s="11">
        <f t="shared" si="116"/>
        <v>-0.28715679737469768</v>
      </c>
      <c r="U463" s="11">
        <f>'OddsRatio_working_3-way'!S463-'OddsRatio_working_3-way'!R463^2/3</f>
        <v>-0.83275471238662346</v>
      </c>
      <c r="V463" s="11">
        <f>'OddsRatio_working_3-way'!S463*'OddsRatio_working_3-way'!R463/3-2*'OddsRatio_working_3-way'!R463^3/27-'OddsRatio_working_3-way'!T463</f>
        <v>0.28715679737469768</v>
      </c>
      <c r="W463" s="11">
        <f>'OddsRatio_working_3-way'!V463^2+4*'OddsRatio_working_3-way'!U463^3/27</f>
        <v>-3.0963930118526745E-3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0.14624928999002512</v>
      </c>
      <c r="Y463" s="11">
        <f>IF('OddsRatio_working_3-way'!W463&gt;=0,IF('OddsRatio_working_3-way'!V463+SQRT('OddsRatio_working_3-way'!W463)&gt;0,0,PI()),ACOS('OddsRatio_working_3-way'!V463/(2*'OddsRatio_working_3-way'!X463)))</f>
        <v>0.19140769397536128</v>
      </c>
      <c r="Z463" s="11">
        <f>'OddsRatio_working_3-way'!X463^(1/3)*COS('OddsRatio_working_3-way'!Y463/3)</f>
        <v>0.52579126377120544</v>
      </c>
      <c r="AA463" s="11">
        <f>'OddsRatio_working_3-way'!X463^(1/3)*COS(('OddsRatio_working_3-way'!Y463+2*PI())/3)</f>
        <v>-0.29198752599830768</v>
      </c>
      <c r="AB463" s="11">
        <f>'OddsRatio_working_3-way'!X463^(1/3)*COS(('OddsRatio_working_3-way'!Y463+4*PI())/3)</f>
        <v>-0.23380373777289792</v>
      </c>
      <c r="AC463" s="11">
        <f>'OddsRatio_working_3-way'!X463^(1/3)*SIN('OddsRatio_working_3-way'!Y463/3)</f>
        <v>3.3592425794412482E-2</v>
      </c>
      <c r="AD463" s="11">
        <f>'OddsRatio_working_3-way'!X463^(1/3)*SIN(('OddsRatio_working_3-way'!Y463+2*PI())/3)</f>
        <v>0.43855237861658225</v>
      </c>
      <c r="AE463" s="11">
        <f>'OddsRatio_working_3-way'!X463^(1/3)*SIN(('OddsRatio_working_3-way'!Y463+4*PI())/3)</f>
        <v>-0.47214480441099471</v>
      </c>
      <c r="AF463" s="11">
        <f>-'OddsRatio_working_3-way'!U463/(3*'OddsRatio_working_3-way'!X463^(1/3))*COS(('OddsRatio_working_3-way'!Y463)/3)</f>
        <v>0.52579126377120555</v>
      </c>
      <c r="AG463" s="11">
        <f>-'OddsRatio_working_3-way'!U463/(3*'OddsRatio_working_3-way'!X463^(1/3))*COS(('OddsRatio_working_3-way'!Y463+2*PI())/3)</f>
        <v>-0.29198752599830774</v>
      </c>
      <c r="AH463" s="11">
        <f>-'OddsRatio_working_3-way'!U463/(3*'OddsRatio_working_3-way'!X463^(1/3))*COS(('OddsRatio_working_3-way'!Y463+4*PI())/3)</f>
        <v>-0.23380373777289798</v>
      </c>
      <c r="AI463" s="11">
        <f>'OddsRatio_working_3-way'!U463/(3*'OddsRatio_working_3-way'!X463^(1/3))*SIN(('OddsRatio_working_3-way'!Y463)/3)</f>
        <v>-3.3592425794412489E-2</v>
      </c>
      <c r="AJ463" s="11">
        <f>'OddsRatio_working_3-way'!U463/(3*'OddsRatio_working_3-way'!X463^(1/3))*SIN(('OddsRatio_working_3-way'!Y463+2*PI())/3)</f>
        <v>-0.43855237861658236</v>
      </c>
      <c r="AK463" s="11">
        <f>'OddsRatio_working_3-way'!U463/(3*'OddsRatio_working_3-way'!X463^(1/3))*SIN(('OddsRatio_working_3-way'!Y463+4*PI())/3)</f>
        <v>0.47214480441099482</v>
      </c>
      <c r="AL463" s="11">
        <f>'OddsRatio_working_3-way'!Z463+'OddsRatio_working_3-way'!AF463</f>
        <v>1.0515825275424109</v>
      </c>
      <c r="AM463" s="11">
        <f>'OddsRatio_working_3-way'!AA463+'OddsRatio_working_3-way'!AG463</f>
        <v>-0.58397505199661537</v>
      </c>
      <c r="AN463" s="11">
        <f>'OddsRatio_working_3-way'!AB463+'OddsRatio_working_3-way'!AH463</f>
        <v>-0.4676074755457959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1.0515825275424109</v>
      </c>
      <c r="AS463" s="11">
        <f>IF(('OddsRatio_working_3-way'!X463=0),IF(Q463&gt;0,-Q463^(1/3),(-Q463)^(1/3)),'OddsRatio_working_3-way'!AM463-'OddsRatio_working_3-way'!R463/3)</f>
        <v>-0.58397505199661537</v>
      </c>
      <c r="AT463" s="11">
        <f>IF(('OddsRatio_working_3-way'!X463=0),IF(Q463&gt;0,-Q463^(1/3),(-Q463)^(1/3)),'OddsRatio_working_3-way'!AN463-'OddsRatio_working_3-way'!R463/3)</f>
        <v>-0.4676074755457959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9">
        <f t="shared" si="104"/>
        <v>0.33030312670465983</v>
      </c>
      <c r="E464" s="9">
        <f t="shared" si="105"/>
        <v>0.27338540171078346</v>
      </c>
      <c r="F464" s="9">
        <f t="shared" si="106"/>
        <v>0.39631147158455693</v>
      </c>
      <c r="G464" s="9">
        <f t="shared" si="107"/>
        <v>1.0505295607113201</v>
      </c>
      <c r="H464" s="9">
        <f t="shared" si="108"/>
        <v>3.0275220521728481</v>
      </c>
      <c r="I464" s="9">
        <f t="shared" si="109"/>
        <v>3.6578397885996408</v>
      </c>
      <c r="J464" s="9">
        <f t="shared" si="110"/>
        <v>2.523267863031414</v>
      </c>
      <c r="K464" s="11">
        <f t="shared" si="111"/>
        <v>0.34129692832764502</v>
      </c>
      <c r="L464" s="11">
        <f t="shared" si="112"/>
        <v>0.28328611898016998</v>
      </c>
      <c r="M464" s="11">
        <f t="shared" si="113"/>
        <v>0.4081632653061224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-0.27940709006533337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0.23322713145821611</v>
      </c>
      <c r="Q464" s="11">
        <f>2*'OddsRatio_working_3-way'!K464*'OddsRatio_working_3-way'!L464*'OddsRatio_working_3-way'!M464</f>
        <v>7.8926271221054514E-2</v>
      </c>
      <c r="R464" s="11">
        <f t="shared" si="114"/>
        <v>0</v>
      </c>
      <c r="S464" s="11">
        <f t="shared" si="115"/>
        <v>-0.83472159351318154</v>
      </c>
      <c r="T464" s="11">
        <f t="shared" si="116"/>
        <v>-0.28247769662036598</v>
      </c>
      <c r="U464" s="11">
        <f>'OddsRatio_working_3-way'!S464-'OddsRatio_working_3-way'!R464^2/3</f>
        <v>-0.83472159351318154</v>
      </c>
      <c r="V464" s="11">
        <f>'OddsRatio_working_3-way'!S464*'OddsRatio_working_3-way'!R464/3-2*'OddsRatio_working_3-way'!R464^3/27-'OddsRatio_working_3-way'!T464</f>
        <v>0.28247769662036598</v>
      </c>
      <c r="W464" s="11">
        <f>'OddsRatio_working_3-way'!V464^2+4*'OddsRatio_working_3-way'!U464^3/27</f>
        <v>-6.3694225051021541E-3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0.1467677345272537</v>
      </c>
      <c r="Y464" s="11">
        <f>IF('OddsRatio_working_3-way'!W464&gt;=0,IF('OddsRatio_working_3-way'!V464+SQRT('OddsRatio_working_3-way'!W464)&gt;0,0,PI()),ACOS('OddsRatio_working_3-way'!V464/(2*'OddsRatio_working_3-way'!X464)))</f>
        <v>0.27535400789250475</v>
      </c>
      <c r="Z464" s="11">
        <f>'OddsRatio_working_3-way'!X464^(1/3)*COS('OddsRatio_working_3-way'!Y464/3)</f>
        <v>0.52526478035566015</v>
      </c>
      <c r="AA464" s="11">
        <f>'OddsRatio_working_3-way'!X464^(1/3)*COS(('OddsRatio_working_3-way'!Y464+2*PI())/3)</f>
        <v>-0.30450220348927759</v>
      </c>
      <c r="AB464" s="11">
        <f>'OddsRatio_working_3-way'!X464^(1/3)*COS(('OddsRatio_working_3-way'!Y464+4*PI())/3)</f>
        <v>-0.22076257686638265</v>
      </c>
      <c r="AC464" s="11">
        <f>'OddsRatio_working_3-way'!X464^(1/3)*SIN('OddsRatio_working_3-way'!Y464/3)</f>
        <v>4.8347095972567367E-2</v>
      </c>
      <c r="AD464" s="11">
        <f>'OddsRatio_working_3-way'!X464^(1/3)*SIN(('OddsRatio_working_3-way'!Y464+2*PI())/3)</f>
        <v>0.43071909551497145</v>
      </c>
      <c r="AE464" s="11">
        <f>'OddsRatio_working_3-way'!X464^(1/3)*SIN(('OddsRatio_working_3-way'!Y464+4*PI())/3)</f>
        <v>-0.4790661914875386</v>
      </c>
      <c r="AF464" s="11">
        <f>-'OddsRatio_working_3-way'!U464/(3*'OddsRatio_working_3-way'!X464^(1/3))*COS(('OddsRatio_working_3-way'!Y464)/3)</f>
        <v>0.52526478035566004</v>
      </c>
      <c r="AG464" s="11">
        <f>-'OddsRatio_working_3-way'!U464/(3*'OddsRatio_working_3-way'!X464^(1/3))*COS(('OddsRatio_working_3-way'!Y464+2*PI())/3)</f>
        <v>-0.30450220348927753</v>
      </c>
      <c r="AH464" s="11">
        <f>-'OddsRatio_working_3-way'!U464/(3*'OddsRatio_working_3-way'!X464^(1/3))*COS(('OddsRatio_working_3-way'!Y464+4*PI())/3)</f>
        <v>-0.22076257686638262</v>
      </c>
      <c r="AI464" s="11">
        <f>'OddsRatio_working_3-way'!U464/(3*'OddsRatio_working_3-way'!X464^(1/3))*SIN(('OddsRatio_working_3-way'!Y464)/3)</f>
        <v>-4.834709597256736E-2</v>
      </c>
      <c r="AJ464" s="11">
        <f>'OddsRatio_working_3-way'!U464/(3*'OddsRatio_working_3-way'!X464^(1/3))*SIN(('OddsRatio_working_3-way'!Y464+2*PI())/3)</f>
        <v>-0.43071909551497134</v>
      </c>
      <c r="AK464" s="11">
        <f>'OddsRatio_working_3-way'!U464/(3*'OddsRatio_working_3-way'!X464^(1/3))*SIN(('OddsRatio_working_3-way'!Y464+4*PI())/3)</f>
        <v>0.47906619148753848</v>
      </c>
      <c r="AL464" s="11">
        <f>'OddsRatio_working_3-way'!Z464+'OddsRatio_working_3-way'!AF464</f>
        <v>1.0505295607113201</v>
      </c>
      <c r="AM464" s="11">
        <f>'OddsRatio_working_3-way'!AA464+'OddsRatio_working_3-way'!AG464</f>
        <v>-0.60900440697855518</v>
      </c>
      <c r="AN464" s="11">
        <f>'OddsRatio_working_3-way'!AB464+'OddsRatio_working_3-way'!AH464</f>
        <v>-0.44152515373276524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1.0505295607113201</v>
      </c>
      <c r="AS464" s="11">
        <f>IF(('OddsRatio_working_3-way'!X464=0),IF(Q464&gt;0,-Q464^(1/3),(-Q464)^(1/3)),'OddsRatio_working_3-way'!AM464-'OddsRatio_working_3-way'!R464/3)</f>
        <v>-0.60900440697855518</v>
      </c>
      <c r="AT464" s="11">
        <f>IF(('OddsRatio_working_3-way'!X464=0),IF(Q464&gt;0,-Q464^(1/3),(-Q464)^(1/3)),'OddsRatio_working_3-way'!AN464-'OddsRatio_working_3-way'!R464/3)</f>
        <v>-0.44152515373276524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9">
        <f t="shared" si="104"/>
        <v>0.39315311926245261</v>
      </c>
      <c r="E465" s="9">
        <f t="shared" si="105"/>
        <v>0.28751648664770807</v>
      </c>
      <c r="F465" s="9">
        <f t="shared" si="106"/>
        <v>0.3193303940898391</v>
      </c>
      <c r="G465" s="9">
        <f t="shared" si="107"/>
        <v>1.0500260256840843</v>
      </c>
      <c r="H465" s="9">
        <f t="shared" si="108"/>
        <v>2.5435382577556043</v>
      </c>
      <c r="I465" s="9">
        <f t="shared" si="109"/>
        <v>3.4780614206144391</v>
      </c>
      <c r="J465" s="9">
        <f t="shared" si="110"/>
        <v>3.1315528321386914</v>
      </c>
      <c r="K465" s="11">
        <f t="shared" si="111"/>
        <v>0.40485829959514169</v>
      </c>
      <c r="L465" s="11">
        <f t="shared" si="112"/>
        <v>0.29761904761904762</v>
      </c>
      <c r="M465" s="11">
        <f t="shared" si="113"/>
        <v>0.33003300330033003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-0.28005705428842464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0.23303371401339093</v>
      </c>
      <c r="Q465" s="11">
        <f>2*'OddsRatio_working_3-way'!K465*'OddsRatio_working_3-way'!L465*'OddsRatio_working_3-way'!M465</f>
        <v>7.9533690789553205E-2</v>
      </c>
      <c r="R465" s="11">
        <f t="shared" si="114"/>
        <v>0</v>
      </c>
      <c r="S465" s="11">
        <f t="shared" si="115"/>
        <v>-0.83209371249543529</v>
      </c>
      <c r="T465" s="11">
        <f t="shared" si="116"/>
        <v>-0.28399102815543864</v>
      </c>
      <c r="U465" s="11">
        <f>'OddsRatio_working_3-way'!S465-'OddsRatio_working_3-way'!R465^2/3</f>
        <v>-0.83209371249543529</v>
      </c>
      <c r="V465" s="11">
        <f>'OddsRatio_working_3-way'!S465*'OddsRatio_working_3-way'!R465/3-2*'OddsRatio_working_3-way'!R465^3/27-'OddsRatio_working_3-way'!T465</f>
        <v>0.28399102815543864</v>
      </c>
      <c r="W465" s="11">
        <f>'OddsRatio_working_3-way'!V465^2+4*'OddsRatio_working_3-way'!U465^3/27</f>
        <v>-4.7009477844161124E-3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0.14607519626651136</v>
      </c>
      <c r="Y465" s="11">
        <f>IF('OddsRatio_working_3-way'!W465&gt;=0,IF('OddsRatio_working_3-way'!V465+SQRT('OddsRatio_working_3-way'!W465)&gt;0,0,PI()),ACOS('OddsRatio_working_3-way'!V465/(2*'OddsRatio_working_3-way'!X465)))</f>
        <v>0.2368950094504545</v>
      </c>
      <c r="Z465" s="11">
        <f>'OddsRatio_working_3-way'!X465^(1/3)*COS('OddsRatio_working_3-way'!Y465/3)</f>
        <v>0.52501301284204216</v>
      </c>
      <c r="AA465" s="11">
        <f>'OddsRatio_working_3-way'!X465^(1/3)*COS(('OddsRatio_working_3-way'!Y465+2*PI())/3)</f>
        <v>-0.29848469959063523</v>
      </c>
      <c r="AB465" s="11">
        <f>'OddsRatio_working_3-way'!X465^(1/3)*COS(('OddsRatio_working_3-way'!Y465+4*PI())/3)</f>
        <v>-0.22652831325140668</v>
      </c>
      <c r="AC465" s="11">
        <f>'OddsRatio_working_3-way'!X465^(1/3)*SIN('OddsRatio_working_3-way'!Y465/3)</f>
        <v>4.1544039022866283E-2</v>
      </c>
      <c r="AD465" s="11">
        <f>'OddsRatio_working_3-way'!X465^(1/3)*SIN(('OddsRatio_working_3-way'!Y465+2*PI())/3)</f>
        <v>0.4339025869271812</v>
      </c>
      <c r="AE465" s="11">
        <f>'OddsRatio_working_3-way'!X465^(1/3)*SIN(('OddsRatio_working_3-way'!Y465+4*PI())/3)</f>
        <v>-0.4754466259500475</v>
      </c>
      <c r="AF465" s="11">
        <f>-'OddsRatio_working_3-way'!U465/(3*'OddsRatio_working_3-way'!X465^(1/3))*COS(('OddsRatio_working_3-way'!Y465)/3)</f>
        <v>0.52501301284204216</v>
      </c>
      <c r="AG465" s="11">
        <f>-'OddsRatio_working_3-way'!U465/(3*'OddsRatio_working_3-way'!X465^(1/3))*COS(('OddsRatio_working_3-way'!Y465+2*PI())/3)</f>
        <v>-0.29848469959063523</v>
      </c>
      <c r="AH465" s="11">
        <f>-'OddsRatio_working_3-way'!U465/(3*'OddsRatio_working_3-way'!X465^(1/3))*COS(('OddsRatio_working_3-way'!Y465+4*PI())/3)</f>
        <v>-0.22652831325140668</v>
      </c>
      <c r="AI465" s="11">
        <f>'OddsRatio_working_3-way'!U465/(3*'OddsRatio_working_3-way'!X465^(1/3))*SIN(('OddsRatio_working_3-way'!Y465)/3)</f>
        <v>-4.1544039022866283E-2</v>
      </c>
      <c r="AJ465" s="11">
        <f>'OddsRatio_working_3-way'!U465/(3*'OddsRatio_working_3-way'!X465^(1/3))*SIN(('OddsRatio_working_3-way'!Y465+2*PI())/3)</f>
        <v>-0.4339025869271812</v>
      </c>
      <c r="AK465" s="11">
        <f>'OddsRatio_working_3-way'!U465/(3*'OddsRatio_working_3-way'!X465^(1/3))*SIN(('OddsRatio_working_3-way'!Y465+4*PI())/3)</f>
        <v>0.4754466259500475</v>
      </c>
      <c r="AL465" s="11">
        <f>'OddsRatio_working_3-way'!Z465+'OddsRatio_working_3-way'!AF465</f>
        <v>1.0500260256840843</v>
      </c>
      <c r="AM465" s="11">
        <f>'OddsRatio_working_3-way'!AA465+'OddsRatio_working_3-way'!AG465</f>
        <v>-0.59696939918127045</v>
      </c>
      <c r="AN465" s="11">
        <f>'OddsRatio_working_3-way'!AB465+'OddsRatio_working_3-way'!AH465</f>
        <v>-0.45305662650281336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1.0500260256840843</v>
      </c>
      <c r="AS465" s="11">
        <f>IF(('OddsRatio_working_3-way'!X465=0),IF(Q465&gt;0,-Q465^(1/3),(-Q465)^(1/3)),'OddsRatio_working_3-way'!AM465-'OddsRatio_working_3-way'!R465/3)</f>
        <v>-0.59696939918127045</v>
      </c>
      <c r="AT465" s="11">
        <f>IF(('OddsRatio_working_3-way'!X465=0),IF(Q465&gt;0,-Q465^(1/3),(-Q465)^(1/3)),'OddsRatio_working_3-way'!AN465-'OddsRatio_working_3-way'!R465/3)</f>
        <v>-0.45305662650281336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9">
        <f t="shared" si="104"/>
        <v>0.38011718642015657</v>
      </c>
      <c r="E466" s="9">
        <f t="shared" si="105"/>
        <v>0.29331296020018327</v>
      </c>
      <c r="F466" s="9">
        <f t="shared" si="106"/>
        <v>0.32656985337965999</v>
      </c>
      <c r="G466" s="9">
        <f t="shared" si="107"/>
        <v>1.0521081659694109</v>
      </c>
      <c r="H466" s="9">
        <f t="shared" si="108"/>
        <v>2.6307676572525867</v>
      </c>
      <c r="I466" s="9">
        <f t="shared" si="109"/>
        <v>3.4093277000699511</v>
      </c>
      <c r="J466" s="9">
        <f t="shared" si="110"/>
        <v>3.0621320053000454</v>
      </c>
      <c r="K466" s="11">
        <f t="shared" si="111"/>
        <v>0.39215686274509809</v>
      </c>
      <c r="L466" s="11">
        <f t="shared" si="112"/>
        <v>0.303951367781155</v>
      </c>
      <c r="M466" s="11">
        <f t="shared" si="113"/>
        <v>0.33783783783783783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-0.28015311932708664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0.23356093443702958</v>
      </c>
      <c r="Q466" s="11">
        <f>2*'OddsRatio_working_3-way'!K466*'OddsRatio_working_3-way'!L466*'OddsRatio_working_3-way'!M466</f>
        <v>8.0538253254148123E-2</v>
      </c>
      <c r="R466" s="11">
        <f t="shared" si="114"/>
        <v>0</v>
      </c>
      <c r="S466" s="11">
        <f t="shared" si="115"/>
        <v>-0.83369028693319891</v>
      </c>
      <c r="T466" s="11">
        <f t="shared" si="116"/>
        <v>-0.28747940928730997</v>
      </c>
      <c r="U466" s="11">
        <f>'OddsRatio_working_3-way'!S466-'OddsRatio_working_3-way'!R466^2/3</f>
        <v>-0.83369028693319891</v>
      </c>
      <c r="V466" s="11">
        <f>'OddsRatio_working_3-way'!S466*'OddsRatio_working_3-way'!R466/3-2*'OddsRatio_working_3-way'!R466^3/27-'OddsRatio_working_3-way'!T466</f>
        <v>0.28747940928730997</v>
      </c>
      <c r="W466" s="11">
        <f>'OddsRatio_working_3-way'!V466^2+4*'OddsRatio_working_3-way'!U466^3/27</f>
        <v>-3.199689327955571E-3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0.14649581913158499</v>
      </c>
      <c r="Y466" s="11">
        <f>IF('OddsRatio_working_3-way'!W466&gt;=0,IF('OddsRatio_working_3-way'!V466+SQRT('OddsRatio_working_3-way'!W466)&gt;0,0,PI()),ACOS('OddsRatio_working_3-way'!V466/(2*'OddsRatio_working_3-way'!X466)))</f>
        <v>0.19428275684929219</v>
      </c>
      <c r="Z466" s="11">
        <f>'OddsRatio_working_3-way'!X466^(1/3)*COS('OddsRatio_working_3-way'!Y466/3)</f>
        <v>0.52605408298470546</v>
      </c>
      <c r="AA466" s="11">
        <f>'OddsRatio_working_3-way'!X466^(1/3)*COS(('OddsRatio_working_3-way'!Y466+2*PI())/3)</f>
        <v>-0.29257188985277266</v>
      </c>
      <c r="AB466" s="11">
        <f>'OddsRatio_working_3-way'!X466^(1/3)*COS(('OddsRatio_working_3-way'!Y466+4*PI())/3)</f>
        <v>-0.23348219313193289</v>
      </c>
      <c r="AC466" s="11">
        <f>'OddsRatio_working_3-way'!X466^(1/3)*SIN('OddsRatio_working_3-way'!Y466/3)</f>
        <v>3.4115452308110396E-2</v>
      </c>
      <c r="AD466" s="11">
        <f>'OddsRatio_working_3-way'!X466^(1/3)*SIN(('OddsRatio_working_3-way'!Y466+2*PI())/3)</f>
        <v>0.43851847347522704</v>
      </c>
      <c r="AE466" s="11">
        <f>'OddsRatio_working_3-way'!X466^(1/3)*SIN(('OddsRatio_working_3-way'!Y466+4*PI())/3)</f>
        <v>-0.47263392578333718</v>
      </c>
      <c r="AF466" s="11">
        <f>-'OddsRatio_working_3-way'!U466/(3*'OddsRatio_working_3-way'!X466^(1/3))*COS(('OddsRatio_working_3-way'!Y466)/3)</f>
        <v>0.52605408298470546</v>
      </c>
      <c r="AG466" s="11">
        <f>-'OddsRatio_working_3-way'!U466/(3*'OddsRatio_working_3-way'!X466^(1/3))*COS(('OddsRatio_working_3-way'!Y466+2*PI())/3)</f>
        <v>-0.29257188985277266</v>
      </c>
      <c r="AH466" s="11">
        <f>-'OddsRatio_working_3-way'!U466/(3*'OddsRatio_working_3-way'!X466^(1/3))*COS(('OddsRatio_working_3-way'!Y466+4*PI())/3)</f>
        <v>-0.23348219313193289</v>
      </c>
      <c r="AI466" s="11">
        <f>'OddsRatio_working_3-way'!U466/(3*'OddsRatio_working_3-way'!X466^(1/3))*SIN(('OddsRatio_working_3-way'!Y466)/3)</f>
        <v>-3.4115452308110396E-2</v>
      </c>
      <c r="AJ466" s="11">
        <f>'OddsRatio_working_3-way'!U466/(3*'OddsRatio_working_3-way'!X466^(1/3))*SIN(('OddsRatio_working_3-way'!Y466+2*PI())/3)</f>
        <v>-0.43851847347522704</v>
      </c>
      <c r="AK466" s="11">
        <f>'OddsRatio_working_3-way'!U466/(3*'OddsRatio_working_3-way'!X466^(1/3))*SIN(('OddsRatio_working_3-way'!Y466+4*PI())/3)</f>
        <v>0.47263392578333718</v>
      </c>
      <c r="AL466" s="11">
        <f>'OddsRatio_working_3-way'!Z466+'OddsRatio_working_3-way'!AF466</f>
        <v>1.0521081659694109</v>
      </c>
      <c r="AM466" s="11">
        <f>'OddsRatio_working_3-way'!AA466+'OddsRatio_working_3-way'!AG466</f>
        <v>-0.58514377970554532</v>
      </c>
      <c r="AN466" s="11">
        <f>'OddsRatio_working_3-way'!AB466+'OddsRatio_working_3-way'!AH466</f>
        <v>-0.46696438626386577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1.0521081659694109</v>
      </c>
      <c r="AS466" s="11">
        <f>IF(('OddsRatio_working_3-way'!X466=0),IF(Q466&gt;0,-Q466^(1/3),(-Q466)^(1/3)),'OddsRatio_working_3-way'!AM466-'OddsRatio_working_3-way'!R466/3)</f>
        <v>-0.58514377970554532</v>
      </c>
      <c r="AT466" s="11">
        <f>IF(('OddsRatio_working_3-way'!X466=0),IF(Q466&gt;0,-Q466^(1/3),(-Q466)^(1/3)),'OddsRatio_working_3-way'!AN466-'OddsRatio_working_3-way'!R466/3)</f>
        <v>-0.46696438626386577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9">
        <f t="shared" si="104"/>
        <v>0.40295670666189598</v>
      </c>
      <c r="E467" s="9">
        <f t="shared" si="105"/>
        <v>0.26794336629815696</v>
      </c>
      <c r="F467" s="9">
        <f t="shared" si="106"/>
        <v>0.32909992703994728</v>
      </c>
      <c r="G467" s="9">
        <f t="shared" si="107"/>
        <v>1.0508199834220517</v>
      </c>
      <c r="H467" s="9">
        <f t="shared" si="108"/>
        <v>2.4816561766250933</v>
      </c>
      <c r="I467" s="9">
        <f t="shared" si="109"/>
        <v>3.732131956897335</v>
      </c>
      <c r="J467" s="9">
        <f t="shared" si="110"/>
        <v>3.0385907678387802</v>
      </c>
      <c r="K467" s="11">
        <f t="shared" si="111"/>
        <v>0.41493775933609955</v>
      </c>
      <c r="L467" s="11">
        <f t="shared" si="112"/>
        <v>0.27777777777777779</v>
      </c>
      <c r="M467" s="11">
        <f t="shared" si="113"/>
        <v>0.3401360544217687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-0.2788221789407328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0.23326527475905068</v>
      </c>
      <c r="Q467" s="11">
        <f>2*'OddsRatio_working_3-way'!K467*'OddsRatio_working_3-way'!L467*'OddsRatio_working_3-way'!M467</f>
        <v>7.8408495717327956E-2</v>
      </c>
      <c r="R467" s="11">
        <f t="shared" si="114"/>
        <v>0</v>
      </c>
      <c r="S467" s="11">
        <f t="shared" si="115"/>
        <v>-0.83660946788825641</v>
      </c>
      <c r="T467" s="11">
        <f t="shared" si="116"/>
        <v>-0.28121326651706097</v>
      </c>
      <c r="U467" s="11">
        <f>'OddsRatio_working_3-way'!S467-'OddsRatio_working_3-way'!R467^2/3</f>
        <v>-0.83660946788825641</v>
      </c>
      <c r="V467" s="11">
        <f>'OddsRatio_working_3-way'!S467*'OddsRatio_working_3-way'!R467/3-2*'OddsRatio_working_3-way'!R467^3/27-'OddsRatio_working_3-way'!T467</f>
        <v>0.28121326651706097</v>
      </c>
      <c r="W467" s="11">
        <f>'OddsRatio_working_3-way'!V467^2+4*'OddsRatio_working_3-way'!U467^3/27</f>
        <v>-7.66811382124237E-3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0.14726592875342717</v>
      </c>
      <c r="Y467" s="11">
        <f>IF('OddsRatio_working_3-way'!W467&gt;=0,IF('OddsRatio_working_3-way'!V467+SQRT('OddsRatio_working_3-way'!W467)&gt;0,0,PI()),ACOS('OddsRatio_working_3-way'!V467/(2*'OddsRatio_working_3-way'!X467)))</f>
        <v>0.30187579299275136</v>
      </c>
      <c r="Z467" s="11">
        <f>'OddsRatio_working_3-way'!X467^(1/3)*COS('OddsRatio_working_3-way'!Y467/3)</f>
        <v>0.52540999171102598</v>
      </c>
      <c r="AA467" s="11">
        <f>'OddsRatio_working_3-way'!X467^(1/3)*COS(('OddsRatio_working_3-way'!Y467+2*PI())/3)</f>
        <v>-0.30864650682031325</v>
      </c>
      <c r="AB467" s="11">
        <f>'OddsRatio_working_3-way'!X467^(1/3)*COS(('OddsRatio_working_3-way'!Y467+4*PI())/3)</f>
        <v>-0.21676348489071287</v>
      </c>
      <c r="AC467" s="11">
        <f>'OddsRatio_working_3-way'!X467^(1/3)*SIN('OddsRatio_working_3-way'!Y467/3)</f>
        <v>5.304868744501124E-2</v>
      </c>
      <c r="AD467" s="11">
        <f>'OddsRatio_working_3-way'!X467^(1/3)*SIN(('OddsRatio_working_3-way'!Y467+2*PI())/3)</f>
        <v>0.42849405650141431</v>
      </c>
      <c r="AE467" s="11">
        <f>'OddsRatio_working_3-way'!X467^(1/3)*SIN(('OddsRatio_working_3-way'!Y467+4*PI())/3)</f>
        <v>-0.48154274394642538</v>
      </c>
      <c r="AF467" s="11">
        <f>-'OddsRatio_working_3-way'!U467/(3*'OddsRatio_working_3-way'!X467^(1/3))*COS(('OddsRatio_working_3-way'!Y467)/3)</f>
        <v>0.52540999171102576</v>
      </c>
      <c r="AG467" s="11">
        <f>-'OddsRatio_working_3-way'!U467/(3*'OddsRatio_working_3-way'!X467^(1/3))*COS(('OddsRatio_working_3-way'!Y467+2*PI())/3)</f>
        <v>-0.30864650682031308</v>
      </c>
      <c r="AH467" s="11">
        <f>-'OddsRatio_working_3-way'!U467/(3*'OddsRatio_working_3-way'!X467^(1/3))*COS(('OddsRatio_working_3-way'!Y467+4*PI())/3)</f>
        <v>-0.21676348489071279</v>
      </c>
      <c r="AI467" s="11">
        <f>'OddsRatio_working_3-way'!U467/(3*'OddsRatio_working_3-way'!X467^(1/3))*SIN(('OddsRatio_working_3-way'!Y467)/3)</f>
        <v>-5.3048687445011219E-2</v>
      </c>
      <c r="AJ467" s="11">
        <f>'OddsRatio_working_3-way'!U467/(3*'OddsRatio_working_3-way'!X467^(1/3))*SIN(('OddsRatio_working_3-way'!Y467+2*PI())/3)</f>
        <v>-0.42849405650141409</v>
      </c>
      <c r="AK467" s="11">
        <f>'OddsRatio_working_3-way'!U467/(3*'OddsRatio_working_3-way'!X467^(1/3))*SIN(('OddsRatio_working_3-way'!Y467+4*PI())/3)</f>
        <v>0.48154274394642521</v>
      </c>
      <c r="AL467" s="11">
        <f>'OddsRatio_working_3-way'!Z467+'OddsRatio_working_3-way'!AF467</f>
        <v>1.0508199834220517</v>
      </c>
      <c r="AM467" s="11">
        <f>'OddsRatio_working_3-way'!AA467+'OddsRatio_working_3-way'!AG467</f>
        <v>-0.61729301364062628</v>
      </c>
      <c r="AN467" s="11">
        <f>'OddsRatio_working_3-way'!AB467+'OddsRatio_working_3-way'!AH467</f>
        <v>-0.43352696978142569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1.0508199834220517</v>
      </c>
      <c r="AS467" s="11">
        <f>IF(('OddsRatio_working_3-way'!X467=0),IF(Q467&gt;0,-Q467^(1/3),(-Q467)^(1/3)),'OddsRatio_working_3-way'!AM467-'OddsRatio_working_3-way'!R467/3)</f>
        <v>-0.61729301364062628</v>
      </c>
      <c r="AT467" s="11">
        <f>IF(('OddsRatio_working_3-way'!X467=0),IF(Q467&gt;0,-Q467^(1/3),(-Q467)^(1/3)),'OddsRatio_working_3-way'!AN467-'OddsRatio_working_3-way'!R467/3)</f>
        <v>-0.43352696978142569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9">
        <f t="shared" si="104"/>
        <v>0.51414858775907712</v>
      </c>
      <c r="E468" s="9">
        <f t="shared" si="105"/>
        <v>0.25511312935942587</v>
      </c>
      <c r="F468" s="9">
        <f t="shared" si="106"/>
        <v>0.2307382828814967</v>
      </c>
      <c r="G468" s="9">
        <f t="shared" si="107"/>
        <v>1.0617562241517806</v>
      </c>
      <c r="H468" s="9">
        <f t="shared" si="108"/>
        <v>1.9449630394950848</v>
      </c>
      <c r="I468" s="9">
        <f t="shared" si="109"/>
        <v>3.9198296164173967</v>
      </c>
      <c r="J468" s="9">
        <f t="shared" si="110"/>
        <v>4.3339145438365909</v>
      </c>
      <c r="K468" s="11">
        <f t="shared" si="111"/>
        <v>0.52910052910052918</v>
      </c>
      <c r="L468" s="11">
        <f t="shared" si="112"/>
        <v>0.26666666666666666</v>
      </c>
      <c r="M468" s="11">
        <f t="shared" si="113"/>
        <v>0.24154589371980678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-0.26191413405584085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0.23106612478593158</v>
      </c>
      <c r="Q468" s="11">
        <f>2*'OddsRatio_working_3-way'!K468*'OddsRatio_working_3-way'!L468*'OddsRatio_working_3-way'!M468</f>
        <v>6.8161098756911981E-2</v>
      </c>
      <c r="R468" s="11">
        <f t="shared" si="114"/>
        <v>0</v>
      </c>
      <c r="S468" s="11">
        <f t="shared" si="115"/>
        <v>-0.88222090655354868</v>
      </c>
      <c r="T468" s="11">
        <f t="shared" si="116"/>
        <v>-0.26024215532553063</v>
      </c>
      <c r="U468" s="11">
        <f>'OddsRatio_working_3-way'!S468-'OddsRatio_working_3-way'!R468^2/3</f>
        <v>-0.88222090655354868</v>
      </c>
      <c r="V468" s="11">
        <f>'OddsRatio_working_3-way'!S468*'OddsRatio_working_3-way'!R468/3-2*'OddsRatio_working_3-way'!R468^3/27-'OddsRatio_working_3-way'!T468</f>
        <v>0.26024215532553063</v>
      </c>
      <c r="W468" s="11">
        <f>'OddsRatio_working_3-way'!V468^2+4*'OddsRatio_working_3-way'!U468^3/27</f>
        <v>-3.3999152838054103E-2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0.15947188799795697</v>
      </c>
      <c r="Y468" s="11">
        <f>IF('OddsRatio_working_3-way'!W468&gt;=0,IF('OddsRatio_working_3-way'!V468+SQRT('OddsRatio_working_3-way'!W468)&gt;0,0,PI()),ACOS('OddsRatio_working_3-way'!V468/(2*'OddsRatio_working_3-way'!X468)))</f>
        <v>0.61642588325698833</v>
      </c>
      <c r="Z468" s="11">
        <f>'OddsRatio_working_3-way'!X468^(1/3)*COS('OddsRatio_working_3-way'!Y468/3)</f>
        <v>0.53087811207589031</v>
      </c>
      <c r="AA468" s="11">
        <f>'OddsRatio_working_3-way'!X468^(1/3)*COS(('OddsRatio_working_3-way'!Y468+2*PI())/3)</f>
        <v>-0.36125945693170608</v>
      </c>
      <c r="AB468" s="11">
        <f>'OddsRatio_working_3-way'!X468^(1/3)*COS(('OddsRatio_working_3-way'!Y468+4*PI())/3)</f>
        <v>-0.16961865514418406</v>
      </c>
      <c r="AC468" s="11">
        <f>'OddsRatio_working_3-way'!X468^(1/3)*SIN('OddsRatio_working_3-way'!Y468/3)</f>
        <v>0.11064386849974162</v>
      </c>
      <c r="AD468" s="11">
        <f>'OddsRatio_working_3-way'!X468^(1/3)*SIN(('OddsRatio_working_3-way'!Y468+2*PI())/3)</f>
        <v>0.40443199712097261</v>
      </c>
      <c r="AE468" s="11">
        <f>'OddsRatio_working_3-way'!X468^(1/3)*SIN(('OddsRatio_working_3-way'!Y468+4*PI())/3)</f>
        <v>-0.51507586562071417</v>
      </c>
      <c r="AF468" s="11">
        <f>-'OddsRatio_working_3-way'!U468/(3*'OddsRatio_working_3-way'!X468^(1/3))*COS(('OddsRatio_working_3-way'!Y468)/3)</f>
        <v>0.5308781120758902</v>
      </c>
      <c r="AG468" s="11">
        <f>-'OddsRatio_working_3-way'!U468/(3*'OddsRatio_working_3-way'!X468^(1/3))*COS(('OddsRatio_working_3-way'!Y468+2*PI())/3)</f>
        <v>-0.36125945693170602</v>
      </c>
      <c r="AH468" s="11">
        <f>-'OddsRatio_working_3-way'!U468/(3*'OddsRatio_working_3-way'!X468^(1/3))*COS(('OddsRatio_working_3-way'!Y468+4*PI())/3)</f>
        <v>-0.16961865514418403</v>
      </c>
      <c r="AI468" s="11">
        <f>'OddsRatio_working_3-way'!U468/(3*'OddsRatio_working_3-way'!X468^(1/3))*SIN(('OddsRatio_working_3-way'!Y468)/3)</f>
        <v>-0.1106438684997416</v>
      </c>
      <c r="AJ468" s="11">
        <f>'OddsRatio_working_3-way'!U468/(3*'OddsRatio_working_3-way'!X468^(1/3))*SIN(('OddsRatio_working_3-way'!Y468+2*PI())/3)</f>
        <v>-0.4044319971209725</v>
      </c>
      <c r="AK468" s="11">
        <f>'OddsRatio_working_3-way'!U468/(3*'OddsRatio_working_3-way'!X468^(1/3))*SIN(('OddsRatio_working_3-way'!Y468+4*PI())/3)</f>
        <v>0.51507586562071406</v>
      </c>
      <c r="AL468" s="11">
        <f>'OddsRatio_working_3-way'!Z468+'OddsRatio_working_3-way'!AF468</f>
        <v>1.0617562241517806</v>
      </c>
      <c r="AM468" s="11">
        <f>'OddsRatio_working_3-way'!AA468+'OddsRatio_working_3-way'!AG468</f>
        <v>-0.72251891386341205</v>
      </c>
      <c r="AN468" s="11">
        <f>'OddsRatio_working_3-way'!AB468+'OddsRatio_working_3-way'!AH468</f>
        <v>-0.33923731028836812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1.0617562241517806</v>
      </c>
      <c r="AS468" s="11">
        <f>IF(('OddsRatio_working_3-way'!X468=0),IF(Q468&gt;0,-Q468^(1/3),(-Q468)^(1/3)),'OddsRatio_working_3-way'!AM468-'OddsRatio_working_3-way'!R468/3)</f>
        <v>-0.72251891386341205</v>
      </c>
      <c r="AT468" s="11">
        <f>IF(('OddsRatio_working_3-way'!X468=0),IF(Q468&gt;0,-Q468^(1/3),(-Q468)^(1/3)),'OddsRatio_working_3-way'!AN468-'OddsRatio_working_3-way'!R468/3)</f>
        <v>-0.33923731028836812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9">
        <f t="shared" si="104"/>
        <v>0.18328680191834615</v>
      </c>
      <c r="E469" s="9">
        <f t="shared" si="105"/>
        <v>0.25095150555395324</v>
      </c>
      <c r="F469" s="9">
        <f t="shared" si="106"/>
        <v>0.56576169252770037</v>
      </c>
      <c r="G469" s="9">
        <f t="shared" si="107"/>
        <v>1.0660120123786303</v>
      </c>
      <c r="H469" s="9">
        <f t="shared" si="108"/>
        <v>5.4559302117426745</v>
      </c>
      <c r="I469" s="9">
        <f t="shared" si="109"/>
        <v>3.9848336346601649</v>
      </c>
      <c r="J469" s="9">
        <f t="shared" si="110"/>
        <v>1.7675286489126141</v>
      </c>
      <c r="K469" s="11">
        <f t="shared" si="111"/>
        <v>0.19305019305019305</v>
      </c>
      <c r="L469" s="11">
        <f t="shared" si="112"/>
        <v>0.26315789473684209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-0.24890006285355115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0.22743061298752851</v>
      </c>
      <c r="Q469" s="11">
        <f>2*'OddsRatio_working_3-way'!K469*'OddsRatio_working_3-way'!L469*'OddsRatio_working_3-way'!M469</f>
        <v>5.9072886490267158E-2</v>
      </c>
      <c r="R469" s="11">
        <f t="shared" si="114"/>
        <v>0</v>
      </c>
      <c r="S469" s="11">
        <f t="shared" si="115"/>
        <v>-0.91374269005847975</v>
      </c>
      <c r="T469" s="11">
        <f t="shared" si="116"/>
        <v>-0.23733576365155323</v>
      </c>
      <c r="U469" s="11">
        <f>'OddsRatio_working_3-way'!S469-'OddsRatio_working_3-way'!R469^2/3</f>
        <v>-0.91374269005847975</v>
      </c>
      <c r="V469" s="11">
        <f>'OddsRatio_working_3-way'!S469*'OddsRatio_working_3-way'!R469/3-2*'OddsRatio_working_3-way'!R469^3/27-'OddsRatio_working_3-way'!T469</f>
        <v>0.23733576365155323</v>
      </c>
      <c r="W469" s="11">
        <f>'OddsRatio_working_3-way'!V469^2+4*'OddsRatio_working_3-way'!U469^3/27</f>
        <v>-5.6695032838407301E-2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0.16809468875196001</v>
      </c>
      <c r="Y469" s="11">
        <f>IF('OddsRatio_working_3-way'!W469&gt;=0,IF('OddsRatio_working_3-way'!V469+SQRT('OddsRatio_working_3-way'!W469)&gt;0,0,PI()),ACOS('OddsRatio_working_3-way'!V469/(2*'OddsRatio_working_3-way'!X469)))</f>
        <v>0.78702069955597631</v>
      </c>
      <c r="Z469" s="11">
        <f>'OddsRatio_working_3-way'!X469^(1/3)*COS('OddsRatio_working_3-way'!Y469/3)</f>
        <v>0.53300600618931504</v>
      </c>
      <c r="AA469" s="11">
        <f>'OddsRatio_working_3-way'!X469^(1/3)*COS(('OddsRatio_working_3-way'!Y469+2*PI())/3)</f>
        <v>-0.39045509278743668</v>
      </c>
      <c r="AB469" s="11">
        <f>'OddsRatio_working_3-way'!X469^(1/3)*COS(('OddsRatio_working_3-way'!Y469+4*PI())/3)</f>
        <v>-0.14255091340187853</v>
      </c>
      <c r="AC469" s="11">
        <f>'OddsRatio_working_3-way'!X469^(1/3)*SIN('OddsRatio_working_3-way'!Y469/3)</f>
        <v>0.14312754470148556</v>
      </c>
      <c r="AD469" s="11">
        <f>'OddsRatio_working_3-way'!X469^(1/3)*SIN(('OddsRatio_working_3-way'!Y469+2*PI())/3)</f>
        <v>0.39003296937888993</v>
      </c>
      <c r="AE469" s="11">
        <f>'OddsRatio_working_3-way'!X469^(1/3)*SIN(('OddsRatio_working_3-way'!Y469+4*PI())/3)</f>
        <v>-0.53316051408037524</v>
      </c>
      <c r="AF469" s="11">
        <f>-'OddsRatio_working_3-way'!U469/(3*'OddsRatio_working_3-way'!X469^(1/3))*COS(('OddsRatio_working_3-way'!Y469)/3)</f>
        <v>0.53300600618931515</v>
      </c>
      <c r="AG469" s="11">
        <f>-'OddsRatio_working_3-way'!U469/(3*'OddsRatio_working_3-way'!X469^(1/3))*COS(('OddsRatio_working_3-way'!Y469+2*PI())/3)</f>
        <v>-0.39045509278743679</v>
      </c>
      <c r="AH469" s="11">
        <f>-'OddsRatio_working_3-way'!U469/(3*'OddsRatio_working_3-way'!X469^(1/3))*COS(('OddsRatio_working_3-way'!Y469+4*PI())/3)</f>
        <v>-0.14255091340187856</v>
      </c>
      <c r="AI469" s="11">
        <f>'OddsRatio_working_3-way'!U469/(3*'OddsRatio_working_3-way'!X469^(1/3))*SIN(('OddsRatio_working_3-way'!Y469)/3)</f>
        <v>-0.14312754470148559</v>
      </c>
      <c r="AJ469" s="11">
        <f>'OddsRatio_working_3-way'!U469/(3*'OddsRatio_working_3-way'!X469^(1/3))*SIN(('OddsRatio_working_3-way'!Y469+2*PI())/3)</f>
        <v>-0.39003296937888998</v>
      </c>
      <c r="AK469" s="11">
        <f>'OddsRatio_working_3-way'!U469/(3*'OddsRatio_working_3-way'!X469^(1/3))*SIN(('OddsRatio_working_3-way'!Y469+4*PI())/3)</f>
        <v>0.53316051408037535</v>
      </c>
      <c r="AL469" s="11">
        <f>'OddsRatio_working_3-way'!Z469+'OddsRatio_working_3-way'!AF469</f>
        <v>1.0660120123786303</v>
      </c>
      <c r="AM469" s="11">
        <f>'OddsRatio_working_3-way'!AA469+'OddsRatio_working_3-way'!AG469</f>
        <v>-0.78091018557487346</v>
      </c>
      <c r="AN469" s="11">
        <f>'OddsRatio_working_3-way'!AB469+'OddsRatio_working_3-way'!AH469</f>
        <v>-0.28510182680375706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1.0660120123786303</v>
      </c>
      <c r="AS469" s="11">
        <f>IF(('OddsRatio_working_3-way'!X469=0),IF(Q469&gt;0,-Q469^(1/3),(-Q469)^(1/3)),'OddsRatio_working_3-way'!AM469-'OddsRatio_working_3-way'!R469/3)</f>
        <v>-0.78091018557487346</v>
      </c>
      <c r="AT469" s="11">
        <f>IF(('OddsRatio_working_3-way'!X469=0),IF(Q469&gt;0,-Q469^(1/3),(-Q469)^(1/3)),'OddsRatio_working_3-way'!AN469-'OddsRatio_working_3-way'!R469/3)</f>
        <v>-0.28510182680375706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9">
        <f t="shared" si="104"/>
        <v>0.3982594927595749</v>
      </c>
      <c r="E470" s="9">
        <f t="shared" si="105"/>
        <v>0.29754630610523164</v>
      </c>
      <c r="F470" s="9">
        <f t="shared" si="106"/>
        <v>0.3041942011351938</v>
      </c>
      <c r="G470" s="9">
        <f t="shared" si="107"/>
        <v>1.0492539659376363</v>
      </c>
      <c r="H470" s="9">
        <f t="shared" si="108"/>
        <v>2.5109257109501959</v>
      </c>
      <c r="I470" s="9">
        <f t="shared" si="109"/>
        <v>3.3608214233596811</v>
      </c>
      <c r="J470" s="9">
        <f t="shared" si="110"/>
        <v>3.2873736457440472</v>
      </c>
      <c r="K470" s="11">
        <f t="shared" si="111"/>
        <v>0.4098360655737705</v>
      </c>
      <c r="L470" s="11">
        <f t="shared" si="112"/>
        <v>0.30769230769230771</v>
      </c>
      <c r="M470" s="11">
        <f t="shared" si="113"/>
        <v>0.31446540880503143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-0.28009231720954586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0.23277578180145456</v>
      </c>
      <c r="Q470" s="11">
        <f>2*'OddsRatio_working_3-way'!K470*'OddsRatio_working_3-way'!L470*'OddsRatio_working_3-way'!M470</f>
        <v>7.9310317479200865E-2</v>
      </c>
      <c r="R470" s="11">
        <f t="shared" si="114"/>
        <v>0</v>
      </c>
      <c r="S470" s="11">
        <f t="shared" si="115"/>
        <v>-0.83106807112923298</v>
      </c>
      <c r="T470" s="11">
        <f t="shared" si="116"/>
        <v>-0.28315777551251547</v>
      </c>
      <c r="U470" s="11">
        <f>'OddsRatio_working_3-way'!S470-'OddsRatio_working_3-way'!R470^2/3</f>
        <v>-0.83106807112923298</v>
      </c>
      <c r="V470" s="11">
        <f>'OddsRatio_working_3-way'!S470*'OddsRatio_working_3-way'!R470/3-2*'OddsRatio_working_3-way'!R470^3/27-'OddsRatio_working_3-way'!T470</f>
        <v>0.28315777551251547</v>
      </c>
      <c r="W470" s="11">
        <f>'OddsRatio_working_3-way'!V470^2+4*'OddsRatio_working_3-way'!U470^3/27</f>
        <v>-4.8582999969222773E-3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0.14580520037889455</v>
      </c>
      <c r="Y470" s="11">
        <f>IF('OddsRatio_working_3-way'!W470&gt;=0,IF('OddsRatio_working_3-way'!V470+SQRT('OddsRatio_working_3-way'!W470)&gt;0,0,PI()),ACOS('OddsRatio_working_3-way'!V470/(2*'OddsRatio_working_3-way'!X470)))</f>
        <v>0.24135925631087862</v>
      </c>
      <c r="Z470" s="11">
        <f>'OddsRatio_working_3-way'!X470^(1/3)*COS('OddsRatio_working_3-way'!Y470/3)</f>
        <v>0.52462698296881827</v>
      </c>
      <c r="AA470" s="11">
        <f>'OddsRatio_working_3-way'!X470^(1/3)*COS(('OddsRatio_working_3-way'!Y470+2*PI())/3)</f>
        <v>-0.29894564045337746</v>
      </c>
      <c r="AB470" s="11">
        <f>'OddsRatio_working_3-way'!X470^(1/3)*COS(('OddsRatio_working_3-way'!Y470+4*PI())/3)</f>
        <v>-0.22568134251544075</v>
      </c>
      <c r="AC470" s="11">
        <f>'OddsRatio_working_3-way'!X470^(1/3)*SIN('OddsRatio_working_3-way'!Y470/3)</f>
        <v>4.2299162136456743E-2</v>
      </c>
      <c r="AD470" s="11">
        <f>'OddsRatio_working_3-way'!X470^(1/3)*SIN(('OddsRatio_working_3-way'!Y470+2*PI())/3)</f>
        <v>0.43319071369355439</v>
      </c>
      <c r="AE470" s="11">
        <f>'OddsRatio_working_3-way'!X470^(1/3)*SIN(('OddsRatio_working_3-way'!Y470+4*PI())/3)</f>
        <v>-0.47548987583001107</v>
      </c>
      <c r="AF470" s="11">
        <f>-'OddsRatio_working_3-way'!U470/(3*'OddsRatio_working_3-way'!X470^(1/3))*COS(('OddsRatio_working_3-way'!Y470)/3)</f>
        <v>0.52462698296881816</v>
      </c>
      <c r="AG470" s="11">
        <f>-'OddsRatio_working_3-way'!U470/(3*'OddsRatio_working_3-way'!X470^(1/3))*COS(('OddsRatio_working_3-way'!Y470+2*PI())/3)</f>
        <v>-0.2989456404533774</v>
      </c>
      <c r="AH470" s="11">
        <f>-'OddsRatio_working_3-way'!U470/(3*'OddsRatio_working_3-way'!X470^(1/3))*COS(('OddsRatio_working_3-way'!Y470+4*PI())/3)</f>
        <v>-0.2256813425154407</v>
      </c>
      <c r="AI470" s="11">
        <f>'OddsRatio_working_3-way'!U470/(3*'OddsRatio_working_3-way'!X470^(1/3))*SIN(('OddsRatio_working_3-way'!Y470)/3)</f>
        <v>-4.2299162136456736E-2</v>
      </c>
      <c r="AJ470" s="11">
        <f>'OddsRatio_working_3-way'!U470/(3*'OddsRatio_working_3-way'!X470^(1/3))*SIN(('OddsRatio_working_3-way'!Y470+2*PI())/3)</f>
        <v>-0.43319071369355433</v>
      </c>
      <c r="AK470" s="11">
        <f>'OddsRatio_working_3-way'!U470/(3*'OddsRatio_working_3-way'!X470^(1/3))*SIN(('OddsRatio_working_3-way'!Y470+4*PI())/3)</f>
        <v>0.47548987583001096</v>
      </c>
      <c r="AL470" s="11">
        <f>'OddsRatio_working_3-way'!Z470+'OddsRatio_working_3-way'!AF470</f>
        <v>1.0492539659376363</v>
      </c>
      <c r="AM470" s="11">
        <f>'OddsRatio_working_3-way'!AA470+'OddsRatio_working_3-way'!AG470</f>
        <v>-0.59789128090675492</v>
      </c>
      <c r="AN470" s="11">
        <f>'OddsRatio_working_3-way'!AB470+'OddsRatio_working_3-way'!AH470</f>
        <v>-0.45136268503088145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1.0492539659376363</v>
      </c>
      <c r="AS470" s="11">
        <f>IF(('OddsRatio_working_3-way'!X470=0),IF(Q470&gt;0,-Q470^(1/3),(-Q470)^(1/3)),'OddsRatio_working_3-way'!AM470-'OddsRatio_working_3-way'!R470/3)</f>
        <v>-0.59789128090675492</v>
      </c>
      <c r="AT470" s="11">
        <f>IF(('OddsRatio_working_3-way'!X470=0),IF(Q470&gt;0,-Q470^(1/3),(-Q470)^(1/3)),'OddsRatio_working_3-way'!AN470-'OddsRatio_working_3-way'!R470/3)</f>
        <v>-0.45136268503088145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9">
        <f t="shared" si="104"/>
        <v>0.49585197179849599</v>
      </c>
      <c r="E471" s="9">
        <f t="shared" si="105"/>
        <v>0.26716142991501979</v>
      </c>
      <c r="F471" s="9">
        <f t="shared" si="106"/>
        <v>0.23698659828648433</v>
      </c>
      <c r="G471" s="9">
        <f t="shared" si="107"/>
        <v>1.0590947014659555</v>
      </c>
      <c r="H471" s="9">
        <f t="shared" si="108"/>
        <v>2.0167309134073168</v>
      </c>
      <c r="I471" s="9">
        <f t="shared" si="109"/>
        <v>3.743055276796825</v>
      </c>
      <c r="J471" s="9">
        <f t="shared" si="110"/>
        <v>4.2196478924565053</v>
      </c>
      <c r="K471" s="11">
        <f t="shared" si="111"/>
        <v>0.51020408163265307</v>
      </c>
      <c r="L471" s="11">
        <f t="shared" si="112"/>
        <v>0.2785515320334262</v>
      </c>
      <c r="M471" s="11">
        <f t="shared" si="113"/>
        <v>0.24752475247524752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-0.26589654588220468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0.23182140282131219</v>
      </c>
      <c r="Q471" s="11">
        <f>2*'OddsRatio_working_3-way'!K471*'OddsRatio_working_3-way'!L471*'OddsRatio_working_3-way'!M471</f>
        <v>7.0355509202219182E-2</v>
      </c>
      <c r="R471" s="11">
        <f t="shared" si="114"/>
        <v>0</v>
      </c>
      <c r="S471" s="11">
        <f t="shared" si="115"/>
        <v>-0.87184811691390618</v>
      </c>
      <c r="T471" s="11">
        <f t="shared" si="116"/>
        <v>-0.26459730407098819</v>
      </c>
      <c r="U471" s="11">
        <f>'OddsRatio_working_3-way'!S471-'OddsRatio_working_3-way'!R471^2/3</f>
        <v>-0.87184811691390618</v>
      </c>
      <c r="V471" s="11">
        <f>'OddsRatio_working_3-way'!S471*'OddsRatio_working_3-way'!R471/3-2*'OddsRatio_working_3-way'!R471^3/27-'OddsRatio_working_3-way'!T471</f>
        <v>0.26459730407098819</v>
      </c>
      <c r="W471" s="11">
        <f>'OddsRatio_working_3-way'!V471^2+4*'OddsRatio_working_3-way'!U471^3/27</f>
        <v>-2.8167294817329394E-2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0.15666766429209664</v>
      </c>
      <c r="Y471" s="11">
        <f>IF('OddsRatio_working_3-way'!W471&gt;=0,IF('OddsRatio_working_3-way'!V471+SQRT('OddsRatio_working_3-way'!W471)&gt;0,0,PI()),ACOS('OddsRatio_working_3-way'!V471/(2*'OddsRatio_working_3-way'!X471)))</f>
        <v>0.56525115067493159</v>
      </c>
      <c r="Z471" s="11">
        <f>'OddsRatio_working_3-way'!X471^(1/3)*COS('OddsRatio_working_3-way'!Y471/3)</f>
        <v>0.52954735073297787</v>
      </c>
      <c r="AA471" s="11">
        <f>'OddsRatio_working_3-way'!X471^(1/3)*COS(('OddsRatio_working_3-way'!Y471+2*PI())/3)</f>
        <v>-0.35221926832142297</v>
      </c>
      <c r="AB471" s="11">
        <f>'OddsRatio_working_3-way'!X471^(1/3)*COS(('OddsRatio_working_3-way'!Y471+4*PI())/3)</f>
        <v>-0.17732808241155498</v>
      </c>
      <c r="AC471" s="11">
        <f>'OddsRatio_working_3-way'!X471^(1/3)*SIN('OddsRatio_working_3-way'!Y471/3)</f>
        <v>0.1009734732639553</v>
      </c>
      <c r="AD471" s="11">
        <f>'OddsRatio_working_3-way'!X471^(1/3)*SIN(('OddsRatio_working_3-way'!Y471+2*PI())/3)</f>
        <v>0.40811472160952927</v>
      </c>
      <c r="AE471" s="11">
        <f>'OddsRatio_working_3-way'!X471^(1/3)*SIN(('OddsRatio_working_3-way'!Y471+4*PI())/3)</f>
        <v>-0.50908819487348445</v>
      </c>
      <c r="AF471" s="11">
        <f>-'OddsRatio_working_3-way'!U471/(3*'OddsRatio_working_3-way'!X471^(1/3))*COS(('OddsRatio_working_3-way'!Y471)/3)</f>
        <v>0.52954735073297776</v>
      </c>
      <c r="AG471" s="11">
        <f>-'OddsRatio_working_3-way'!U471/(3*'OddsRatio_working_3-way'!X471^(1/3))*COS(('OddsRatio_working_3-way'!Y471+2*PI())/3)</f>
        <v>-0.35221926832142292</v>
      </c>
      <c r="AH471" s="11">
        <f>-'OddsRatio_working_3-way'!U471/(3*'OddsRatio_working_3-way'!X471^(1/3))*COS(('OddsRatio_working_3-way'!Y471+4*PI())/3)</f>
        <v>-0.17732808241155495</v>
      </c>
      <c r="AI471" s="11">
        <f>'OddsRatio_working_3-way'!U471/(3*'OddsRatio_working_3-way'!X471^(1/3))*SIN(('OddsRatio_working_3-way'!Y471)/3)</f>
        <v>-0.10097347326395527</v>
      </c>
      <c r="AJ471" s="11">
        <f>'OddsRatio_working_3-way'!U471/(3*'OddsRatio_working_3-way'!X471^(1/3))*SIN(('OddsRatio_working_3-way'!Y471+2*PI())/3)</f>
        <v>-0.40811472160952916</v>
      </c>
      <c r="AK471" s="11">
        <f>'OddsRatio_working_3-way'!U471/(3*'OddsRatio_working_3-way'!X471^(1/3))*SIN(('OddsRatio_working_3-way'!Y471+4*PI())/3)</f>
        <v>0.50908819487348433</v>
      </c>
      <c r="AL471" s="11">
        <f>'OddsRatio_working_3-way'!Z471+'OddsRatio_working_3-way'!AF471</f>
        <v>1.0590947014659555</v>
      </c>
      <c r="AM471" s="11">
        <f>'OddsRatio_working_3-way'!AA471+'OddsRatio_working_3-way'!AG471</f>
        <v>-0.70443853664284584</v>
      </c>
      <c r="AN471" s="11">
        <f>'OddsRatio_working_3-way'!AB471+'OddsRatio_working_3-way'!AH471</f>
        <v>-0.35465616482310991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1.0590947014659555</v>
      </c>
      <c r="AS471" s="11">
        <f>IF(('OddsRatio_working_3-way'!X471=0),IF(Q471&gt;0,-Q471^(1/3),(-Q471)^(1/3)),'OddsRatio_working_3-way'!AM471-'OddsRatio_working_3-way'!R471/3)</f>
        <v>-0.70443853664284584</v>
      </c>
      <c r="AT471" s="11">
        <f>IF(('OddsRatio_working_3-way'!X471=0),IF(Q471&gt;0,-Q471^(1/3),(-Q471)^(1/3)),'OddsRatio_working_3-way'!AN471-'OddsRatio_working_3-way'!R471/3)</f>
        <v>-0.35465616482310991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9">
        <f t="shared" si="104"/>
        <v>0.38922912472192478</v>
      </c>
      <c r="E472" s="9">
        <f t="shared" si="105"/>
        <v>0.26694668114863024</v>
      </c>
      <c r="F472" s="9">
        <f t="shared" si="106"/>
        <v>0.34382419412944476</v>
      </c>
      <c r="G472" s="9">
        <f t="shared" si="107"/>
        <v>1.0602573076497515</v>
      </c>
      <c r="H472" s="9">
        <f t="shared" si="108"/>
        <v>2.5691808153216322</v>
      </c>
      <c r="I472" s="9">
        <f t="shared" si="109"/>
        <v>3.7460664268128556</v>
      </c>
      <c r="J472" s="9">
        <f t="shared" si="110"/>
        <v>2.9084631537695533</v>
      </c>
      <c r="K472" s="11">
        <f t="shared" si="111"/>
        <v>0.40322580645161293</v>
      </c>
      <c r="L472" s="11">
        <f t="shared" si="112"/>
        <v>0.2785515320334262</v>
      </c>
      <c r="M472" s="11">
        <f t="shared" si="113"/>
        <v>0.35714285714285715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-0.2767768892083744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0.2354691090201918</v>
      </c>
      <c r="Q472" s="11">
        <f>2*'OddsRatio_working_3-way'!K472*'OddsRatio_working_3-way'!L472*'OddsRatio_working_3-way'!M472</f>
        <v>8.0227975816078975E-2</v>
      </c>
      <c r="R472" s="11">
        <f t="shared" si="114"/>
        <v>0</v>
      </c>
      <c r="S472" s="11">
        <f t="shared" si="115"/>
        <v>-0.85075422913260801</v>
      </c>
      <c r="T472" s="11">
        <f t="shared" si="116"/>
        <v>-0.28986515473001973</v>
      </c>
      <c r="U472" s="11">
        <f>'OddsRatio_working_3-way'!S472-'OddsRatio_working_3-way'!R472^2/3</f>
        <v>-0.85075422913260801</v>
      </c>
      <c r="V472" s="11">
        <f>'OddsRatio_working_3-way'!S472*'OddsRatio_working_3-way'!R472/3-2*'OddsRatio_working_3-way'!R472^3/27-'OddsRatio_working_3-way'!T472</f>
        <v>0.28986515473001973</v>
      </c>
      <c r="W472" s="11">
        <f>'OddsRatio_working_3-way'!V472^2+4*'OddsRatio_working_3-way'!U472^3/27</f>
        <v>-7.2020798764558386E-3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0.15101646251577519</v>
      </c>
      <c r="Y472" s="11">
        <f>IF('OddsRatio_working_3-way'!W472&gt;=0,IF('OddsRatio_working_3-way'!V472+SQRT('OddsRatio_working_3-way'!W472)&gt;0,0,PI()),ACOS('OddsRatio_working_3-way'!V472/(2*'OddsRatio_working_3-way'!X472)))</f>
        <v>0.28481460268650172</v>
      </c>
      <c r="Z472" s="11">
        <f>'OddsRatio_working_3-way'!X472^(1/3)*COS('OddsRatio_working_3-way'!Y472/3)</f>
        <v>0.53012865382487573</v>
      </c>
      <c r="AA472" s="11">
        <f>'OddsRatio_working_3-way'!X472^(1/3)*COS(('OddsRatio_working_3-way'!Y472+2*PI())/3)</f>
        <v>-0.30878234469139049</v>
      </c>
      <c r="AB472" s="11">
        <f>'OddsRatio_working_3-way'!X472^(1/3)*COS(('OddsRatio_working_3-way'!Y472+4*PI())/3)</f>
        <v>-0.22134630913348516</v>
      </c>
      <c r="AC472" s="11">
        <f>'OddsRatio_working_3-way'!X472^(1/3)*SIN('OddsRatio_working_3-way'!Y472/3)</f>
        <v>5.0481218666230343E-2</v>
      </c>
      <c r="AD472" s="11">
        <f>'OddsRatio_working_3-way'!X472^(1/3)*SIN(('OddsRatio_working_3-way'!Y472+2*PI())/3)</f>
        <v>0.43386427215327372</v>
      </c>
      <c r="AE472" s="11">
        <f>'OddsRatio_working_3-way'!X472^(1/3)*SIN(('OddsRatio_working_3-way'!Y472+4*PI())/3)</f>
        <v>-0.48434549081950412</v>
      </c>
      <c r="AF472" s="11">
        <f>-'OddsRatio_working_3-way'!U472/(3*'OddsRatio_working_3-way'!X472^(1/3))*COS(('OddsRatio_working_3-way'!Y472)/3)</f>
        <v>0.53012865382487573</v>
      </c>
      <c r="AG472" s="11">
        <f>-'OddsRatio_working_3-way'!U472/(3*'OddsRatio_working_3-way'!X472^(1/3))*COS(('OddsRatio_working_3-way'!Y472+2*PI())/3)</f>
        <v>-0.30878234469139049</v>
      </c>
      <c r="AH472" s="11">
        <f>-'OddsRatio_working_3-way'!U472/(3*'OddsRatio_working_3-way'!X472^(1/3))*COS(('OddsRatio_working_3-way'!Y472+4*PI())/3)</f>
        <v>-0.22134630913348516</v>
      </c>
      <c r="AI472" s="11">
        <f>'OddsRatio_working_3-way'!U472/(3*'OddsRatio_working_3-way'!X472^(1/3))*SIN(('OddsRatio_working_3-way'!Y472)/3)</f>
        <v>-5.0481218666230343E-2</v>
      </c>
      <c r="AJ472" s="11">
        <f>'OddsRatio_working_3-way'!U472/(3*'OddsRatio_working_3-way'!X472^(1/3))*SIN(('OddsRatio_working_3-way'!Y472+2*PI())/3)</f>
        <v>-0.43386427215327372</v>
      </c>
      <c r="AK472" s="11">
        <f>'OddsRatio_working_3-way'!U472/(3*'OddsRatio_working_3-way'!X472^(1/3))*SIN(('OddsRatio_working_3-way'!Y472+4*PI())/3)</f>
        <v>0.48434549081950412</v>
      </c>
      <c r="AL472" s="11">
        <f>'OddsRatio_working_3-way'!Z472+'OddsRatio_working_3-way'!AF472</f>
        <v>1.0602573076497515</v>
      </c>
      <c r="AM472" s="11">
        <f>'OddsRatio_working_3-way'!AA472+'OddsRatio_working_3-way'!AG472</f>
        <v>-0.61756468938278097</v>
      </c>
      <c r="AN472" s="11">
        <f>'OddsRatio_working_3-way'!AB472+'OddsRatio_working_3-way'!AH472</f>
        <v>-0.44269261826697032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1.0602573076497515</v>
      </c>
      <c r="AS472" s="11">
        <f>IF(('OddsRatio_working_3-way'!X472=0),IF(Q472&gt;0,-Q472^(1/3),(-Q472)^(1/3)),'OddsRatio_working_3-way'!AM472-'OddsRatio_working_3-way'!R472/3)</f>
        <v>-0.61756468938278097</v>
      </c>
      <c r="AT472" s="11">
        <f>IF(('OddsRatio_working_3-way'!X472=0),IF(Q472&gt;0,-Q472^(1/3),(-Q472)^(1/3)),'OddsRatio_working_3-way'!AN472-'OddsRatio_working_3-way'!R472/3)</f>
        <v>-0.44269261826697032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9">
        <f t="shared" si="104"/>
        <v>0.36512973829863821</v>
      </c>
      <c r="E473" s="9">
        <f t="shared" si="105"/>
        <v>0.27393226969738516</v>
      </c>
      <c r="F473" s="9">
        <f t="shared" si="106"/>
        <v>0.36093799200397619</v>
      </c>
      <c r="G473" s="9">
        <f t="shared" si="107"/>
        <v>1.0602149664290472</v>
      </c>
      <c r="H473" s="9">
        <f t="shared" si="108"/>
        <v>2.7387525449436381</v>
      </c>
      <c r="I473" s="9">
        <f t="shared" si="109"/>
        <v>3.6505374160726185</v>
      </c>
      <c r="J473" s="9">
        <f t="shared" si="110"/>
        <v>2.770558993936509</v>
      </c>
      <c r="K473" s="11">
        <f t="shared" si="111"/>
        <v>0.37878787878787878</v>
      </c>
      <c r="L473" s="11">
        <f t="shared" si="112"/>
        <v>0.2857142857142857</v>
      </c>
      <c r="M473" s="11">
        <f t="shared" si="113"/>
        <v>0.37453183520599254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-0.27753457528738412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0.23550107819770744</v>
      </c>
      <c r="Q473" s="11">
        <f>2*'OddsRatio_working_3-way'!K473*'OddsRatio_working_3-way'!L473*'OddsRatio_working_3-way'!M473</f>
        <v>8.1067496797833885E-2</v>
      </c>
      <c r="R473" s="11">
        <f t="shared" si="114"/>
        <v>0</v>
      </c>
      <c r="S473" s="11">
        <f t="shared" si="115"/>
        <v>-0.84854680882138223</v>
      </c>
      <c r="T473" s="11">
        <f t="shared" si="116"/>
        <v>-0.29209872937052744</v>
      </c>
      <c r="U473" s="11">
        <f>'OddsRatio_working_3-way'!S473-'OddsRatio_working_3-way'!R473^2/3</f>
        <v>-0.84854680882138223</v>
      </c>
      <c r="V473" s="11">
        <f>'OddsRatio_working_3-way'!S473*'OddsRatio_working_3-way'!R473/3-2*'OddsRatio_working_3-way'!R473^3/27-'OddsRatio_working_3-way'!T473</f>
        <v>0.29209872937052744</v>
      </c>
      <c r="W473" s="11">
        <f>'OddsRatio_working_3-way'!V473^2+4*'OddsRatio_working_3-way'!U473^3/27</f>
        <v>-5.1939752706837289E-3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0.1504290887516111</v>
      </c>
      <c r="Y473" s="11">
        <f>IF('OddsRatio_working_3-way'!W473&gt;=0,IF('OddsRatio_working_3-way'!V473+SQRT('OddsRatio_working_3-way'!W473)&gt;0,0,PI()),ACOS('OddsRatio_working_3-way'!V473/(2*'OddsRatio_working_3-way'!X473)))</f>
        <v>0.24189775218381282</v>
      </c>
      <c r="Z473" s="11">
        <f>'OddsRatio_working_3-way'!X473^(1/3)*COS('OddsRatio_working_3-way'!Y473/3)</f>
        <v>0.5301074832145235</v>
      </c>
      <c r="AA473" s="11">
        <f>'OddsRatio_working_3-way'!X473^(1/3)*COS(('OddsRatio_working_3-way'!Y473+2*PI())/3)</f>
        <v>-0.30215150953632031</v>
      </c>
      <c r="AB473" s="11">
        <f>'OddsRatio_working_3-way'!X473^(1/3)*COS(('OddsRatio_working_3-way'!Y473+4*PI())/3)</f>
        <v>-0.22795597367820289</v>
      </c>
      <c r="AC473" s="11">
        <f>'OddsRatio_working_3-way'!X473^(1/3)*SIN('OddsRatio_working_3-way'!Y473/3)</f>
        <v>4.2836812600352582E-2</v>
      </c>
      <c r="AD473" s="11">
        <f>'OddsRatio_working_3-way'!X473^(1/3)*SIN(('OddsRatio_working_3-way'!Y473+2*PI())/3)</f>
        <v>0.43766814089983402</v>
      </c>
      <c r="AE473" s="11">
        <f>'OddsRatio_working_3-way'!X473^(1/3)*SIN(('OddsRatio_working_3-way'!Y473+4*PI())/3)</f>
        <v>-0.48050495350018663</v>
      </c>
      <c r="AF473" s="11">
        <f>-'OddsRatio_working_3-way'!U473/(3*'OddsRatio_working_3-way'!X473^(1/3))*COS(('OddsRatio_working_3-way'!Y473)/3)</f>
        <v>0.53010748321452361</v>
      </c>
      <c r="AG473" s="11">
        <f>-'OddsRatio_working_3-way'!U473/(3*'OddsRatio_working_3-way'!X473^(1/3))*COS(('OddsRatio_working_3-way'!Y473+2*PI())/3)</f>
        <v>-0.30215150953632036</v>
      </c>
      <c r="AH473" s="11">
        <f>-'OddsRatio_working_3-way'!U473/(3*'OddsRatio_working_3-way'!X473^(1/3))*COS(('OddsRatio_working_3-way'!Y473+4*PI())/3)</f>
        <v>-0.22795597367820292</v>
      </c>
      <c r="AI473" s="11">
        <f>'OddsRatio_working_3-way'!U473/(3*'OddsRatio_working_3-way'!X473^(1/3))*SIN(('OddsRatio_working_3-way'!Y473)/3)</f>
        <v>-4.2836812600352596E-2</v>
      </c>
      <c r="AJ473" s="11">
        <f>'OddsRatio_working_3-way'!U473/(3*'OddsRatio_working_3-way'!X473^(1/3))*SIN(('OddsRatio_working_3-way'!Y473+2*PI())/3)</f>
        <v>-0.43766814089983413</v>
      </c>
      <c r="AK473" s="11">
        <f>'OddsRatio_working_3-way'!U473/(3*'OddsRatio_working_3-way'!X473^(1/3))*SIN(('OddsRatio_working_3-way'!Y473+4*PI())/3)</f>
        <v>0.48050495350018674</v>
      </c>
      <c r="AL473" s="11">
        <f>'OddsRatio_working_3-way'!Z473+'OddsRatio_working_3-way'!AF473</f>
        <v>1.0602149664290472</v>
      </c>
      <c r="AM473" s="11">
        <f>'OddsRatio_working_3-way'!AA473+'OddsRatio_working_3-way'!AG473</f>
        <v>-0.60430301907264061</v>
      </c>
      <c r="AN473" s="11">
        <f>'OddsRatio_working_3-way'!AB473+'OddsRatio_working_3-way'!AH473</f>
        <v>-0.45591194735640583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1.0602149664290472</v>
      </c>
      <c r="AS473" s="11">
        <f>IF(('OddsRatio_working_3-way'!X473=0),IF(Q473&gt;0,-Q473^(1/3),(-Q473)^(1/3)),'OddsRatio_working_3-way'!AM473-'OddsRatio_working_3-way'!R473/3)</f>
        <v>-0.60430301907264061</v>
      </c>
      <c r="AT473" s="11">
        <f>IF(('OddsRatio_working_3-way'!X473=0),IF(Q473&gt;0,-Q473^(1/3),(-Q473)^(1/3)),'OddsRatio_working_3-way'!AN473-'OddsRatio_working_3-way'!R473/3)</f>
        <v>-0.45591194735640583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9">
        <f t="shared" si="104"/>
        <v>0.33156028221081946</v>
      </c>
      <c r="E474" s="9">
        <f t="shared" si="105"/>
        <v>0.26088744190041679</v>
      </c>
      <c r="F474" s="9">
        <f t="shared" si="106"/>
        <v>0.40755227588876392</v>
      </c>
      <c r="G474" s="9">
        <f t="shared" si="107"/>
        <v>1.06107515483439</v>
      </c>
      <c r="H474" s="9">
        <f t="shared" si="108"/>
        <v>3.0160427941853407</v>
      </c>
      <c r="I474" s="9">
        <f t="shared" si="109"/>
        <v>3.8330706634078213</v>
      </c>
      <c r="J474" s="9">
        <f t="shared" si="110"/>
        <v>2.4536729621231141</v>
      </c>
      <c r="K474" s="11">
        <f t="shared" si="111"/>
        <v>0.34482758620689657</v>
      </c>
      <c r="L474" s="11">
        <f t="shared" si="112"/>
        <v>0.27247956403269757</v>
      </c>
      <c r="M474" s="11">
        <f t="shared" si="113"/>
        <v>0.42194092827004215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-0.27553261964540787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0.23549084975326978</v>
      </c>
      <c r="Q474" s="11">
        <f>2*'OddsRatio_working_3-way'!K474*'OddsRatio_working_3-way'!L474*'OddsRatio_working_3-way'!M474</f>
        <v>7.928984840177436E-2</v>
      </c>
      <c r="R474" s="11">
        <f t="shared" si="114"/>
        <v>0</v>
      </c>
      <c r="S474" s="11">
        <f t="shared" si="115"/>
        <v>-0.85467502924456207</v>
      </c>
      <c r="T474" s="11">
        <f t="shared" si="116"/>
        <v>-0.28776937011601428</v>
      </c>
      <c r="U474" s="11">
        <f>'OddsRatio_working_3-way'!S474-'OddsRatio_working_3-way'!R474^2/3</f>
        <v>-0.85467502924456207</v>
      </c>
      <c r="V474" s="11">
        <f>'OddsRatio_working_3-way'!S474*'OddsRatio_working_3-way'!R474/3-2*'OddsRatio_working_3-way'!R474^3/27-'OddsRatio_working_3-way'!T474</f>
        <v>0.28776937011601428</v>
      </c>
      <c r="W474" s="11">
        <f>'OddsRatio_working_3-way'!V474^2+4*'OddsRatio_working_3-way'!U474^3/27</f>
        <v>-9.6797467497832523E-3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0.15206162987975538</v>
      </c>
      <c r="Y474" s="11">
        <f>IF('OddsRatio_working_3-way'!W474&gt;=0,IF('OddsRatio_working_3-way'!V474+SQRT('OddsRatio_working_3-way'!W474)&gt;0,0,PI()),ACOS('OddsRatio_working_3-way'!V474/(2*'OddsRatio_working_3-way'!X474)))</f>
        <v>0.32943241366066878</v>
      </c>
      <c r="Z474" s="11">
        <f>'OddsRatio_working_3-way'!X474^(1/3)*COS('OddsRatio_working_3-way'!Y474/3)</f>
        <v>0.53053757741719509</v>
      </c>
      <c r="AA474" s="11">
        <f>'OddsRatio_working_3-way'!X474^(1/3)*COS(('OddsRatio_working_3-way'!Y474+2*PI())/3)</f>
        <v>-0.31592613291810828</v>
      </c>
      <c r="AB474" s="11">
        <f>'OddsRatio_working_3-way'!X474^(1/3)*COS(('OddsRatio_working_3-way'!Y474+4*PI())/3)</f>
        <v>-0.21461144449908692</v>
      </c>
      <c r="AC474" s="11">
        <f>'OddsRatio_working_3-way'!X474^(1/3)*SIN('OddsRatio_working_3-way'!Y474/3)</f>
        <v>5.8494062631585006E-2</v>
      </c>
      <c r="AD474" s="11">
        <f>'OddsRatio_working_3-way'!X474^(1/3)*SIN(('OddsRatio_working_3-way'!Y474+2*PI())/3)</f>
        <v>0.43021198838975172</v>
      </c>
      <c r="AE474" s="11">
        <f>'OddsRatio_working_3-way'!X474^(1/3)*SIN(('OddsRatio_working_3-way'!Y474+4*PI())/3)</f>
        <v>-0.48870605102133674</v>
      </c>
      <c r="AF474" s="11">
        <f>-'OddsRatio_working_3-way'!U474/(3*'OddsRatio_working_3-way'!X474^(1/3))*COS(('OddsRatio_working_3-way'!Y474)/3)</f>
        <v>0.53053757741719498</v>
      </c>
      <c r="AG474" s="11">
        <f>-'OddsRatio_working_3-way'!U474/(3*'OddsRatio_working_3-way'!X474^(1/3))*COS(('OddsRatio_working_3-way'!Y474+2*PI())/3)</f>
        <v>-0.31592613291810817</v>
      </c>
      <c r="AH474" s="11">
        <f>-'OddsRatio_working_3-way'!U474/(3*'OddsRatio_working_3-way'!X474^(1/3))*COS(('OddsRatio_working_3-way'!Y474+4*PI())/3)</f>
        <v>-0.2146114444990869</v>
      </c>
      <c r="AI474" s="11">
        <f>'OddsRatio_working_3-way'!U474/(3*'OddsRatio_working_3-way'!X474^(1/3))*SIN(('OddsRatio_working_3-way'!Y474)/3)</f>
        <v>-5.8494062631584992E-2</v>
      </c>
      <c r="AJ474" s="11">
        <f>'OddsRatio_working_3-way'!U474/(3*'OddsRatio_working_3-way'!X474^(1/3))*SIN(('OddsRatio_working_3-way'!Y474+2*PI())/3)</f>
        <v>-0.43021198838975161</v>
      </c>
      <c r="AK474" s="11">
        <f>'OddsRatio_working_3-way'!U474/(3*'OddsRatio_working_3-way'!X474^(1/3))*SIN(('OddsRatio_working_3-way'!Y474+4*PI())/3)</f>
        <v>0.48870605102133663</v>
      </c>
      <c r="AL474" s="11">
        <f>'OddsRatio_working_3-way'!Z474+'OddsRatio_working_3-way'!AF474</f>
        <v>1.06107515483439</v>
      </c>
      <c r="AM474" s="11">
        <f>'OddsRatio_working_3-way'!AA474+'OddsRatio_working_3-way'!AG474</f>
        <v>-0.63185226583621645</v>
      </c>
      <c r="AN474" s="11">
        <f>'OddsRatio_working_3-way'!AB474+'OddsRatio_working_3-way'!AH474</f>
        <v>-0.42922288899817385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1.06107515483439</v>
      </c>
      <c r="AS474" s="11">
        <f>IF(('OddsRatio_working_3-way'!X474=0),IF(Q474&gt;0,-Q474^(1/3),(-Q474)^(1/3)),'OddsRatio_working_3-way'!AM474-'OddsRatio_working_3-way'!R474/3)</f>
        <v>-0.63185226583621645</v>
      </c>
      <c r="AT474" s="11">
        <f>IF(('OddsRatio_working_3-way'!X474=0),IF(Q474&gt;0,-Q474^(1/3),(-Q474)^(1/3)),'OddsRatio_working_3-way'!AN474-'OddsRatio_working_3-way'!R474/3)</f>
        <v>-0.42922288899817385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9">
        <f t="shared" si="104"/>
        <v>0.20664437574268257</v>
      </c>
      <c r="E475" s="9">
        <f t="shared" si="105"/>
        <v>0.25269171546451513</v>
      </c>
      <c r="F475" s="9">
        <f t="shared" si="106"/>
        <v>0.54066390879280246</v>
      </c>
      <c r="G475" s="9">
        <f t="shared" si="107"/>
        <v>1.0754150234180258</v>
      </c>
      <c r="H475" s="9">
        <f t="shared" si="108"/>
        <v>4.8392316336023518</v>
      </c>
      <c r="I475" s="9">
        <f t="shared" si="109"/>
        <v>3.9573913143995711</v>
      </c>
      <c r="J475" s="9">
        <f t="shared" si="110"/>
        <v>1.8495778685002404</v>
      </c>
      <c r="K475" s="11">
        <f t="shared" si="111"/>
        <v>0.21881838074398249</v>
      </c>
      <c r="L475" s="11">
        <f t="shared" si="112"/>
        <v>0.26666666666666666</v>
      </c>
      <c r="M475" s="11">
        <f t="shared" si="113"/>
        <v>0.55865921787709494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-0.25282935833649145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0.2317763407210004</v>
      </c>
      <c r="Q475" s="11">
        <f>2*'OddsRatio_working_3-way'!K475*'OddsRatio_working_3-way'!L475*'OddsRatio_working_3-way'!M475</f>
        <v>6.5197282903234996E-2</v>
      </c>
      <c r="R475" s="11">
        <f t="shared" si="114"/>
        <v>0</v>
      </c>
      <c r="S475" s="11">
        <f t="shared" si="115"/>
        <v>-0.91673032849503366</v>
      </c>
      <c r="T475" s="11">
        <f t="shared" si="116"/>
        <v>-0.25787069718566352</v>
      </c>
      <c r="U475" s="11">
        <f>'OddsRatio_working_3-way'!S475-'OddsRatio_working_3-way'!R475^2/3</f>
        <v>-0.91673032849503366</v>
      </c>
      <c r="V475" s="11">
        <f>'OddsRatio_working_3-way'!S475*'OddsRatio_working_3-way'!R475/3-2*'OddsRatio_working_3-way'!R475^3/27-'OddsRatio_working_3-way'!T475</f>
        <v>0.25787069718566352</v>
      </c>
      <c r="W475" s="11">
        <f>'OddsRatio_working_3-way'!V475^2+4*'OddsRatio_working_3-way'!U475^3/27</f>
        <v>-4.7638277108413035E-2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0.16891978390306536</v>
      </c>
      <c r="Y475" s="11">
        <f>IF('OddsRatio_working_3-way'!W475&gt;=0,IF('OddsRatio_working_3-way'!V475+SQRT('OddsRatio_working_3-way'!W475)&gt;0,0,PI()),ACOS('OddsRatio_working_3-way'!V475/(2*'OddsRatio_working_3-way'!X475)))</f>
        <v>0.70240078709849918</v>
      </c>
      <c r="Z475" s="11">
        <f>'OddsRatio_working_3-way'!X475^(1/3)*COS('OddsRatio_working_3-way'!Y475/3)</f>
        <v>0.53770751170901288</v>
      </c>
      <c r="AA475" s="11">
        <f>'OddsRatio_working_3-way'!X475^(1/3)*COS(('OddsRatio_working_3-way'!Y475+2*PI())/3)</f>
        <v>-0.37991930412459207</v>
      </c>
      <c r="AB475" s="11">
        <f>'OddsRatio_working_3-way'!X475^(1/3)*COS(('OddsRatio_working_3-way'!Y475+4*PI())/3)</f>
        <v>-0.15778820758442072</v>
      </c>
      <c r="AC475" s="11">
        <f>'OddsRatio_working_3-way'!X475^(1/3)*SIN('OddsRatio_working_3-way'!Y475/3)</f>
        <v>0.12824744838285468</v>
      </c>
      <c r="AD475" s="11">
        <f>'OddsRatio_working_3-way'!X475^(1/3)*SIN(('OddsRatio_working_3-way'!Y475+2*PI())/3)</f>
        <v>0.40154464075429641</v>
      </c>
      <c r="AE475" s="11">
        <f>'OddsRatio_working_3-way'!X475^(1/3)*SIN(('OddsRatio_working_3-way'!Y475+4*PI())/3)</f>
        <v>-0.52979208913715103</v>
      </c>
      <c r="AF475" s="11">
        <f>-'OddsRatio_working_3-way'!U475/(3*'OddsRatio_working_3-way'!X475^(1/3))*COS(('OddsRatio_working_3-way'!Y475)/3)</f>
        <v>0.53770751170901299</v>
      </c>
      <c r="AG475" s="11">
        <f>-'OddsRatio_working_3-way'!U475/(3*'OddsRatio_working_3-way'!X475^(1/3))*COS(('OddsRatio_working_3-way'!Y475+2*PI())/3)</f>
        <v>-0.37991930412459213</v>
      </c>
      <c r="AH475" s="11">
        <f>-'OddsRatio_working_3-way'!U475/(3*'OddsRatio_working_3-way'!X475^(1/3))*COS(('OddsRatio_working_3-way'!Y475+4*PI())/3)</f>
        <v>-0.15778820758442075</v>
      </c>
      <c r="AI475" s="11">
        <f>'OddsRatio_working_3-way'!U475/(3*'OddsRatio_working_3-way'!X475^(1/3))*SIN(('OddsRatio_working_3-way'!Y475)/3)</f>
        <v>-0.12824744838285471</v>
      </c>
      <c r="AJ475" s="11">
        <f>'OddsRatio_working_3-way'!U475/(3*'OddsRatio_working_3-way'!X475^(1/3))*SIN(('OddsRatio_working_3-way'!Y475+2*PI())/3)</f>
        <v>-0.40154464075429647</v>
      </c>
      <c r="AK475" s="11">
        <f>'OddsRatio_working_3-way'!U475/(3*'OddsRatio_working_3-way'!X475^(1/3))*SIN(('OddsRatio_working_3-way'!Y475+4*PI())/3)</f>
        <v>0.52979208913715115</v>
      </c>
      <c r="AL475" s="11">
        <f>'OddsRatio_working_3-way'!Z475+'OddsRatio_working_3-way'!AF475</f>
        <v>1.0754150234180258</v>
      </c>
      <c r="AM475" s="11">
        <f>'OddsRatio_working_3-way'!AA475+'OddsRatio_working_3-way'!AG475</f>
        <v>-0.75983860824918414</v>
      </c>
      <c r="AN475" s="11">
        <f>'OddsRatio_working_3-way'!AB475+'OddsRatio_working_3-way'!AH475</f>
        <v>-0.3155764151688415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1.0754150234180258</v>
      </c>
      <c r="AS475" s="11">
        <f>IF(('OddsRatio_working_3-way'!X475=0),IF(Q475&gt;0,-Q475^(1/3),(-Q475)^(1/3)),'OddsRatio_working_3-way'!AM475-'OddsRatio_working_3-way'!R475/3)</f>
        <v>-0.75983860824918414</v>
      </c>
      <c r="AT475" s="11">
        <f>IF(('OddsRatio_working_3-way'!X475=0),IF(Q475&gt;0,-Q475^(1/3),(-Q475)^(1/3)),'OddsRatio_working_3-way'!AN475-'OddsRatio_working_3-way'!R475/3)</f>
        <v>-0.3155764151688415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9">
        <f t="shared" si="104"/>
        <v>0.68032066983278194</v>
      </c>
      <c r="E476" s="9">
        <f t="shared" si="105"/>
        <v>0.22400880783864607</v>
      </c>
      <c r="F476" s="9">
        <f t="shared" si="106"/>
        <v>9.5670522328571969E-2</v>
      </c>
      <c r="G476" s="9">
        <f t="shared" si="107"/>
        <v>1.0927792373222958</v>
      </c>
      <c r="H476" s="9">
        <f t="shared" si="108"/>
        <v>1.469895072048587</v>
      </c>
      <c r="I476" s="9">
        <f t="shared" si="109"/>
        <v>4.4641101823116784</v>
      </c>
      <c r="J476" s="9">
        <f t="shared" si="110"/>
        <v>10.452540402837858</v>
      </c>
      <c r="K476" s="11">
        <f t="shared" si="111"/>
        <v>0.69930069930069938</v>
      </c>
      <c r="L476" s="11">
        <f t="shared" si="112"/>
        <v>0.23980815347721823</v>
      </c>
      <c r="M476" s="11">
        <f t="shared" si="113"/>
        <v>0.10362694300518134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-0.20490116113927936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0.21288089279292172</v>
      </c>
      <c r="Q476" s="11">
        <f>2*'OddsRatio_working_3-way'!K476*'OddsRatio_working_3-way'!L476*'OddsRatio_working_3-way'!M476</f>
        <v>3.4756064129456608E-2</v>
      </c>
      <c r="R476" s="11">
        <f t="shared" si="114"/>
        <v>0</v>
      </c>
      <c r="S476" s="11">
        <f t="shared" si="115"/>
        <v>-1.0389442968955076</v>
      </c>
      <c r="T476" s="11">
        <f t="shared" si="116"/>
        <v>-0.16962355867681758</v>
      </c>
      <c r="U476" s="11">
        <f>'OddsRatio_working_3-way'!S476-'OddsRatio_working_3-way'!R476^2/3</f>
        <v>-1.0389442968955076</v>
      </c>
      <c r="V476" s="11">
        <f>'OddsRatio_working_3-way'!S476*'OddsRatio_working_3-way'!R476/3-2*'OddsRatio_working_3-way'!R476^3/27-'OddsRatio_working_3-way'!T476</f>
        <v>0.16962355867681758</v>
      </c>
      <c r="W476" s="11">
        <f>'OddsRatio_working_3-way'!V476^2+4*'OddsRatio_working_3-way'!U476^3/27</f>
        <v>-0.1373673936245044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0.20380109499380283</v>
      </c>
      <c r="Y476" s="11">
        <f>IF('OddsRatio_working_3-way'!W476&gt;=0,IF('OddsRatio_working_3-way'!V476+SQRT('OddsRatio_working_3-way'!W476)&gt;0,0,PI()),ACOS('OddsRatio_working_3-way'!V476/(2*'OddsRatio_working_3-way'!X476)))</f>
        <v>1.141589424656805</v>
      </c>
      <c r="Z476" s="11">
        <f>'OddsRatio_working_3-way'!X476^(1/3)*COS('OddsRatio_working_3-way'!Y476/3)</f>
        <v>0.54638961866114799</v>
      </c>
      <c r="AA476" s="11">
        <f>'OddsRatio_working_3-way'!X476^(1/3)*COS(('OddsRatio_working_3-way'!Y476+2*PI())/3)</f>
        <v>-0.46248258677109166</v>
      </c>
      <c r="AB476" s="11">
        <f>'OddsRatio_working_3-way'!X476^(1/3)*COS(('OddsRatio_working_3-way'!Y476+4*PI())/3)</f>
        <v>-8.390703189005641E-2</v>
      </c>
      <c r="AC476" s="11">
        <f>'OddsRatio_working_3-way'!X476^(1/3)*SIN('OddsRatio_working_3-way'!Y476/3)</f>
        <v>0.2185706985191776</v>
      </c>
      <c r="AD476" s="11">
        <f>'OddsRatio_working_3-way'!X476^(1/3)*SIN(('OddsRatio_working_3-way'!Y476+2*PI())/3)</f>
        <v>0.36390194086505723</v>
      </c>
      <c r="AE476" s="11">
        <f>'OddsRatio_working_3-way'!X476^(1/3)*SIN(('OddsRatio_working_3-way'!Y476+4*PI())/3)</f>
        <v>-0.58247263938423499</v>
      </c>
      <c r="AF476" s="11">
        <f>-'OddsRatio_working_3-way'!U476/(3*'OddsRatio_working_3-way'!X476^(1/3))*COS(('OddsRatio_working_3-way'!Y476)/3)</f>
        <v>0.54638961866114788</v>
      </c>
      <c r="AG476" s="11">
        <f>-'OddsRatio_working_3-way'!U476/(3*'OddsRatio_working_3-way'!X476^(1/3))*COS(('OddsRatio_working_3-way'!Y476+2*PI())/3)</f>
        <v>-0.46248258677109155</v>
      </c>
      <c r="AH476" s="11">
        <f>-'OddsRatio_working_3-way'!U476/(3*'OddsRatio_working_3-way'!X476^(1/3))*COS(('OddsRatio_working_3-way'!Y476+4*PI())/3)</f>
        <v>-8.3907031890056397E-2</v>
      </c>
      <c r="AI476" s="11">
        <f>'OddsRatio_working_3-way'!U476/(3*'OddsRatio_working_3-way'!X476^(1/3))*SIN(('OddsRatio_working_3-way'!Y476)/3)</f>
        <v>-0.21857069851917757</v>
      </c>
      <c r="AJ476" s="11">
        <f>'OddsRatio_working_3-way'!U476/(3*'OddsRatio_working_3-way'!X476^(1/3))*SIN(('OddsRatio_working_3-way'!Y476+2*PI())/3)</f>
        <v>-0.36390194086505717</v>
      </c>
      <c r="AK476" s="11">
        <f>'OddsRatio_working_3-way'!U476/(3*'OddsRatio_working_3-way'!X476^(1/3))*SIN(('OddsRatio_working_3-way'!Y476+4*PI())/3)</f>
        <v>0.58247263938423488</v>
      </c>
      <c r="AL476" s="11">
        <f>'OddsRatio_working_3-way'!Z476+'OddsRatio_working_3-way'!AF476</f>
        <v>1.0927792373222958</v>
      </c>
      <c r="AM476" s="11">
        <f>'OddsRatio_working_3-way'!AA476+'OddsRatio_working_3-way'!AG476</f>
        <v>-0.92496517354218322</v>
      </c>
      <c r="AN476" s="11">
        <f>'OddsRatio_working_3-way'!AB476+'OddsRatio_working_3-way'!AH476</f>
        <v>-0.16781406378011282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1.0927792373222958</v>
      </c>
      <c r="AS476" s="11">
        <f>IF(('OddsRatio_working_3-way'!X476=0),IF(Q476&gt;0,-Q476^(1/3),(-Q476)^(1/3)),'OddsRatio_working_3-way'!AM476-'OddsRatio_working_3-way'!R476/3)</f>
        <v>-0.92496517354218322</v>
      </c>
      <c r="AT476" s="11">
        <f>IF(('OddsRatio_working_3-way'!X476=0),IF(Q476&gt;0,-Q476^(1/3),(-Q476)^(1/3)),'OddsRatio_working_3-way'!AN476-'OddsRatio_working_3-way'!R476/3)</f>
        <v>-0.16781406378011282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9">
        <f t="shared" si="104"/>
        <v>0.50448649716448013</v>
      </c>
      <c r="E477" s="9">
        <f t="shared" si="105"/>
        <v>0.27494961440868548</v>
      </c>
      <c r="F477" s="9">
        <f t="shared" si="106"/>
        <v>0.22056388842683428</v>
      </c>
      <c r="G477" s="9">
        <f t="shared" si="107"/>
        <v>1.067623487534626</v>
      </c>
      <c r="H477" s="9">
        <f t="shared" si="108"/>
        <v>1.9822136085318558</v>
      </c>
      <c r="I477" s="9">
        <f t="shared" si="109"/>
        <v>3.6370300142105259</v>
      </c>
      <c r="J477" s="9">
        <f t="shared" si="110"/>
        <v>4.5338337437396117</v>
      </c>
      <c r="K477" s="11">
        <f t="shared" si="111"/>
        <v>0.52083333333333337</v>
      </c>
      <c r="L477" s="11">
        <f t="shared" si="112"/>
        <v>0.28818443804034583</v>
      </c>
      <c r="M477" s="11">
        <f t="shared" si="113"/>
        <v>0.23201856148491881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-0.2619417958816147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0.23332798420223283</v>
      </c>
      <c r="Q477" s="11">
        <f>2*'OddsRatio_working_3-way'!K477*'OddsRatio_working_3-way'!L477*'OddsRatio_working_3-way'!M477</f>
        <v>6.9650144537979949E-2</v>
      </c>
      <c r="R477" s="11">
        <f t="shared" si="114"/>
        <v>0</v>
      </c>
      <c r="S477" s="11">
        <f t="shared" si="115"/>
        <v>-0.89076271091798587</v>
      </c>
      <c r="T477" s="11">
        <f t="shared" si="116"/>
        <v>-0.26589931669193612</v>
      </c>
      <c r="U477" s="11">
        <f>'OddsRatio_working_3-way'!S477-'OddsRatio_working_3-way'!R477^2/3</f>
        <v>-0.89076271091798587</v>
      </c>
      <c r="V477" s="11">
        <f>'OddsRatio_working_3-way'!S477*'OddsRatio_working_3-way'!R477/3-2*'OddsRatio_working_3-way'!R477^3/27-'OddsRatio_working_3-way'!T477</f>
        <v>0.26589931669193612</v>
      </c>
      <c r="W477" s="11">
        <f>'OddsRatio_working_3-way'!V477^2+4*'OddsRatio_working_3-way'!U477^3/27</f>
        <v>-3.4006143547459483E-2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0.161793533681586</v>
      </c>
      <c r="Y477" s="11">
        <f>IF('OddsRatio_working_3-way'!W477&gt;=0,IF('OddsRatio_working_3-way'!V477+SQRT('OddsRatio_working_3-way'!W477)&gt;0,0,PI()),ACOS('OddsRatio_working_3-way'!V477/(2*'OddsRatio_working_3-way'!X477)))</f>
        <v>0.60636639353454702</v>
      </c>
      <c r="Z477" s="11">
        <f>'OddsRatio_working_3-way'!X477^(1/3)*COS('OddsRatio_working_3-way'!Y477/3)</f>
        <v>0.533811743767313</v>
      </c>
      <c r="AA477" s="11">
        <f>'OddsRatio_working_3-way'!X477^(1/3)*COS(('OddsRatio_working_3-way'!Y477+2*PI())/3)</f>
        <v>-0.3616394160566257</v>
      </c>
      <c r="AB477" s="11">
        <f>'OddsRatio_working_3-way'!X477^(1/3)*COS(('OddsRatio_working_3-way'!Y477+4*PI())/3)</f>
        <v>-0.17217232771068744</v>
      </c>
      <c r="AC477" s="11">
        <f>'OddsRatio_working_3-way'!X477^(1/3)*SIN('OddsRatio_working_3-way'!Y477/3)</f>
        <v>0.10938887445910231</v>
      </c>
      <c r="AD477" s="11">
        <f>'OddsRatio_working_3-way'!X477^(1/3)*SIN(('OddsRatio_working_3-way'!Y477+2*PI())/3)</f>
        <v>0.40760009371141154</v>
      </c>
      <c r="AE477" s="11">
        <f>'OddsRatio_working_3-way'!X477^(1/3)*SIN(('OddsRatio_working_3-way'!Y477+4*PI())/3)</f>
        <v>-0.51698896817051354</v>
      </c>
      <c r="AF477" s="11">
        <f>-'OddsRatio_working_3-way'!U477/(3*'OddsRatio_working_3-way'!X477^(1/3))*COS(('OddsRatio_working_3-way'!Y477)/3)</f>
        <v>0.533811743767313</v>
      </c>
      <c r="AG477" s="11">
        <f>-'OddsRatio_working_3-way'!U477/(3*'OddsRatio_working_3-way'!X477^(1/3))*COS(('OddsRatio_working_3-way'!Y477+2*PI())/3)</f>
        <v>-0.3616394160566257</v>
      </c>
      <c r="AH477" s="11">
        <f>-'OddsRatio_working_3-way'!U477/(3*'OddsRatio_working_3-way'!X477^(1/3))*COS(('OddsRatio_working_3-way'!Y477+4*PI())/3)</f>
        <v>-0.17217232771068744</v>
      </c>
      <c r="AI477" s="11">
        <f>'OddsRatio_working_3-way'!U477/(3*'OddsRatio_working_3-way'!X477^(1/3))*SIN(('OddsRatio_working_3-way'!Y477)/3)</f>
        <v>-0.10938887445910231</v>
      </c>
      <c r="AJ477" s="11">
        <f>'OddsRatio_working_3-way'!U477/(3*'OddsRatio_working_3-way'!X477^(1/3))*SIN(('OddsRatio_working_3-way'!Y477+2*PI())/3)</f>
        <v>-0.40760009371141154</v>
      </c>
      <c r="AK477" s="11">
        <f>'OddsRatio_working_3-way'!U477/(3*'OddsRatio_working_3-way'!X477^(1/3))*SIN(('OddsRatio_working_3-way'!Y477+4*PI())/3)</f>
        <v>0.51698896817051354</v>
      </c>
      <c r="AL477" s="11">
        <f>'OddsRatio_working_3-way'!Z477+'OddsRatio_working_3-way'!AF477</f>
        <v>1.067623487534626</v>
      </c>
      <c r="AM477" s="11">
        <f>'OddsRatio_working_3-way'!AA477+'OddsRatio_working_3-way'!AG477</f>
        <v>-0.72327883211325139</v>
      </c>
      <c r="AN477" s="11">
        <f>'OddsRatio_working_3-way'!AB477+'OddsRatio_working_3-way'!AH477</f>
        <v>-0.34434465542137488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1.067623487534626</v>
      </c>
      <c r="AS477" s="11">
        <f>IF(('OddsRatio_working_3-way'!X477=0),IF(Q477&gt;0,-Q477^(1/3),(-Q477)^(1/3)),'OddsRatio_working_3-way'!AM477-'OddsRatio_working_3-way'!R477/3)</f>
        <v>-0.72327883211325139</v>
      </c>
      <c r="AT477" s="11">
        <f>IF(('OddsRatio_working_3-way'!X477=0),IF(Q477&gt;0,-Q477^(1/3),(-Q477)^(1/3)),'OddsRatio_working_3-way'!AN477-'OddsRatio_working_3-way'!R477/3)</f>
        <v>-0.34434465542137488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9">
        <f t="shared" si="104"/>
        <v>0.43575094317119573</v>
      </c>
      <c r="E478" s="9">
        <f t="shared" si="105"/>
        <v>0.25656951066880795</v>
      </c>
      <c r="F478" s="9">
        <f t="shared" si="106"/>
        <v>0.30767954615999632</v>
      </c>
      <c r="G478" s="9">
        <f t="shared" si="107"/>
        <v>1.0613843392810547</v>
      </c>
      <c r="H478" s="9">
        <f t="shared" si="108"/>
        <v>2.2948888939228866</v>
      </c>
      <c r="I478" s="9">
        <f t="shared" si="109"/>
        <v>3.8975792462372789</v>
      </c>
      <c r="J478" s="9">
        <f t="shared" si="110"/>
        <v>3.2501347992758363</v>
      </c>
      <c r="K478" s="11">
        <f t="shared" si="111"/>
        <v>0.4504504504504504</v>
      </c>
      <c r="L478" s="11">
        <f t="shared" si="112"/>
        <v>0.26809651474530832</v>
      </c>
      <c r="M478" s="11">
        <f t="shared" si="113"/>
        <v>0.32051282051282048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-0.2733014515856339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0.23494829124855932</v>
      </c>
      <c r="Q478" s="11">
        <f>2*'OddsRatio_working_3-way'!K478*'OddsRatio_working_3-way'!L478*'OddsRatio_working_3-way'!M478</f>
        <v>7.741294604565381E-2</v>
      </c>
      <c r="R478" s="11">
        <f t="shared" si="114"/>
        <v>0</v>
      </c>
      <c r="S478" s="11">
        <f t="shared" si="115"/>
        <v>-0.85966719124776647</v>
      </c>
      <c r="T478" s="11">
        <f t="shared" si="116"/>
        <v>-0.28325113385428879</v>
      </c>
      <c r="U478" s="11">
        <f>'OddsRatio_working_3-way'!S478-'OddsRatio_working_3-way'!R478^2/3</f>
        <v>-0.85966719124776647</v>
      </c>
      <c r="V478" s="11">
        <f>'OddsRatio_working_3-way'!S478*'OddsRatio_working_3-way'!R478/3-2*'OddsRatio_working_3-way'!R478^3/27-'OddsRatio_working_3-way'!T478</f>
        <v>0.28325113385428879</v>
      </c>
      <c r="W478" s="11">
        <f>'OddsRatio_working_3-way'!V478^2+4*'OddsRatio_working_3-way'!U478^3/27</f>
        <v>-1.3889958084152956E-2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0.15339586281407103</v>
      </c>
      <c r="Y478" s="11">
        <f>IF('OddsRatio_working_3-way'!W478&gt;=0,IF('OddsRatio_working_3-way'!V478+SQRT('OddsRatio_working_3-way'!W478)&gt;0,0,PI()),ACOS('OddsRatio_working_3-way'!V478/(2*'OddsRatio_working_3-way'!X478)))</f>
        <v>0.39429274263098768</v>
      </c>
      <c r="Z478" s="11">
        <f>'OddsRatio_working_3-way'!X478^(1/3)*COS('OddsRatio_working_3-way'!Y478/3)</f>
        <v>0.53069216964052734</v>
      </c>
      <c r="AA478" s="11">
        <f>'OddsRatio_working_3-way'!X478^(1/3)*COS(('OddsRatio_working_3-way'!Y478+2*PI())/3)</f>
        <v>-0.32610103213827202</v>
      </c>
      <c r="AB478" s="11">
        <f>'OddsRatio_working_3-way'!X478^(1/3)*COS(('OddsRatio_working_3-way'!Y478+4*PI())/3)</f>
        <v>-0.20459113750225544</v>
      </c>
      <c r="AC478" s="11">
        <f>'OddsRatio_working_3-way'!X478^(1/3)*SIN('OddsRatio_working_3-way'!Y478/3)</f>
        <v>7.0153770377307245E-2</v>
      </c>
      <c r="AD478" s="11">
        <f>'OddsRatio_working_3-way'!X478^(1/3)*SIN(('OddsRatio_working_3-way'!Y478+2*PI())/3)</f>
        <v>0.42451601530952388</v>
      </c>
      <c r="AE478" s="11">
        <f>'OddsRatio_working_3-way'!X478^(1/3)*SIN(('OddsRatio_working_3-way'!Y478+4*PI())/3)</f>
        <v>-0.49466978568683112</v>
      </c>
      <c r="AF478" s="11">
        <f>-'OddsRatio_working_3-way'!U478/(3*'OddsRatio_working_3-way'!X478^(1/3))*COS(('OddsRatio_working_3-way'!Y478)/3)</f>
        <v>0.53069216964052723</v>
      </c>
      <c r="AG478" s="11">
        <f>-'OddsRatio_working_3-way'!U478/(3*'OddsRatio_working_3-way'!X478^(1/3))*COS(('OddsRatio_working_3-way'!Y478+2*PI())/3)</f>
        <v>-0.32610103213827196</v>
      </c>
      <c r="AH478" s="11">
        <f>-'OddsRatio_working_3-way'!U478/(3*'OddsRatio_working_3-way'!X478^(1/3))*COS(('OddsRatio_working_3-way'!Y478+4*PI())/3)</f>
        <v>-0.20459113750225538</v>
      </c>
      <c r="AI478" s="11">
        <f>'OddsRatio_working_3-way'!U478/(3*'OddsRatio_working_3-way'!X478^(1/3))*SIN(('OddsRatio_working_3-way'!Y478)/3)</f>
        <v>-7.0153770377307231E-2</v>
      </c>
      <c r="AJ478" s="11">
        <f>'OddsRatio_working_3-way'!U478/(3*'OddsRatio_working_3-way'!X478^(1/3))*SIN(('OddsRatio_working_3-way'!Y478+2*PI())/3)</f>
        <v>-0.42451601530952376</v>
      </c>
      <c r="AK478" s="11">
        <f>'OddsRatio_working_3-way'!U478/(3*'OddsRatio_working_3-way'!X478^(1/3))*SIN(('OddsRatio_working_3-way'!Y478+4*PI())/3)</f>
        <v>0.49466978568683101</v>
      </c>
      <c r="AL478" s="11">
        <f>'OddsRatio_working_3-way'!Z478+'OddsRatio_working_3-way'!AF478</f>
        <v>1.0613843392810547</v>
      </c>
      <c r="AM478" s="11">
        <f>'OddsRatio_working_3-way'!AA478+'OddsRatio_working_3-way'!AG478</f>
        <v>-0.65220206427654404</v>
      </c>
      <c r="AN478" s="11">
        <f>'OddsRatio_working_3-way'!AB478+'OddsRatio_working_3-way'!AH478</f>
        <v>-0.40918227500451082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1.0613843392810547</v>
      </c>
      <c r="AS478" s="11">
        <f>IF(('OddsRatio_working_3-way'!X478=0),IF(Q478&gt;0,-Q478^(1/3),(-Q478)^(1/3)),'OddsRatio_working_3-way'!AM478-'OddsRatio_working_3-way'!R478/3)</f>
        <v>-0.65220206427654404</v>
      </c>
      <c r="AT478" s="11">
        <f>IF(('OddsRatio_working_3-way'!X478=0),IF(Q478&gt;0,-Q478^(1/3),(-Q478)^(1/3)),'OddsRatio_working_3-way'!AN478-'OddsRatio_working_3-way'!R478/3)</f>
        <v>-0.40918227500451082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9">
        <f t="shared" si="104"/>
        <v>0.48116878490198373</v>
      </c>
      <c r="E479" s="9">
        <f t="shared" si="105"/>
        <v>0.2646464563299869</v>
      </c>
      <c r="F479" s="9">
        <f t="shared" si="106"/>
        <v>0.25418475876802921</v>
      </c>
      <c r="G479" s="9">
        <f t="shared" si="107"/>
        <v>1.0368007734855458</v>
      </c>
      <c r="H479" s="9">
        <f t="shared" si="108"/>
        <v>2.0782728044249681</v>
      </c>
      <c r="I479" s="9">
        <f t="shared" si="109"/>
        <v>3.7786260729412637</v>
      </c>
      <c r="J479" s="9">
        <f t="shared" si="110"/>
        <v>3.9341461889640952</v>
      </c>
      <c r="K479" s="11">
        <f t="shared" si="111"/>
        <v>0.49019607843137253</v>
      </c>
      <c r="L479" s="11">
        <f t="shared" si="112"/>
        <v>0.27173913043478259</v>
      </c>
      <c r="M479" s="11">
        <f t="shared" si="113"/>
        <v>0.2610966057441253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-0.27433284586396711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0.22780567556799075</v>
      </c>
      <c r="Q479" s="11">
        <f>2*'OddsRatio_working_3-way'!K479*'OddsRatio_working_3-way'!L479*'OddsRatio_working_3-way'!M479</f>
        <v>6.9558984906256727E-2</v>
      </c>
      <c r="R479" s="11">
        <f t="shared" si="114"/>
        <v>0</v>
      </c>
      <c r="S479" s="11">
        <f t="shared" si="115"/>
        <v>-0.83039883485535049</v>
      </c>
      <c r="T479" s="11">
        <f t="shared" si="116"/>
        <v>-0.25355689613903837</v>
      </c>
      <c r="U479" s="11">
        <f>'OddsRatio_working_3-way'!S479-'OddsRatio_working_3-way'!R479^2/3</f>
        <v>-0.83039883485535049</v>
      </c>
      <c r="V479" s="11">
        <f>'OddsRatio_working_3-way'!S479*'OddsRatio_working_3-way'!R479/3-2*'OddsRatio_working_3-way'!R479^3/27-'OddsRatio_working_3-way'!T479</f>
        <v>0.25355689613903837</v>
      </c>
      <c r="W479" s="11">
        <f>'OddsRatio_working_3-way'!V479^2+4*'OddsRatio_working_3-way'!U479^3/27</f>
        <v>-2.0540258663508379E-2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0.14562911645956267</v>
      </c>
      <c r="Y479" s="11">
        <f>IF('OddsRatio_working_3-way'!W479&gt;=0,IF('OddsRatio_working_3-way'!V479+SQRT('OddsRatio_working_3-way'!W479)&gt;0,0,PI()),ACOS('OddsRatio_working_3-way'!V479/(2*'OddsRatio_working_3-way'!X479)))</f>
        <v>0.5144631602853289</v>
      </c>
      <c r="Z479" s="11">
        <f>'OddsRatio_working_3-way'!X479^(1/3)*COS('OddsRatio_working_3-way'!Y479/3)</f>
        <v>0.51840038674277289</v>
      </c>
      <c r="AA479" s="11">
        <f>'OddsRatio_working_3-way'!X479^(1/3)*COS(('OddsRatio_working_3-way'!Y479+2*PI())/3)</f>
        <v>-0.33695292954539685</v>
      </c>
      <c r="AB479" s="11">
        <f>'OddsRatio_working_3-way'!X479^(1/3)*COS(('OddsRatio_working_3-way'!Y479+4*PI())/3)</f>
        <v>-0.18144745719737618</v>
      </c>
      <c r="AC479" s="11">
        <f>'OddsRatio_working_3-way'!X479^(1/3)*SIN('OddsRatio_working_3-way'!Y479/3)</f>
        <v>8.9781126320589794E-2</v>
      </c>
      <c r="AD479" s="11">
        <f>'OddsRatio_working_3-way'!X479^(1/3)*SIN(('OddsRatio_working_3-way'!Y479+2*PI())/3)</f>
        <v>0.40405734109062419</v>
      </c>
      <c r="AE479" s="11">
        <f>'OddsRatio_working_3-way'!X479^(1/3)*SIN(('OddsRatio_working_3-way'!Y479+4*PI())/3)</f>
        <v>-0.4938384674112139</v>
      </c>
      <c r="AF479" s="11">
        <f>-'OddsRatio_working_3-way'!U479/(3*'OddsRatio_working_3-way'!X479^(1/3))*COS(('OddsRatio_working_3-way'!Y479)/3)</f>
        <v>0.51840038674277278</v>
      </c>
      <c r="AG479" s="11">
        <f>-'OddsRatio_working_3-way'!U479/(3*'OddsRatio_working_3-way'!X479^(1/3))*COS(('OddsRatio_working_3-way'!Y479+2*PI())/3)</f>
        <v>-0.3369529295453968</v>
      </c>
      <c r="AH479" s="11">
        <f>-'OddsRatio_working_3-way'!U479/(3*'OddsRatio_working_3-way'!X479^(1/3))*COS(('OddsRatio_working_3-way'!Y479+4*PI())/3)</f>
        <v>-0.18144745719737615</v>
      </c>
      <c r="AI479" s="11">
        <f>'OddsRatio_working_3-way'!U479/(3*'OddsRatio_working_3-way'!X479^(1/3))*SIN(('OddsRatio_working_3-way'!Y479)/3)</f>
        <v>-8.978112632058978E-2</v>
      </c>
      <c r="AJ479" s="11">
        <f>'OddsRatio_working_3-way'!U479/(3*'OddsRatio_working_3-way'!X479^(1/3))*SIN(('OddsRatio_working_3-way'!Y479+2*PI())/3)</f>
        <v>-0.40405734109062413</v>
      </c>
      <c r="AK479" s="11">
        <f>'OddsRatio_working_3-way'!U479/(3*'OddsRatio_working_3-way'!X479^(1/3))*SIN(('OddsRatio_working_3-way'!Y479+4*PI())/3)</f>
        <v>0.49383846741121379</v>
      </c>
      <c r="AL479" s="11">
        <f>'OddsRatio_working_3-way'!Z479+'OddsRatio_working_3-way'!AF479</f>
        <v>1.0368007734855458</v>
      </c>
      <c r="AM479" s="11">
        <f>'OddsRatio_working_3-way'!AA479+'OddsRatio_working_3-way'!AG479</f>
        <v>-0.67390585909079359</v>
      </c>
      <c r="AN479" s="11">
        <f>'OddsRatio_working_3-way'!AB479+'OddsRatio_working_3-way'!AH479</f>
        <v>-0.3628949143947523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1.0368007734855458</v>
      </c>
      <c r="AS479" s="11">
        <f>IF(('OddsRatio_working_3-way'!X479=0),IF(Q479&gt;0,-Q479^(1/3),(-Q479)^(1/3)),'OddsRatio_working_3-way'!AM479-'OddsRatio_working_3-way'!R479/3)</f>
        <v>-0.67390585909079359</v>
      </c>
      <c r="AT479" s="11">
        <f>IF(('OddsRatio_working_3-way'!X479=0),IF(Q479&gt;0,-Q479^(1/3),(-Q479)^(1/3)),'OddsRatio_working_3-way'!AN479-'OddsRatio_working_3-way'!R479/3)</f>
        <v>-0.3628949143947523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9">
        <f t="shared" si="104"/>
        <v>0.12222535117108103</v>
      </c>
      <c r="E480" s="9">
        <f t="shared" si="105"/>
        <v>0.1850475666486075</v>
      </c>
      <c r="F480" s="9">
        <f t="shared" si="106"/>
        <v>0.69272708218031176</v>
      </c>
      <c r="G480" s="9">
        <f t="shared" si="107"/>
        <v>1.0561189306794585</v>
      </c>
      <c r="H480" s="9">
        <f t="shared" si="108"/>
        <v>8.1816087286203167</v>
      </c>
      <c r="I480" s="9">
        <f t="shared" si="109"/>
        <v>5.4040159409333421</v>
      </c>
      <c r="J480" s="9">
        <f t="shared" si="110"/>
        <v>1.4435699508853725</v>
      </c>
      <c r="K480" s="11">
        <f t="shared" si="111"/>
        <v>0.12820512820512822</v>
      </c>
      <c r="L480" s="11">
        <f t="shared" si="112"/>
        <v>0.19342359767891684</v>
      </c>
      <c r="M480" s="11">
        <f t="shared" si="113"/>
        <v>0.70422535211267612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-0.20797961403295551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0.19890707634189805</v>
      </c>
      <c r="Q480" s="11">
        <f>2*'OddsRatio_working_3-way'!K480*'OddsRatio_working_3-way'!L480*'OddsRatio_working_3-way'!M480</f>
        <v>3.4926615687778419E-2</v>
      </c>
      <c r="R480" s="11">
        <f t="shared" si="114"/>
        <v>0</v>
      </c>
      <c r="S480" s="11">
        <f t="shared" si="115"/>
        <v>-0.95637775493890542</v>
      </c>
      <c r="T480" s="11">
        <f t="shared" si="116"/>
        <v>-0.16793288058628719</v>
      </c>
      <c r="U480" s="11">
        <f>'OddsRatio_working_3-way'!S480-'OddsRatio_working_3-way'!R480^2/3</f>
        <v>-0.95637775493890542</v>
      </c>
      <c r="V480" s="11">
        <f>'OddsRatio_working_3-way'!S480*'OddsRatio_working_3-way'!R480/3-2*'OddsRatio_working_3-way'!R480^3/27-'OddsRatio_working_3-way'!T480</f>
        <v>0.16793288058628719</v>
      </c>
      <c r="W480" s="11">
        <f>'OddsRatio_working_3-way'!V480^2+4*'OddsRatio_working_3-way'!U480^3/27</f>
        <v>-0.10139246714800312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0.17999577740186803</v>
      </c>
      <c r="Y480" s="11">
        <f>IF('OddsRatio_working_3-way'!W480&gt;=0,IF('OddsRatio_working_3-way'!V480+SQRT('OddsRatio_working_3-way'!W480)&gt;0,0,PI()),ACOS('OddsRatio_working_3-way'!V480/(2*'OddsRatio_working_3-way'!X480)))</f>
        <v>1.0854766256525177</v>
      </c>
      <c r="Z480" s="11">
        <f>'OddsRatio_working_3-way'!X480^(1/3)*COS('OddsRatio_working_3-way'!Y480/3)</f>
        <v>0.52805946533972936</v>
      </c>
      <c r="AA480" s="11">
        <f>'OddsRatio_working_3-way'!X480^(1/3)*COS(('OddsRatio_working_3-way'!Y480+2*PI())/3)</f>
        <v>-0.43711739697199142</v>
      </c>
      <c r="AB480" s="11">
        <f>'OddsRatio_working_3-way'!X480^(1/3)*COS(('OddsRatio_working_3-way'!Y480+4*PI())/3)</f>
        <v>-9.0942068367738021E-2</v>
      </c>
      <c r="AC480" s="11">
        <f>'OddsRatio_working_3-way'!X480^(1/3)*SIN('OddsRatio_working_3-way'!Y480/3)</f>
        <v>0.19986441915647299</v>
      </c>
      <c r="AD480" s="11">
        <f>'OddsRatio_working_3-way'!X480^(1/3)*SIN(('OddsRatio_working_3-way'!Y480+2*PI())/3)</f>
        <v>0.35738070211479739</v>
      </c>
      <c r="AE480" s="11">
        <f>'OddsRatio_working_3-way'!X480^(1/3)*SIN(('OddsRatio_working_3-way'!Y480+4*PI())/3)</f>
        <v>-0.55724512127127035</v>
      </c>
      <c r="AF480" s="11">
        <f>-'OddsRatio_working_3-way'!U480/(3*'OddsRatio_working_3-way'!X480^(1/3))*COS(('OddsRatio_working_3-way'!Y480)/3)</f>
        <v>0.52805946533972925</v>
      </c>
      <c r="AG480" s="11">
        <f>-'OddsRatio_working_3-way'!U480/(3*'OddsRatio_working_3-way'!X480^(1/3))*COS(('OddsRatio_working_3-way'!Y480+2*PI())/3)</f>
        <v>-0.43711739697199137</v>
      </c>
      <c r="AH480" s="11">
        <f>-'OddsRatio_working_3-way'!U480/(3*'OddsRatio_working_3-way'!X480^(1/3))*COS(('OddsRatio_working_3-way'!Y480+4*PI())/3)</f>
        <v>-9.0942068367738008E-2</v>
      </c>
      <c r="AI480" s="11">
        <f>'OddsRatio_working_3-way'!U480/(3*'OddsRatio_working_3-way'!X480^(1/3))*SIN(('OddsRatio_working_3-way'!Y480)/3)</f>
        <v>-0.19986441915647296</v>
      </c>
      <c r="AJ480" s="11">
        <f>'OddsRatio_working_3-way'!U480/(3*'OddsRatio_working_3-way'!X480^(1/3))*SIN(('OddsRatio_working_3-way'!Y480+2*PI())/3)</f>
        <v>-0.35738070211479733</v>
      </c>
      <c r="AK480" s="11">
        <f>'OddsRatio_working_3-way'!U480/(3*'OddsRatio_working_3-way'!X480^(1/3))*SIN(('OddsRatio_working_3-way'!Y480+4*PI())/3)</f>
        <v>0.55724512127127024</v>
      </c>
      <c r="AL480" s="11">
        <f>'OddsRatio_working_3-way'!Z480+'OddsRatio_working_3-way'!AF480</f>
        <v>1.0561189306794585</v>
      </c>
      <c r="AM480" s="11">
        <f>'OddsRatio_working_3-way'!AA480+'OddsRatio_working_3-way'!AG480</f>
        <v>-0.87423479394398274</v>
      </c>
      <c r="AN480" s="11">
        <f>'OddsRatio_working_3-way'!AB480+'OddsRatio_working_3-way'!AH480</f>
        <v>-0.18188413673547604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1.0561189306794585</v>
      </c>
      <c r="AS480" s="11">
        <f>IF(('OddsRatio_working_3-way'!X480=0),IF(Q480&gt;0,-Q480^(1/3),(-Q480)^(1/3)),'OddsRatio_working_3-way'!AM480-'OddsRatio_working_3-way'!R480/3)</f>
        <v>-0.87423479394398274</v>
      </c>
      <c r="AT480" s="11">
        <f>IF(('OddsRatio_working_3-way'!X480=0),IF(Q480&gt;0,-Q480^(1/3),(-Q480)^(1/3)),'OddsRatio_working_3-way'!AN480-'OddsRatio_working_3-way'!R480/3)</f>
        <v>-0.18188413673547604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9">
        <f t="shared" si="104"/>
        <v>0.39285943246633331</v>
      </c>
      <c r="E481" s="9">
        <f t="shared" si="105"/>
        <v>0.3186528777619772</v>
      </c>
      <c r="F481" s="9">
        <f t="shared" si="106"/>
        <v>0.28848768977168948</v>
      </c>
      <c r="G481" s="9">
        <f t="shared" si="107"/>
        <v>1.0585203495803031</v>
      </c>
      <c r="H481" s="9">
        <f t="shared" si="108"/>
        <v>2.5454397103872428</v>
      </c>
      <c r="I481" s="9">
        <f t="shared" si="109"/>
        <v>3.1382111061522115</v>
      </c>
      <c r="J481" s="9">
        <f t="shared" si="110"/>
        <v>3.4663524145221056</v>
      </c>
      <c r="K481" s="11">
        <f t="shared" si="111"/>
        <v>0.4065040650406504</v>
      </c>
      <c r="L481" s="11">
        <f t="shared" si="112"/>
        <v>0.33112582781456956</v>
      </c>
      <c r="M481" s="11">
        <f t="shared" si="113"/>
        <v>0.3003003003003003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-0.27776266009184758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0.23484961297915591</v>
      </c>
      <c r="Q481" s="11">
        <f>2*'OddsRatio_working_3-way'!K481*'OddsRatio_working_3-way'!L481*'OddsRatio_working_3-way'!M481</f>
        <v>8.0843240268212019E-2</v>
      </c>
      <c r="R481" s="11">
        <f t="shared" si="114"/>
        <v>0</v>
      </c>
      <c r="S481" s="11">
        <f t="shared" si="115"/>
        <v>-0.84550462218895206</v>
      </c>
      <c r="T481" s="11">
        <f t="shared" si="116"/>
        <v>-0.2910515050564379</v>
      </c>
      <c r="U481" s="11">
        <f>'OddsRatio_working_3-way'!S481-'OddsRatio_working_3-way'!R481^2/3</f>
        <v>-0.84550462218895206</v>
      </c>
      <c r="V481" s="11">
        <f>'OddsRatio_working_3-way'!S481*'OddsRatio_working_3-way'!R481/3-2*'OddsRatio_working_3-way'!R481^3/27-'OddsRatio_working_3-way'!T481</f>
        <v>0.2910515050564379</v>
      </c>
      <c r="W481" s="11">
        <f>'OddsRatio_working_3-way'!V481^2+4*'OddsRatio_working_3-way'!U481^3/27</f>
        <v>-4.8346079562795741E-3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0.14962084292629257</v>
      </c>
      <c r="Y481" s="11">
        <f>IF('OddsRatio_working_3-way'!W481&gt;=0,IF('OddsRatio_working_3-way'!V481+SQRT('OddsRatio_working_3-way'!W481)&gt;0,0,PI()),ACOS('OddsRatio_working_3-way'!V481/(2*'OddsRatio_working_3-way'!X481)))</f>
        <v>0.23450183723551898</v>
      </c>
      <c r="Z481" s="11">
        <f>'OddsRatio_working_3-way'!X481^(1/3)*COS('OddsRatio_working_3-way'!Y481/3)</f>
        <v>0.52926017479015153</v>
      </c>
      <c r="AA481" s="11">
        <f>'OddsRatio_working_3-way'!X481^(1/3)*COS(('OddsRatio_working_3-way'!Y481+2*PI())/3)</f>
        <v>-0.30053142557433687</v>
      </c>
      <c r="AB481" s="11">
        <f>'OddsRatio_working_3-way'!X481^(1/3)*COS(('OddsRatio_working_3-way'!Y481+4*PI())/3)</f>
        <v>-0.22872874921581476</v>
      </c>
      <c r="AC481" s="11">
        <f>'OddsRatio_working_3-way'!X481^(1/3)*SIN('OddsRatio_working_3-way'!Y481/3)</f>
        <v>4.1455294524128355E-2</v>
      </c>
      <c r="AD481" s="11">
        <f>'OddsRatio_working_3-way'!X481^(1/3)*SIN(('OddsRatio_working_3-way'!Y481+2*PI())/3)</f>
        <v>0.4376251093175994</v>
      </c>
      <c r="AE481" s="11">
        <f>'OddsRatio_working_3-way'!X481^(1/3)*SIN(('OddsRatio_working_3-way'!Y481+4*PI())/3)</f>
        <v>-0.47908040384172773</v>
      </c>
      <c r="AF481" s="11">
        <f>-'OddsRatio_working_3-way'!U481/(3*'OddsRatio_working_3-way'!X481^(1/3))*COS(('OddsRatio_working_3-way'!Y481)/3)</f>
        <v>0.52926017479015153</v>
      </c>
      <c r="AG481" s="11">
        <f>-'OddsRatio_working_3-way'!U481/(3*'OddsRatio_working_3-way'!X481^(1/3))*COS(('OddsRatio_working_3-way'!Y481+2*PI())/3)</f>
        <v>-0.30053142557433687</v>
      </c>
      <c r="AH481" s="11">
        <f>-'OddsRatio_working_3-way'!U481/(3*'OddsRatio_working_3-way'!X481^(1/3))*COS(('OddsRatio_working_3-way'!Y481+4*PI())/3)</f>
        <v>-0.22872874921581476</v>
      </c>
      <c r="AI481" s="11">
        <f>'OddsRatio_working_3-way'!U481/(3*'OddsRatio_working_3-way'!X481^(1/3))*SIN(('OddsRatio_working_3-way'!Y481)/3)</f>
        <v>-4.1455294524128355E-2</v>
      </c>
      <c r="AJ481" s="11">
        <f>'OddsRatio_working_3-way'!U481/(3*'OddsRatio_working_3-way'!X481^(1/3))*SIN(('OddsRatio_working_3-way'!Y481+2*PI())/3)</f>
        <v>-0.4376251093175994</v>
      </c>
      <c r="AK481" s="11">
        <f>'OddsRatio_working_3-way'!U481/(3*'OddsRatio_working_3-way'!X481^(1/3))*SIN(('OddsRatio_working_3-way'!Y481+4*PI())/3)</f>
        <v>0.47908040384172773</v>
      </c>
      <c r="AL481" s="11">
        <f>'OddsRatio_working_3-way'!Z481+'OddsRatio_working_3-way'!AF481</f>
        <v>1.0585203495803031</v>
      </c>
      <c r="AM481" s="11">
        <f>'OddsRatio_working_3-way'!AA481+'OddsRatio_working_3-way'!AG481</f>
        <v>-0.60106285114867375</v>
      </c>
      <c r="AN481" s="11">
        <f>'OddsRatio_working_3-way'!AB481+'OddsRatio_working_3-way'!AH481</f>
        <v>-0.45745749843162953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1.0585203495803031</v>
      </c>
      <c r="AS481" s="11">
        <f>IF(('OddsRatio_working_3-way'!X481=0),IF(Q481&gt;0,-Q481^(1/3),(-Q481)^(1/3)),'OddsRatio_working_3-way'!AM481-'OddsRatio_working_3-way'!R481/3)</f>
        <v>-0.60106285114867375</v>
      </c>
      <c r="AT481" s="11">
        <f>IF(('OddsRatio_working_3-way'!X481=0),IF(Q481&gt;0,-Q481^(1/3),(-Q481)^(1/3)),'OddsRatio_working_3-way'!AN481-'OddsRatio_working_3-way'!R481/3)</f>
        <v>-0.45745749843162953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9">
        <f t="shared" si="104"/>
        <v>0.32606896626965076</v>
      </c>
      <c r="E482" s="9">
        <f t="shared" si="105"/>
        <v>0.3249459347327231</v>
      </c>
      <c r="F482" s="9">
        <f t="shared" si="106"/>
        <v>0.34898509899762625</v>
      </c>
      <c r="G482" s="9">
        <f t="shared" si="107"/>
        <v>1.0599158278603213</v>
      </c>
      <c r="H482" s="9">
        <f t="shared" si="108"/>
        <v>3.0668358643276261</v>
      </c>
      <c r="I482" s="9">
        <f t="shared" si="109"/>
        <v>3.0774350226062293</v>
      </c>
      <c r="J482" s="9">
        <f t="shared" si="110"/>
        <v>2.8654518570341647</v>
      </c>
      <c r="K482" s="11">
        <f t="shared" si="111"/>
        <v>0.33898305084745761</v>
      </c>
      <c r="L482" s="11">
        <f t="shared" si="112"/>
        <v>0.33783783783783783</v>
      </c>
      <c r="M482" s="11">
        <f t="shared" si="113"/>
        <v>0.3623188405797102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-0.27911330637933418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0.23526658567189151</v>
      </c>
      <c r="Q482" s="11">
        <f>2*'OddsRatio_working_3-way'!K482*'OddsRatio_working_3-way'!L482*'OddsRatio_working_3-way'!M482</f>
        <v>8.2986449972448501E-2</v>
      </c>
      <c r="R482" s="11">
        <f t="shared" si="114"/>
        <v>0</v>
      </c>
      <c r="S482" s="11">
        <f t="shared" si="115"/>
        <v>-0.84290709290709365</v>
      </c>
      <c r="T482" s="11">
        <f t="shared" si="116"/>
        <v>-0.2973217258931547</v>
      </c>
      <c r="U482" s="11">
        <f>'OddsRatio_working_3-way'!S482-'OddsRatio_working_3-way'!R482^2/3</f>
        <v>-0.84290709290709365</v>
      </c>
      <c r="V482" s="11">
        <f>'OddsRatio_working_3-way'!S482*'OddsRatio_working_3-way'!R482/3-2*'OddsRatio_working_3-way'!R482^3/27-'OddsRatio_working_3-way'!T482</f>
        <v>0.2973217258931547</v>
      </c>
      <c r="W482" s="11">
        <f>'OddsRatio_working_3-way'!V482^2+4*'OddsRatio_working_3-way'!U482^3/27</f>
        <v>-3.2261439796578417E-4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0.14893188299189836</v>
      </c>
      <c r="Y482" s="11">
        <f>IF('OddsRatio_working_3-way'!W482&gt;=0,IF('OddsRatio_working_3-way'!V482+SQRT('OddsRatio_working_3-way'!W482)&gt;0,0,PI()),ACOS('OddsRatio_working_3-way'!V482/(2*'OddsRatio_working_3-way'!X482)))</f>
        <v>6.0337560268233448E-2</v>
      </c>
      <c r="Z482" s="11">
        <f>'OddsRatio_working_3-way'!X482^(1/3)*COS('OddsRatio_working_3-way'!Y482/3)</f>
        <v>0.52995791393016078</v>
      </c>
      <c r="AA482" s="11">
        <f>'OddsRatio_working_3-way'!X482^(1/3)*COS(('OddsRatio_working_3-way'!Y482+2*PI())/3)</f>
        <v>-0.27421098403759336</v>
      </c>
      <c r="AB482" s="11">
        <f>'OddsRatio_working_3-way'!X482^(1/3)*COS(('OddsRatio_working_3-way'!Y482+4*PI())/3)</f>
        <v>-0.25574692989256737</v>
      </c>
      <c r="AC482" s="11">
        <f>'OddsRatio_working_3-way'!X482^(1/3)*SIN('OddsRatio_working_3-way'!Y482/3)</f>
        <v>1.0660226630962574E-2</v>
      </c>
      <c r="AD482" s="11">
        <f>'OddsRatio_working_3-way'!X482^(1/3)*SIN(('OddsRatio_working_3-way'!Y482+2*PI())/3)</f>
        <v>0.45362690308464509</v>
      </c>
      <c r="AE482" s="11">
        <f>'OddsRatio_working_3-way'!X482^(1/3)*SIN(('OddsRatio_working_3-way'!Y482+4*PI())/3)</f>
        <v>-0.46428712971560759</v>
      </c>
      <c r="AF482" s="11">
        <f>-'OddsRatio_working_3-way'!U482/(3*'OddsRatio_working_3-way'!X482^(1/3))*COS(('OddsRatio_working_3-way'!Y482)/3)</f>
        <v>0.52995791393016067</v>
      </c>
      <c r="AG482" s="11">
        <f>-'OddsRatio_working_3-way'!U482/(3*'OddsRatio_working_3-way'!X482^(1/3))*COS(('OddsRatio_working_3-way'!Y482+2*PI())/3)</f>
        <v>-0.27421098403759331</v>
      </c>
      <c r="AH482" s="11">
        <f>-'OddsRatio_working_3-way'!U482/(3*'OddsRatio_working_3-way'!X482^(1/3))*COS(('OddsRatio_working_3-way'!Y482+4*PI())/3)</f>
        <v>-0.25574692989256731</v>
      </c>
      <c r="AI482" s="11">
        <f>'OddsRatio_working_3-way'!U482/(3*'OddsRatio_working_3-way'!X482^(1/3))*SIN(('OddsRatio_working_3-way'!Y482)/3)</f>
        <v>-1.066022663096257E-2</v>
      </c>
      <c r="AJ482" s="11">
        <f>'OddsRatio_working_3-way'!U482/(3*'OddsRatio_working_3-way'!X482^(1/3))*SIN(('OddsRatio_working_3-way'!Y482+2*PI())/3)</f>
        <v>-0.45362690308464498</v>
      </c>
      <c r="AK482" s="11">
        <f>'OddsRatio_working_3-way'!U482/(3*'OddsRatio_working_3-way'!X482^(1/3))*SIN(('OddsRatio_working_3-way'!Y482+4*PI())/3)</f>
        <v>0.46428712971560748</v>
      </c>
      <c r="AL482" s="11">
        <f>'OddsRatio_working_3-way'!Z482+'OddsRatio_working_3-way'!AF482</f>
        <v>1.0599158278603213</v>
      </c>
      <c r="AM482" s="11">
        <f>'OddsRatio_working_3-way'!AA482+'OddsRatio_working_3-way'!AG482</f>
        <v>-0.54842196807518673</v>
      </c>
      <c r="AN482" s="11">
        <f>'OddsRatio_working_3-way'!AB482+'OddsRatio_working_3-way'!AH482</f>
        <v>-0.51149385978513462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1.0599158278603213</v>
      </c>
      <c r="AS482" s="11">
        <f>IF(('OddsRatio_working_3-way'!X482=0),IF(Q482&gt;0,-Q482^(1/3),(-Q482)^(1/3)),'OddsRatio_working_3-way'!AM482-'OddsRatio_working_3-way'!R482/3)</f>
        <v>-0.54842196807518673</v>
      </c>
      <c r="AT482" s="11">
        <f>IF(('OddsRatio_working_3-way'!X482=0),IF(Q482&gt;0,-Q482^(1/3),(-Q482)^(1/3)),'OddsRatio_working_3-way'!AN482-'OddsRatio_working_3-way'!R482/3)</f>
        <v>-0.51149385978513462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9">
        <f t="shared" si="104"/>
        <v>0.31764571358168886</v>
      </c>
      <c r="E483" s="9">
        <f t="shared" si="105"/>
        <v>0.32642350583364066</v>
      </c>
      <c r="F483" s="9">
        <f t="shared" si="106"/>
        <v>0.35593078058467054</v>
      </c>
      <c r="G483" s="9">
        <f t="shared" si="107"/>
        <v>1.0582076259492117</v>
      </c>
      <c r="H483" s="9">
        <f t="shared" si="108"/>
        <v>3.1481614806768996</v>
      </c>
      <c r="I483" s="9">
        <f t="shared" si="109"/>
        <v>3.0635048706009629</v>
      </c>
      <c r="J483" s="9">
        <f t="shared" si="110"/>
        <v>2.8095350403731523</v>
      </c>
      <c r="K483" s="11">
        <f t="shared" si="111"/>
        <v>0.33003300330033003</v>
      </c>
      <c r="L483" s="11">
        <f t="shared" si="112"/>
        <v>0.33898305084745761</v>
      </c>
      <c r="M483" s="11">
        <f t="shared" si="113"/>
        <v>0.36900369003690037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-0.27944273569266997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0.23489746560496311</v>
      </c>
      <c r="Q483" s="11">
        <f>2*'OddsRatio_working_3-way'!K483*'OddsRatio_working_3-way'!L483*'OddsRatio_working_3-way'!M483</f>
        <v>8.2565014272394766E-2</v>
      </c>
      <c r="R483" s="11">
        <f t="shared" si="114"/>
        <v>0</v>
      </c>
      <c r="S483" s="11">
        <f t="shared" si="115"/>
        <v>-0.84059249213514153</v>
      </c>
      <c r="T483" s="11">
        <f t="shared" si="116"/>
        <v>-0.29546309038142055</v>
      </c>
      <c r="U483" s="11">
        <f>'OddsRatio_working_3-way'!S483-'OddsRatio_working_3-way'!R483^2/3</f>
        <v>-0.84059249213514153</v>
      </c>
      <c r="V483" s="11">
        <f>'OddsRatio_working_3-way'!S483*'OddsRatio_working_3-way'!R483/3-2*'OddsRatio_working_3-way'!R483^3/27-'OddsRatio_working_3-way'!T483</f>
        <v>0.29546309038142055</v>
      </c>
      <c r="W483" s="11">
        <f>'OddsRatio_working_3-way'!V483^2+4*'OddsRatio_working_3-way'!U483^3/27</f>
        <v>-6.9549884417521857E-4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0.14831885974305048</v>
      </c>
      <c r="Y483" s="11">
        <f>IF('OddsRatio_working_3-way'!W483&gt;=0,IF('OddsRatio_working_3-way'!V483+SQRT('OddsRatio_working_3-way'!W483)&gt;0,0,PI()),ACOS('OddsRatio_working_3-way'!V483/(2*'OddsRatio_working_3-way'!X483)))</f>
        <v>8.9021642746528684E-2</v>
      </c>
      <c r="Z483" s="11">
        <f>'OddsRatio_working_3-way'!X483^(1/3)*COS('OddsRatio_working_3-way'!Y483/3)</f>
        <v>0.52910381297460585</v>
      </c>
      <c r="AA483" s="11">
        <f>'OddsRatio_working_3-way'!X483^(1/3)*COS(('OddsRatio_working_3-way'!Y483+2*PI())/3)</f>
        <v>-0.27815298569394575</v>
      </c>
      <c r="AB483" s="11">
        <f>'OddsRatio_working_3-way'!X483^(1/3)*COS(('OddsRatio_working_3-way'!Y483+4*PI())/3)</f>
        <v>-0.25095082728065998</v>
      </c>
      <c r="AC483" s="11">
        <f>'OddsRatio_working_3-way'!X483^(1/3)*SIN('OddsRatio_working_3-way'!Y483/3)</f>
        <v>1.5705173482449406E-2</v>
      </c>
      <c r="AD483" s="11">
        <f>'OddsRatio_working_3-way'!X483^(1/3)*SIN(('OddsRatio_working_3-way'!Y483+2*PI())/3)</f>
        <v>0.45036475653399444</v>
      </c>
      <c r="AE483" s="11">
        <f>'OddsRatio_working_3-way'!X483^(1/3)*SIN(('OddsRatio_working_3-way'!Y483+4*PI())/3)</f>
        <v>-0.46606993001644387</v>
      </c>
      <c r="AF483" s="11">
        <f>-'OddsRatio_working_3-way'!U483/(3*'OddsRatio_working_3-way'!X483^(1/3))*COS(('OddsRatio_working_3-way'!Y483)/3)</f>
        <v>0.52910381297460585</v>
      </c>
      <c r="AG483" s="11">
        <f>-'OddsRatio_working_3-way'!U483/(3*'OddsRatio_working_3-way'!X483^(1/3))*COS(('OddsRatio_working_3-way'!Y483+2*PI())/3)</f>
        <v>-0.27815298569394575</v>
      </c>
      <c r="AH483" s="11">
        <f>-'OddsRatio_working_3-way'!U483/(3*'OddsRatio_working_3-way'!X483^(1/3))*COS(('OddsRatio_working_3-way'!Y483+4*PI())/3)</f>
        <v>-0.25095082728065998</v>
      </c>
      <c r="AI483" s="11">
        <f>'OddsRatio_working_3-way'!U483/(3*'OddsRatio_working_3-way'!X483^(1/3))*SIN(('OddsRatio_working_3-way'!Y483)/3)</f>
        <v>-1.5705173482449406E-2</v>
      </c>
      <c r="AJ483" s="11">
        <f>'OddsRatio_working_3-way'!U483/(3*'OddsRatio_working_3-way'!X483^(1/3))*SIN(('OddsRatio_working_3-way'!Y483+2*PI())/3)</f>
        <v>-0.45036475653399444</v>
      </c>
      <c r="AK483" s="11">
        <f>'OddsRatio_working_3-way'!U483/(3*'OddsRatio_working_3-way'!X483^(1/3))*SIN(('OddsRatio_working_3-way'!Y483+4*PI())/3)</f>
        <v>0.46606993001644387</v>
      </c>
      <c r="AL483" s="11">
        <f>'OddsRatio_working_3-way'!Z483+'OddsRatio_working_3-way'!AF483</f>
        <v>1.0582076259492117</v>
      </c>
      <c r="AM483" s="11">
        <f>'OddsRatio_working_3-way'!AA483+'OddsRatio_working_3-way'!AG483</f>
        <v>-0.55630597138789151</v>
      </c>
      <c r="AN483" s="11">
        <f>'OddsRatio_working_3-way'!AB483+'OddsRatio_working_3-way'!AH483</f>
        <v>-0.50190165456131997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1.0582076259492117</v>
      </c>
      <c r="AS483" s="11">
        <f>IF(('OddsRatio_working_3-way'!X483=0),IF(Q483&gt;0,-Q483^(1/3),(-Q483)^(1/3)),'OddsRatio_working_3-way'!AM483-'OddsRatio_working_3-way'!R483/3)</f>
        <v>-0.55630597138789151</v>
      </c>
      <c r="AT483" s="11">
        <f>IF(('OddsRatio_working_3-way'!X483=0),IF(Q483&gt;0,-Q483^(1/3),(-Q483)^(1/3)),'OddsRatio_working_3-way'!AN483-'OddsRatio_working_3-way'!R483/3)</f>
        <v>-0.50190165456131997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9">
        <f t="shared" si="104"/>
        <v>0.47472753079342167</v>
      </c>
      <c r="E484" s="9">
        <f t="shared" si="105"/>
        <v>0.30617193461490977</v>
      </c>
      <c r="F484" s="9">
        <f t="shared" si="106"/>
        <v>0.21910053459166881</v>
      </c>
      <c r="G484" s="9">
        <f t="shared" si="107"/>
        <v>1.0639148757293877</v>
      </c>
      <c r="H484" s="9">
        <f t="shared" si="108"/>
        <v>2.1064714707585632</v>
      </c>
      <c r="I484" s="9">
        <f t="shared" si="109"/>
        <v>3.2661386853035963</v>
      </c>
      <c r="J484" s="9">
        <f t="shared" si="110"/>
        <v>4.5641148336934476</v>
      </c>
      <c r="K484" s="11">
        <f t="shared" si="111"/>
        <v>0.49019607843137253</v>
      </c>
      <c r="L484" s="11">
        <f t="shared" si="112"/>
        <v>0.31948881789137379</v>
      </c>
      <c r="M484" s="11">
        <f t="shared" si="113"/>
        <v>0.22988505747126439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-0.26717387406653759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0.23473823446605324</v>
      </c>
      <c r="Q484" s="11">
        <f>2*'OddsRatio_working_3-way'!K484*'OddsRatio_working_3-way'!L484*'OddsRatio_working_3-way'!M484</f>
        <v>7.2005593394494888E-2</v>
      </c>
      <c r="R484" s="11">
        <f t="shared" si="114"/>
        <v>0</v>
      </c>
      <c r="S484" s="11">
        <f t="shared" si="115"/>
        <v>-0.87859726287306628</v>
      </c>
      <c r="T484" s="11">
        <f t="shared" si="116"/>
        <v>-0.26950836284449897</v>
      </c>
      <c r="U484" s="11">
        <f>'OddsRatio_working_3-way'!S484-'OddsRatio_working_3-way'!R484^2/3</f>
        <v>-0.87859726287306628</v>
      </c>
      <c r="V484" s="11">
        <f>'OddsRatio_working_3-way'!S484*'OddsRatio_working_3-way'!R484/3-2*'OddsRatio_working_3-way'!R484^3/27-'OddsRatio_working_3-way'!T484</f>
        <v>0.26950836284449897</v>
      </c>
      <c r="W484" s="11">
        <f>'OddsRatio_working_3-way'!V484^2+4*'OddsRatio_working_3-way'!U484^3/27</f>
        <v>-2.7842035393796774E-2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0.15849037276512956</v>
      </c>
      <c r="Y484" s="11">
        <f>IF('OddsRatio_working_3-way'!W484&gt;=0,IF('OddsRatio_working_3-way'!V484+SQRT('OddsRatio_working_3-way'!W484)&gt;0,0,PI()),ACOS('OddsRatio_working_3-way'!V484/(2*'OddsRatio_working_3-way'!X484)))</f>
        <v>0.55436333767785451</v>
      </c>
      <c r="Z484" s="11">
        <f>'OddsRatio_working_3-way'!X484^(1/3)*COS('OddsRatio_working_3-way'!Y484/3)</f>
        <v>0.53195743786469385</v>
      </c>
      <c r="AA484" s="11">
        <f>'OddsRatio_working_3-way'!X484^(1/3)*COS(('OddsRatio_working_3-way'!Y484+2*PI())/3)</f>
        <v>-0.35209073286530118</v>
      </c>
      <c r="AB484" s="11">
        <f>'OddsRatio_working_3-way'!X484^(1/3)*COS(('OddsRatio_working_3-way'!Y484+4*PI())/3)</f>
        <v>-0.17986670499939283</v>
      </c>
      <c r="AC484" s="11">
        <f>'OddsRatio_working_3-way'!X484^(1/3)*SIN('OddsRatio_working_3-way'!Y484/3)</f>
        <v>9.9433588849304047E-2</v>
      </c>
      <c r="AD484" s="11">
        <f>'OddsRatio_working_3-way'!X484^(1/3)*SIN(('OddsRatio_working_3-way'!Y484+2*PI())/3)</f>
        <v>0.41097186049825501</v>
      </c>
      <c r="AE484" s="11">
        <f>'OddsRatio_working_3-way'!X484^(1/3)*SIN(('OddsRatio_working_3-way'!Y484+4*PI())/3)</f>
        <v>-0.51040544934755883</v>
      </c>
      <c r="AF484" s="11">
        <f>-'OddsRatio_working_3-way'!U484/(3*'OddsRatio_working_3-way'!X484^(1/3))*COS(('OddsRatio_working_3-way'!Y484)/3)</f>
        <v>0.53195743786469396</v>
      </c>
      <c r="AG484" s="11">
        <f>-'OddsRatio_working_3-way'!U484/(3*'OddsRatio_working_3-way'!X484^(1/3))*COS(('OddsRatio_working_3-way'!Y484+2*PI())/3)</f>
        <v>-0.35209073286530124</v>
      </c>
      <c r="AH484" s="11">
        <f>-'OddsRatio_working_3-way'!U484/(3*'OddsRatio_working_3-way'!X484^(1/3))*COS(('OddsRatio_working_3-way'!Y484+4*PI())/3)</f>
        <v>-0.17986670499939289</v>
      </c>
      <c r="AI484" s="11">
        <f>'OddsRatio_working_3-way'!U484/(3*'OddsRatio_working_3-way'!X484^(1/3))*SIN(('OddsRatio_working_3-way'!Y484)/3)</f>
        <v>-9.9433588849304061E-2</v>
      </c>
      <c r="AJ484" s="11">
        <f>'OddsRatio_working_3-way'!U484/(3*'OddsRatio_working_3-way'!X484^(1/3))*SIN(('OddsRatio_working_3-way'!Y484+2*PI())/3)</f>
        <v>-0.41097186049825513</v>
      </c>
      <c r="AK484" s="11">
        <f>'OddsRatio_working_3-way'!U484/(3*'OddsRatio_working_3-way'!X484^(1/3))*SIN(('OddsRatio_working_3-way'!Y484+4*PI())/3)</f>
        <v>0.51040544934755894</v>
      </c>
      <c r="AL484" s="11">
        <f>'OddsRatio_working_3-way'!Z484+'OddsRatio_working_3-way'!AF484</f>
        <v>1.0639148757293877</v>
      </c>
      <c r="AM484" s="11">
        <f>'OddsRatio_working_3-way'!AA484+'OddsRatio_working_3-way'!AG484</f>
        <v>-0.70418146573060247</v>
      </c>
      <c r="AN484" s="11">
        <f>'OddsRatio_working_3-way'!AB484+'OddsRatio_working_3-way'!AH484</f>
        <v>-0.35973340999878572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1.0639148757293877</v>
      </c>
      <c r="AS484" s="11">
        <f>IF(('OddsRatio_working_3-way'!X484=0),IF(Q484&gt;0,-Q484^(1/3),(-Q484)^(1/3)),'OddsRatio_working_3-way'!AM484-'OddsRatio_working_3-way'!R484/3)</f>
        <v>-0.70418146573060247</v>
      </c>
      <c r="AT484" s="11">
        <f>IF(('OddsRatio_working_3-way'!X484=0),IF(Q484&gt;0,-Q484^(1/3),(-Q484)^(1/3)),'OddsRatio_working_3-way'!AN484-'OddsRatio_working_3-way'!R484/3)</f>
        <v>-0.35973340999878572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9">
        <f t="shared" si="104"/>
        <v>0.43008002755933328</v>
      </c>
      <c r="E485" s="9">
        <f t="shared" si="105"/>
        <v>0.30593627987039168</v>
      </c>
      <c r="F485" s="9">
        <f t="shared" si="106"/>
        <v>0.26398369257027521</v>
      </c>
      <c r="G485" s="9">
        <f t="shared" si="107"/>
        <v>1.0601189284234618</v>
      </c>
      <c r="H485" s="9">
        <f t="shared" si="108"/>
        <v>2.3251486605293272</v>
      </c>
      <c r="I485" s="9">
        <f t="shared" si="109"/>
        <v>3.2686545068262083</v>
      </c>
      <c r="J485" s="9">
        <f t="shared" si="110"/>
        <v>3.7881127817537048</v>
      </c>
      <c r="K485" s="11">
        <f t="shared" si="111"/>
        <v>0.44444444444444442</v>
      </c>
      <c r="L485" s="11">
        <f t="shared" si="112"/>
        <v>0.31847133757961782</v>
      </c>
      <c r="M485" s="11">
        <f t="shared" si="113"/>
        <v>0.27548209366391185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-0.27432206644713897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0.23473491915877553</v>
      </c>
      <c r="Q485" s="11">
        <f>2*'OddsRatio_working_3-way'!K485*'OddsRatio_working_3-way'!L485*'OddsRatio_working_3-way'!M485</f>
        <v>7.7985022976337387E-2</v>
      </c>
      <c r="R485" s="11">
        <f t="shared" si="114"/>
        <v>0</v>
      </c>
      <c r="S485" s="11">
        <f t="shared" si="115"/>
        <v>-0.85569098468426796</v>
      </c>
      <c r="T485" s="11">
        <f t="shared" si="116"/>
        <v>-0.28428271916420861</v>
      </c>
      <c r="U485" s="11">
        <f>'OddsRatio_working_3-way'!S485-'OddsRatio_working_3-way'!R485^2/3</f>
        <v>-0.85569098468426796</v>
      </c>
      <c r="V485" s="11">
        <f>'OddsRatio_working_3-way'!S485*'OddsRatio_working_3-way'!R485/3-2*'OddsRatio_working_3-way'!R485^3/27-'OddsRatio_working_3-way'!T485</f>
        <v>0.28428271916420861</v>
      </c>
      <c r="W485" s="11">
        <f>'OddsRatio_working_3-way'!V485^2+4*'OddsRatio_working_3-way'!U485^3/27</f>
        <v>-1.2004517992135894E-2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0.15233284479022588</v>
      </c>
      <c r="Y485" s="11">
        <f>IF('OddsRatio_working_3-way'!W485&gt;=0,IF('OddsRatio_working_3-way'!V485+SQRT('OddsRatio_working_3-way'!W485)&gt;0,0,PI()),ACOS('OddsRatio_working_3-way'!V485/(2*'OddsRatio_working_3-way'!X485)))</f>
        <v>0.36786503439343909</v>
      </c>
      <c r="Z485" s="11">
        <f>'OddsRatio_working_3-way'!X485^(1/3)*COS('OddsRatio_working_3-way'!Y485/3)</f>
        <v>0.53005946421173089</v>
      </c>
      <c r="AA485" s="11">
        <f>'OddsRatio_working_3-way'!X485^(1/3)*COS(('OddsRatio_working_3-way'!Y485+2*PI())/3)</f>
        <v>-0.32160242402296035</v>
      </c>
      <c r="AB485" s="11">
        <f>'OddsRatio_working_3-way'!X485^(1/3)*COS(('OddsRatio_working_3-way'!Y485+4*PI())/3)</f>
        <v>-0.20845704018877068</v>
      </c>
      <c r="AC485" s="11">
        <f>'OddsRatio_working_3-way'!X485^(1/3)*SIN('OddsRatio_working_3-way'!Y485/3)</f>
        <v>6.5324517814233096E-2</v>
      </c>
      <c r="AD485" s="11">
        <f>'OddsRatio_working_3-way'!X485^(1/3)*SIN(('OddsRatio_working_3-way'!Y485+2*PI())/3)</f>
        <v>0.42638270261661099</v>
      </c>
      <c r="AE485" s="11">
        <f>'OddsRatio_working_3-way'!X485^(1/3)*SIN(('OddsRatio_working_3-way'!Y485+4*PI())/3)</f>
        <v>-0.49170722043084392</v>
      </c>
      <c r="AF485" s="11">
        <f>-'OddsRatio_working_3-way'!U485/(3*'OddsRatio_working_3-way'!X485^(1/3))*COS(('OddsRatio_working_3-way'!Y485)/3)</f>
        <v>0.53005946421173089</v>
      </c>
      <c r="AG485" s="11">
        <f>-'OddsRatio_working_3-way'!U485/(3*'OddsRatio_working_3-way'!X485^(1/3))*COS(('OddsRatio_working_3-way'!Y485+2*PI())/3)</f>
        <v>-0.32160242402296035</v>
      </c>
      <c r="AH485" s="11">
        <f>-'OddsRatio_working_3-way'!U485/(3*'OddsRatio_working_3-way'!X485^(1/3))*COS(('OddsRatio_working_3-way'!Y485+4*PI())/3)</f>
        <v>-0.20845704018877068</v>
      </c>
      <c r="AI485" s="11">
        <f>'OddsRatio_working_3-way'!U485/(3*'OddsRatio_working_3-way'!X485^(1/3))*SIN(('OddsRatio_working_3-way'!Y485)/3)</f>
        <v>-6.5324517814233096E-2</v>
      </c>
      <c r="AJ485" s="11">
        <f>'OddsRatio_working_3-way'!U485/(3*'OddsRatio_working_3-way'!X485^(1/3))*SIN(('OddsRatio_working_3-way'!Y485+2*PI())/3)</f>
        <v>-0.42638270261661099</v>
      </c>
      <c r="AK485" s="11">
        <f>'OddsRatio_working_3-way'!U485/(3*'OddsRatio_working_3-way'!X485^(1/3))*SIN(('OddsRatio_working_3-way'!Y485+4*PI())/3)</f>
        <v>0.49170722043084392</v>
      </c>
      <c r="AL485" s="11">
        <f>'OddsRatio_working_3-way'!Z485+'OddsRatio_working_3-way'!AF485</f>
        <v>1.0601189284234618</v>
      </c>
      <c r="AM485" s="11">
        <f>'OddsRatio_working_3-way'!AA485+'OddsRatio_working_3-way'!AG485</f>
        <v>-0.64320484804592071</v>
      </c>
      <c r="AN485" s="11">
        <f>'OddsRatio_working_3-way'!AB485+'OddsRatio_working_3-way'!AH485</f>
        <v>-0.41691408037754135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1.0601189284234618</v>
      </c>
      <c r="AS485" s="11">
        <f>IF(('OddsRatio_working_3-way'!X485=0),IF(Q485&gt;0,-Q485^(1/3),(-Q485)^(1/3)),'OddsRatio_working_3-way'!AM485-'OddsRatio_working_3-way'!R485/3)</f>
        <v>-0.64320484804592071</v>
      </c>
      <c r="AT485" s="11">
        <f>IF(('OddsRatio_working_3-way'!X485=0),IF(Q485&gt;0,-Q485^(1/3),(-Q485)^(1/3)),'OddsRatio_working_3-way'!AN485-'OddsRatio_working_3-way'!R485/3)</f>
        <v>-0.41691408037754135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9">
        <f t="shared" si="104"/>
        <v>0.47624773940393444</v>
      </c>
      <c r="E486" s="9">
        <f t="shared" si="105"/>
        <v>0.31359583723202628</v>
      </c>
      <c r="F486" s="9">
        <f t="shared" si="106"/>
        <v>0.21015642336403945</v>
      </c>
      <c r="G486" s="9">
        <f t="shared" si="107"/>
        <v>1.0677160190218618</v>
      </c>
      <c r="H486" s="9">
        <f t="shared" si="108"/>
        <v>2.0997474995925169</v>
      </c>
      <c r="I486" s="9">
        <f t="shared" si="109"/>
        <v>3.1888178389948156</v>
      </c>
      <c r="J486" s="9">
        <f t="shared" si="110"/>
        <v>4.7583603869569533</v>
      </c>
      <c r="K486" s="11">
        <f t="shared" si="111"/>
        <v>0.49261083743842371</v>
      </c>
      <c r="L486" s="11">
        <f t="shared" si="112"/>
        <v>0.32786885245901642</v>
      </c>
      <c r="M486" s="11">
        <f t="shared" si="113"/>
        <v>0.22123893805309736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-0.26558248926768713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0.23583574112096309</v>
      </c>
      <c r="Q486" s="11">
        <f>2*'OddsRatio_working_3-way'!K486*'OddsRatio_working_3-way'!L486*'OddsRatio_working_3-way'!M486</f>
        <v>7.1465376097261543E-2</v>
      </c>
      <c r="R486" s="11">
        <f t="shared" si="114"/>
        <v>0</v>
      </c>
      <c r="S486" s="11">
        <f t="shared" si="115"/>
        <v>-0.88799431683637264</v>
      </c>
      <c r="T486" s="11">
        <f t="shared" si="116"/>
        <v>-0.26908918692011291</v>
      </c>
      <c r="U486" s="11">
        <f>'OddsRatio_working_3-way'!S486-'OddsRatio_working_3-way'!R486^2/3</f>
        <v>-0.88799431683637264</v>
      </c>
      <c r="V486" s="11">
        <f>'OddsRatio_working_3-way'!S486*'OddsRatio_working_3-way'!R486/3-2*'OddsRatio_working_3-way'!R486^3/27-'OddsRatio_working_3-way'!T486</f>
        <v>0.26908918692011291</v>
      </c>
      <c r="W486" s="11">
        <f>'OddsRatio_working_3-way'!V486^2+4*'OddsRatio_working_3-way'!U486^3/27</f>
        <v>-3.1326361751162102E-2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0.16103986483825175</v>
      </c>
      <c r="Y486" s="11">
        <f>IF('OddsRatio_working_3-way'!W486&gt;=0,IF('OddsRatio_working_3-way'!V486+SQRT('OddsRatio_working_3-way'!W486)&gt;0,0,PI()),ACOS('OddsRatio_working_3-way'!V486/(2*'OddsRatio_working_3-way'!X486)))</f>
        <v>0.58180185125443395</v>
      </c>
      <c r="Z486" s="11">
        <f>'OddsRatio_working_3-way'!X486^(1/3)*COS('OddsRatio_working_3-way'!Y486/3)</f>
        <v>0.53385800951093099</v>
      </c>
      <c r="AA486" s="11">
        <f>'OddsRatio_working_3-way'!X486^(1/3)*COS(('OddsRatio_working_3-way'!Y486+2*PI())/3)</f>
        <v>-0.35773263061844096</v>
      </c>
      <c r="AB486" s="11">
        <f>'OddsRatio_working_3-way'!X486^(1/3)*COS(('OddsRatio_working_3-way'!Y486+4*PI())/3)</f>
        <v>-0.17612537889248975</v>
      </c>
      <c r="AC486" s="11">
        <f>'OddsRatio_working_3-way'!X486^(1/3)*SIN('OddsRatio_working_3-way'!Y486/3)</f>
        <v>0.10485099567076604</v>
      </c>
      <c r="AD486" s="11">
        <f>'OddsRatio_working_3-way'!X486^(1/3)*SIN(('OddsRatio_working_3-way'!Y486+2*PI())/3)</f>
        <v>0.40990910041487783</v>
      </c>
      <c r="AE486" s="11">
        <f>'OddsRatio_working_3-way'!X486^(1/3)*SIN(('OddsRatio_working_3-way'!Y486+4*PI())/3)</f>
        <v>-0.51476009608564377</v>
      </c>
      <c r="AF486" s="11">
        <f>-'OddsRatio_working_3-way'!U486/(3*'OddsRatio_working_3-way'!X486^(1/3))*COS(('OddsRatio_working_3-way'!Y486)/3)</f>
        <v>0.53385800951093088</v>
      </c>
      <c r="AG486" s="11">
        <f>-'OddsRatio_working_3-way'!U486/(3*'OddsRatio_working_3-way'!X486^(1/3))*COS(('OddsRatio_working_3-way'!Y486+2*PI())/3)</f>
        <v>-0.35773263061844091</v>
      </c>
      <c r="AH486" s="11">
        <f>-'OddsRatio_working_3-way'!U486/(3*'OddsRatio_working_3-way'!X486^(1/3))*COS(('OddsRatio_working_3-way'!Y486+4*PI())/3)</f>
        <v>-0.17612537889248972</v>
      </c>
      <c r="AI486" s="11">
        <f>'OddsRatio_working_3-way'!U486/(3*'OddsRatio_working_3-way'!X486^(1/3))*SIN(('OddsRatio_working_3-way'!Y486)/3)</f>
        <v>-0.10485099567076603</v>
      </c>
      <c r="AJ486" s="11">
        <f>'OddsRatio_working_3-way'!U486/(3*'OddsRatio_working_3-way'!X486^(1/3))*SIN(('OddsRatio_working_3-way'!Y486+2*PI())/3)</f>
        <v>-0.40990910041487771</v>
      </c>
      <c r="AK486" s="11">
        <f>'OddsRatio_working_3-way'!U486/(3*'OddsRatio_working_3-way'!X486^(1/3))*SIN(('OddsRatio_working_3-way'!Y486+4*PI())/3)</f>
        <v>0.51476009608564366</v>
      </c>
      <c r="AL486" s="11">
        <f>'OddsRatio_working_3-way'!Z486+'OddsRatio_working_3-way'!AF486</f>
        <v>1.0677160190218618</v>
      </c>
      <c r="AM486" s="11">
        <f>'OddsRatio_working_3-way'!AA486+'OddsRatio_working_3-way'!AG486</f>
        <v>-0.71546526123688192</v>
      </c>
      <c r="AN486" s="11">
        <f>'OddsRatio_working_3-way'!AB486+'OddsRatio_working_3-way'!AH486</f>
        <v>-0.3522507577849795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1.0677160190218618</v>
      </c>
      <c r="AS486" s="11">
        <f>IF(('OddsRatio_working_3-way'!X486=0),IF(Q486&gt;0,-Q486^(1/3),(-Q486)^(1/3)),'OddsRatio_working_3-way'!AM486-'OddsRatio_working_3-way'!R486/3)</f>
        <v>-0.71546526123688192</v>
      </c>
      <c r="AT486" s="11">
        <f>IF(('OddsRatio_working_3-way'!X486=0),IF(Q486&gt;0,-Q486^(1/3),(-Q486)^(1/3)),'OddsRatio_working_3-way'!AN486-'OddsRatio_working_3-way'!R486/3)</f>
        <v>-0.3522507577849795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9">
        <f t="shared" si="104"/>
        <v>0.29543165465754484</v>
      </c>
      <c r="E487" s="9">
        <f t="shared" si="105"/>
        <v>0.33653050284574154</v>
      </c>
      <c r="F487" s="9">
        <f t="shared" si="106"/>
        <v>0.3680378424967134</v>
      </c>
      <c r="G487" s="9">
        <f t="shared" si="107"/>
        <v>1.0599456147712161</v>
      </c>
      <c r="H487" s="9">
        <f t="shared" si="108"/>
        <v>3.3848776332352362</v>
      </c>
      <c r="I487" s="9">
        <f t="shared" si="109"/>
        <v>2.9714988434744618</v>
      </c>
      <c r="J487" s="9">
        <f t="shared" si="110"/>
        <v>2.7171118959293707</v>
      </c>
      <c r="K487" s="11">
        <f t="shared" si="111"/>
        <v>0.30769230769230771</v>
      </c>
      <c r="L487" s="11">
        <f t="shared" si="112"/>
        <v>0.34965034965034969</v>
      </c>
      <c r="M487" s="11">
        <f t="shared" si="113"/>
        <v>0.38167938931297707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-0.27839394897527592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0.23529025290622471</v>
      </c>
      <c r="Q487" s="11">
        <f>2*'OddsRatio_working_3-way'!K487*'OddsRatio_working_3-way'!L487*'OddsRatio_working_3-way'!M487</f>
        <v>8.2125742724685771E-2</v>
      </c>
      <c r="R487" s="11">
        <f t="shared" si="114"/>
        <v>0</v>
      </c>
      <c r="S487" s="11">
        <f t="shared" si="115"/>
        <v>-0.84517014027169379</v>
      </c>
      <c r="T487" s="11">
        <f t="shared" si="116"/>
        <v>-0.29499830375975356</v>
      </c>
      <c r="U487" s="11">
        <f>'OddsRatio_working_3-way'!S487-'OddsRatio_working_3-way'!R487^2/3</f>
        <v>-0.84517014027169379</v>
      </c>
      <c r="V487" s="11">
        <f>'OddsRatio_working_3-way'!S487*'OddsRatio_working_3-way'!R487/3-2*'OddsRatio_working_3-way'!R487^3/27-'OddsRatio_working_3-way'!T487</f>
        <v>0.29499830375975356</v>
      </c>
      <c r="W487" s="11">
        <f>'OddsRatio_working_3-way'!V487^2+4*'OddsRatio_working_3-way'!U487^3/27</f>
        <v>-2.4153565729220644E-3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0.14953206662289353</v>
      </c>
      <c r="Y487" s="11">
        <f>IF('OddsRatio_working_3-way'!W487&gt;=0,IF('OddsRatio_working_3-way'!V487+SQRT('OddsRatio_working_3-way'!W487)&gt;0,0,PI()),ACOS('OddsRatio_working_3-way'!V487/(2*'OddsRatio_working_3-way'!X487)))</f>
        <v>0.16508236025964385</v>
      </c>
      <c r="Z487" s="11">
        <f>'OddsRatio_working_3-way'!X487^(1/3)*COS('OddsRatio_working_3-way'!Y487/3)</f>
        <v>0.52997280738560804</v>
      </c>
      <c r="AA487" s="11">
        <f>'OddsRatio_working_3-way'!X487^(1/3)*COS(('OddsRatio_working_3-way'!Y487+2*PI())/3)</f>
        <v>-0.2902678720399231</v>
      </c>
      <c r="AB487" s="11">
        <f>'OddsRatio_working_3-way'!X487^(1/3)*COS(('OddsRatio_working_3-way'!Y487+4*PI())/3)</f>
        <v>-0.23970493534568479</v>
      </c>
      <c r="AC487" s="11">
        <f>'OddsRatio_working_3-way'!X487^(1/3)*SIN('OddsRatio_working_3-way'!Y487/3)</f>
        <v>2.9192525111436409E-2</v>
      </c>
      <c r="AD487" s="11">
        <f>'OddsRatio_working_3-way'!X487^(1/3)*SIN(('OddsRatio_working_3-way'!Y487+2*PI())/3)</f>
        <v>0.44437365195517542</v>
      </c>
      <c r="AE487" s="11">
        <f>'OddsRatio_working_3-way'!X487^(1/3)*SIN(('OddsRatio_working_3-way'!Y487+4*PI())/3)</f>
        <v>-0.47356617706661192</v>
      </c>
      <c r="AF487" s="11">
        <f>-'OddsRatio_working_3-way'!U487/(3*'OddsRatio_working_3-way'!X487^(1/3))*COS(('OddsRatio_working_3-way'!Y487)/3)</f>
        <v>0.52997280738560804</v>
      </c>
      <c r="AG487" s="11">
        <f>-'OddsRatio_working_3-way'!U487/(3*'OddsRatio_working_3-way'!X487^(1/3))*COS(('OddsRatio_working_3-way'!Y487+2*PI())/3)</f>
        <v>-0.2902678720399231</v>
      </c>
      <c r="AH487" s="11">
        <f>-'OddsRatio_working_3-way'!U487/(3*'OddsRatio_working_3-way'!X487^(1/3))*COS(('OddsRatio_working_3-way'!Y487+4*PI())/3)</f>
        <v>-0.23970493534568479</v>
      </c>
      <c r="AI487" s="11">
        <f>'OddsRatio_working_3-way'!U487/(3*'OddsRatio_working_3-way'!X487^(1/3))*SIN(('OddsRatio_working_3-way'!Y487)/3)</f>
        <v>-2.9192525111436409E-2</v>
      </c>
      <c r="AJ487" s="11">
        <f>'OddsRatio_working_3-way'!U487/(3*'OddsRatio_working_3-way'!X487^(1/3))*SIN(('OddsRatio_working_3-way'!Y487+2*PI())/3)</f>
        <v>-0.44437365195517542</v>
      </c>
      <c r="AK487" s="11">
        <f>'OddsRatio_working_3-way'!U487/(3*'OddsRatio_working_3-way'!X487^(1/3))*SIN(('OddsRatio_working_3-way'!Y487+4*PI())/3)</f>
        <v>0.47356617706661192</v>
      </c>
      <c r="AL487" s="11">
        <f>'OddsRatio_working_3-way'!Z487+'OddsRatio_working_3-way'!AF487</f>
        <v>1.0599456147712161</v>
      </c>
      <c r="AM487" s="11">
        <f>'OddsRatio_working_3-way'!AA487+'OddsRatio_working_3-way'!AG487</f>
        <v>-0.58053574407984621</v>
      </c>
      <c r="AN487" s="11">
        <f>'OddsRatio_working_3-way'!AB487+'OddsRatio_working_3-way'!AH487</f>
        <v>-0.47940987069136959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1.0599456147712161</v>
      </c>
      <c r="AS487" s="11">
        <f>IF(('OddsRatio_working_3-way'!X487=0),IF(Q487&gt;0,-Q487^(1/3),(-Q487)^(1/3)),'OddsRatio_working_3-way'!AM487-'OddsRatio_working_3-way'!R487/3)</f>
        <v>-0.58053574407984621</v>
      </c>
      <c r="AT487" s="11">
        <f>IF(('OddsRatio_working_3-way'!X487=0),IF(Q487&gt;0,-Q487^(1/3),(-Q487)^(1/3)),'OddsRatio_working_3-way'!AN487-'OddsRatio_working_3-way'!R487/3)</f>
        <v>-0.47940987069136959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9">
        <f t="shared" si="104"/>
        <v>0.24904536767421465</v>
      </c>
      <c r="E488" s="9">
        <f t="shared" si="105"/>
        <v>0.32124836193191347</v>
      </c>
      <c r="F488" s="9">
        <f t="shared" si="106"/>
        <v>0.4297062703938716</v>
      </c>
      <c r="G488" s="9">
        <f t="shared" si="107"/>
        <v>1.0617368540298813</v>
      </c>
      <c r="H488" s="9">
        <f t="shared" si="108"/>
        <v>4.0153326654448618</v>
      </c>
      <c r="I488" s="9">
        <f t="shared" si="109"/>
        <v>3.1128563395194635</v>
      </c>
      <c r="J488" s="9">
        <f t="shared" si="110"/>
        <v>2.3271710675373516</v>
      </c>
      <c r="K488" s="11">
        <f t="shared" si="111"/>
        <v>0.26041666666666669</v>
      </c>
      <c r="L488" s="11">
        <f t="shared" si="112"/>
        <v>0.33444816053511706</v>
      </c>
      <c r="M488" s="11">
        <f t="shared" si="113"/>
        <v>0.44444444444444442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-0.27346169329864956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0.23535240926545276</v>
      </c>
      <c r="Q488" s="11">
        <f>2*'OddsRatio_working_3-way'!K488*'OddsRatio_working_3-way'!L488*'OddsRatio_working_3-way'!M488</f>
        <v>7.7418555679425252E-2</v>
      </c>
      <c r="R488" s="11">
        <f t="shared" si="114"/>
        <v>0</v>
      </c>
      <c r="S488" s="11">
        <f t="shared" si="115"/>
        <v>-0.8606412343407186</v>
      </c>
      <c r="T488" s="11">
        <f t="shared" si="116"/>
        <v>-0.28310566919102587</v>
      </c>
      <c r="U488" s="11">
        <f>'OddsRatio_working_3-way'!S488-'OddsRatio_working_3-way'!R488^2/3</f>
        <v>-0.8606412343407186</v>
      </c>
      <c r="V488" s="11">
        <f>'OddsRatio_working_3-way'!S488*'OddsRatio_working_3-way'!R488/3-2*'OddsRatio_working_3-way'!R488^3/27-'OddsRatio_working_3-way'!T488</f>
        <v>0.28310566919102587</v>
      </c>
      <c r="W488" s="11">
        <f>'OddsRatio_working_3-way'!V488^2+4*'OddsRatio_working_3-way'!U488^3/27</f>
        <v>-1.4292636644800349E-2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0.15365664366770715</v>
      </c>
      <c r="Y488" s="11">
        <f>IF('OddsRatio_working_3-way'!W488&gt;=0,IF('OddsRatio_working_3-way'!V488+SQRT('OddsRatio_working_3-way'!W488)&gt;0,0,PI()),ACOS('OddsRatio_working_3-way'!V488/(2*'OddsRatio_working_3-way'!X488)))</f>
        <v>0.39957038575565917</v>
      </c>
      <c r="Z488" s="11">
        <f>'OddsRatio_working_3-way'!X488^(1/3)*COS('OddsRatio_working_3-way'!Y488/3)</f>
        <v>0.53086842701494064</v>
      </c>
      <c r="AA488" s="11">
        <f>'OddsRatio_working_3-way'!X488^(1/3)*COS(('OddsRatio_working_3-way'!Y488+2*PI())/3)</f>
        <v>-0.32703245604889059</v>
      </c>
      <c r="AB488" s="11">
        <f>'OddsRatio_working_3-way'!X488^(1/3)*COS(('OddsRatio_working_3-way'!Y488+4*PI())/3)</f>
        <v>-0.20383597096605025</v>
      </c>
      <c r="AC488" s="11">
        <f>'OddsRatio_working_3-way'!X488^(1/3)*SIN('OddsRatio_working_3-way'!Y488/3)</f>
        <v>7.1127523825793765E-2</v>
      </c>
      <c r="AD488" s="11">
        <f>'OddsRatio_working_3-way'!X488^(1/3)*SIN(('OddsRatio_working_3-way'!Y488+2*PI())/3)</f>
        <v>0.42418178194912698</v>
      </c>
      <c r="AE488" s="11">
        <f>'OddsRatio_working_3-way'!X488^(1/3)*SIN(('OddsRatio_working_3-way'!Y488+4*PI())/3)</f>
        <v>-0.49530930577492061</v>
      </c>
      <c r="AF488" s="11">
        <f>-'OddsRatio_working_3-way'!U488/(3*'OddsRatio_working_3-way'!X488^(1/3))*COS(('OddsRatio_working_3-way'!Y488)/3)</f>
        <v>0.53086842701494052</v>
      </c>
      <c r="AG488" s="11">
        <f>-'OddsRatio_working_3-way'!U488/(3*'OddsRatio_working_3-way'!X488^(1/3))*COS(('OddsRatio_working_3-way'!Y488+2*PI())/3)</f>
        <v>-0.32703245604889047</v>
      </c>
      <c r="AH488" s="11">
        <f>-'OddsRatio_working_3-way'!U488/(3*'OddsRatio_working_3-way'!X488^(1/3))*COS(('OddsRatio_working_3-way'!Y488+4*PI())/3)</f>
        <v>-0.20383597096605022</v>
      </c>
      <c r="AI488" s="11">
        <f>'OddsRatio_working_3-way'!U488/(3*'OddsRatio_working_3-way'!X488^(1/3))*SIN(('OddsRatio_working_3-way'!Y488)/3)</f>
        <v>-7.1127523825793751E-2</v>
      </c>
      <c r="AJ488" s="11">
        <f>'OddsRatio_working_3-way'!U488/(3*'OddsRatio_working_3-way'!X488^(1/3))*SIN(('OddsRatio_working_3-way'!Y488+2*PI())/3)</f>
        <v>-0.42418178194912692</v>
      </c>
      <c r="AK488" s="11">
        <f>'OddsRatio_working_3-way'!U488/(3*'OddsRatio_working_3-way'!X488^(1/3))*SIN(('OddsRatio_working_3-way'!Y488+4*PI())/3)</f>
        <v>0.49530930577492049</v>
      </c>
      <c r="AL488" s="11">
        <f>'OddsRatio_working_3-way'!Z488+'OddsRatio_working_3-way'!AF488</f>
        <v>1.0617368540298813</v>
      </c>
      <c r="AM488" s="11">
        <f>'OddsRatio_working_3-way'!AA488+'OddsRatio_working_3-way'!AG488</f>
        <v>-0.65406491209778106</v>
      </c>
      <c r="AN488" s="11">
        <f>'OddsRatio_working_3-way'!AB488+'OddsRatio_working_3-way'!AH488</f>
        <v>-0.40767194193210043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1.0617368540298813</v>
      </c>
      <c r="AS488" s="11">
        <f>IF(('OddsRatio_working_3-way'!X488=0),IF(Q488&gt;0,-Q488^(1/3),(-Q488)^(1/3)),'OddsRatio_working_3-way'!AM488-'OddsRatio_working_3-way'!R488/3)</f>
        <v>-0.65406491209778106</v>
      </c>
      <c r="AT488" s="11">
        <f>IF(('OddsRatio_working_3-way'!X488=0),IF(Q488&gt;0,-Q488^(1/3),(-Q488)^(1/3)),'OddsRatio_working_3-way'!AN488-'OddsRatio_working_3-way'!R488/3)</f>
        <v>-0.40767194193210043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9">
        <f t="shared" si="104"/>
        <v>0.84611712723723254</v>
      </c>
      <c r="E489" s="9">
        <f t="shared" si="105"/>
        <v>0.1066311774016129</v>
      </c>
      <c r="F489" s="9">
        <f t="shared" si="106"/>
        <v>4.7251695361154838E-2</v>
      </c>
      <c r="G489" s="9">
        <f t="shared" si="107"/>
        <v>1.2124631276147384</v>
      </c>
      <c r="H489" s="9">
        <f t="shared" si="108"/>
        <v>1.1818694691422102</v>
      </c>
      <c r="I489" s="9">
        <f t="shared" si="109"/>
        <v>9.3781202118178424</v>
      </c>
      <c r="J489" s="9">
        <f t="shared" si="110"/>
        <v>21.163261812233099</v>
      </c>
      <c r="K489" s="11">
        <f t="shared" si="111"/>
        <v>0.86956521739130443</v>
      </c>
      <c r="L489" s="11">
        <f t="shared" si="112"/>
        <v>0.12642225031605561</v>
      </c>
      <c r="M489" s="11">
        <f t="shared" si="113"/>
        <v>5.6721497447532618E-2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-0.10748179716326411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0.14771970258143766</v>
      </c>
      <c r="Q489" s="11">
        <f>2*'OddsRatio_working_3-way'!K489*'OddsRatio_working_3-way'!L489*'OddsRatio_working_3-way'!M489</f>
        <v>1.2471059736719093E-2</v>
      </c>
      <c r="R489" s="11">
        <f t="shared" si="114"/>
        <v>0</v>
      </c>
      <c r="S489" s="11">
        <f t="shared" si="115"/>
        <v>-1.3743694884172102</v>
      </c>
      <c r="T489" s="11">
        <f t="shared" si="116"/>
        <v>-0.11602950514286284</v>
      </c>
      <c r="U489" s="11">
        <f>'OddsRatio_working_3-way'!S489-'OddsRatio_working_3-way'!R489^2/3</f>
        <v>-1.3743694884172102</v>
      </c>
      <c r="V489" s="11">
        <f>'OddsRatio_working_3-way'!S489*'OddsRatio_working_3-way'!R489/3-2*'OddsRatio_working_3-way'!R489^3/27-'OddsRatio_working_3-way'!T489</f>
        <v>0.11602950514286284</v>
      </c>
      <c r="W489" s="11">
        <f>'OddsRatio_working_3-way'!V489^2+4*'OddsRatio_working_3-way'!U489^3/27</f>
        <v>-0.37113490678641181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0.31007972879975138</v>
      </c>
      <c r="Y489" s="11">
        <f>IF('OddsRatio_working_3-way'!W489&gt;=0,IF('OddsRatio_working_3-way'!V489+SQRT('OddsRatio_working_3-way'!W489)&gt;0,0,PI()),ACOS('OddsRatio_working_3-way'!V489/(2*'OddsRatio_working_3-way'!X489)))</f>
        <v>1.3825909706620683</v>
      </c>
      <c r="Z489" s="11">
        <f>'OddsRatio_working_3-way'!X489^(1/3)*COS('OddsRatio_working_3-way'!Y489/3)</f>
        <v>0.6062315638073692</v>
      </c>
      <c r="AA489" s="11">
        <f>'OddsRatio_working_3-way'!X489^(1/3)*COS(('OddsRatio_working_3-way'!Y489+2*PI())/3)</f>
        <v>-0.56379727412562253</v>
      </c>
      <c r="AB489" s="11">
        <f>'OddsRatio_working_3-way'!X489^(1/3)*COS(('OddsRatio_working_3-way'!Y489+4*PI())/3)</f>
        <v>-4.2434289681746507E-2</v>
      </c>
      <c r="AC489" s="11">
        <f>'OddsRatio_working_3-way'!X489^(1/3)*SIN('OddsRatio_working_3-way'!Y489/3)</f>
        <v>0.30100905941417844</v>
      </c>
      <c r="AD489" s="11">
        <f>'OddsRatio_working_3-way'!X489^(1/3)*SIN(('OddsRatio_working_3-way'!Y489+2*PI())/3)</f>
        <v>0.3745074051260594</v>
      </c>
      <c r="AE489" s="11">
        <f>'OddsRatio_working_3-way'!X489^(1/3)*SIN(('OddsRatio_working_3-way'!Y489+4*PI())/3)</f>
        <v>-0.67551646454023784</v>
      </c>
      <c r="AF489" s="11">
        <f>-'OddsRatio_working_3-way'!U489/(3*'OddsRatio_working_3-way'!X489^(1/3))*COS(('OddsRatio_working_3-way'!Y489)/3)</f>
        <v>0.60623156380736909</v>
      </c>
      <c r="AG489" s="11">
        <f>-'OddsRatio_working_3-way'!U489/(3*'OddsRatio_working_3-way'!X489^(1/3))*COS(('OddsRatio_working_3-way'!Y489+2*PI())/3)</f>
        <v>-0.56379727412562242</v>
      </c>
      <c r="AH489" s="11">
        <f>-'OddsRatio_working_3-way'!U489/(3*'OddsRatio_working_3-way'!X489^(1/3))*COS(('OddsRatio_working_3-way'!Y489+4*PI())/3)</f>
        <v>-4.24342896817465E-2</v>
      </c>
      <c r="AI489" s="11">
        <f>'OddsRatio_working_3-way'!U489/(3*'OddsRatio_working_3-way'!X489^(1/3))*SIN(('OddsRatio_working_3-way'!Y489)/3)</f>
        <v>-0.30100905941417838</v>
      </c>
      <c r="AJ489" s="11">
        <f>'OddsRatio_working_3-way'!U489/(3*'OddsRatio_working_3-way'!X489^(1/3))*SIN(('OddsRatio_working_3-way'!Y489+2*PI())/3)</f>
        <v>-0.37450740512605935</v>
      </c>
      <c r="AK489" s="11">
        <f>'OddsRatio_working_3-way'!U489/(3*'OddsRatio_working_3-way'!X489^(1/3))*SIN(('OddsRatio_working_3-way'!Y489+4*PI())/3)</f>
        <v>0.67551646454023773</v>
      </c>
      <c r="AL489" s="11">
        <f>'OddsRatio_working_3-way'!Z489+'OddsRatio_working_3-way'!AF489</f>
        <v>1.2124631276147384</v>
      </c>
      <c r="AM489" s="11">
        <f>'OddsRatio_working_3-way'!AA489+'OddsRatio_working_3-way'!AG489</f>
        <v>-1.1275945482512451</v>
      </c>
      <c r="AN489" s="11">
        <f>'OddsRatio_working_3-way'!AB489+'OddsRatio_working_3-way'!AH489</f>
        <v>-8.4868579363493013E-2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1.2124631276147384</v>
      </c>
      <c r="AS489" s="11">
        <f>IF(('OddsRatio_working_3-way'!X489=0),IF(Q489&gt;0,-Q489^(1/3),(-Q489)^(1/3)),'OddsRatio_working_3-way'!AM489-'OddsRatio_working_3-way'!R489/3)</f>
        <v>-1.1275945482512451</v>
      </c>
      <c r="AT489" s="11">
        <f>IF(('OddsRatio_working_3-way'!X489=0),IF(Q489&gt;0,-Q489^(1/3),(-Q489)^(1/3)),'OddsRatio_working_3-way'!AN489-'OddsRatio_working_3-way'!R489/3)</f>
        <v>-8.4868579363493013E-2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9">
        <f t="shared" si="104"/>
        <v>0.50731208914027714</v>
      </c>
      <c r="E490" s="9">
        <f t="shared" si="105"/>
        <v>0.31530824830202819</v>
      </c>
      <c r="F490" s="9">
        <f t="shared" si="106"/>
        <v>0.17737966255769452</v>
      </c>
      <c r="G490" s="9">
        <f t="shared" si="107"/>
        <v>1.0912058556547115</v>
      </c>
      <c r="H490" s="9">
        <f t="shared" si="108"/>
        <v>1.9711732115326932</v>
      </c>
      <c r="I490" s="9">
        <f t="shared" si="109"/>
        <v>3.171499652752876</v>
      </c>
      <c r="J490" s="9">
        <f t="shared" si="110"/>
        <v>5.6376248865325245</v>
      </c>
      <c r="K490" s="11">
        <f t="shared" si="111"/>
        <v>0.52910052910052918</v>
      </c>
      <c r="L490" s="11">
        <f t="shared" si="112"/>
        <v>0.33444816053511706</v>
      </c>
      <c r="M490" s="11">
        <f t="shared" si="113"/>
        <v>0.19047619047619047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-0.25371124542967183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0.24032404984785943</v>
      </c>
      <c r="Q490" s="11">
        <f>2*'OddsRatio_working_3-way'!K490*'OddsRatio_working_3-way'!L490*'OddsRatio_working_3-way'!M490</f>
        <v>6.7412075693649209E-2</v>
      </c>
      <c r="R490" s="11">
        <f t="shared" si="114"/>
        <v>0</v>
      </c>
      <c r="S490" s="11">
        <f t="shared" si="115"/>
        <v>-0.94723452025494359</v>
      </c>
      <c r="T490" s="11">
        <f t="shared" si="116"/>
        <v>-0.26570393275033477</v>
      </c>
      <c r="U490" s="11">
        <f>'OddsRatio_working_3-way'!S490-'OddsRatio_working_3-way'!R490^2/3</f>
        <v>-0.94723452025494359</v>
      </c>
      <c r="V490" s="11">
        <f>'OddsRatio_working_3-way'!S490*'OddsRatio_working_3-way'!R490/3-2*'OddsRatio_working_3-way'!R490^3/27-'OddsRatio_working_3-way'!T490</f>
        <v>0.26570393275033477</v>
      </c>
      <c r="W490" s="11">
        <f>'OddsRatio_working_3-way'!V490^2+4*'OddsRatio_working_3-way'!U490^3/27</f>
        <v>-5.5313899957025625E-2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0.17742074275294029</v>
      </c>
      <c r="Y490" s="11">
        <f>IF('OddsRatio_working_3-way'!W490&gt;=0,IF('OddsRatio_working_3-way'!V490+SQRT('OddsRatio_working_3-way'!W490)&gt;0,0,PI()),ACOS('OddsRatio_working_3-way'!V490/(2*'OddsRatio_working_3-way'!X490)))</f>
        <v>0.72455244794662443</v>
      </c>
      <c r="Z490" s="11">
        <f>'OddsRatio_working_3-way'!X490^(1/3)*COS('OddsRatio_working_3-way'!Y490/3)</f>
        <v>0.54560292782735575</v>
      </c>
      <c r="AA490" s="11">
        <f>'OddsRatio_working_3-way'!X490^(1/3)*COS(('OddsRatio_working_3-way'!Y490+2*PI())/3)</f>
        <v>-0.38919181541842585</v>
      </c>
      <c r="AB490" s="11">
        <f>'OddsRatio_working_3-way'!X490^(1/3)*COS(('OddsRatio_working_3-way'!Y490+4*PI())/3)</f>
        <v>-0.15641111240892977</v>
      </c>
      <c r="AC490" s="11">
        <f>'OddsRatio_working_3-way'!X490^(1/3)*SIN('OddsRatio_working_3-way'!Y490/3)</f>
        <v>0.13439600154468281</v>
      </c>
      <c r="AD490" s="11">
        <f>'OddsRatio_working_3-way'!X490^(1/3)*SIN(('OddsRatio_working_3-way'!Y490+2*PI())/3)</f>
        <v>0.40530799510531629</v>
      </c>
      <c r="AE490" s="11">
        <f>'OddsRatio_working_3-way'!X490^(1/3)*SIN(('OddsRatio_working_3-way'!Y490+4*PI())/3)</f>
        <v>-0.53970399664999913</v>
      </c>
      <c r="AF490" s="11">
        <f>-'OddsRatio_working_3-way'!U490/(3*'OddsRatio_working_3-way'!X490^(1/3))*COS(('OddsRatio_working_3-way'!Y490)/3)</f>
        <v>0.54560292782735587</v>
      </c>
      <c r="AG490" s="11">
        <f>-'OddsRatio_working_3-way'!U490/(3*'OddsRatio_working_3-way'!X490^(1/3))*COS(('OddsRatio_working_3-way'!Y490+2*PI())/3)</f>
        <v>-0.38919181541842596</v>
      </c>
      <c r="AH490" s="11">
        <f>-'OddsRatio_working_3-way'!U490/(3*'OddsRatio_working_3-way'!X490^(1/3))*COS(('OddsRatio_working_3-way'!Y490+4*PI())/3)</f>
        <v>-0.1564111124089298</v>
      </c>
      <c r="AI490" s="11">
        <f>'OddsRatio_working_3-way'!U490/(3*'OddsRatio_working_3-way'!X490^(1/3))*SIN(('OddsRatio_working_3-way'!Y490)/3)</f>
        <v>-0.13439600154468284</v>
      </c>
      <c r="AJ490" s="11">
        <f>'OddsRatio_working_3-way'!U490/(3*'OddsRatio_working_3-way'!X490^(1/3))*SIN(('OddsRatio_working_3-way'!Y490+2*PI())/3)</f>
        <v>-0.4053079951053164</v>
      </c>
      <c r="AK490" s="11">
        <f>'OddsRatio_working_3-way'!U490/(3*'OddsRatio_working_3-way'!X490^(1/3))*SIN(('OddsRatio_working_3-way'!Y490+4*PI())/3)</f>
        <v>0.53970399664999924</v>
      </c>
      <c r="AL490" s="11">
        <f>'OddsRatio_working_3-way'!Z490+'OddsRatio_working_3-way'!AF490</f>
        <v>1.0912058556547115</v>
      </c>
      <c r="AM490" s="11">
        <f>'OddsRatio_working_3-way'!AA490+'OddsRatio_working_3-way'!AG490</f>
        <v>-0.7783836308368518</v>
      </c>
      <c r="AN490" s="11">
        <f>'OddsRatio_working_3-way'!AB490+'OddsRatio_working_3-way'!AH490</f>
        <v>-0.3128222248178596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1.0912058556547115</v>
      </c>
      <c r="AS490" s="11">
        <f>IF(('OddsRatio_working_3-way'!X490=0),IF(Q490&gt;0,-Q490^(1/3),(-Q490)^(1/3)),'OddsRatio_working_3-way'!AM490-'OddsRatio_working_3-way'!R490/3)</f>
        <v>-0.7783836308368518</v>
      </c>
      <c r="AT490" s="11">
        <f>IF(('OddsRatio_working_3-way'!X490=0),IF(Q490&gt;0,-Q490^(1/3),(-Q490)^(1/3)),'OddsRatio_working_3-way'!AN490-'OddsRatio_working_3-way'!R490/3)</f>
        <v>-0.3128222248178596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9">
        <f t="shared" si="104"/>
        <v>0.42178665817153493</v>
      </c>
      <c r="E491" s="9">
        <f t="shared" si="105"/>
        <v>0.32893558361305797</v>
      </c>
      <c r="F491" s="9">
        <f t="shared" si="106"/>
        <v>0.24927775821540696</v>
      </c>
      <c r="G491" s="9">
        <f t="shared" si="107"/>
        <v>1.079422706023021</v>
      </c>
      <c r="H491" s="9">
        <f t="shared" si="108"/>
        <v>2.3708668366492369</v>
      </c>
      <c r="I491" s="9">
        <f t="shared" si="109"/>
        <v>3.0401089143835103</v>
      </c>
      <c r="J491" s="9">
        <f t="shared" si="110"/>
        <v>4.0115893498042281</v>
      </c>
      <c r="K491" s="11">
        <f t="shared" si="111"/>
        <v>0.44052863436123346</v>
      </c>
      <c r="L491" s="11">
        <f t="shared" si="112"/>
        <v>0.34602076124567471</v>
      </c>
      <c r="M491" s="11">
        <f t="shared" si="113"/>
        <v>0.26385224274406333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-0.26934369796220059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0.23930625799539301</v>
      </c>
      <c r="Q491" s="11">
        <f>2*'OddsRatio_working_3-way'!K491*'OddsRatio_working_3-way'!L491*'OddsRatio_working_3-way'!M491</f>
        <v>8.0439078317779147E-2</v>
      </c>
      <c r="R491" s="11">
        <f t="shared" si="114"/>
        <v>0</v>
      </c>
      <c r="S491" s="11">
        <f t="shared" si="115"/>
        <v>-0.88847914321343058</v>
      </c>
      <c r="T491" s="11">
        <f t="shared" si="116"/>
        <v>-0.29864845150031272</v>
      </c>
      <c r="U491" s="11">
        <f>'OddsRatio_working_3-way'!S491-'OddsRatio_working_3-way'!R491^2/3</f>
        <v>-0.88847914321343058</v>
      </c>
      <c r="V491" s="11">
        <f>'OddsRatio_working_3-way'!S491*'OddsRatio_working_3-way'!R491/3-2*'OddsRatio_working_3-way'!R491^3/27-'OddsRatio_working_3-way'!T491</f>
        <v>0.29864845150031272</v>
      </c>
      <c r="W491" s="11">
        <f>'OddsRatio_working_3-way'!V491^2+4*'OddsRatio_working_3-way'!U491^3/27</f>
        <v>-1.4714459486783932E-2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0.16117176944980049</v>
      </c>
      <c r="Y491" s="11">
        <f>IF('OddsRatio_working_3-way'!W491&gt;=0,IF('OddsRatio_working_3-way'!V491+SQRT('OddsRatio_working_3-way'!W491)&gt;0,0,PI()),ACOS('OddsRatio_working_3-way'!V491/(2*'OddsRatio_working_3-way'!X491)))</f>
        <v>0.38581724885456259</v>
      </c>
      <c r="Z491" s="11">
        <f>'OddsRatio_working_3-way'!X491^(1/3)*COS('OddsRatio_working_3-way'!Y491/3)</f>
        <v>0.53971135301151052</v>
      </c>
      <c r="AA491" s="11">
        <f>'OddsRatio_working_3-way'!X491^(1/3)*COS(('OddsRatio_working_3-way'!Y491+2*PI())/3)</f>
        <v>-0.33030009209744748</v>
      </c>
      <c r="AB491" s="11">
        <f>'OddsRatio_working_3-way'!X491^(1/3)*COS(('OddsRatio_working_3-way'!Y491+4*PI())/3)</f>
        <v>-0.20941126091406287</v>
      </c>
      <c r="AC491" s="11">
        <f>'OddsRatio_working_3-way'!X491^(1/3)*SIN('OddsRatio_working_3-way'!Y491/3)</f>
        <v>6.9795199225746243E-2</v>
      </c>
      <c r="AD491" s="11">
        <f>'OddsRatio_working_3-way'!X491^(1/3)*SIN(('OddsRatio_working_3-way'!Y491+2*PI())/3)</f>
        <v>0.43250614280596594</v>
      </c>
      <c r="AE491" s="11">
        <f>'OddsRatio_working_3-way'!X491^(1/3)*SIN(('OddsRatio_working_3-way'!Y491+4*PI())/3)</f>
        <v>-0.50230134203171228</v>
      </c>
      <c r="AF491" s="11">
        <f>-'OddsRatio_working_3-way'!U491/(3*'OddsRatio_working_3-way'!X491^(1/3))*COS(('OddsRatio_working_3-way'!Y491)/3)</f>
        <v>0.53971135301151041</v>
      </c>
      <c r="AG491" s="11">
        <f>-'OddsRatio_working_3-way'!U491/(3*'OddsRatio_working_3-way'!X491^(1/3))*COS(('OddsRatio_working_3-way'!Y491+2*PI())/3)</f>
        <v>-0.33030009209744743</v>
      </c>
      <c r="AH491" s="11">
        <f>-'OddsRatio_working_3-way'!U491/(3*'OddsRatio_working_3-way'!X491^(1/3))*COS(('OddsRatio_working_3-way'!Y491+4*PI())/3)</f>
        <v>-0.20941126091406284</v>
      </c>
      <c r="AI491" s="11">
        <f>'OddsRatio_working_3-way'!U491/(3*'OddsRatio_working_3-way'!X491^(1/3))*SIN(('OddsRatio_working_3-way'!Y491)/3)</f>
        <v>-6.9795199225746229E-2</v>
      </c>
      <c r="AJ491" s="11">
        <f>'OddsRatio_working_3-way'!U491/(3*'OddsRatio_working_3-way'!X491^(1/3))*SIN(('OddsRatio_working_3-way'!Y491+2*PI())/3)</f>
        <v>-0.43250614280596583</v>
      </c>
      <c r="AK491" s="11">
        <f>'OddsRatio_working_3-way'!U491/(3*'OddsRatio_working_3-way'!X491^(1/3))*SIN(('OddsRatio_working_3-way'!Y491+4*PI())/3)</f>
        <v>0.50230134203171217</v>
      </c>
      <c r="AL491" s="11">
        <f>'OddsRatio_working_3-way'!Z491+'OddsRatio_working_3-way'!AF491</f>
        <v>1.079422706023021</v>
      </c>
      <c r="AM491" s="11">
        <f>'OddsRatio_working_3-way'!AA491+'OddsRatio_working_3-way'!AG491</f>
        <v>-0.66060018419489497</v>
      </c>
      <c r="AN491" s="11">
        <f>'OddsRatio_working_3-way'!AB491+'OddsRatio_working_3-way'!AH491</f>
        <v>-0.41882252182812574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1.079422706023021</v>
      </c>
      <c r="AS491" s="11">
        <f>IF(('OddsRatio_working_3-way'!X491=0),IF(Q491&gt;0,-Q491^(1/3),(-Q491)^(1/3)),'OddsRatio_working_3-way'!AM491-'OddsRatio_working_3-way'!R491/3)</f>
        <v>-0.66060018419489497</v>
      </c>
      <c r="AT491" s="11">
        <f>IF(('OddsRatio_working_3-way'!X491=0),IF(Q491&gt;0,-Q491^(1/3),(-Q491)^(1/3)),'OddsRatio_working_3-way'!AN491-'OddsRatio_working_3-way'!R491/3)</f>
        <v>-0.41882252182812574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9">
        <f t="shared" si="104"/>
        <v>0.17947512618757999</v>
      </c>
      <c r="E492" s="9">
        <f t="shared" si="105"/>
        <v>0.33667434630247739</v>
      </c>
      <c r="F492" s="9">
        <f t="shared" si="106"/>
        <v>0.48385052750994245</v>
      </c>
      <c r="G492" s="9">
        <f t="shared" si="107"/>
        <v>1.0885244620987085</v>
      </c>
      <c r="H492" s="9">
        <f t="shared" si="108"/>
        <v>5.5718027408145758</v>
      </c>
      <c r="I492" s="9">
        <f t="shared" si="109"/>
        <v>2.970229276398662</v>
      </c>
      <c r="J492" s="9">
        <f t="shared" si="110"/>
        <v>2.0667539728567341</v>
      </c>
      <c r="K492" s="11">
        <f t="shared" si="111"/>
        <v>0.19230769230769229</v>
      </c>
      <c r="L492" s="11">
        <f t="shared" si="112"/>
        <v>0.35587188612099646</v>
      </c>
      <c r="M492" s="11">
        <f t="shared" si="113"/>
        <v>0.50505050505050508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-0.25750109913810959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0.24160299961011705</v>
      </c>
      <c r="Q492" s="11">
        <f>2*'OddsRatio_working_3-way'!K492*'OddsRatio_working_3-way'!L492*'OddsRatio_working_3-way'!M492</f>
        <v>6.9128183007186567E-2</v>
      </c>
      <c r="R492" s="11">
        <f t="shared" si="114"/>
        <v>0</v>
      </c>
      <c r="S492" s="11">
        <f t="shared" si="115"/>
        <v>-0.93826007119501398</v>
      </c>
      <c r="T492" s="11">
        <f t="shared" si="116"/>
        <v>-0.26845781722317996</v>
      </c>
      <c r="U492" s="11">
        <f>'OddsRatio_working_3-way'!S492-'OddsRatio_working_3-way'!R492^2/3</f>
        <v>-0.93826007119501398</v>
      </c>
      <c r="V492" s="11">
        <f>'OddsRatio_working_3-way'!S492*'OddsRatio_working_3-way'!R492/3-2*'OddsRatio_working_3-way'!R492^3/27-'OddsRatio_working_3-way'!T492</f>
        <v>0.26845781722317996</v>
      </c>
      <c r="W492" s="11">
        <f>'OddsRatio_working_3-way'!V492^2+4*'OddsRatio_working_3-way'!U492^3/27</f>
        <v>-5.0297856459128751E-2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0.17490530015365677</v>
      </c>
      <c r="Y492" s="11">
        <f>IF('OddsRatio_working_3-way'!W492&gt;=0,IF('OddsRatio_working_3-way'!V492+SQRT('OddsRatio_working_3-way'!W492)&gt;0,0,PI()),ACOS('OddsRatio_working_3-way'!V492/(2*'OddsRatio_working_3-way'!X492)))</f>
        <v>0.69596148225119203</v>
      </c>
      <c r="Z492" s="11">
        <f>'OddsRatio_working_3-way'!X492^(1/3)*COS('OddsRatio_working_3-way'!Y492/3)</f>
        <v>0.54426223104935423</v>
      </c>
      <c r="AA492" s="11">
        <f>'OddsRatio_working_3-way'!X492^(1/3)*COS(('OddsRatio_working_3-way'!Y492+2*PI())/3)</f>
        <v>-0.38348184829567428</v>
      </c>
      <c r="AB492" s="11">
        <f>'OddsRatio_working_3-way'!X492^(1/3)*COS(('OddsRatio_working_3-way'!Y492+4*PI())/3)</f>
        <v>-0.16078038275367981</v>
      </c>
      <c r="AC492" s="11">
        <f>'OddsRatio_working_3-way'!X492^(1/3)*SIN('OddsRatio_working_3-way'!Y492/3)</f>
        <v>0.1285767510795946</v>
      </c>
      <c r="AD492" s="11">
        <f>'OddsRatio_working_3-way'!X492^(1/3)*SIN(('OddsRatio_working_3-way'!Y492+2*PI())/3)</f>
        <v>0.40705654286933912</v>
      </c>
      <c r="AE492" s="11">
        <f>'OddsRatio_working_3-way'!X492^(1/3)*SIN(('OddsRatio_working_3-way'!Y492+4*PI())/3)</f>
        <v>-0.53563329394893378</v>
      </c>
      <c r="AF492" s="11">
        <f>-'OddsRatio_working_3-way'!U492/(3*'OddsRatio_working_3-way'!X492^(1/3))*COS(('OddsRatio_working_3-way'!Y492)/3)</f>
        <v>0.54426223104935423</v>
      </c>
      <c r="AG492" s="11">
        <f>-'OddsRatio_working_3-way'!U492/(3*'OddsRatio_working_3-way'!X492^(1/3))*COS(('OddsRatio_working_3-way'!Y492+2*PI())/3)</f>
        <v>-0.38348184829567428</v>
      </c>
      <c r="AH492" s="11">
        <f>-'OddsRatio_working_3-way'!U492/(3*'OddsRatio_working_3-way'!X492^(1/3))*COS(('OddsRatio_working_3-way'!Y492+4*PI())/3)</f>
        <v>-0.16078038275367981</v>
      </c>
      <c r="AI492" s="11">
        <f>'OddsRatio_working_3-way'!U492/(3*'OddsRatio_working_3-way'!X492^(1/3))*SIN(('OddsRatio_working_3-way'!Y492)/3)</f>
        <v>-0.1285767510795946</v>
      </c>
      <c r="AJ492" s="11">
        <f>'OddsRatio_working_3-way'!U492/(3*'OddsRatio_working_3-way'!X492^(1/3))*SIN(('OddsRatio_working_3-way'!Y492+2*PI())/3)</f>
        <v>-0.40705654286933912</v>
      </c>
      <c r="AK492" s="11">
        <f>'OddsRatio_working_3-way'!U492/(3*'OddsRatio_working_3-way'!X492^(1/3))*SIN(('OddsRatio_working_3-way'!Y492+4*PI())/3)</f>
        <v>0.53563329394893378</v>
      </c>
      <c r="AL492" s="11">
        <f>'OddsRatio_working_3-way'!Z492+'OddsRatio_working_3-way'!AF492</f>
        <v>1.0885244620987085</v>
      </c>
      <c r="AM492" s="11">
        <f>'OddsRatio_working_3-way'!AA492+'OddsRatio_working_3-way'!AG492</f>
        <v>-0.76696369659134855</v>
      </c>
      <c r="AN492" s="11">
        <f>'OddsRatio_working_3-way'!AB492+'OddsRatio_working_3-way'!AH492</f>
        <v>-0.32156076550735962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1.0885244620987085</v>
      </c>
      <c r="AS492" s="11">
        <f>IF(('OddsRatio_working_3-way'!X492=0),IF(Q492&gt;0,-Q492^(1/3),(-Q492)^(1/3)),'OddsRatio_working_3-way'!AM492-'OddsRatio_working_3-way'!R492/3)</f>
        <v>-0.76696369659134855</v>
      </c>
      <c r="AT492" s="11">
        <f>IF(('OddsRatio_working_3-way'!X492=0),IF(Q492&gt;0,-Q492^(1/3),(-Q492)^(1/3)),'OddsRatio_working_3-way'!AN492-'OddsRatio_working_3-way'!R492/3)</f>
        <v>-0.32156076550735962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9">
        <f t="shared" si="104"/>
        <v>0.1416867469511976</v>
      </c>
      <c r="E493" s="9">
        <f t="shared" si="105"/>
        <v>0.18948904646667092</v>
      </c>
      <c r="F493" s="9">
        <f t="shared" si="106"/>
        <v>0.66882420658213149</v>
      </c>
      <c r="G493" s="9">
        <f t="shared" si="107"/>
        <v>1.0535344575795711</v>
      </c>
      <c r="H493" s="9">
        <f t="shared" si="108"/>
        <v>7.0578231310825332</v>
      </c>
      <c r="I493" s="9">
        <f t="shared" si="109"/>
        <v>5.2773498977730577</v>
      </c>
      <c r="J493" s="9">
        <f t="shared" si="110"/>
        <v>1.4951611950623982</v>
      </c>
      <c r="K493" s="11">
        <f t="shared" si="111"/>
        <v>0.14814814814814814</v>
      </c>
      <c r="L493" s="11">
        <f t="shared" si="112"/>
        <v>0.19762845849802374</v>
      </c>
      <c r="M493" s="11">
        <f t="shared" si="113"/>
        <v>0.68027210884353739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-0.21853455186788517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0.20474885899316544</v>
      </c>
      <c r="Q493" s="11">
        <f>2*'OddsRatio_working_3-way'!K493*'OddsRatio_working_3-way'!L493*'OddsRatio_working_3-way'!M493</f>
        <v>3.9834408364429072E-2</v>
      </c>
      <c r="R493" s="11">
        <f t="shared" si="114"/>
        <v>0</v>
      </c>
      <c r="S493" s="11">
        <f t="shared" si="115"/>
        <v>-0.93691755945735367</v>
      </c>
      <c r="T493" s="11">
        <f t="shared" si="116"/>
        <v>-0.18227968082827892</v>
      </c>
      <c r="U493" s="11">
        <f>'OddsRatio_working_3-way'!S493-'OddsRatio_working_3-way'!R493^2/3</f>
        <v>-0.93691755945735367</v>
      </c>
      <c r="V493" s="11">
        <f>'OddsRatio_working_3-way'!S493*'OddsRatio_working_3-way'!R493/3-2*'OddsRatio_working_3-way'!R493^3/27-'OddsRatio_working_3-way'!T493</f>
        <v>0.18227968082827892</v>
      </c>
      <c r="W493" s="11">
        <f>'OddsRatio_working_3-way'!V493^2+4*'OddsRatio_working_3-way'!U493^3/27</f>
        <v>-8.8617055939641698E-2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0.17453003894924574</v>
      </c>
      <c r="Y493" s="11">
        <f>IF('OddsRatio_working_3-way'!W493&gt;=0,IF('OddsRatio_working_3-way'!V493+SQRT('OddsRatio_working_3-way'!W493)&gt;0,0,PI()),ACOS('OddsRatio_working_3-way'!V493/(2*'OddsRatio_working_3-way'!X493)))</f>
        <v>1.0213660328334797</v>
      </c>
      <c r="Z493" s="11">
        <f>'OddsRatio_working_3-way'!X493^(1/3)*COS('OddsRatio_working_3-way'!Y493/3)</f>
        <v>0.52676722878978555</v>
      </c>
      <c r="AA493" s="11">
        <f>'OddsRatio_working_3-way'!X493^(1/3)*COS(('OddsRatio_working_3-way'!Y493+2*PI())/3)</f>
        <v>-0.42498994121777972</v>
      </c>
      <c r="AB493" s="11">
        <f>'OddsRatio_working_3-way'!X493^(1/3)*COS(('OddsRatio_working_3-way'!Y493+4*PI())/3)</f>
        <v>-0.10177728757200571</v>
      </c>
      <c r="AC493" s="11">
        <f>'OddsRatio_working_3-way'!X493^(1/3)*SIN('OddsRatio_working_3-way'!Y493/3)</f>
        <v>0.18660691258788092</v>
      </c>
      <c r="AD493" s="11">
        <f>'OddsRatio_working_3-way'!X493^(1/3)*SIN(('OddsRatio_working_3-way'!Y493+2*PI())/3)</f>
        <v>0.36289034571914341</v>
      </c>
      <c r="AE493" s="11">
        <f>'OddsRatio_working_3-way'!X493^(1/3)*SIN(('OddsRatio_working_3-way'!Y493+4*PI())/3)</f>
        <v>-0.54949725830702423</v>
      </c>
      <c r="AF493" s="11">
        <f>-'OddsRatio_working_3-way'!U493/(3*'OddsRatio_working_3-way'!X493^(1/3))*COS(('OddsRatio_working_3-way'!Y493)/3)</f>
        <v>0.52676722878978544</v>
      </c>
      <c r="AG493" s="11">
        <f>-'OddsRatio_working_3-way'!U493/(3*'OddsRatio_working_3-way'!X493^(1/3))*COS(('OddsRatio_working_3-way'!Y493+2*PI())/3)</f>
        <v>-0.42498994121777967</v>
      </c>
      <c r="AH493" s="11">
        <f>-'OddsRatio_working_3-way'!U493/(3*'OddsRatio_working_3-way'!X493^(1/3))*COS(('OddsRatio_working_3-way'!Y493+4*PI())/3)</f>
        <v>-0.10177728757200569</v>
      </c>
      <c r="AI493" s="11">
        <f>'OddsRatio_working_3-way'!U493/(3*'OddsRatio_working_3-way'!X493^(1/3))*SIN(('OddsRatio_working_3-way'!Y493)/3)</f>
        <v>-0.18660691258788087</v>
      </c>
      <c r="AJ493" s="11">
        <f>'OddsRatio_working_3-way'!U493/(3*'OddsRatio_working_3-way'!X493^(1/3))*SIN(('OddsRatio_working_3-way'!Y493+2*PI())/3)</f>
        <v>-0.36289034571914336</v>
      </c>
      <c r="AK493" s="11">
        <f>'OddsRatio_working_3-way'!U493/(3*'OddsRatio_working_3-way'!X493^(1/3))*SIN(('OddsRatio_working_3-way'!Y493+4*PI())/3)</f>
        <v>0.54949725830702412</v>
      </c>
      <c r="AL493" s="11">
        <f>'OddsRatio_working_3-way'!Z493+'OddsRatio_working_3-way'!AF493</f>
        <v>1.0535344575795711</v>
      </c>
      <c r="AM493" s="11">
        <f>'OddsRatio_working_3-way'!AA493+'OddsRatio_working_3-way'!AG493</f>
        <v>-0.84997988243555933</v>
      </c>
      <c r="AN493" s="11">
        <f>'OddsRatio_working_3-way'!AB493+'OddsRatio_working_3-way'!AH493</f>
        <v>-0.2035545751440114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1.0535344575795711</v>
      </c>
      <c r="AS493" s="11">
        <f>IF(('OddsRatio_working_3-way'!X493=0),IF(Q493&gt;0,-Q493^(1/3),(-Q493)^(1/3)),'OddsRatio_working_3-way'!AM493-'OddsRatio_working_3-way'!R493/3)</f>
        <v>-0.84997988243555933</v>
      </c>
      <c r="AT493" s="11">
        <f>IF(('OddsRatio_working_3-way'!X493=0),IF(Q493&gt;0,-Q493^(1/3),(-Q493)^(1/3)),'OddsRatio_working_3-way'!AN493-'OddsRatio_working_3-way'!R493/3)</f>
        <v>-0.2035545751440114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9">
        <f t="shared" si="104"/>
        <v>0.72898555571932599</v>
      </c>
      <c r="E494" s="9">
        <f t="shared" si="105"/>
        <v>0.17397280044219804</v>
      </c>
      <c r="F494" s="9">
        <f t="shared" si="106"/>
        <v>9.7041643838475841E-2</v>
      </c>
      <c r="G494" s="9">
        <f t="shared" si="107"/>
        <v>1.0621979785251046</v>
      </c>
      <c r="H494" s="9">
        <f t="shared" si="108"/>
        <v>1.3717692924837868</v>
      </c>
      <c r="I494" s="9">
        <f t="shared" si="109"/>
        <v>5.7480249640072163</v>
      </c>
      <c r="J494" s="9">
        <f t="shared" si="110"/>
        <v>10.304854291879916</v>
      </c>
      <c r="K494" s="11">
        <f t="shared" si="111"/>
        <v>0.7407407407407407</v>
      </c>
      <c r="L494" s="11">
        <f t="shared" si="112"/>
        <v>0.18281535648994515</v>
      </c>
      <c r="M494" s="11">
        <f t="shared" si="113"/>
        <v>0.10245901639344263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-0.19015544300256737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0.18842080609695316</v>
      </c>
      <c r="Q494" s="11">
        <f>2*'OddsRatio_working_3-way'!K494*'OddsRatio_working_3-way'!L494*'OddsRatio_working_3-way'!M494</f>
        <v>2.7749750529742739E-2</v>
      </c>
      <c r="R494" s="11">
        <f t="shared" si="114"/>
        <v>0</v>
      </c>
      <c r="S494" s="11">
        <f t="shared" si="115"/>
        <v>-0.99087779514367735</v>
      </c>
      <c r="T494" s="11">
        <f t="shared" si="116"/>
        <v>-0.14593192859258874</v>
      </c>
      <c r="U494" s="11">
        <f>'OddsRatio_working_3-way'!S494-'OddsRatio_working_3-way'!R494^2/3</f>
        <v>-0.99087779514367735</v>
      </c>
      <c r="V494" s="11">
        <f>'OddsRatio_working_3-way'!S494*'OddsRatio_working_3-way'!R494/3-2*'OddsRatio_working_3-way'!R494^3/27-'OddsRatio_working_3-way'!T494</f>
        <v>0.14593192859258874</v>
      </c>
      <c r="W494" s="11">
        <f>'OddsRatio_working_3-way'!V494^2+4*'OddsRatio_working_3-way'!U494^3/27</f>
        <v>-0.12283457891273356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0.18982275067512716</v>
      </c>
      <c r="Y494" s="11">
        <f>IF('OddsRatio_working_3-way'!W494&gt;=0,IF('OddsRatio_working_3-way'!V494+SQRT('OddsRatio_working_3-way'!W494)&gt;0,0,PI()),ACOS('OddsRatio_working_3-way'!V494/(2*'OddsRatio_working_3-way'!X494)))</f>
        <v>1.1762493775272251</v>
      </c>
      <c r="Z494" s="11">
        <f>'OddsRatio_working_3-way'!X494^(1/3)*COS('OddsRatio_working_3-way'!Y494/3)</f>
        <v>0.53109898926255228</v>
      </c>
      <c r="AA494" s="11">
        <f>'OddsRatio_working_3-way'!X494^(1/3)*COS(('OddsRatio_working_3-way'!Y494+2*PI())/3)</f>
        <v>-0.45573321236005765</v>
      </c>
      <c r="AB494" s="11">
        <f>'OddsRatio_working_3-way'!X494^(1/3)*COS(('OddsRatio_working_3-way'!Y494+4*PI())/3)</f>
        <v>-7.5365776902494533E-2</v>
      </c>
      <c r="AC494" s="11">
        <f>'OddsRatio_working_3-way'!X494^(1/3)*SIN('OddsRatio_working_3-way'!Y494/3)</f>
        <v>0.2196052412523917</v>
      </c>
      <c r="AD494" s="11">
        <f>'OddsRatio_working_3-way'!X494^(1/3)*SIN(('OddsRatio_working_3-way'!Y494+2*PI())/3)</f>
        <v>0.35014259599941333</v>
      </c>
      <c r="AE494" s="11">
        <f>'OddsRatio_working_3-way'!X494^(1/3)*SIN(('OddsRatio_working_3-way'!Y494+4*PI())/3)</f>
        <v>-0.56974783725180489</v>
      </c>
      <c r="AF494" s="11">
        <f>-'OddsRatio_working_3-way'!U494/(3*'OddsRatio_working_3-way'!X494^(1/3))*COS(('OddsRatio_working_3-way'!Y494)/3)</f>
        <v>0.53109898926255228</v>
      </c>
      <c r="AG494" s="11">
        <f>-'OddsRatio_working_3-way'!U494/(3*'OddsRatio_working_3-way'!X494^(1/3))*COS(('OddsRatio_working_3-way'!Y494+2*PI())/3)</f>
        <v>-0.45573321236005765</v>
      </c>
      <c r="AH494" s="11">
        <f>-'OddsRatio_working_3-way'!U494/(3*'OddsRatio_working_3-way'!X494^(1/3))*COS(('OddsRatio_working_3-way'!Y494+4*PI())/3)</f>
        <v>-7.5365776902494533E-2</v>
      </c>
      <c r="AI494" s="11">
        <f>'OddsRatio_working_3-way'!U494/(3*'OddsRatio_working_3-way'!X494^(1/3))*SIN(('OddsRatio_working_3-way'!Y494)/3)</f>
        <v>-0.2196052412523917</v>
      </c>
      <c r="AJ494" s="11">
        <f>'OddsRatio_working_3-way'!U494/(3*'OddsRatio_working_3-way'!X494^(1/3))*SIN(('OddsRatio_working_3-way'!Y494+2*PI())/3)</f>
        <v>-0.35014259599941333</v>
      </c>
      <c r="AK494" s="11">
        <f>'OddsRatio_working_3-way'!U494/(3*'OddsRatio_working_3-way'!X494^(1/3))*SIN(('OddsRatio_working_3-way'!Y494+4*PI())/3)</f>
        <v>0.56974783725180489</v>
      </c>
      <c r="AL494" s="11">
        <f>'OddsRatio_working_3-way'!Z494+'OddsRatio_working_3-way'!AF494</f>
        <v>1.0621979785251046</v>
      </c>
      <c r="AM494" s="11">
        <f>'OddsRatio_working_3-way'!AA494+'OddsRatio_working_3-way'!AG494</f>
        <v>-0.9114664247201153</v>
      </c>
      <c r="AN494" s="11">
        <f>'OddsRatio_working_3-way'!AB494+'OddsRatio_working_3-way'!AH494</f>
        <v>-0.15073155380498907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1.0621979785251046</v>
      </c>
      <c r="AS494" s="11">
        <f>IF(('OddsRatio_working_3-way'!X494=0),IF(Q494&gt;0,-Q494^(1/3),(-Q494)^(1/3)),'OddsRatio_working_3-way'!AM494-'OddsRatio_working_3-way'!R494/3)</f>
        <v>-0.9114664247201153</v>
      </c>
      <c r="AT494" s="11">
        <f>IF(('OddsRatio_working_3-way'!X494=0),IF(Q494&gt;0,-Q494^(1/3),(-Q494)^(1/3)),'OddsRatio_working_3-way'!AN494-'OddsRatio_working_3-way'!R494/3)</f>
        <v>-0.15073155380498907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9">
        <f t="shared" si="104"/>
        <v>0.5169360622252448</v>
      </c>
      <c r="E495" s="9">
        <f t="shared" si="105"/>
        <v>0.22644793888294182</v>
      </c>
      <c r="F495" s="9">
        <f t="shared" si="106"/>
        <v>0.25661599889181347</v>
      </c>
      <c r="G495" s="9">
        <f t="shared" si="107"/>
        <v>1.0383057941984783</v>
      </c>
      <c r="H495" s="9">
        <f t="shared" si="108"/>
        <v>1.9344752147786306</v>
      </c>
      <c r="I495" s="9">
        <f t="shared" si="109"/>
        <v>4.4160260629129944</v>
      </c>
      <c r="J495" s="9">
        <f t="shared" si="110"/>
        <v>3.8968731658137541</v>
      </c>
      <c r="K495" s="11">
        <f t="shared" si="111"/>
        <v>0.52631578947368418</v>
      </c>
      <c r="L495" s="11">
        <f t="shared" si="112"/>
        <v>0.23310023310023309</v>
      </c>
      <c r="M495" s="11">
        <f t="shared" si="113"/>
        <v>0.26385224274406333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-0.2674191521573831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0.2259463445409842</v>
      </c>
      <c r="Q495" s="11">
        <f>2*'OddsRatio_working_3-way'!K495*'OddsRatio_working_3-way'!L495*'OddsRatio_working_3-way'!M495</f>
        <v>6.4741072934379418E-2</v>
      </c>
      <c r="R495" s="11">
        <f t="shared" si="114"/>
        <v>0</v>
      </c>
      <c r="S495" s="11">
        <f t="shared" si="115"/>
        <v>-0.84491459462861851</v>
      </c>
      <c r="T495" s="11">
        <f t="shared" si="116"/>
        <v>-0.24209587238642361</v>
      </c>
      <c r="U495" s="11">
        <f>'OddsRatio_working_3-way'!S495-'OddsRatio_working_3-way'!R495^2/3</f>
        <v>-0.84491459462861851</v>
      </c>
      <c r="V495" s="11">
        <f>'OddsRatio_working_3-way'!S495*'OddsRatio_working_3-way'!R495/3-2*'OddsRatio_working_3-way'!R495^3/27-'OddsRatio_working_3-way'!T495</f>
        <v>0.24209587238642361</v>
      </c>
      <c r="W495" s="11">
        <f>'OddsRatio_working_3-way'!V495^2+4*'OddsRatio_working_3-way'!U495^3/27</f>
        <v>-3.0747840244413731E-2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0.1494642529762194</v>
      </c>
      <c r="Y495" s="11">
        <f>IF('OddsRatio_working_3-way'!W495&gt;=0,IF('OddsRatio_working_3-way'!V495+SQRT('OddsRatio_working_3-way'!W495)&gt;0,0,PI()),ACOS('OddsRatio_working_3-way'!V495/(2*'OddsRatio_working_3-way'!X495)))</f>
        <v>0.62685078405265382</v>
      </c>
      <c r="Z495" s="11">
        <f>'OddsRatio_working_3-way'!X495^(1/3)*COS('OddsRatio_working_3-way'!Y495/3)</f>
        <v>0.51915289709923917</v>
      </c>
      <c r="AA495" s="11">
        <f>'OddsRatio_working_3-way'!X495^(1/3)*COS(('OddsRatio_working_3-way'!Y495+2*PI())/3)</f>
        <v>-0.35491191273926254</v>
      </c>
      <c r="AB495" s="11">
        <f>'OddsRatio_working_3-way'!X495^(1/3)*COS(('OddsRatio_working_3-way'!Y495+4*PI())/3)</f>
        <v>-0.1642409843599768</v>
      </c>
      <c r="AC495" s="11">
        <f>'OddsRatio_working_3-way'!X495^(1/3)*SIN('OddsRatio_working_3-way'!Y495/3)</f>
        <v>0.11008391182641664</v>
      </c>
      <c r="AD495" s="11">
        <f>'OddsRatio_working_3-way'!X495^(1/3)*SIN(('OddsRatio_working_3-way'!Y495+2*PI())/3)</f>
        <v>0.39455764142302152</v>
      </c>
      <c r="AE495" s="11">
        <f>'OddsRatio_working_3-way'!X495^(1/3)*SIN(('OddsRatio_working_3-way'!Y495+4*PI())/3)</f>
        <v>-0.50464155324943805</v>
      </c>
      <c r="AF495" s="11">
        <f>-'OddsRatio_working_3-way'!U495/(3*'OddsRatio_working_3-way'!X495^(1/3))*COS(('OddsRatio_working_3-way'!Y495)/3)</f>
        <v>0.51915289709923917</v>
      </c>
      <c r="AG495" s="11">
        <f>-'OddsRatio_working_3-way'!U495/(3*'OddsRatio_working_3-way'!X495^(1/3))*COS(('OddsRatio_working_3-way'!Y495+2*PI())/3)</f>
        <v>-0.35491191273926254</v>
      </c>
      <c r="AH495" s="11">
        <f>-'OddsRatio_working_3-way'!U495/(3*'OddsRatio_working_3-way'!X495^(1/3))*COS(('OddsRatio_working_3-way'!Y495+4*PI())/3)</f>
        <v>-0.1642409843599768</v>
      </c>
      <c r="AI495" s="11">
        <f>'OddsRatio_working_3-way'!U495/(3*'OddsRatio_working_3-way'!X495^(1/3))*SIN(('OddsRatio_working_3-way'!Y495)/3)</f>
        <v>-0.11008391182641664</v>
      </c>
      <c r="AJ495" s="11">
        <f>'OddsRatio_working_3-way'!U495/(3*'OddsRatio_working_3-way'!X495^(1/3))*SIN(('OddsRatio_working_3-way'!Y495+2*PI())/3)</f>
        <v>-0.39455764142302152</v>
      </c>
      <c r="AK495" s="11">
        <f>'OddsRatio_working_3-way'!U495/(3*'OddsRatio_working_3-way'!X495^(1/3))*SIN(('OddsRatio_working_3-way'!Y495+4*PI())/3)</f>
        <v>0.50464155324943805</v>
      </c>
      <c r="AL495" s="11">
        <f>'OddsRatio_working_3-way'!Z495+'OddsRatio_working_3-way'!AF495</f>
        <v>1.0383057941984783</v>
      </c>
      <c r="AM495" s="11">
        <f>'OddsRatio_working_3-way'!AA495+'OddsRatio_working_3-way'!AG495</f>
        <v>-0.70982382547852507</v>
      </c>
      <c r="AN495" s="11">
        <f>'OddsRatio_working_3-way'!AB495+'OddsRatio_working_3-way'!AH495</f>
        <v>-0.32848196871995361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1.0383057941984783</v>
      </c>
      <c r="AS495" s="11">
        <f>IF(('OddsRatio_working_3-way'!X495=0),IF(Q495&gt;0,-Q495^(1/3),(-Q495)^(1/3)),'OddsRatio_working_3-way'!AM495-'OddsRatio_working_3-way'!R495/3)</f>
        <v>-0.70982382547852507</v>
      </c>
      <c r="AT495" s="11">
        <f>IF(('OddsRatio_working_3-way'!X495=0),IF(Q495&gt;0,-Q495^(1/3),(-Q495)^(1/3)),'OddsRatio_working_3-way'!AN495-'OddsRatio_working_3-way'!R495/3)</f>
        <v>-0.32848196871995361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9">
        <f t="shared" si="104"/>
        <v>0.35647085287619451</v>
      </c>
      <c r="E496" s="9">
        <f t="shared" si="105"/>
        <v>0.32068421069088121</v>
      </c>
      <c r="F496" s="9">
        <f t="shared" si="106"/>
        <v>0.3228449364329245</v>
      </c>
      <c r="G496" s="9">
        <f t="shared" si="107"/>
        <v>1.0435135522755075</v>
      </c>
      <c r="H496" s="9">
        <f t="shared" si="108"/>
        <v>2.8052784454366284</v>
      </c>
      <c r="I496" s="9">
        <f t="shared" si="109"/>
        <v>3.1183325111192803</v>
      </c>
      <c r="J496" s="9">
        <f t="shared" si="110"/>
        <v>3.0974622400737695</v>
      </c>
      <c r="K496" s="11">
        <f t="shared" si="111"/>
        <v>0.36630036630036628</v>
      </c>
      <c r="L496" s="11">
        <f t="shared" si="112"/>
        <v>0.33003300330033003</v>
      </c>
      <c r="M496" s="11">
        <f t="shared" si="113"/>
        <v>0.33222591362126247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-0.2835087239876557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0.23174162182747429</v>
      </c>
      <c r="Q496" s="11">
        <f>2*'OddsRatio_working_3-way'!K496*'OddsRatio_working_3-way'!L496*'OddsRatio_working_3-way'!M496</f>
        <v>8.0326385382140125E-2</v>
      </c>
      <c r="R496" s="11">
        <f t="shared" si="114"/>
        <v>0</v>
      </c>
      <c r="S496" s="11">
        <f t="shared" si="115"/>
        <v>-0.81740561125577427</v>
      </c>
      <c r="T496" s="11">
        <f t="shared" si="116"/>
        <v>-0.2833295013018281</v>
      </c>
      <c r="U496" s="11">
        <f>'OddsRatio_working_3-way'!S496-'OddsRatio_working_3-way'!R496^2/3</f>
        <v>-0.81740561125577427</v>
      </c>
      <c r="V496" s="11">
        <f>'OddsRatio_working_3-way'!S496*'OddsRatio_working_3-way'!R496/3-2*'OddsRatio_working_3-way'!R496^3/27-'OddsRatio_working_3-way'!T496</f>
        <v>0.2833295013018281</v>
      </c>
      <c r="W496" s="11">
        <f>'OddsRatio_working_3-way'!V496^2+4*'OddsRatio_working_3-way'!U496^3/27</f>
        <v>-6.3567361220120966E-4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0.1422245407095272</v>
      </c>
      <c r="Y496" s="11">
        <f>IF('OddsRatio_working_3-way'!W496&gt;=0,IF('OddsRatio_working_3-way'!V496+SQRT('OddsRatio_working_3-way'!W496)&gt;0,0,PI()),ACOS('OddsRatio_working_3-way'!V496/(2*'OddsRatio_working_3-way'!X496)))</f>
        <v>8.8752964600481876E-2</v>
      </c>
      <c r="Z496" s="11">
        <f>'OddsRatio_working_3-way'!X496^(1/3)*COS('OddsRatio_working_3-way'!Y496/3)</f>
        <v>0.52175677613775384</v>
      </c>
      <c r="AA496" s="11">
        <f>'OddsRatio_working_3-way'!X496^(1/3)*COS(('OddsRatio_working_3-way'!Y496+2*PI())/3)</f>
        <v>-0.27425010185944676</v>
      </c>
      <c r="AB496" s="11">
        <f>'OddsRatio_working_3-way'!X496^(1/3)*COS(('OddsRatio_working_3-way'!Y496+4*PI())/3)</f>
        <v>-0.24750667427830683</v>
      </c>
      <c r="AC496" s="11">
        <f>'OddsRatio_working_3-way'!X496^(1/3)*SIN('OddsRatio_working_3-way'!Y496/3)</f>
        <v>1.544032511302439E-2</v>
      </c>
      <c r="AD496" s="11">
        <f>'OddsRatio_working_3-way'!X496^(1/3)*SIN(('OddsRatio_working_3-way'!Y496+2*PI())/3)</f>
        <v>0.44413446017545316</v>
      </c>
      <c r="AE496" s="11">
        <f>'OddsRatio_working_3-way'!X496^(1/3)*SIN(('OddsRatio_working_3-way'!Y496+4*PI())/3)</f>
        <v>-0.45957478528847756</v>
      </c>
      <c r="AF496" s="11">
        <f>-'OddsRatio_working_3-way'!U496/(3*'OddsRatio_working_3-way'!X496^(1/3))*COS(('OddsRatio_working_3-way'!Y496)/3)</f>
        <v>0.52175677613775373</v>
      </c>
      <c r="AG496" s="11">
        <f>-'OddsRatio_working_3-way'!U496/(3*'OddsRatio_working_3-way'!X496^(1/3))*COS(('OddsRatio_working_3-way'!Y496+2*PI())/3)</f>
        <v>-0.2742501018594467</v>
      </c>
      <c r="AH496" s="11">
        <f>-'OddsRatio_working_3-way'!U496/(3*'OddsRatio_working_3-way'!X496^(1/3))*COS(('OddsRatio_working_3-way'!Y496+4*PI())/3)</f>
        <v>-0.24750667427830678</v>
      </c>
      <c r="AI496" s="11">
        <f>'OddsRatio_working_3-way'!U496/(3*'OddsRatio_working_3-way'!X496^(1/3))*SIN(('OddsRatio_working_3-way'!Y496)/3)</f>
        <v>-1.5440325113024386E-2</v>
      </c>
      <c r="AJ496" s="11">
        <f>'OddsRatio_working_3-way'!U496/(3*'OddsRatio_working_3-way'!X496^(1/3))*SIN(('OddsRatio_working_3-way'!Y496+2*PI())/3)</f>
        <v>-0.44413446017545305</v>
      </c>
      <c r="AK496" s="11">
        <f>'OddsRatio_working_3-way'!U496/(3*'OddsRatio_working_3-way'!X496^(1/3))*SIN(('OddsRatio_working_3-way'!Y496+4*PI())/3)</f>
        <v>0.45957478528847751</v>
      </c>
      <c r="AL496" s="11">
        <f>'OddsRatio_working_3-way'!Z496+'OddsRatio_working_3-way'!AF496</f>
        <v>1.0435135522755075</v>
      </c>
      <c r="AM496" s="11">
        <f>'OddsRatio_working_3-way'!AA496+'OddsRatio_working_3-way'!AG496</f>
        <v>-0.54850020371889352</v>
      </c>
      <c r="AN496" s="11">
        <f>'OddsRatio_working_3-way'!AB496+'OddsRatio_working_3-way'!AH496</f>
        <v>-0.49501334855661361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1.0435135522755075</v>
      </c>
      <c r="AS496" s="11">
        <f>IF(('OddsRatio_working_3-way'!X496=0),IF(Q496&gt;0,-Q496^(1/3),(-Q496)^(1/3)),'OddsRatio_working_3-way'!AM496-'OddsRatio_working_3-way'!R496/3)</f>
        <v>-0.54850020371889352</v>
      </c>
      <c r="AT496" s="11">
        <f>IF(('OddsRatio_working_3-way'!X496=0),IF(Q496&gt;0,-Q496^(1/3),(-Q496)^(1/3)),'OddsRatio_working_3-way'!AN496-'OddsRatio_working_3-way'!R496/3)</f>
        <v>-0.49501334855661361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9">
        <f t="shared" si="104"/>
        <v>0.31177724114768518</v>
      </c>
      <c r="E497" s="9">
        <f t="shared" si="105"/>
        <v>0.3010276429216211</v>
      </c>
      <c r="F497" s="9">
        <f t="shared" si="106"/>
        <v>0.38719511593069394</v>
      </c>
      <c r="G497" s="9">
        <f t="shared" si="107"/>
        <v>1.0412350036266906</v>
      </c>
      <c r="H497" s="9">
        <f t="shared" si="108"/>
        <v>3.2074182076885847</v>
      </c>
      <c r="I497" s="9">
        <f t="shared" si="109"/>
        <v>3.3219540580875195</v>
      </c>
      <c r="J497" s="9">
        <f t="shared" si="110"/>
        <v>2.5826772055125695</v>
      </c>
      <c r="K497" s="11">
        <f t="shared" si="111"/>
        <v>0.32051282051282048</v>
      </c>
      <c r="L497" s="11">
        <f t="shared" si="112"/>
        <v>0.30959752321981426</v>
      </c>
      <c r="M497" s="11">
        <f t="shared" si="113"/>
        <v>0.3968253968253968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-0.2829610476669302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0.23114283950197265</v>
      </c>
      <c r="Q497" s="11">
        <f>2*'OddsRatio_working_3-way'!K497*'OddsRatio_working_3-way'!L497*'OddsRatio_working_3-way'!M497</f>
        <v>7.8753948722988965E-2</v>
      </c>
      <c r="R497" s="11">
        <f t="shared" si="114"/>
        <v>0</v>
      </c>
      <c r="S497" s="11">
        <f t="shared" si="115"/>
        <v>-0.81687158500362889</v>
      </c>
      <c r="T497" s="11">
        <f t="shared" si="116"/>
        <v>-0.27832081260770997</v>
      </c>
      <c r="U497" s="11">
        <f>'OddsRatio_working_3-way'!S497-'OddsRatio_working_3-way'!R497^2/3</f>
        <v>-0.81687158500362889</v>
      </c>
      <c r="V497" s="11">
        <f>'OddsRatio_working_3-way'!S497*'OddsRatio_working_3-way'!R497/3-2*'OddsRatio_working_3-way'!R497^3/27-'OddsRatio_working_3-way'!T497</f>
        <v>0.27832081260770997</v>
      </c>
      <c r="W497" s="11">
        <f>'OddsRatio_working_3-way'!V497^2+4*'OddsRatio_working_3-way'!U497^3/27</f>
        <v>-3.2903262506198683E-3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0.14208518657942132</v>
      </c>
      <c r="Y497" s="11">
        <f>IF('OddsRatio_working_3-way'!W497&gt;=0,IF('OddsRatio_working_3-way'!V497+SQRT('OddsRatio_working_3-way'!W497)&gt;0,0,PI()),ACOS('OddsRatio_working_3-way'!V497/(2*'OddsRatio_working_3-way'!X497)))</f>
        <v>0.20325209558437241</v>
      </c>
      <c r="Z497" s="11">
        <f>'OddsRatio_working_3-way'!X497^(1/3)*COS('OddsRatio_working_3-way'!Y497/3)</f>
        <v>0.52061750181334532</v>
      </c>
      <c r="AA497" s="11">
        <f>'OddsRatio_working_3-way'!X497^(1/3)*COS(('OddsRatio_working_3-way'!Y497+2*PI())/3)</f>
        <v>-0.29090219554977814</v>
      </c>
      <c r="AB497" s="11">
        <f>'OddsRatio_working_3-way'!X497^(1/3)*COS(('OddsRatio_working_3-way'!Y497+4*PI())/3)</f>
        <v>-0.22971530626356729</v>
      </c>
      <c r="AC497" s="11">
        <f>'OddsRatio_working_3-way'!X497^(1/3)*SIN('OddsRatio_working_3-way'!Y497/3)</f>
        <v>3.5326267000269682E-2</v>
      </c>
      <c r="AD497" s="11">
        <f>'OddsRatio_working_3-way'!X497^(1/3)*SIN(('OddsRatio_working_3-way'!Y497+2*PI())/3)</f>
        <v>0.43320484872501325</v>
      </c>
      <c r="AE497" s="11">
        <f>'OddsRatio_working_3-way'!X497^(1/3)*SIN(('OddsRatio_working_3-way'!Y497+4*PI())/3)</f>
        <v>-0.46853111572528289</v>
      </c>
      <c r="AF497" s="11">
        <f>-'OddsRatio_working_3-way'!U497/(3*'OddsRatio_working_3-way'!X497^(1/3))*COS(('OddsRatio_working_3-way'!Y497)/3)</f>
        <v>0.52061750181334532</v>
      </c>
      <c r="AG497" s="11">
        <f>-'OddsRatio_working_3-way'!U497/(3*'OddsRatio_working_3-way'!X497^(1/3))*COS(('OddsRatio_working_3-way'!Y497+2*PI())/3)</f>
        <v>-0.29090219554977814</v>
      </c>
      <c r="AH497" s="11">
        <f>-'OddsRatio_working_3-way'!U497/(3*'OddsRatio_working_3-way'!X497^(1/3))*COS(('OddsRatio_working_3-way'!Y497+4*PI())/3)</f>
        <v>-0.22971530626356729</v>
      </c>
      <c r="AI497" s="11">
        <f>'OddsRatio_working_3-way'!U497/(3*'OddsRatio_working_3-way'!X497^(1/3))*SIN(('OddsRatio_working_3-way'!Y497)/3)</f>
        <v>-3.5326267000269682E-2</v>
      </c>
      <c r="AJ497" s="11">
        <f>'OddsRatio_working_3-way'!U497/(3*'OddsRatio_working_3-way'!X497^(1/3))*SIN(('OddsRatio_working_3-way'!Y497+2*PI())/3)</f>
        <v>-0.43320484872501325</v>
      </c>
      <c r="AK497" s="11">
        <f>'OddsRatio_working_3-way'!U497/(3*'OddsRatio_working_3-way'!X497^(1/3))*SIN(('OddsRatio_working_3-way'!Y497+4*PI())/3)</f>
        <v>0.46853111572528289</v>
      </c>
      <c r="AL497" s="11">
        <f>'OddsRatio_working_3-way'!Z497+'OddsRatio_working_3-way'!AF497</f>
        <v>1.0412350036266906</v>
      </c>
      <c r="AM497" s="11">
        <f>'OddsRatio_working_3-way'!AA497+'OddsRatio_working_3-way'!AG497</f>
        <v>-0.58180439109955628</v>
      </c>
      <c r="AN497" s="11">
        <f>'OddsRatio_working_3-way'!AB497+'OddsRatio_working_3-way'!AH497</f>
        <v>-0.45943061252713457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1.0412350036266906</v>
      </c>
      <c r="AS497" s="11">
        <f>IF(('OddsRatio_working_3-way'!X497=0),IF(Q497&gt;0,-Q497^(1/3),(-Q497)^(1/3)),'OddsRatio_working_3-way'!AM497-'OddsRatio_working_3-way'!R497/3)</f>
        <v>-0.58180439109955628</v>
      </c>
      <c r="AT497" s="11">
        <f>IF(('OddsRatio_working_3-way'!X497=0),IF(Q497&gt;0,-Q497^(1/3),(-Q497)^(1/3)),'OddsRatio_working_3-way'!AN497-'OddsRatio_working_3-way'!R497/3)</f>
        <v>-0.45943061252713457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9">
        <f t="shared" si="104"/>
        <v>0.49866918953105327</v>
      </c>
      <c r="E498" s="9">
        <f t="shared" si="105"/>
        <v>0.31464042629194489</v>
      </c>
      <c r="F498" s="9">
        <f t="shared" si="106"/>
        <v>0.18669038417700184</v>
      </c>
      <c r="G498" s="9">
        <f t="shared" si="107"/>
        <v>1.0472265084786567</v>
      </c>
      <c r="H498" s="9">
        <f t="shared" si="108"/>
        <v>2.0053374481395099</v>
      </c>
      <c r="I498" s="9">
        <f t="shared" si="109"/>
        <v>3.1782311376356058</v>
      </c>
      <c r="J498" s="9">
        <f t="shared" si="110"/>
        <v>5.3564622752712125</v>
      </c>
      <c r="K498" s="11">
        <f t="shared" si="111"/>
        <v>0.51020408163265307</v>
      </c>
      <c r="L498" s="11">
        <f t="shared" si="112"/>
        <v>0.32467532467532467</v>
      </c>
      <c r="M498" s="11">
        <f t="shared" si="113"/>
        <v>0.19379844961240308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-0.26666831033228755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0.23114047793687098</v>
      </c>
      <c r="Q498" s="11">
        <f>2*'OddsRatio_working_3-way'!K498*'OddsRatio_working_3-way'!L498*'OddsRatio_working_3-way'!M498</f>
        <v>6.4205688315797468E-2</v>
      </c>
      <c r="R498" s="11">
        <f t="shared" si="114"/>
        <v>0</v>
      </c>
      <c r="S498" s="11">
        <f t="shared" si="115"/>
        <v>-0.86677144970414222</v>
      </c>
      <c r="T498" s="11">
        <f t="shared" si="116"/>
        <v>-0.24076984714003943</v>
      </c>
      <c r="U498" s="11">
        <f>'OddsRatio_working_3-way'!S498-'OddsRatio_working_3-way'!R498^2/3</f>
        <v>-0.86677144970414222</v>
      </c>
      <c r="V498" s="11">
        <f>'OddsRatio_working_3-way'!S498*'OddsRatio_working_3-way'!R498/3-2*'OddsRatio_working_3-way'!R498^3/27-'OddsRatio_working_3-way'!T498</f>
        <v>0.24076984714003943</v>
      </c>
      <c r="W498" s="11">
        <f>'OddsRatio_working_3-way'!V498^2+4*'OddsRatio_working_3-way'!U498^3/27</f>
        <v>-3.8503821837330324E-2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0.15530127263577742</v>
      </c>
      <c r="Y498" s="11">
        <f>IF('OddsRatio_working_3-way'!W498&gt;=0,IF('OddsRatio_working_3-way'!V498+SQRT('OddsRatio_working_3-way'!W498)&gt;0,0,PI()),ACOS('OddsRatio_working_3-way'!V498/(2*'OddsRatio_working_3-way'!X498)))</f>
        <v>0.68381181601516261</v>
      </c>
      <c r="Z498" s="11">
        <f>'OddsRatio_working_3-way'!X498^(1/3)*COS('OddsRatio_working_3-way'!Y498/3)</f>
        <v>0.52361325423932836</v>
      </c>
      <c r="AA498" s="11">
        <f>'OddsRatio_working_3-way'!X498^(1/3)*COS(('OddsRatio_working_3-way'!Y498+2*PI())/3)</f>
        <v>-0.36699565893720182</v>
      </c>
      <c r="AB498" s="11">
        <f>'OddsRatio_working_3-way'!X498^(1/3)*COS(('OddsRatio_working_3-way'!Y498+4*PI())/3)</f>
        <v>-0.15661759530212638</v>
      </c>
      <c r="AC498" s="11">
        <f>'OddsRatio_working_3-way'!X498^(1/3)*SIN('OddsRatio_working_3-way'!Y498/3)</f>
        <v>0.12146183167130305</v>
      </c>
      <c r="AD498" s="11">
        <f>'OddsRatio_working_3-way'!X498^(1/3)*SIN(('OddsRatio_working_3-way'!Y498+2*PI())/3)</f>
        <v>0.39273146409384679</v>
      </c>
      <c r="AE498" s="11">
        <f>'OddsRatio_working_3-way'!X498^(1/3)*SIN(('OddsRatio_working_3-way'!Y498+4*PI())/3)</f>
        <v>-0.51419329576514983</v>
      </c>
      <c r="AF498" s="11">
        <f>-'OddsRatio_working_3-way'!U498/(3*'OddsRatio_working_3-way'!X498^(1/3))*COS(('OddsRatio_working_3-way'!Y498)/3)</f>
        <v>0.52361325423932825</v>
      </c>
      <c r="AG498" s="11">
        <f>-'OddsRatio_working_3-way'!U498/(3*'OddsRatio_working_3-way'!X498^(1/3))*COS(('OddsRatio_working_3-way'!Y498+2*PI())/3)</f>
        <v>-0.36699565893720176</v>
      </c>
      <c r="AH498" s="11">
        <f>-'OddsRatio_working_3-way'!U498/(3*'OddsRatio_working_3-way'!X498^(1/3))*COS(('OddsRatio_working_3-way'!Y498+4*PI())/3)</f>
        <v>-0.15661759530212635</v>
      </c>
      <c r="AI498" s="11">
        <f>'OddsRatio_working_3-way'!U498/(3*'OddsRatio_working_3-way'!X498^(1/3))*SIN(('OddsRatio_working_3-way'!Y498)/3)</f>
        <v>-0.12146183167130302</v>
      </c>
      <c r="AJ498" s="11">
        <f>'OddsRatio_working_3-way'!U498/(3*'OddsRatio_working_3-way'!X498^(1/3))*SIN(('OddsRatio_working_3-way'!Y498+2*PI())/3)</f>
        <v>-0.39273146409384674</v>
      </c>
      <c r="AK498" s="11">
        <f>'OddsRatio_working_3-way'!U498/(3*'OddsRatio_working_3-way'!X498^(1/3))*SIN(('OddsRatio_working_3-way'!Y498+4*PI())/3)</f>
        <v>0.51419329576514972</v>
      </c>
      <c r="AL498" s="11">
        <f>'OddsRatio_working_3-way'!Z498+'OddsRatio_working_3-way'!AF498</f>
        <v>1.0472265084786567</v>
      </c>
      <c r="AM498" s="11">
        <f>'OddsRatio_working_3-way'!AA498+'OddsRatio_working_3-way'!AG498</f>
        <v>-0.73399131787440353</v>
      </c>
      <c r="AN498" s="11">
        <f>'OddsRatio_working_3-way'!AB498+'OddsRatio_working_3-way'!AH498</f>
        <v>-0.31323519060425276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1.0472265084786567</v>
      </c>
      <c r="AS498" s="11">
        <f>IF(('OddsRatio_working_3-way'!X498=0),IF(Q498&gt;0,-Q498^(1/3),(-Q498)^(1/3)),'OddsRatio_working_3-way'!AM498-'OddsRatio_working_3-way'!R498/3)</f>
        <v>-0.73399131787440353</v>
      </c>
      <c r="AT498" s="11">
        <f>IF(('OddsRatio_working_3-way'!X498=0),IF(Q498&gt;0,-Q498^(1/3),(-Q498)^(1/3)),'OddsRatio_working_3-way'!AN498-'OddsRatio_working_3-way'!R498/3)</f>
        <v>-0.31323519060425276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9">
        <f t="shared" si="104"/>
        <v>0.56199073382387088</v>
      </c>
      <c r="E499" s="9">
        <f t="shared" si="105"/>
        <v>0.26377885966258768</v>
      </c>
      <c r="F499" s="9">
        <f t="shared" si="106"/>
        <v>0.17423040651354127</v>
      </c>
      <c r="G499" s="9">
        <f t="shared" si="107"/>
        <v>1.0532280661001607</v>
      </c>
      <c r="H499" s="9">
        <f t="shared" si="108"/>
        <v>1.779388768914119</v>
      </c>
      <c r="I499" s="9">
        <f t="shared" si="109"/>
        <v>3.7910543751654262</v>
      </c>
      <c r="J499" s="9">
        <f t="shared" si="110"/>
        <v>5.7395262974507242</v>
      </c>
      <c r="K499" s="11">
        <f t="shared" si="111"/>
        <v>0.57471264367816088</v>
      </c>
      <c r="L499" s="11">
        <f t="shared" si="112"/>
        <v>0.27397260273972601</v>
      </c>
      <c r="M499" s="11">
        <f t="shared" si="113"/>
        <v>0.18181818181818182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-0.25263022287112968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0.22587709881049506</v>
      </c>
      <c r="Q499" s="11">
        <f>2*'OddsRatio_working_3-way'!K499*'OddsRatio_working_3-way'!L499*'OddsRatio_working_3-way'!M499</f>
        <v>5.7256552296703449E-2</v>
      </c>
      <c r="R499" s="11">
        <f t="shared" si="114"/>
        <v>0</v>
      </c>
      <c r="S499" s="11">
        <f t="shared" si="115"/>
        <v>-0.89410164881863019</v>
      </c>
      <c r="T499" s="11">
        <f t="shared" si="116"/>
        <v>-0.22664173607569843</v>
      </c>
      <c r="U499" s="11">
        <f>'OddsRatio_working_3-way'!S499-'OddsRatio_working_3-way'!R499^2/3</f>
        <v>-0.89410164881863019</v>
      </c>
      <c r="V499" s="11">
        <f>'OddsRatio_working_3-way'!S499*'OddsRatio_working_3-way'!R499/3-2*'OddsRatio_working_3-way'!R499^3/27-'OddsRatio_working_3-way'!T499</f>
        <v>0.22664173607569843</v>
      </c>
      <c r="W499" s="11">
        <f>'OddsRatio_working_3-way'!V499^2+4*'OddsRatio_working_3-way'!U499^3/27</f>
        <v>-5.4524002860947239E-2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0.16270408675902534</v>
      </c>
      <c r="Y499" s="11">
        <f>IF('OddsRatio_working_3-way'!W499&gt;=0,IF('OddsRatio_working_3-way'!V499+SQRT('OddsRatio_working_3-way'!W499)&gt;0,0,PI()),ACOS('OddsRatio_working_3-way'!V499/(2*'OddsRatio_working_3-way'!X499)))</f>
        <v>0.80030977046341212</v>
      </c>
      <c r="Z499" s="11">
        <f>'OddsRatio_working_3-way'!X499^(1/3)*COS('OddsRatio_working_3-way'!Y499/3)</f>
        <v>0.52661403305008037</v>
      </c>
      <c r="AA499" s="11">
        <f>'OddsRatio_working_3-way'!X499^(1/3)*COS(('OddsRatio_working_3-way'!Y499+2*PI())/3)</f>
        <v>-0.38794111037862505</v>
      </c>
      <c r="AB499" s="11">
        <f>'OddsRatio_working_3-way'!X499^(1/3)*COS(('OddsRatio_working_3-way'!Y499+4*PI())/3)</f>
        <v>-0.13867292267145534</v>
      </c>
      <c r="AC499" s="11">
        <f>'OddsRatio_working_3-way'!X499^(1/3)*SIN('OddsRatio_working_3-way'!Y499/3)</f>
        <v>0.14391505527314458</v>
      </c>
      <c r="AD499" s="11">
        <f>'OddsRatio_working_3-way'!X499^(1/3)*SIN(('OddsRatio_working_3-way'!Y499+2*PI())/3)</f>
        <v>0.38410360297417517</v>
      </c>
      <c r="AE499" s="11">
        <f>'OddsRatio_working_3-way'!X499^(1/3)*SIN(('OddsRatio_working_3-way'!Y499+4*PI())/3)</f>
        <v>-0.52801865824731986</v>
      </c>
      <c r="AF499" s="11">
        <f>-'OddsRatio_working_3-way'!U499/(3*'OddsRatio_working_3-way'!X499^(1/3))*COS(('OddsRatio_working_3-way'!Y499)/3)</f>
        <v>0.52661403305008048</v>
      </c>
      <c r="AG499" s="11">
        <f>-'OddsRatio_working_3-way'!U499/(3*'OddsRatio_working_3-way'!X499^(1/3))*COS(('OddsRatio_working_3-way'!Y499+2*PI())/3)</f>
        <v>-0.38794111037862516</v>
      </c>
      <c r="AH499" s="11">
        <f>-'OddsRatio_working_3-way'!U499/(3*'OddsRatio_working_3-way'!X499^(1/3))*COS(('OddsRatio_working_3-way'!Y499+4*PI())/3)</f>
        <v>-0.13867292267145537</v>
      </c>
      <c r="AI499" s="11">
        <f>'OddsRatio_working_3-way'!U499/(3*'OddsRatio_working_3-way'!X499^(1/3))*SIN(('OddsRatio_working_3-way'!Y499)/3)</f>
        <v>-0.1439150552731446</v>
      </c>
      <c r="AJ499" s="11">
        <f>'OddsRatio_working_3-way'!U499/(3*'OddsRatio_working_3-way'!X499^(1/3))*SIN(('OddsRatio_working_3-way'!Y499+2*PI())/3)</f>
        <v>-0.38410360297417523</v>
      </c>
      <c r="AK499" s="11">
        <f>'OddsRatio_working_3-way'!U499/(3*'OddsRatio_working_3-way'!X499^(1/3))*SIN(('OddsRatio_working_3-way'!Y499+4*PI())/3)</f>
        <v>0.52801865824731997</v>
      </c>
      <c r="AL499" s="11">
        <f>'OddsRatio_working_3-way'!Z499+'OddsRatio_working_3-way'!AF499</f>
        <v>1.0532280661001607</v>
      </c>
      <c r="AM499" s="11">
        <f>'OddsRatio_working_3-way'!AA499+'OddsRatio_working_3-way'!AG499</f>
        <v>-0.77588222075725022</v>
      </c>
      <c r="AN499" s="11">
        <f>'OddsRatio_working_3-way'!AB499+'OddsRatio_working_3-way'!AH499</f>
        <v>-0.27734584534291074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1.0532280661001607</v>
      </c>
      <c r="AS499" s="11">
        <f>IF(('OddsRatio_working_3-way'!X499=0),IF(Q499&gt;0,-Q499^(1/3),(-Q499)^(1/3)),'OddsRatio_working_3-way'!AM499-'OddsRatio_working_3-way'!R499/3)</f>
        <v>-0.77588222075725022</v>
      </c>
      <c r="AT499" s="11">
        <f>IF(('OddsRatio_working_3-way'!X499=0),IF(Q499&gt;0,-Q499^(1/3),(-Q499)^(1/3)),'OddsRatio_working_3-way'!AN499-'OddsRatio_working_3-way'!R499/3)</f>
        <v>-0.27734584534291074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9">
        <f t="shared" si="104"/>
        <v>0.38881731894741883</v>
      </c>
      <c r="E500" s="9">
        <f t="shared" si="105"/>
        <v>0.29104223438854804</v>
      </c>
      <c r="F500" s="9">
        <f t="shared" si="106"/>
        <v>0.3201404466640333</v>
      </c>
      <c r="G500" s="9">
        <f t="shared" si="107"/>
        <v>1.0409946334557816</v>
      </c>
      <c r="H500" s="9">
        <f t="shared" si="108"/>
        <v>2.5719018965182299</v>
      </c>
      <c r="I500" s="9">
        <f t="shared" si="109"/>
        <v>3.4359274422865278</v>
      </c>
      <c r="J500" s="9">
        <f t="shared" si="110"/>
        <v>3.123629052249794</v>
      </c>
      <c r="K500" s="11">
        <f t="shared" si="111"/>
        <v>0.39840637450199207</v>
      </c>
      <c r="L500" s="11">
        <f t="shared" si="112"/>
        <v>0.29940119760479045</v>
      </c>
      <c r="M500" s="11">
        <f t="shared" si="113"/>
        <v>0.32894736842105265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-0.28283242698917543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0.23111148221485323</v>
      </c>
      <c r="Q500" s="11">
        <f>2*'OddsRatio_working_3-way'!K500*'OddsRatio_working_3-way'!L500*'OddsRatio_working_3-way'!M500</f>
        <v>7.8475885302157294E-2</v>
      </c>
      <c r="R500" s="11">
        <f t="shared" si="114"/>
        <v>0</v>
      </c>
      <c r="S500" s="11">
        <f t="shared" si="115"/>
        <v>-0.817132196173879</v>
      </c>
      <c r="T500" s="11">
        <f t="shared" si="116"/>
        <v>-0.27746424318298102</v>
      </c>
      <c r="U500" s="11">
        <f>'OddsRatio_working_3-way'!S500-'OddsRatio_working_3-way'!R500^2/3</f>
        <v>-0.817132196173879</v>
      </c>
      <c r="V500" s="11">
        <f>'OddsRatio_working_3-way'!S500*'OddsRatio_working_3-way'!R500/3-2*'OddsRatio_working_3-way'!R500^3/27-'OddsRatio_working_3-way'!T500</f>
        <v>0.27746424318298102</v>
      </c>
      <c r="W500" s="11">
        <f>'OddsRatio_working_3-way'!V500^2+4*'OddsRatio_working_3-way'!U500^3/27</f>
        <v>-3.8437084676784666E-3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0.14215318736558713</v>
      </c>
      <c r="Y500" s="11">
        <f>IF('OddsRatio_working_3-way'!W500&gt;=0,IF('OddsRatio_working_3-way'!V500+SQRT('OddsRatio_working_3-way'!W500)&gt;0,0,PI()),ACOS('OddsRatio_working_3-way'!V500/(2*'OddsRatio_working_3-way'!X500)))</f>
        <v>0.2198326812266902</v>
      </c>
      <c r="Z500" s="11">
        <f>'OddsRatio_working_3-way'!X500^(1/3)*COS('OddsRatio_working_3-way'!Y500/3)</f>
        <v>0.52049731672789079</v>
      </c>
      <c r="AA500" s="11">
        <f>'OddsRatio_working_3-way'!X500^(1/3)*COS(('OddsRatio_working_3-way'!Y500+2*PI())/3)</f>
        <v>-0.29333878533210722</v>
      </c>
      <c r="AB500" s="11">
        <f>'OddsRatio_working_3-way'!X500^(1/3)*COS(('OddsRatio_working_3-way'!Y500+4*PI())/3)</f>
        <v>-0.22715853139578368</v>
      </c>
      <c r="AC500" s="11">
        <f>'OddsRatio_working_3-way'!X500^(1/3)*SIN('OddsRatio_working_3-way'!Y500/3)</f>
        <v>3.8209187425174214E-2</v>
      </c>
      <c r="AD500" s="11">
        <f>'OddsRatio_working_3-way'!X500^(1/3)*SIN(('OddsRatio_working_3-way'!Y500+2*PI())/3)</f>
        <v>0.43165930517540135</v>
      </c>
      <c r="AE500" s="11">
        <f>'OddsRatio_working_3-way'!X500^(1/3)*SIN(('OddsRatio_working_3-way'!Y500+4*PI())/3)</f>
        <v>-0.46986849260057562</v>
      </c>
      <c r="AF500" s="11">
        <f>-'OddsRatio_working_3-way'!U500/(3*'OddsRatio_working_3-way'!X500^(1/3))*COS(('OddsRatio_working_3-way'!Y500)/3)</f>
        <v>0.52049731672789068</v>
      </c>
      <c r="AG500" s="11">
        <f>-'OddsRatio_working_3-way'!U500/(3*'OddsRatio_working_3-way'!X500^(1/3))*COS(('OddsRatio_working_3-way'!Y500+2*PI())/3)</f>
        <v>-0.29333878533210717</v>
      </c>
      <c r="AH500" s="11">
        <f>-'OddsRatio_working_3-way'!U500/(3*'OddsRatio_working_3-way'!X500^(1/3))*COS(('OddsRatio_working_3-way'!Y500+4*PI())/3)</f>
        <v>-0.22715853139578362</v>
      </c>
      <c r="AI500" s="11">
        <f>'OddsRatio_working_3-way'!U500/(3*'OddsRatio_working_3-way'!X500^(1/3))*SIN(('OddsRatio_working_3-way'!Y500)/3)</f>
        <v>-3.8209187425174207E-2</v>
      </c>
      <c r="AJ500" s="11">
        <f>'OddsRatio_working_3-way'!U500/(3*'OddsRatio_working_3-way'!X500^(1/3))*SIN(('OddsRatio_working_3-way'!Y500+2*PI())/3)</f>
        <v>-0.43165930517540124</v>
      </c>
      <c r="AK500" s="11">
        <f>'OddsRatio_working_3-way'!U500/(3*'OddsRatio_working_3-way'!X500^(1/3))*SIN(('OddsRatio_working_3-way'!Y500+4*PI())/3)</f>
        <v>0.4698684926005755</v>
      </c>
      <c r="AL500" s="11">
        <f>'OddsRatio_working_3-way'!Z500+'OddsRatio_working_3-way'!AF500</f>
        <v>1.0409946334557816</v>
      </c>
      <c r="AM500" s="11">
        <f>'OddsRatio_working_3-way'!AA500+'OddsRatio_working_3-way'!AG500</f>
        <v>-0.58667757066421444</v>
      </c>
      <c r="AN500" s="11">
        <f>'OddsRatio_working_3-way'!AB500+'OddsRatio_working_3-way'!AH500</f>
        <v>-0.45431706279156731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1.0409946334557816</v>
      </c>
      <c r="AS500" s="11">
        <f>IF(('OddsRatio_working_3-way'!X500=0),IF(Q500&gt;0,-Q500^(1/3),(-Q500)^(1/3)),'OddsRatio_working_3-way'!AM500-'OddsRatio_working_3-way'!R500/3)</f>
        <v>-0.58667757066421444</v>
      </c>
      <c r="AT500" s="11">
        <f>IF(('OddsRatio_working_3-way'!X500=0),IF(Q500&gt;0,-Q500^(1/3),(-Q500)^(1/3)),'OddsRatio_working_3-way'!AN500-'OddsRatio_working_3-way'!R500/3)</f>
        <v>-0.45431706279156731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9">
        <f t="shared" si="104"/>
        <v>0.45198644417421685</v>
      </c>
      <c r="E501" s="9">
        <f t="shared" si="105"/>
        <v>0.29197835023680152</v>
      </c>
      <c r="F501" s="9">
        <f t="shared" si="106"/>
        <v>0.25603520558898152</v>
      </c>
      <c r="G501" s="9">
        <f t="shared" si="107"/>
        <v>1.0452204601473905</v>
      </c>
      <c r="H501" s="9">
        <f t="shared" si="108"/>
        <v>2.2124557337709732</v>
      </c>
      <c r="I501" s="9">
        <f t="shared" si="109"/>
        <v>3.4249114675419454</v>
      </c>
      <c r="J501" s="9">
        <f t="shared" si="110"/>
        <v>3.9057128792097449</v>
      </c>
      <c r="K501" s="11">
        <f t="shared" si="111"/>
        <v>0.46296296296296291</v>
      </c>
      <c r="L501" s="11">
        <f t="shared" si="112"/>
        <v>0.30120481927710846</v>
      </c>
      <c r="M501" s="11">
        <f t="shared" si="113"/>
        <v>0.26455026455026459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-0.27599876283499658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0.23093549978869032</v>
      </c>
      <c r="Q501" s="11">
        <f>2*'OddsRatio_working_3-way'!K501*'OddsRatio_working_3-way'!L501*'OddsRatio_working_3-way'!M501</f>
        <v>7.3781309836642286E-2</v>
      </c>
      <c r="R501" s="11">
        <f t="shared" si="114"/>
        <v>0</v>
      </c>
      <c r="S501" s="11">
        <f t="shared" si="115"/>
        <v>-0.83672657593307065</v>
      </c>
      <c r="T501" s="11">
        <f t="shared" si="116"/>
        <v>-0.26732478464315362</v>
      </c>
      <c r="U501" s="11">
        <f>'OddsRatio_working_3-way'!S501-'OddsRatio_working_3-way'!R501^2/3</f>
        <v>-0.83672657593307065</v>
      </c>
      <c r="V501" s="11">
        <f>'OddsRatio_working_3-way'!S501*'OddsRatio_working_3-way'!R501/3-2*'OddsRatio_working_3-way'!R501^3/27-'OddsRatio_working_3-way'!T501</f>
        <v>0.26732478464315362</v>
      </c>
      <c r="W501" s="11">
        <f>'OddsRatio_working_3-way'!V501^2+4*'OddsRatio_working_3-way'!U501^3/27</f>
        <v>-1.5322908912275765E-2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0.14729685111772098</v>
      </c>
      <c r="Y501" s="11">
        <f>IF('OddsRatio_working_3-way'!W501&gt;=0,IF('OddsRatio_working_3-way'!V501+SQRT('OddsRatio_working_3-way'!W501)&gt;0,0,PI()),ACOS('OddsRatio_working_3-way'!V501/(2*'OddsRatio_working_3-way'!X501)))</f>
        <v>0.43365622542252402</v>
      </c>
      <c r="Z501" s="11">
        <f>'OddsRatio_working_3-way'!X501^(1/3)*COS('OddsRatio_working_3-way'!Y501/3)</f>
        <v>0.52261023007369523</v>
      </c>
      <c r="AA501" s="11">
        <f>'OddsRatio_working_3-way'!X501^(1/3)*COS(('OddsRatio_working_3-way'!Y501+2*PI())/3)</f>
        <v>-0.32718800014373389</v>
      </c>
      <c r="AB501" s="11">
        <f>'OddsRatio_working_3-way'!X501^(1/3)*COS(('OddsRatio_working_3-way'!Y501+4*PI())/3)</f>
        <v>-0.19542222992996122</v>
      </c>
      <c r="AC501" s="11">
        <f>'OddsRatio_working_3-way'!X501^(1/3)*SIN('OddsRatio_working_3-way'!Y501/3)</f>
        <v>7.6075002902899994E-2</v>
      </c>
      <c r="AD501" s="11">
        <f>'OddsRatio_working_3-way'!X501^(1/3)*SIN(('OddsRatio_working_3-way'!Y501+2*PI())/3)</f>
        <v>0.41455623407000031</v>
      </c>
      <c r="AE501" s="11">
        <f>'OddsRatio_working_3-way'!X501^(1/3)*SIN(('OddsRatio_working_3-way'!Y501+4*PI())/3)</f>
        <v>-0.49063123697290034</v>
      </c>
      <c r="AF501" s="11">
        <f>-'OddsRatio_working_3-way'!U501/(3*'OddsRatio_working_3-way'!X501^(1/3))*COS(('OddsRatio_working_3-way'!Y501)/3)</f>
        <v>0.52261023007369523</v>
      </c>
      <c r="AG501" s="11">
        <f>-'OddsRatio_working_3-way'!U501/(3*'OddsRatio_working_3-way'!X501^(1/3))*COS(('OddsRatio_working_3-way'!Y501+2*PI())/3)</f>
        <v>-0.32718800014373389</v>
      </c>
      <c r="AH501" s="11">
        <f>-'OddsRatio_working_3-way'!U501/(3*'OddsRatio_working_3-way'!X501^(1/3))*COS(('OddsRatio_working_3-way'!Y501+4*PI())/3)</f>
        <v>-0.19542222992996122</v>
      </c>
      <c r="AI501" s="11">
        <f>'OddsRatio_working_3-way'!U501/(3*'OddsRatio_working_3-way'!X501^(1/3))*SIN(('OddsRatio_working_3-way'!Y501)/3)</f>
        <v>-7.6075002902899994E-2</v>
      </c>
      <c r="AJ501" s="11">
        <f>'OddsRatio_working_3-way'!U501/(3*'OddsRatio_working_3-way'!X501^(1/3))*SIN(('OddsRatio_working_3-way'!Y501+2*PI())/3)</f>
        <v>-0.41455623407000031</v>
      </c>
      <c r="AK501" s="11">
        <f>'OddsRatio_working_3-way'!U501/(3*'OddsRatio_working_3-way'!X501^(1/3))*SIN(('OddsRatio_working_3-way'!Y501+4*PI())/3)</f>
        <v>0.49063123697290034</v>
      </c>
      <c r="AL501" s="11">
        <f>'OddsRatio_working_3-way'!Z501+'OddsRatio_working_3-way'!AF501</f>
        <v>1.0452204601473905</v>
      </c>
      <c r="AM501" s="11">
        <f>'OddsRatio_working_3-way'!AA501+'OddsRatio_working_3-way'!AG501</f>
        <v>-0.65437600028746779</v>
      </c>
      <c r="AN501" s="11">
        <f>'OddsRatio_working_3-way'!AB501+'OddsRatio_working_3-way'!AH501</f>
        <v>-0.39084445985992244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1.0452204601473905</v>
      </c>
      <c r="AS501" s="11">
        <f>IF(('OddsRatio_working_3-way'!X501=0),IF(Q501&gt;0,-Q501^(1/3),(-Q501)^(1/3)),'OddsRatio_working_3-way'!AM501-'OddsRatio_working_3-way'!R501/3)</f>
        <v>-0.65437600028746779</v>
      </c>
      <c r="AT501" s="11">
        <f>IF(('OddsRatio_working_3-way'!X501=0),IF(Q501&gt;0,-Q501^(1/3),(-Q501)^(1/3)),'OddsRatio_working_3-way'!AN501-'OddsRatio_working_3-way'!R501/3)</f>
        <v>-0.39084445985992244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9">
        <f t="shared" si="104"/>
        <v>0.49625488421902914</v>
      </c>
      <c r="E502" s="9">
        <f t="shared" si="105"/>
        <v>0.25718131719745924</v>
      </c>
      <c r="F502" s="9">
        <f t="shared" si="106"/>
        <v>0.24656379858351174</v>
      </c>
      <c r="G502" s="9">
        <f t="shared" si="107"/>
        <v>1.0464881619193405</v>
      </c>
      <c r="H502" s="9">
        <f t="shared" si="108"/>
        <v>2.0150935170617603</v>
      </c>
      <c r="I502" s="9">
        <f t="shared" si="109"/>
        <v>3.8883073268973805</v>
      </c>
      <c r="J502" s="9">
        <f t="shared" si="110"/>
        <v>4.055745432804474</v>
      </c>
      <c r="K502" s="11">
        <f t="shared" si="111"/>
        <v>0.50761421319796951</v>
      </c>
      <c r="L502" s="11">
        <f t="shared" si="112"/>
        <v>0.26595744680851063</v>
      </c>
      <c r="M502" s="11">
        <f t="shared" si="113"/>
        <v>0.25510204081632654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-0.26923004864544386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0.22902426982241222</v>
      </c>
      <c r="Q502" s="11">
        <f>2*'OddsRatio_working_3-way'!K502*'OddsRatio_working_3-way'!L502*'OddsRatio_working_3-way'!M502</f>
        <v>6.8879479645838251E-2</v>
      </c>
      <c r="R502" s="11">
        <f t="shared" si="114"/>
        <v>0</v>
      </c>
      <c r="S502" s="11">
        <f t="shared" si="115"/>
        <v>-0.85066385039368442</v>
      </c>
      <c r="T502" s="11">
        <f t="shared" si="116"/>
        <v>-0.25583875199810052</v>
      </c>
      <c r="U502" s="11">
        <f>'OddsRatio_working_3-way'!S502-'OddsRatio_working_3-way'!R502^2/3</f>
        <v>-0.85066385039368442</v>
      </c>
      <c r="V502" s="11">
        <f>'OddsRatio_working_3-way'!S502*'OddsRatio_working_3-way'!R502/3-2*'OddsRatio_working_3-way'!R502^3/27-'OddsRatio_working_3-way'!T502</f>
        <v>0.25583875199810052</v>
      </c>
      <c r="W502" s="11">
        <f>'OddsRatio_working_3-way'!V502^2+4*'OddsRatio_working_3-way'!U502^3/27</f>
        <v>-2.5741350724068982E-2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0.15099239860669689</v>
      </c>
      <c r="Y502" s="11">
        <f>IF('OddsRatio_working_3-way'!W502&gt;=0,IF('OddsRatio_working_3-way'!V502+SQRT('OddsRatio_working_3-way'!W502)&gt;0,0,PI()),ACOS('OddsRatio_working_3-way'!V502/(2*'OddsRatio_working_3-way'!X502)))</f>
        <v>0.56012099618194733</v>
      </c>
      <c r="Z502" s="11">
        <f>'OddsRatio_working_3-way'!X502^(1/3)*COS('OddsRatio_working_3-way'!Y502/3)</f>
        <v>0.52324408095967023</v>
      </c>
      <c r="AA502" s="11">
        <f>'OddsRatio_working_3-way'!X502^(1/3)*COS(('OddsRatio_working_3-way'!Y502+2*PI())/3)</f>
        <v>-0.34722394702357762</v>
      </c>
      <c r="AB502" s="11">
        <f>'OddsRatio_working_3-way'!X502^(1/3)*COS(('OddsRatio_working_3-way'!Y502+4*PI())/3)</f>
        <v>-0.17602013393609273</v>
      </c>
      <c r="AC502" s="11">
        <f>'OddsRatio_working_3-way'!X502^(1/3)*SIN('OddsRatio_working_3-way'!Y502/3)</f>
        <v>9.8844567572349842E-2</v>
      </c>
      <c r="AD502" s="11">
        <f>'OddsRatio_working_3-way'!X502^(1/3)*SIN(('OddsRatio_working_3-way'!Y502+2*PI())/3)</f>
        <v>0.40372038270474098</v>
      </c>
      <c r="AE502" s="11">
        <f>'OddsRatio_working_3-way'!X502^(1/3)*SIN(('OddsRatio_working_3-way'!Y502+4*PI())/3)</f>
        <v>-0.50256495027709081</v>
      </c>
      <c r="AF502" s="11">
        <f>-'OddsRatio_working_3-way'!U502/(3*'OddsRatio_working_3-way'!X502^(1/3))*COS(('OddsRatio_working_3-way'!Y502)/3)</f>
        <v>0.52324408095967023</v>
      </c>
      <c r="AG502" s="11">
        <f>-'OddsRatio_working_3-way'!U502/(3*'OddsRatio_working_3-way'!X502^(1/3))*COS(('OddsRatio_working_3-way'!Y502+2*PI())/3)</f>
        <v>-0.34722394702357762</v>
      </c>
      <c r="AH502" s="11">
        <f>-'OddsRatio_working_3-way'!U502/(3*'OddsRatio_working_3-way'!X502^(1/3))*COS(('OddsRatio_working_3-way'!Y502+4*PI())/3)</f>
        <v>-0.17602013393609273</v>
      </c>
      <c r="AI502" s="11">
        <f>'OddsRatio_working_3-way'!U502/(3*'OddsRatio_working_3-way'!X502^(1/3))*SIN(('OddsRatio_working_3-way'!Y502)/3)</f>
        <v>-9.8844567572349842E-2</v>
      </c>
      <c r="AJ502" s="11">
        <f>'OddsRatio_working_3-way'!U502/(3*'OddsRatio_working_3-way'!X502^(1/3))*SIN(('OddsRatio_working_3-way'!Y502+2*PI())/3)</f>
        <v>-0.40372038270474098</v>
      </c>
      <c r="AK502" s="11">
        <f>'OddsRatio_working_3-way'!U502/(3*'OddsRatio_working_3-way'!X502^(1/3))*SIN(('OddsRatio_working_3-way'!Y502+4*PI())/3)</f>
        <v>0.50256495027709081</v>
      </c>
      <c r="AL502" s="11">
        <f>'OddsRatio_working_3-way'!Z502+'OddsRatio_working_3-way'!AF502</f>
        <v>1.0464881619193405</v>
      </c>
      <c r="AM502" s="11">
        <f>'OddsRatio_working_3-way'!AA502+'OddsRatio_working_3-way'!AG502</f>
        <v>-0.69444789404715523</v>
      </c>
      <c r="AN502" s="11">
        <f>'OddsRatio_working_3-way'!AB502+'OddsRatio_working_3-way'!AH502</f>
        <v>-0.35204026787218545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1.0464881619193405</v>
      </c>
      <c r="AS502" s="11">
        <f>IF(('OddsRatio_working_3-way'!X502=0),IF(Q502&gt;0,-Q502^(1/3),(-Q502)^(1/3)),'OddsRatio_working_3-way'!AM502-'OddsRatio_working_3-way'!R502/3)</f>
        <v>-0.69444789404715523</v>
      </c>
      <c r="AT502" s="11">
        <f>IF(('OddsRatio_working_3-way'!X502=0),IF(Q502&gt;0,-Q502^(1/3),(-Q502)^(1/3)),'OddsRatio_working_3-way'!AN502-'OddsRatio_working_3-way'!R502/3)</f>
        <v>-0.35204026787218545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9">
        <f t="shared" si="104"/>
        <v>0.88681202448236807</v>
      </c>
      <c r="E503" s="9">
        <f t="shared" si="105"/>
        <v>7.3087412065891894E-2</v>
      </c>
      <c r="F503" s="9">
        <f t="shared" si="106"/>
        <v>4.0100563451739915E-2</v>
      </c>
      <c r="G503" s="9">
        <f t="shared" si="107"/>
        <v>1.1603153399001873</v>
      </c>
      <c r="H503" s="9">
        <f t="shared" si="108"/>
        <v>1.1276346873890211</v>
      </c>
      <c r="I503" s="9">
        <f t="shared" si="109"/>
        <v>13.682246665109046</v>
      </c>
      <c r="J503" s="9">
        <f t="shared" si="110"/>
        <v>24.937305462140863</v>
      </c>
      <c r="K503" s="11">
        <f t="shared" si="111"/>
        <v>0.9009009009009008</v>
      </c>
      <c r="L503" s="11">
        <f t="shared" si="112"/>
        <v>8.3822296730930432E-2</v>
      </c>
      <c r="M503" s="11">
        <f t="shared" si="113"/>
        <v>4.6232085067036528E-2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-8.6594863741487837E-2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0.11056766075931271</v>
      </c>
      <c r="Q503" s="11">
        <f>2*'OddsRatio_working_3-way'!K503*'OddsRatio_working_3-way'!L503*'OddsRatio_working_3-way'!M503</f>
        <v>6.9824856810427986E-3</v>
      </c>
      <c r="R503" s="11">
        <f t="shared" si="114"/>
        <v>0</v>
      </c>
      <c r="S503" s="11">
        <f t="shared" si="115"/>
        <v>-1.2768385557992332</v>
      </c>
      <c r="T503" s="11">
        <f t="shared" si="116"/>
        <v>-8.0633947319181137E-2</v>
      </c>
      <c r="U503" s="11">
        <f>'OddsRatio_working_3-way'!S503-'OddsRatio_working_3-way'!R503^2/3</f>
        <v>-1.2768385557992332</v>
      </c>
      <c r="V503" s="11">
        <f>'OddsRatio_working_3-way'!S503*'OddsRatio_working_3-way'!R503/3-2*'OddsRatio_working_3-way'!R503^3/27-'OddsRatio_working_3-way'!T503</f>
        <v>8.0633947319181137E-2</v>
      </c>
      <c r="W503" s="11">
        <f>'OddsRatio_working_3-way'!V503^2+4*'OddsRatio_working_3-way'!U503^3/27</f>
        <v>-0.30189093952160018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0.27766561408548263</v>
      </c>
      <c r="Y503" s="11">
        <f>IF('OddsRatio_working_3-way'!W503&gt;=0,IF('OddsRatio_working_3-way'!V503+SQRT('OddsRatio_working_3-way'!W503)&gt;0,0,PI()),ACOS('OddsRatio_working_3-way'!V503/(2*'OddsRatio_working_3-way'!X503)))</f>
        <v>1.4250814826121987</v>
      </c>
      <c r="Z503" s="11">
        <f>'OddsRatio_working_3-way'!X503^(1/3)*COS('OddsRatio_working_3-way'!Y503/3)</f>
        <v>0.58015766995009366</v>
      </c>
      <c r="AA503" s="11">
        <f>'OddsRatio_working_3-way'!X503^(1/3)*COS(('OddsRatio_working_3-way'!Y503+2*PI())/3)</f>
        <v>-0.54848248713261005</v>
      </c>
      <c r="AB503" s="11">
        <f>'OddsRatio_working_3-way'!X503^(1/3)*COS(('OddsRatio_working_3-way'!Y503+4*PI())/3)</f>
        <v>-3.167518281748357E-2</v>
      </c>
      <c r="AC503" s="11">
        <f>'OddsRatio_working_3-way'!X503^(1/3)*SIN('OddsRatio_working_3-way'!Y503/3)</f>
        <v>0.29837883626550304</v>
      </c>
      <c r="AD503" s="11">
        <f>'OddsRatio_working_3-way'!X503^(1/3)*SIN(('OddsRatio_working_3-way'!Y503+2*PI())/3)</f>
        <v>0.35324186224441745</v>
      </c>
      <c r="AE503" s="11">
        <f>'OddsRatio_working_3-way'!X503^(1/3)*SIN(('OddsRatio_working_3-way'!Y503+4*PI())/3)</f>
        <v>-0.65162069850992055</v>
      </c>
      <c r="AF503" s="11">
        <f>-'OddsRatio_working_3-way'!U503/(3*'OddsRatio_working_3-way'!X503^(1/3))*COS(('OddsRatio_working_3-way'!Y503)/3)</f>
        <v>0.58015766995009377</v>
      </c>
      <c r="AG503" s="11">
        <f>-'OddsRatio_working_3-way'!U503/(3*'OddsRatio_working_3-way'!X503^(1/3))*COS(('OddsRatio_working_3-way'!Y503+2*PI())/3)</f>
        <v>-0.54848248713261005</v>
      </c>
      <c r="AH503" s="11">
        <f>-'OddsRatio_working_3-way'!U503/(3*'OddsRatio_working_3-way'!X503^(1/3))*COS(('OddsRatio_working_3-way'!Y503+4*PI())/3)</f>
        <v>-3.1675182817483577E-2</v>
      </c>
      <c r="AI503" s="11">
        <f>'OddsRatio_working_3-way'!U503/(3*'OddsRatio_working_3-way'!X503^(1/3))*SIN(('OddsRatio_working_3-way'!Y503)/3)</f>
        <v>-0.2983788362655031</v>
      </c>
      <c r="AJ503" s="11">
        <f>'OddsRatio_working_3-way'!U503/(3*'OddsRatio_working_3-way'!X503^(1/3))*SIN(('OddsRatio_working_3-way'!Y503+2*PI())/3)</f>
        <v>-0.3532418622444175</v>
      </c>
      <c r="AK503" s="11">
        <f>'OddsRatio_working_3-way'!U503/(3*'OddsRatio_working_3-way'!X503^(1/3))*SIN(('OddsRatio_working_3-way'!Y503+4*PI())/3)</f>
        <v>0.65162069850992066</v>
      </c>
      <c r="AL503" s="11">
        <f>'OddsRatio_working_3-way'!Z503+'OddsRatio_working_3-way'!AF503</f>
        <v>1.1603153399001873</v>
      </c>
      <c r="AM503" s="11">
        <f>'OddsRatio_working_3-way'!AA503+'OddsRatio_working_3-way'!AG503</f>
        <v>-1.0969649742652201</v>
      </c>
      <c r="AN503" s="11">
        <f>'OddsRatio_working_3-way'!AB503+'OddsRatio_working_3-way'!AH503</f>
        <v>-6.3350365634967154E-2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1.1603153399001873</v>
      </c>
      <c r="AS503" s="11">
        <f>IF(('OddsRatio_working_3-way'!X503=0),IF(Q503&gt;0,-Q503^(1/3),(-Q503)^(1/3)),'OddsRatio_working_3-way'!AM503-'OddsRatio_working_3-way'!R503/3)</f>
        <v>-1.0969649742652201</v>
      </c>
      <c r="AT503" s="11">
        <f>IF(('OddsRatio_working_3-way'!X503=0),IF(Q503&gt;0,-Q503^(1/3),(-Q503)^(1/3)),'OddsRatio_working_3-way'!AN503-'OddsRatio_working_3-way'!R503/3)</f>
        <v>-6.3350365634967154E-2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9">
        <f t="shared" si="104"/>
        <v>0.68424633928927758</v>
      </c>
      <c r="E504" s="9">
        <f t="shared" si="105"/>
        <v>0.19692652924063633</v>
      </c>
      <c r="F504" s="9">
        <f t="shared" si="106"/>
        <v>0.11882713147008611</v>
      </c>
      <c r="G504" s="9">
        <f t="shared" si="107"/>
        <v>1.0731673619545696</v>
      </c>
      <c r="H504" s="9">
        <f t="shared" si="108"/>
        <v>1.4614619656404648</v>
      </c>
      <c r="I504" s="9">
        <f t="shared" si="109"/>
        <v>5.0780359754273636</v>
      </c>
      <c r="J504" s="9">
        <f t="shared" si="110"/>
        <v>8.4155864711060779</v>
      </c>
      <c r="K504" s="11">
        <f t="shared" si="111"/>
        <v>0.69930069930069938</v>
      </c>
      <c r="L504" s="11">
        <f t="shared" si="112"/>
        <v>0.20833333333333334</v>
      </c>
      <c r="M504" s="11">
        <f t="shared" si="113"/>
        <v>0.12642225031605561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-0.20795833959550769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0.2051783025234353</v>
      </c>
      <c r="Q504" s="11">
        <f>2*'OddsRatio_working_3-way'!K504*'OddsRatio_working_3-way'!L504*'OddsRatio_working_3-way'!M504</f>
        <v>3.6836320022160737E-2</v>
      </c>
      <c r="R504" s="11">
        <f t="shared" si="114"/>
        <v>0</v>
      </c>
      <c r="S504" s="11">
        <f t="shared" si="115"/>
        <v>-0.98663175962320271</v>
      </c>
      <c r="T504" s="11">
        <f t="shared" si="116"/>
        <v>-0.17713317048890534</v>
      </c>
      <c r="U504" s="11">
        <f>'OddsRatio_working_3-way'!S504-'OddsRatio_working_3-way'!R504^2/3</f>
        <v>-0.98663175962320271</v>
      </c>
      <c r="V504" s="11">
        <f>'OddsRatio_working_3-way'!S504*'OddsRatio_working_3-way'!R504/3-2*'OddsRatio_working_3-way'!R504^3/27-'OddsRatio_working_3-way'!T504</f>
        <v>0.17713317048890534</v>
      </c>
      <c r="W504" s="11">
        <f>'OddsRatio_working_3-way'!V504^2+4*'OddsRatio_working_3-way'!U504^3/27</f>
        <v>-0.11090962056227888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0.18860393729302849</v>
      </c>
      <c r="Y504" s="11">
        <f>IF('OddsRatio_working_3-way'!W504&gt;=0,IF('OddsRatio_working_3-way'!V504+SQRT('OddsRatio_working_3-way'!W504)&gt;0,0,PI()),ACOS('OddsRatio_working_3-way'!V504/(2*'OddsRatio_working_3-way'!X504)))</f>
        <v>1.0819696186849601</v>
      </c>
      <c r="Z504" s="11">
        <f>'OddsRatio_working_3-way'!X504^(1/3)*COS('OddsRatio_working_3-way'!Y504/3)</f>
        <v>0.53658368097728493</v>
      </c>
      <c r="AA504" s="11">
        <f>'OddsRatio_working_3-way'!X504^(1/3)*COS(('OddsRatio_working_3-way'!Y504+2*PI())/3)</f>
        <v>-0.44355280273480618</v>
      </c>
      <c r="AB504" s="11">
        <f>'OddsRatio_working_3-way'!X504^(1/3)*COS(('OddsRatio_working_3-way'!Y504+4*PI())/3)</f>
        <v>-9.3030878242478854E-2</v>
      </c>
      <c r="AC504" s="11">
        <f>'OddsRatio_working_3-way'!X504^(1/3)*SIN('OddsRatio_working_3-way'!Y504/3)</f>
        <v>0.2023739274625109</v>
      </c>
      <c r="AD504" s="11">
        <f>'OddsRatio_working_3-way'!X504^(1/3)*SIN(('OddsRatio_working_3-way'!Y504+2*PI())/3)</f>
        <v>0.3635081352512381</v>
      </c>
      <c r="AE504" s="11">
        <f>'OddsRatio_working_3-way'!X504^(1/3)*SIN(('OddsRatio_working_3-way'!Y504+4*PI())/3)</f>
        <v>-0.56588206271374897</v>
      </c>
      <c r="AF504" s="11">
        <f>-'OddsRatio_working_3-way'!U504/(3*'OddsRatio_working_3-way'!X504^(1/3))*COS(('OddsRatio_working_3-way'!Y504)/3)</f>
        <v>0.53658368097728482</v>
      </c>
      <c r="AG504" s="11">
        <f>-'OddsRatio_working_3-way'!U504/(3*'OddsRatio_working_3-way'!X504^(1/3))*COS(('OddsRatio_working_3-way'!Y504+2*PI())/3)</f>
        <v>-0.44355280273480613</v>
      </c>
      <c r="AH504" s="11">
        <f>-'OddsRatio_working_3-way'!U504/(3*'OddsRatio_working_3-way'!X504^(1/3))*COS(('OddsRatio_working_3-way'!Y504+4*PI())/3)</f>
        <v>-9.303087824247884E-2</v>
      </c>
      <c r="AI504" s="11">
        <f>'OddsRatio_working_3-way'!U504/(3*'OddsRatio_working_3-way'!X504^(1/3))*SIN(('OddsRatio_working_3-way'!Y504)/3)</f>
        <v>-0.20237392746251087</v>
      </c>
      <c r="AJ504" s="11">
        <f>'OddsRatio_working_3-way'!U504/(3*'OddsRatio_working_3-way'!X504^(1/3))*SIN(('OddsRatio_working_3-way'!Y504+2*PI())/3)</f>
        <v>-0.36350813525123804</v>
      </c>
      <c r="AK504" s="11">
        <f>'OddsRatio_working_3-way'!U504/(3*'OddsRatio_working_3-way'!X504^(1/3))*SIN(('OddsRatio_working_3-way'!Y504+4*PI())/3)</f>
        <v>0.56588206271374886</v>
      </c>
      <c r="AL504" s="11">
        <f>'OddsRatio_working_3-way'!Z504+'OddsRatio_working_3-way'!AF504</f>
        <v>1.0731673619545696</v>
      </c>
      <c r="AM504" s="11">
        <f>'OddsRatio_working_3-way'!AA504+'OddsRatio_working_3-way'!AG504</f>
        <v>-0.88710560546961226</v>
      </c>
      <c r="AN504" s="11">
        <f>'OddsRatio_working_3-way'!AB504+'OddsRatio_working_3-way'!AH504</f>
        <v>-0.18606175648495771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1.0731673619545696</v>
      </c>
      <c r="AS504" s="11">
        <f>IF(('OddsRatio_working_3-way'!X504=0),IF(Q504&gt;0,-Q504^(1/3),(-Q504)^(1/3)),'OddsRatio_working_3-way'!AM504-'OddsRatio_working_3-way'!R504/3)</f>
        <v>-0.88710560546961226</v>
      </c>
      <c r="AT504" s="11">
        <f>IF(('OddsRatio_working_3-way'!X504=0),IF(Q504&gt;0,-Q504^(1/3),(-Q504)^(1/3)),'OddsRatio_working_3-way'!AN504-'OddsRatio_working_3-way'!R504/3)</f>
        <v>-0.18606175648495771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9">
        <f t="shared" si="104"/>
        <v>0.27548521105829155</v>
      </c>
      <c r="E505" s="9">
        <f t="shared" si="105"/>
        <v>0.26121599601014744</v>
      </c>
      <c r="F505" s="9">
        <f t="shared" si="106"/>
        <v>0.46329879293156101</v>
      </c>
      <c r="G505" s="9">
        <f t="shared" si="107"/>
        <v>1.0436344932027115</v>
      </c>
      <c r="H505" s="9">
        <f t="shared" si="108"/>
        <v>3.6299589228708329</v>
      </c>
      <c r="I505" s="9">
        <f t="shared" si="109"/>
        <v>3.828249476579348</v>
      </c>
      <c r="J505" s="9">
        <f t="shared" si="110"/>
        <v>2.1584342874550098</v>
      </c>
      <c r="K505" s="11">
        <f t="shared" si="111"/>
        <v>0.28409090909090912</v>
      </c>
      <c r="L505" s="11">
        <f t="shared" si="112"/>
        <v>0.26954177897574122</v>
      </c>
      <c r="M505" s="11">
        <f t="shared" si="113"/>
        <v>0.47393364928909953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-0.27510202173753995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0.23008601878314833</v>
      </c>
      <c r="Q505" s="11">
        <f>2*'OddsRatio_working_3-way'!K505*'OddsRatio_working_3-way'!L505*'OddsRatio_working_3-way'!M505</f>
        <v>7.2582340310141436E-2</v>
      </c>
      <c r="R505" s="11">
        <f t="shared" si="114"/>
        <v>0</v>
      </c>
      <c r="S505" s="11">
        <f t="shared" si="115"/>
        <v>-0.83636615001928638</v>
      </c>
      <c r="T505" s="11">
        <f t="shared" si="116"/>
        <v>-0.26383790221428594</v>
      </c>
      <c r="U505" s="11">
        <f>'OddsRatio_working_3-way'!S505-'OddsRatio_working_3-way'!R505^2/3</f>
        <v>-0.83636615001928638</v>
      </c>
      <c r="V505" s="11">
        <f>'OddsRatio_working_3-way'!S505*'OddsRatio_working_3-way'!R505/3-2*'OddsRatio_working_3-way'!R505^3/27-'OddsRatio_working_3-way'!T505</f>
        <v>0.26383790221428594</v>
      </c>
      <c r="W505" s="11">
        <f>'OddsRatio_working_3-way'!V505^2+4*'OddsRatio_working_3-way'!U505^3/27</f>
        <v>-1.706290870891955E-2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0.14720168762089197</v>
      </c>
      <c r="Y505" s="11">
        <f>IF('OddsRatio_working_3-way'!W505&gt;=0,IF('OddsRatio_working_3-way'!V505+SQRT('OddsRatio_working_3-way'!W505)&gt;0,0,PI()),ACOS('OddsRatio_working_3-way'!V505/(2*'OddsRatio_working_3-way'!X505)))</f>
        <v>0.45971665501403502</v>
      </c>
      <c r="Z505" s="11">
        <f>'OddsRatio_working_3-way'!X505^(1/3)*COS('OddsRatio_working_3-way'!Y505/3)</f>
        <v>0.52181724660135576</v>
      </c>
      <c r="AA505" s="11">
        <f>'OddsRatio_working_3-way'!X505^(1/3)*COS(('OddsRatio_working_3-way'!Y505+2*PI())/3)</f>
        <v>-0.33070553130423164</v>
      </c>
      <c r="AB505" s="11">
        <f>'OddsRatio_working_3-way'!X505^(1/3)*COS(('OddsRatio_working_3-way'!Y505+4*PI())/3)</f>
        <v>-0.1911117152971242</v>
      </c>
      <c r="AC505" s="11">
        <f>'OddsRatio_working_3-way'!X505^(1/3)*SIN('OddsRatio_working_3-way'!Y505/3)</f>
        <v>8.0594527248910711E-2</v>
      </c>
      <c r="AD505" s="11">
        <f>'OddsRatio_working_3-way'!X505^(1/3)*SIN(('OddsRatio_working_3-way'!Y505+2*PI())/3)</f>
        <v>0.41160972806516777</v>
      </c>
      <c r="AE505" s="11">
        <f>'OddsRatio_working_3-way'!X505^(1/3)*SIN(('OddsRatio_working_3-way'!Y505+4*PI())/3)</f>
        <v>-0.49220425531407835</v>
      </c>
      <c r="AF505" s="11">
        <f>-'OddsRatio_working_3-way'!U505/(3*'OddsRatio_working_3-way'!X505^(1/3))*COS(('OddsRatio_working_3-way'!Y505)/3)</f>
        <v>0.52181724660135564</v>
      </c>
      <c r="AG505" s="11">
        <f>-'OddsRatio_working_3-way'!U505/(3*'OddsRatio_working_3-way'!X505^(1/3))*COS(('OddsRatio_working_3-way'!Y505+2*PI())/3)</f>
        <v>-0.33070553130423158</v>
      </c>
      <c r="AH505" s="11">
        <f>-'OddsRatio_working_3-way'!U505/(3*'OddsRatio_working_3-way'!X505^(1/3))*COS(('OddsRatio_working_3-way'!Y505+4*PI())/3)</f>
        <v>-0.19111171529712417</v>
      </c>
      <c r="AI505" s="11">
        <f>'OddsRatio_working_3-way'!U505/(3*'OddsRatio_working_3-way'!X505^(1/3))*SIN(('OddsRatio_working_3-way'!Y505)/3)</f>
        <v>-8.0594527248910697E-2</v>
      </c>
      <c r="AJ505" s="11">
        <f>'OddsRatio_working_3-way'!U505/(3*'OddsRatio_working_3-way'!X505^(1/3))*SIN(('OddsRatio_working_3-way'!Y505+2*PI())/3)</f>
        <v>-0.41160972806516766</v>
      </c>
      <c r="AK505" s="11">
        <f>'OddsRatio_working_3-way'!U505/(3*'OddsRatio_working_3-way'!X505^(1/3))*SIN(('OddsRatio_working_3-way'!Y505+4*PI())/3)</f>
        <v>0.49220425531407824</v>
      </c>
      <c r="AL505" s="11">
        <f>'OddsRatio_working_3-way'!Z505+'OddsRatio_working_3-way'!AF505</f>
        <v>1.0436344932027115</v>
      </c>
      <c r="AM505" s="11">
        <f>'OddsRatio_working_3-way'!AA505+'OddsRatio_working_3-way'!AG505</f>
        <v>-0.66141106260846327</v>
      </c>
      <c r="AN505" s="11">
        <f>'OddsRatio_working_3-way'!AB505+'OddsRatio_working_3-way'!AH505</f>
        <v>-0.38222343059424835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1.0436344932027115</v>
      </c>
      <c r="AS505" s="11">
        <f>IF(('OddsRatio_working_3-way'!X505=0),IF(Q505&gt;0,-Q505^(1/3),(-Q505)^(1/3)),'OddsRatio_working_3-way'!AM505-'OddsRatio_working_3-way'!R505/3)</f>
        <v>-0.66141106260846327</v>
      </c>
      <c r="AT505" s="11">
        <f>IF(('OddsRatio_working_3-way'!X505=0),IF(Q505&gt;0,-Q505^(1/3),(-Q505)^(1/3)),'OddsRatio_working_3-way'!AN505-'OddsRatio_working_3-way'!R505/3)</f>
        <v>-0.38222343059424835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9">
        <f t="shared" si="104"/>
        <v>0.36130473878752312</v>
      </c>
      <c r="E506" s="9">
        <f t="shared" si="105"/>
        <v>0.32252872583744768</v>
      </c>
      <c r="F506" s="9">
        <f t="shared" si="106"/>
        <v>0.31616653537502937</v>
      </c>
      <c r="G506" s="9">
        <f t="shared" si="107"/>
        <v>1.0398510024852263</v>
      </c>
      <c r="H506" s="9">
        <f t="shared" si="108"/>
        <v>2.7677467042248849</v>
      </c>
      <c r="I506" s="9">
        <f t="shared" si="109"/>
        <v>3.1004990250201567</v>
      </c>
      <c r="J506" s="9">
        <f t="shared" si="110"/>
        <v>3.1628900851692712</v>
      </c>
      <c r="K506" s="11">
        <f t="shared" si="111"/>
        <v>0.37037037037037035</v>
      </c>
      <c r="L506" s="11">
        <f t="shared" si="112"/>
        <v>0.33112582781456956</v>
      </c>
      <c r="M506" s="11">
        <f t="shared" si="113"/>
        <v>0.32467532467532467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-0.2844082579181918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0.23094393955321102</v>
      </c>
      <c r="Q506" s="11">
        <f>2*'OddsRatio_working_3-way'!K506*'OddsRatio_working_3-way'!L506*'OddsRatio_working_3-way'!M506</f>
        <v>7.9635841225245196E-2</v>
      </c>
      <c r="R506" s="11">
        <f t="shared" si="114"/>
        <v>0</v>
      </c>
      <c r="S506" s="11">
        <f t="shared" si="115"/>
        <v>-0.81201559069934093</v>
      </c>
      <c r="T506" s="11">
        <f t="shared" si="116"/>
        <v>-0.28000537610322107</v>
      </c>
      <c r="U506" s="11">
        <f>'OddsRatio_working_3-way'!S506-'OddsRatio_working_3-way'!R506^2/3</f>
        <v>-0.81201559069934093</v>
      </c>
      <c r="V506" s="11">
        <f>'OddsRatio_working_3-way'!S506*'OddsRatio_working_3-way'!R506/3-2*'OddsRatio_working_3-way'!R506^3/27-'OddsRatio_working_3-way'!T506</f>
        <v>0.28000537610322107</v>
      </c>
      <c r="W506" s="11">
        <f>'OddsRatio_working_3-way'!V506^2+4*'OddsRatio_working_3-way'!U506^3/27</f>
        <v>-9.1819935245235351E-4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0.14082010687323618</v>
      </c>
      <c r="Y506" s="11">
        <f>IF('OddsRatio_working_3-way'!W506&gt;=0,IF('OddsRatio_working_3-way'!V506+SQRT('OddsRatio_working_3-way'!W506)&gt;0,0,PI()),ACOS('OddsRatio_working_3-way'!V506/(2*'OddsRatio_working_3-way'!X506)))</f>
        <v>0.10779913670123165</v>
      </c>
      <c r="Z506" s="11">
        <f>'OddsRatio_working_3-way'!X506^(1/3)*COS('OddsRatio_working_3-way'!Y506/3)</f>
        <v>0.51992550124261327</v>
      </c>
      <c r="AA506" s="11">
        <f>'OddsRatio_working_3-way'!X506^(1/3)*COS(('OddsRatio_working_3-way'!Y506+2*PI())/3)</f>
        <v>-0.27614924323237955</v>
      </c>
      <c r="AB506" s="11">
        <f>'OddsRatio_working_3-way'!X506^(1/3)*COS(('OddsRatio_working_3-way'!Y506+4*PI())/3)</f>
        <v>-0.24377625801023378</v>
      </c>
      <c r="AC506" s="11">
        <f>'OddsRatio_working_3-way'!X506^(1/3)*SIN('OddsRatio_working_3-way'!Y506/3)</f>
        <v>1.8690551732477821E-2</v>
      </c>
      <c r="AD506" s="11">
        <f>'OddsRatio_working_3-way'!X506^(1/3)*SIN(('OddsRatio_working_3-way'!Y506+2*PI())/3)</f>
        <v>0.44092341628522191</v>
      </c>
      <c r="AE506" s="11">
        <f>'OddsRatio_working_3-way'!X506^(1/3)*SIN(('OddsRatio_working_3-way'!Y506+4*PI())/3)</f>
        <v>-0.4596139680176996</v>
      </c>
      <c r="AF506" s="11">
        <f>-'OddsRatio_working_3-way'!U506/(3*'OddsRatio_working_3-way'!X506^(1/3))*COS(('OddsRatio_working_3-way'!Y506)/3)</f>
        <v>0.51992550124261316</v>
      </c>
      <c r="AG506" s="11">
        <f>-'OddsRatio_working_3-way'!U506/(3*'OddsRatio_working_3-way'!X506^(1/3))*COS(('OddsRatio_working_3-way'!Y506+2*PI())/3)</f>
        <v>-0.27614924323237949</v>
      </c>
      <c r="AH506" s="11">
        <f>-'OddsRatio_working_3-way'!U506/(3*'OddsRatio_working_3-way'!X506^(1/3))*COS(('OddsRatio_working_3-way'!Y506+4*PI())/3)</f>
        <v>-0.24377625801023373</v>
      </c>
      <c r="AI506" s="11">
        <f>'OddsRatio_working_3-way'!U506/(3*'OddsRatio_working_3-way'!X506^(1/3))*SIN(('OddsRatio_working_3-way'!Y506)/3)</f>
        <v>-1.8690551732477818E-2</v>
      </c>
      <c r="AJ506" s="11">
        <f>'OddsRatio_working_3-way'!U506/(3*'OddsRatio_working_3-way'!X506^(1/3))*SIN(('OddsRatio_working_3-way'!Y506+2*PI())/3)</f>
        <v>-0.4409234162852218</v>
      </c>
      <c r="AK506" s="11">
        <f>'OddsRatio_working_3-way'!U506/(3*'OddsRatio_working_3-way'!X506^(1/3))*SIN(('OddsRatio_working_3-way'!Y506+4*PI())/3)</f>
        <v>0.45961396801769949</v>
      </c>
      <c r="AL506" s="11">
        <f>'OddsRatio_working_3-way'!Z506+'OddsRatio_working_3-way'!AF506</f>
        <v>1.0398510024852263</v>
      </c>
      <c r="AM506" s="11">
        <f>'OddsRatio_working_3-way'!AA506+'OddsRatio_working_3-way'!AG506</f>
        <v>-0.5522984864647591</v>
      </c>
      <c r="AN506" s="11">
        <f>'OddsRatio_working_3-way'!AB506+'OddsRatio_working_3-way'!AH506</f>
        <v>-0.48755251602046751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1.0398510024852263</v>
      </c>
      <c r="AS506" s="11">
        <f>IF(('OddsRatio_working_3-way'!X506=0),IF(Q506&gt;0,-Q506^(1/3),(-Q506)^(1/3)),'OddsRatio_working_3-way'!AM506-'OddsRatio_working_3-way'!R506/3)</f>
        <v>-0.5522984864647591</v>
      </c>
      <c r="AT506" s="11">
        <f>IF(('OddsRatio_working_3-way'!X506=0),IF(Q506&gt;0,-Q506^(1/3),(-Q506)^(1/3)),'OddsRatio_working_3-way'!AN506-'OddsRatio_working_3-way'!R506/3)</f>
        <v>-0.48755251602046751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9">
        <f t="shared" si="104"/>
        <v>0.51414911254623352</v>
      </c>
      <c r="E507" s="9">
        <f t="shared" si="105"/>
        <v>0.28753000684380264</v>
      </c>
      <c r="F507" s="9">
        <f t="shared" si="106"/>
        <v>0.19832088060996411</v>
      </c>
      <c r="G507" s="9">
        <f t="shared" si="107"/>
        <v>1.0499567269884782</v>
      </c>
      <c r="H507" s="9">
        <f t="shared" si="108"/>
        <v>1.9449610542896301</v>
      </c>
      <c r="I507" s="9">
        <f t="shared" si="109"/>
        <v>3.4778978756928089</v>
      </c>
      <c r="J507" s="9">
        <f t="shared" si="110"/>
        <v>5.0423333989056403</v>
      </c>
      <c r="K507" s="11">
        <f t="shared" si="111"/>
        <v>0.52631578947368418</v>
      </c>
      <c r="L507" s="11">
        <f t="shared" si="112"/>
        <v>0.29761904761904762</v>
      </c>
      <c r="M507" s="11">
        <f t="shared" si="113"/>
        <v>0.2061855670103093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-0.2641074335322845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0.22963336175490273</v>
      </c>
      <c r="Q507" s="11">
        <f>2*'OddsRatio_working_3-way'!K507*'OddsRatio_working_3-way'!L507*'OddsRatio_working_3-way'!M507</f>
        <v>6.4594475880422705E-2</v>
      </c>
      <c r="R507" s="11">
        <f t="shared" si="114"/>
        <v>0</v>
      </c>
      <c r="S507" s="11">
        <f t="shared" si="115"/>
        <v>-0.86946951353730961</v>
      </c>
      <c r="T507" s="11">
        <f t="shared" si="116"/>
        <v>-0.24457651576295628</v>
      </c>
      <c r="U507" s="11">
        <f>'OddsRatio_working_3-way'!S507-'OddsRatio_working_3-way'!R507^2/3</f>
        <v>-0.86946951353730961</v>
      </c>
      <c r="V507" s="11">
        <f>'OddsRatio_working_3-way'!S507*'OddsRatio_working_3-way'!R507/3-2*'OddsRatio_working_3-way'!R507^3/27-'OddsRatio_working_3-way'!T507</f>
        <v>0.24457651576295628</v>
      </c>
      <c r="W507" s="11">
        <f>'OddsRatio_working_3-way'!V507^2+4*'OddsRatio_working_3-way'!U507^3/27</f>
        <v>-3.7559981083229721E-2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0.15602696333164448</v>
      </c>
      <c r="Y507" s="11">
        <f>IF('OddsRatio_working_3-way'!W507&gt;=0,IF('OddsRatio_working_3-way'!V507+SQRT('OddsRatio_working_3-way'!W507)&gt;0,0,PI()),ACOS('OddsRatio_working_3-way'!V507/(2*'OddsRatio_working_3-way'!X507)))</f>
        <v>0.67009346530247704</v>
      </c>
      <c r="Z507" s="11">
        <f>'OddsRatio_working_3-way'!X507^(1/3)*COS('OddsRatio_working_3-way'!Y507/3)</f>
        <v>0.52497836349423921</v>
      </c>
      <c r="AA507" s="11">
        <f>'OddsRatio_working_3-way'!X507^(1/3)*COS(('OddsRatio_working_3-way'!Y507+2*PI())/3)</f>
        <v>-0.36576389685934008</v>
      </c>
      <c r="AB507" s="11">
        <f>'OddsRatio_working_3-way'!X507^(1/3)*COS(('OddsRatio_working_3-way'!Y507+4*PI())/3)</f>
        <v>-0.15921446663489922</v>
      </c>
      <c r="AC507" s="11">
        <f>'OddsRatio_working_3-way'!X507^(1/3)*SIN('OddsRatio_working_3-way'!Y507/3)</f>
        <v>0.11925136914104496</v>
      </c>
      <c r="AD507" s="11">
        <f>'OddsRatio_working_3-way'!X507^(1/3)*SIN(('OddsRatio_working_3-way'!Y507+2*PI())/3)</f>
        <v>0.39501891465266992</v>
      </c>
      <c r="AE507" s="11">
        <f>'OddsRatio_working_3-way'!X507^(1/3)*SIN(('OddsRatio_working_3-way'!Y507+4*PI())/3)</f>
        <v>-0.51427028379371476</v>
      </c>
      <c r="AF507" s="11">
        <f>-'OddsRatio_working_3-way'!U507/(3*'OddsRatio_working_3-way'!X507^(1/3))*COS(('OddsRatio_working_3-way'!Y507)/3)</f>
        <v>0.52497836349423899</v>
      </c>
      <c r="AG507" s="11">
        <f>-'OddsRatio_working_3-way'!U507/(3*'OddsRatio_working_3-way'!X507^(1/3))*COS(('OddsRatio_working_3-way'!Y507+2*PI())/3)</f>
        <v>-0.36576389685933997</v>
      </c>
      <c r="AH507" s="11">
        <f>-'OddsRatio_working_3-way'!U507/(3*'OddsRatio_working_3-way'!X507^(1/3))*COS(('OddsRatio_working_3-way'!Y507+4*PI())/3)</f>
        <v>-0.15921446663489913</v>
      </c>
      <c r="AI507" s="11">
        <f>'OddsRatio_working_3-way'!U507/(3*'OddsRatio_working_3-way'!X507^(1/3))*SIN(('OddsRatio_working_3-way'!Y507)/3)</f>
        <v>-0.11925136914104492</v>
      </c>
      <c r="AJ507" s="11">
        <f>'OddsRatio_working_3-way'!U507/(3*'OddsRatio_working_3-way'!X507^(1/3))*SIN(('OddsRatio_working_3-way'!Y507+2*PI())/3)</f>
        <v>-0.39501891465266975</v>
      </c>
      <c r="AK507" s="11">
        <f>'OddsRatio_working_3-way'!U507/(3*'OddsRatio_working_3-way'!X507^(1/3))*SIN(('OddsRatio_working_3-way'!Y507+4*PI())/3)</f>
        <v>0.51427028379371453</v>
      </c>
      <c r="AL507" s="11">
        <f>'OddsRatio_working_3-way'!Z507+'OddsRatio_working_3-way'!AF507</f>
        <v>1.0499567269884782</v>
      </c>
      <c r="AM507" s="11">
        <f>'OddsRatio_working_3-way'!AA507+'OddsRatio_working_3-way'!AG507</f>
        <v>-0.73152779371868004</v>
      </c>
      <c r="AN507" s="11">
        <f>'OddsRatio_working_3-way'!AB507+'OddsRatio_working_3-way'!AH507</f>
        <v>-0.31842893326979838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1.0499567269884782</v>
      </c>
      <c r="AS507" s="11">
        <f>IF(('OddsRatio_working_3-way'!X507=0),IF(Q507&gt;0,-Q507^(1/3),(-Q507)^(1/3)),'OddsRatio_working_3-way'!AM507-'OddsRatio_working_3-way'!R507/3)</f>
        <v>-0.73152779371868004</v>
      </c>
      <c r="AT507" s="11">
        <f>IF(('OddsRatio_working_3-way'!X507=0),IF(Q507&gt;0,-Q507^(1/3),(-Q507)^(1/3)),'OddsRatio_working_3-way'!AN507-'OddsRatio_working_3-way'!R507/3)</f>
        <v>-0.31842893326979838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9">
        <f t="shared" si="104"/>
        <v>0.43401117735074696</v>
      </c>
      <c r="E508" s="9">
        <f t="shared" si="105"/>
        <v>0.28884049880840296</v>
      </c>
      <c r="F508" s="9">
        <f t="shared" si="106"/>
        <v>0.2771483238408502</v>
      </c>
      <c r="G508" s="9">
        <f t="shared" si="107"/>
        <v>1.0432705002744169</v>
      </c>
      <c r="H508" s="9">
        <f t="shared" si="108"/>
        <v>2.304088125343021</v>
      </c>
      <c r="I508" s="9">
        <f t="shared" si="109"/>
        <v>3.4621183806476239</v>
      </c>
      <c r="J508" s="9">
        <f t="shared" si="110"/>
        <v>3.6081762506860424</v>
      </c>
      <c r="K508" s="11">
        <f t="shared" si="111"/>
        <v>0.44444444444444442</v>
      </c>
      <c r="L508" s="11">
        <f t="shared" si="112"/>
        <v>0.29761904761904762</v>
      </c>
      <c r="M508" s="11">
        <f t="shared" si="113"/>
        <v>0.2857142857142857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-0.27872260015117167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0.23091458805744519</v>
      </c>
      <c r="Q508" s="11">
        <f>2*'OddsRatio_working_3-way'!K508*'OddsRatio_working_3-way'!L508*'OddsRatio_working_3-way'!M508</f>
        <v>7.5585789871504147E-2</v>
      </c>
      <c r="R508" s="11">
        <f t="shared" si="114"/>
        <v>0</v>
      </c>
      <c r="S508" s="11">
        <f t="shared" si="115"/>
        <v>-0.82847457627118615</v>
      </c>
      <c r="T508" s="11">
        <f t="shared" si="116"/>
        <v>-0.27118644067796599</v>
      </c>
      <c r="U508" s="11">
        <f>'OddsRatio_working_3-way'!S508-'OddsRatio_working_3-way'!R508^2/3</f>
        <v>-0.82847457627118615</v>
      </c>
      <c r="V508" s="11">
        <f>'OddsRatio_working_3-way'!S508*'OddsRatio_working_3-way'!R508/3-2*'OddsRatio_working_3-way'!R508^3/27-'OddsRatio_working_3-way'!T508</f>
        <v>0.27118644067796599</v>
      </c>
      <c r="W508" s="11">
        <f>'OddsRatio_working_3-way'!V508^2+4*'OddsRatio_working_3-way'!U508^3/27</f>
        <v>-1.0700906578316891E-2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0.14512321677276593</v>
      </c>
      <c r="Y508" s="11">
        <f>IF('OddsRatio_working_3-way'!W508&gt;=0,IF('OddsRatio_working_3-way'!V508+SQRT('OddsRatio_working_3-way'!W508)&gt;0,0,PI()),ACOS('OddsRatio_working_3-way'!V508/(2*'OddsRatio_working_3-way'!X508)))</f>
        <v>0.36441703973895145</v>
      </c>
      <c r="Z508" s="11">
        <f>'OddsRatio_working_3-way'!X508^(1/3)*COS('OddsRatio_working_3-way'!Y508/3)</f>
        <v>0.52163525013720857</v>
      </c>
      <c r="AA508" s="11">
        <f>'OddsRatio_working_3-way'!X508^(1/3)*COS(('OddsRatio_working_3-way'!Y508+2*PI())/3)</f>
        <v>-0.31596418823001526</v>
      </c>
      <c r="AB508" s="11">
        <f>'OddsRatio_working_3-way'!X508^(1/3)*COS(('OddsRatio_working_3-way'!Y508+4*PI())/3)</f>
        <v>-0.20567106190719317</v>
      </c>
      <c r="AC508" s="11">
        <f>'OddsRatio_working_3-way'!X508^(1/3)*SIN('OddsRatio_working_3-way'!Y508/3)</f>
        <v>6.3677766172246783E-2</v>
      </c>
      <c r="AD508" s="11">
        <f>'OddsRatio_working_3-way'!X508^(1/3)*SIN(('OddsRatio_working_3-way'!Y508+2*PI())/3)</f>
        <v>0.41991049504214933</v>
      </c>
      <c r="AE508" s="11">
        <f>'OddsRatio_working_3-way'!X508^(1/3)*SIN(('OddsRatio_working_3-way'!Y508+4*PI())/3)</f>
        <v>-0.48358826121439613</v>
      </c>
      <c r="AF508" s="11">
        <f>-'OddsRatio_working_3-way'!U508/(3*'OddsRatio_working_3-way'!X508^(1/3))*COS(('OddsRatio_working_3-way'!Y508)/3)</f>
        <v>0.52163525013720835</v>
      </c>
      <c r="AG508" s="11">
        <f>-'OddsRatio_working_3-way'!U508/(3*'OddsRatio_working_3-way'!X508^(1/3))*COS(('OddsRatio_working_3-way'!Y508+2*PI())/3)</f>
        <v>-0.31596418823001515</v>
      </c>
      <c r="AH508" s="11">
        <f>-'OddsRatio_working_3-way'!U508/(3*'OddsRatio_working_3-way'!X508^(1/3))*COS(('OddsRatio_working_3-way'!Y508+4*PI())/3)</f>
        <v>-0.20567106190719309</v>
      </c>
      <c r="AI508" s="11">
        <f>'OddsRatio_working_3-way'!U508/(3*'OddsRatio_working_3-way'!X508^(1/3))*SIN(('OddsRatio_working_3-way'!Y508)/3)</f>
        <v>-6.3677766172246755E-2</v>
      </c>
      <c r="AJ508" s="11">
        <f>'OddsRatio_working_3-way'!U508/(3*'OddsRatio_working_3-way'!X508^(1/3))*SIN(('OddsRatio_working_3-way'!Y508+2*PI())/3)</f>
        <v>-0.41991049504214917</v>
      </c>
      <c r="AK508" s="11">
        <f>'OddsRatio_working_3-way'!U508/(3*'OddsRatio_working_3-way'!X508^(1/3))*SIN(('OddsRatio_working_3-way'!Y508+4*PI())/3)</f>
        <v>0.48358826121439591</v>
      </c>
      <c r="AL508" s="11">
        <f>'OddsRatio_working_3-way'!Z508+'OddsRatio_working_3-way'!AF508</f>
        <v>1.0432705002744169</v>
      </c>
      <c r="AM508" s="11">
        <f>'OddsRatio_working_3-way'!AA508+'OddsRatio_working_3-way'!AG508</f>
        <v>-0.63192837646003042</v>
      </c>
      <c r="AN508" s="11">
        <f>'OddsRatio_working_3-way'!AB508+'OddsRatio_working_3-way'!AH508</f>
        <v>-0.41134212381438628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1.0432705002744169</v>
      </c>
      <c r="AS508" s="11">
        <f>IF(('OddsRatio_working_3-way'!X508=0),IF(Q508&gt;0,-Q508^(1/3),(-Q508)^(1/3)),'OddsRatio_working_3-way'!AM508-'OddsRatio_working_3-way'!R508/3)</f>
        <v>-0.63192837646003042</v>
      </c>
      <c r="AT508" s="11">
        <f>IF(('OddsRatio_working_3-way'!X508=0),IF(Q508&gt;0,-Q508^(1/3),(-Q508)^(1/3)),'OddsRatio_working_3-way'!AN508-'OddsRatio_working_3-way'!R508/3)</f>
        <v>-0.41134212381438628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9">
        <f t="shared" si="104"/>
        <v>0.45630605862926216</v>
      </c>
      <c r="E509" s="9">
        <f t="shared" si="105"/>
        <v>0.28417993861143404</v>
      </c>
      <c r="F509" s="9">
        <f t="shared" si="106"/>
        <v>0.2595140027593037</v>
      </c>
      <c r="G509" s="9">
        <f t="shared" si="107"/>
        <v>1.0451855743642913</v>
      </c>
      <c r="H509" s="9">
        <f t="shared" si="108"/>
        <v>2.1915115547752921</v>
      </c>
      <c r="I509" s="9">
        <f t="shared" si="109"/>
        <v>3.5188972342179428</v>
      </c>
      <c r="J509" s="9">
        <f t="shared" si="110"/>
        <v>3.8533566180145149</v>
      </c>
      <c r="K509" s="11">
        <f t="shared" si="111"/>
        <v>0.46728971962616822</v>
      </c>
      <c r="L509" s="11">
        <f t="shared" si="112"/>
        <v>0.29325513196480935</v>
      </c>
      <c r="M509" s="11">
        <f t="shared" si="113"/>
        <v>0.26809651474530832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-0.27555453111913009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0.23071862753864886</v>
      </c>
      <c r="Q509" s="11">
        <f>2*'OddsRatio_working_3-way'!K509*'OddsRatio_working_3-way'!L509*'OddsRatio_working_3-way'!M509</f>
        <v>7.3477269916767146E-2</v>
      </c>
      <c r="R509" s="11">
        <f t="shared" si="114"/>
        <v>0</v>
      </c>
      <c r="S509" s="11">
        <f t="shared" si="115"/>
        <v>-0.83728845467216295</v>
      </c>
      <c r="T509" s="11">
        <f t="shared" si="116"/>
        <v>-0.26665237409941495</v>
      </c>
      <c r="U509" s="11">
        <f>'OddsRatio_working_3-way'!S509-'OddsRatio_working_3-way'!R509^2/3</f>
        <v>-0.83728845467216295</v>
      </c>
      <c r="V509" s="11">
        <f>'OddsRatio_working_3-way'!S509*'OddsRatio_working_3-way'!R509/3-2*'OddsRatio_working_3-way'!R509^3/27-'OddsRatio_working_3-way'!T509</f>
        <v>0.26665237409941495</v>
      </c>
      <c r="W509" s="11">
        <f>'OddsRatio_working_3-way'!V509^2+4*'OddsRatio_working_3-way'!U509^3/27</f>
        <v>-1.585691274391314E-2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0.14744524522408944</v>
      </c>
      <c r="Y509" s="11">
        <f>IF('OddsRatio_working_3-way'!W509&gt;=0,IF('OddsRatio_working_3-way'!V509+SQRT('OddsRatio_working_3-way'!W509)&gt;0,0,PI()),ACOS('OddsRatio_working_3-way'!V509/(2*'OddsRatio_working_3-way'!X509)))</f>
        <v>0.44119498861871365</v>
      </c>
      <c r="Z509" s="11">
        <f>'OddsRatio_working_3-way'!X509^(1/3)*COS('OddsRatio_working_3-way'!Y509/3)</f>
        <v>0.52259278718214563</v>
      </c>
      <c r="AA509" s="11">
        <f>'OddsRatio_working_3-way'!X509^(1/3)*COS(('OddsRatio_working_3-way'!Y509+2*PI())/3)</f>
        <v>-0.32833890068126292</v>
      </c>
      <c r="AB509" s="11">
        <f>'OddsRatio_working_3-way'!X509^(1/3)*COS(('OddsRatio_working_3-way'!Y509+4*PI())/3)</f>
        <v>-0.19425388650088285</v>
      </c>
      <c r="AC509" s="11">
        <f>'OddsRatio_working_3-way'!X509^(1/3)*SIN('OddsRatio_working_3-way'!Y509/3)</f>
        <v>7.7414019031337447E-2</v>
      </c>
      <c r="AD509" s="11">
        <f>'OddsRatio_working_3-way'!X509^(1/3)*SIN(('OddsRatio_working_3-way'!Y509+2*PI())/3)</f>
        <v>0.41387162001858424</v>
      </c>
      <c r="AE509" s="11">
        <f>'OddsRatio_working_3-way'!X509^(1/3)*SIN(('OddsRatio_working_3-way'!Y509+4*PI())/3)</f>
        <v>-0.49128563904992151</v>
      </c>
      <c r="AF509" s="11">
        <f>-'OddsRatio_working_3-way'!U509/(3*'OddsRatio_working_3-way'!X509^(1/3))*COS(('OddsRatio_working_3-way'!Y509)/3)</f>
        <v>0.52259278718214563</v>
      </c>
      <c r="AG509" s="11">
        <f>-'OddsRatio_working_3-way'!U509/(3*'OddsRatio_working_3-way'!X509^(1/3))*COS(('OddsRatio_working_3-way'!Y509+2*PI())/3)</f>
        <v>-0.32833890068126292</v>
      </c>
      <c r="AH509" s="11">
        <f>-'OddsRatio_working_3-way'!U509/(3*'OddsRatio_working_3-way'!X509^(1/3))*COS(('OddsRatio_working_3-way'!Y509+4*PI())/3)</f>
        <v>-0.19425388650088285</v>
      </c>
      <c r="AI509" s="11">
        <f>'OddsRatio_working_3-way'!U509/(3*'OddsRatio_working_3-way'!X509^(1/3))*SIN(('OddsRatio_working_3-way'!Y509)/3)</f>
        <v>-7.7414019031337447E-2</v>
      </c>
      <c r="AJ509" s="11">
        <f>'OddsRatio_working_3-way'!U509/(3*'OddsRatio_working_3-way'!X509^(1/3))*SIN(('OddsRatio_working_3-way'!Y509+2*PI())/3)</f>
        <v>-0.41387162001858424</v>
      </c>
      <c r="AK509" s="11">
        <f>'OddsRatio_working_3-way'!U509/(3*'OddsRatio_working_3-way'!X509^(1/3))*SIN(('OddsRatio_working_3-way'!Y509+4*PI())/3)</f>
        <v>0.49128563904992151</v>
      </c>
      <c r="AL509" s="11">
        <f>'OddsRatio_working_3-way'!Z509+'OddsRatio_working_3-way'!AF509</f>
        <v>1.0451855743642913</v>
      </c>
      <c r="AM509" s="11">
        <f>'OddsRatio_working_3-way'!AA509+'OddsRatio_working_3-way'!AG509</f>
        <v>-0.65667780136252585</v>
      </c>
      <c r="AN509" s="11">
        <f>'OddsRatio_working_3-way'!AB509+'OddsRatio_working_3-way'!AH509</f>
        <v>-0.3885077730017657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1.0451855743642913</v>
      </c>
      <c r="AS509" s="11">
        <f>IF(('OddsRatio_working_3-way'!X509=0),IF(Q509&gt;0,-Q509^(1/3),(-Q509)^(1/3)),'OddsRatio_working_3-way'!AM509-'OddsRatio_working_3-way'!R509/3)</f>
        <v>-0.65667780136252585</v>
      </c>
      <c r="AT509" s="11">
        <f>IF(('OddsRatio_working_3-way'!X509=0),IF(Q509&gt;0,-Q509^(1/3),(-Q509)^(1/3)),'OddsRatio_working_3-way'!AN509-'OddsRatio_working_3-way'!R509/3)</f>
        <v>-0.3885077730017657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9">
        <f t="shared" si="104"/>
        <v>0.40988315713461415</v>
      </c>
      <c r="E510" s="9">
        <f t="shared" si="105"/>
        <v>0.27875945228550675</v>
      </c>
      <c r="F510" s="9">
        <f t="shared" si="106"/>
        <v>0.31135739057987905</v>
      </c>
      <c r="G510" s="9">
        <f t="shared" si="107"/>
        <v>1.0432751216626637</v>
      </c>
      <c r="H510" s="9">
        <f t="shared" si="108"/>
        <v>2.4397196678944755</v>
      </c>
      <c r="I510" s="9">
        <f t="shared" si="109"/>
        <v>3.5873223017234057</v>
      </c>
      <c r="J510" s="9">
        <f t="shared" si="110"/>
        <v>3.2117432579248475</v>
      </c>
      <c r="K510" s="11">
        <f t="shared" si="111"/>
        <v>0.42016806722689076</v>
      </c>
      <c r="L510" s="11">
        <f t="shared" si="112"/>
        <v>0.28735632183908044</v>
      </c>
      <c r="M510" s="11">
        <f t="shared" si="113"/>
        <v>0.32051282051282048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-0.28077331728447341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0.23141440484239673</v>
      </c>
      <c r="Q510" s="11">
        <f>2*'OddsRatio_working_3-way'!K510*'OddsRatio_working_3-way'!L510*'OddsRatio_working_3-way'!M510</f>
        <v>7.7396122020868471E-2</v>
      </c>
      <c r="R510" s="11">
        <f t="shared" si="114"/>
        <v>0</v>
      </c>
      <c r="S510" s="11">
        <f t="shared" si="115"/>
        <v>-0.82420369243254221</v>
      </c>
      <c r="T510" s="11">
        <f t="shared" si="116"/>
        <v>-0.27565340884031514</v>
      </c>
      <c r="U510" s="11">
        <f>'OddsRatio_working_3-way'!S510-'OddsRatio_working_3-way'!R510^2/3</f>
        <v>-0.82420369243254221</v>
      </c>
      <c r="V510" s="11">
        <f>'OddsRatio_working_3-way'!S510*'OddsRatio_working_3-way'!R510/3-2*'OddsRatio_working_3-way'!R510^3/27-'OddsRatio_working_3-way'!T510</f>
        <v>0.27565340884031514</v>
      </c>
      <c r="W510" s="11">
        <f>'OddsRatio_working_3-way'!V510^2+4*'OddsRatio_working_3-way'!U510^3/27</f>
        <v>-6.9620475861904285E-3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0.1440024734088588</v>
      </c>
      <c r="Y510" s="11">
        <f>IF('OddsRatio_working_3-way'!W510&gt;=0,IF('OddsRatio_working_3-way'!V510+SQRT('OddsRatio_working_3-way'!W510)&gt;0,0,PI()),ACOS('OddsRatio_working_3-way'!V510/(2*'OddsRatio_working_3-way'!X510)))</f>
        <v>0.2939273566577294</v>
      </c>
      <c r="Z510" s="11">
        <f>'OddsRatio_working_3-way'!X510^(1/3)*COS('OddsRatio_working_3-way'!Y510/3)</f>
        <v>0.52163756083133184</v>
      </c>
      <c r="AA510" s="11">
        <f>'OddsRatio_working_3-way'!X510^(1/3)*COS(('OddsRatio_working_3-way'!Y510+2*PI())/3)</f>
        <v>-0.30522164581407774</v>
      </c>
      <c r="AB510" s="11">
        <f>'OddsRatio_working_3-way'!X510^(1/3)*COS(('OddsRatio_working_3-way'!Y510+4*PI())/3)</f>
        <v>-0.21641591501725424</v>
      </c>
      <c r="AC510" s="11">
        <f>'OddsRatio_working_3-way'!X510^(1/3)*SIN('OddsRatio_working_3-way'!Y510/3)</f>
        <v>5.127201258112752E-2</v>
      </c>
      <c r="AD510" s="11">
        <f>'OddsRatio_working_3-way'!X510^(1/3)*SIN(('OddsRatio_working_3-way'!Y510+2*PI())/3)</f>
        <v>0.42611537295752006</v>
      </c>
      <c r="AE510" s="11">
        <f>'OddsRatio_working_3-way'!X510^(1/3)*SIN(('OddsRatio_working_3-way'!Y510+4*PI())/3)</f>
        <v>-0.47738738553864757</v>
      </c>
      <c r="AF510" s="11">
        <f>-'OddsRatio_working_3-way'!U510/(3*'OddsRatio_working_3-way'!X510^(1/3))*COS(('OddsRatio_working_3-way'!Y510)/3)</f>
        <v>0.52163756083133184</v>
      </c>
      <c r="AG510" s="11">
        <f>-'OddsRatio_working_3-way'!U510/(3*'OddsRatio_working_3-way'!X510^(1/3))*COS(('OddsRatio_working_3-way'!Y510+2*PI())/3)</f>
        <v>-0.30522164581407774</v>
      </c>
      <c r="AH510" s="11">
        <f>-'OddsRatio_working_3-way'!U510/(3*'OddsRatio_working_3-way'!X510^(1/3))*COS(('OddsRatio_working_3-way'!Y510+4*PI())/3)</f>
        <v>-0.21641591501725424</v>
      </c>
      <c r="AI510" s="11">
        <f>'OddsRatio_working_3-way'!U510/(3*'OddsRatio_working_3-way'!X510^(1/3))*SIN(('OddsRatio_working_3-way'!Y510)/3)</f>
        <v>-5.127201258112752E-2</v>
      </c>
      <c r="AJ510" s="11">
        <f>'OddsRatio_working_3-way'!U510/(3*'OddsRatio_working_3-way'!X510^(1/3))*SIN(('OddsRatio_working_3-way'!Y510+2*PI())/3)</f>
        <v>-0.42611537295752006</v>
      </c>
      <c r="AK510" s="11">
        <f>'OddsRatio_working_3-way'!U510/(3*'OddsRatio_working_3-way'!X510^(1/3))*SIN(('OddsRatio_working_3-way'!Y510+4*PI())/3)</f>
        <v>0.47738738553864757</v>
      </c>
      <c r="AL510" s="11">
        <f>'OddsRatio_working_3-way'!Z510+'OddsRatio_working_3-way'!AF510</f>
        <v>1.0432751216626637</v>
      </c>
      <c r="AM510" s="11">
        <f>'OddsRatio_working_3-way'!AA510+'OddsRatio_working_3-way'!AG510</f>
        <v>-0.61044329162815547</v>
      </c>
      <c r="AN510" s="11">
        <f>'OddsRatio_working_3-way'!AB510+'OddsRatio_working_3-way'!AH510</f>
        <v>-0.43283183003450848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1.0432751216626637</v>
      </c>
      <c r="AS510" s="11">
        <f>IF(('OddsRatio_working_3-way'!X510=0),IF(Q510&gt;0,-Q510^(1/3),(-Q510)^(1/3)),'OddsRatio_working_3-way'!AM510-'OddsRatio_working_3-way'!R510/3)</f>
        <v>-0.61044329162815547</v>
      </c>
      <c r="AT510" s="11">
        <f>IF(('OddsRatio_working_3-way'!X510=0),IF(Q510&gt;0,-Q510^(1/3),(-Q510)^(1/3)),'OddsRatio_working_3-way'!AN510-'OddsRatio_working_3-way'!R510/3)</f>
        <v>-0.43283183003450848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9">
        <f t="shared" si="104"/>
        <v>0.4504713792280457</v>
      </c>
      <c r="E511" s="9">
        <f t="shared" si="105"/>
        <v>0.27635213034849776</v>
      </c>
      <c r="F511" s="9">
        <f t="shared" si="106"/>
        <v>0.27317649042345676</v>
      </c>
      <c r="G511" s="9">
        <f t="shared" si="107"/>
        <v>1.05163522362466</v>
      </c>
      <c r="H511" s="9">
        <f t="shared" si="108"/>
        <v>2.219896859404606</v>
      </c>
      <c r="I511" s="9">
        <f t="shared" si="109"/>
        <v>3.6185717068254037</v>
      </c>
      <c r="J511" s="9">
        <f t="shared" si="110"/>
        <v>3.6606371157703887</v>
      </c>
      <c r="K511" s="11">
        <f t="shared" si="111"/>
        <v>0.46296296296296291</v>
      </c>
      <c r="L511" s="11">
        <f t="shared" si="112"/>
        <v>0.28653295128939826</v>
      </c>
      <c r="M511" s="11">
        <f t="shared" si="113"/>
        <v>0.28328611898016998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-0.27461482196987141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0.23223869989619156</v>
      </c>
      <c r="Q511" s="11">
        <f>2*'OddsRatio_working_3-way'!K511*'OddsRatio_working_3-way'!L511*'OddsRatio_working_3-way'!M511</f>
        <v>7.5158155306210853E-2</v>
      </c>
      <c r="R511" s="11">
        <f t="shared" si="114"/>
        <v>0</v>
      </c>
      <c r="S511" s="11">
        <f t="shared" si="115"/>
        <v>-0.84568887516811075</v>
      </c>
      <c r="T511" s="11">
        <f t="shared" si="116"/>
        <v>-0.27368572011912967</v>
      </c>
      <c r="U511" s="11">
        <f>'OddsRatio_working_3-way'!S511-'OddsRatio_working_3-way'!R511^2/3</f>
        <v>-0.84568887516811075</v>
      </c>
      <c r="V511" s="11">
        <f>'OddsRatio_working_3-way'!S511*'OddsRatio_working_3-way'!R511/3-2*'OddsRatio_working_3-way'!R511^3/27-'OddsRatio_working_3-way'!T511</f>
        <v>0.27368572011912967</v>
      </c>
      <c r="W511" s="11">
        <f>'OddsRatio_working_3-way'!V511^2+4*'OddsRatio_working_3-way'!U511^3/27</f>
        <v>-1.4700267430183614E-2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0.14966975381428121</v>
      </c>
      <c r="Y511" s="11">
        <f>IF('OddsRatio_working_3-way'!W511&gt;=0,IF('OddsRatio_working_3-way'!V511+SQRT('OddsRatio_working_3-way'!W511)&gt;0,0,PI()),ACOS('OddsRatio_working_3-way'!V511/(2*'OddsRatio_working_3-way'!X511)))</f>
        <v>0.41702325631745718</v>
      </c>
      <c r="Z511" s="11">
        <f>'OddsRatio_working_3-way'!X511^(1/3)*COS('OddsRatio_working_3-way'!Y511/3)</f>
        <v>0.52581761181233</v>
      </c>
      <c r="AA511" s="11">
        <f>'OddsRatio_working_3-way'!X511^(1/3)*COS(('OddsRatio_working_3-way'!Y511+2*PI())/3)</f>
        <v>-0.32661985771831947</v>
      </c>
      <c r="AB511" s="11">
        <f>'OddsRatio_working_3-way'!X511^(1/3)*COS(('OddsRatio_working_3-way'!Y511+4*PI())/3)</f>
        <v>-0.19919775409401091</v>
      </c>
      <c r="AC511" s="11">
        <f>'OddsRatio_working_3-way'!X511^(1/3)*SIN('OddsRatio_working_3-way'!Y511/3)</f>
        <v>7.3567185828203124E-2</v>
      </c>
      <c r="AD511" s="11">
        <f>'OddsRatio_working_3-way'!X511^(1/3)*SIN(('OddsRatio_working_3-way'!Y511+2*PI())/3)</f>
        <v>0.41858781667264072</v>
      </c>
      <c r="AE511" s="11">
        <f>'OddsRatio_working_3-way'!X511^(1/3)*SIN(('OddsRatio_working_3-way'!Y511+4*PI())/3)</f>
        <v>-0.49215500250084371</v>
      </c>
      <c r="AF511" s="11">
        <f>-'OddsRatio_working_3-way'!U511/(3*'OddsRatio_working_3-way'!X511^(1/3))*COS(('OddsRatio_working_3-way'!Y511)/3)</f>
        <v>0.52581761181233</v>
      </c>
      <c r="AG511" s="11">
        <f>-'OddsRatio_working_3-way'!U511/(3*'OddsRatio_working_3-way'!X511^(1/3))*COS(('OddsRatio_working_3-way'!Y511+2*PI())/3)</f>
        <v>-0.32661985771831947</v>
      </c>
      <c r="AH511" s="11">
        <f>-'OddsRatio_working_3-way'!U511/(3*'OddsRatio_working_3-way'!X511^(1/3))*COS(('OddsRatio_working_3-way'!Y511+4*PI())/3)</f>
        <v>-0.19919775409401091</v>
      </c>
      <c r="AI511" s="11">
        <f>'OddsRatio_working_3-way'!U511/(3*'OddsRatio_working_3-way'!X511^(1/3))*SIN(('OddsRatio_working_3-way'!Y511)/3)</f>
        <v>-7.3567185828203124E-2</v>
      </c>
      <c r="AJ511" s="11">
        <f>'OddsRatio_working_3-way'!U511/(3*'OddsRatio_working_3-way'!X511^(1/3))*SIN(('OddsRatio_working_3-way'!Y511+2*PI())/3)</f>
        <v>-0.41858781667264072</v>
      </c>
      <c r="AK511" s="11">
        <f>'OddsRatio_working_3-way'!U511/(3*'OddsRatio_working_3-way'!X511^(1/3))*SIN(('OddsRatio_working_3-way'!Y511+4*PI())/3)</f>
        <v>0.49215500250084371</v>
      </c>
      <c r="AL511" s="11">
        <f>'OddsRatio_working_3-way'!Z511+'OddsRatio_working_3-way'!AF511</f>
        <v>1.05163522362466</v>
      </c>
      <c r="AM511" s="11">
        <f>'OddsRatio_working_3-way'!AA511+'OddsRatio_working_3-way'!AG511</f>
        <v>-0.65323971543663895</v>
      </c>
      <c r="AN511" s="11">
        <f>'OddsRatio_working_3-way'!AB511+'OddsRatio_working_3-way'!AH511</f>
        <v>-0.39839550818802183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1.05163522362466</v>
      </c>
      <c r="AS511" s="11">
        <f>IF(('OddsRatio_working_3-way'!X511=0),IF(Q511&gt;0,-Q511^(1/3),(-Q511)^(1/3)),'OddsRatio_working_3-way'!AM511-'OddsRatio_working_3-way'!R511/3)</f>
        <v>-0.65323971543663895</v>
      </c>
      <c r="AT511" s="11">
        <f>IF(('OddsRatio_working_3-way'!X511=0),IF(Q511&gt;0,-Q511^(1/3),(-Q511)^(1/3)),'OddsRatio_working_3-way'!AN511-'OddsRatio_working_3-way'!R511/3)</f>
        <v>-0.39839550818802183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9">
        <f t="shared" si="104"/>
        <v>0.60135141543874848</v>
      </c>
      <c r="E512" s="9">
        <f t="shared" si="105"/>
        <v>0.23119793581503315</v>
      </c>
      <c r="F512" s="9">
        <f t="shared" si="106"/>
        <v>0.16745064874621815</v>
      </c>
      <c r="G512" s="9">
        <f t="shared" si="107"/>
        <v>1.0692276953117275</v>
      </c>
      <c r="H512" s="9">
        <f t="shared" si="108"/>
        <v>1.6629211710932714</v>
      </c>
      <c r="I512" s="9">
        <f t="shared" si="109"/>
        <v>4.3252981324194728</v>
      </c>
      <c r="J512" s="9">
        <f t="shared" si="110"/>
        <v>5.9719087831995328</v>
      </c>
      <c r="K512" s="11">
        <f t="shared" si="111"/>
        <v>0.61728395061728392</v>
      </c>
      <c r="L512" s="11">
        <f t="shared" si="112"/>
        <v>0.24330900243309</v>
      </c>
      <c r="M512" s="11">
        <f t="shared" si="113"/>
        <v>0.17699115044247787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-0.23834154331753532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0.2227607822997153</v>
      </c>
      <c r="Q512" s="11">
        <f>2*'OddsRatio_working_3-way'!K512*'OddsRatio_working_3-way'!L512*'OddsRatio_working_3-way'!M512</f>
        <v>5.3164864510671907E-2</v>
      </c>
      <c r="R512" s="11">
        <f t="shared" si="114"/>
        <v>0</v>
      </c>
      <c r="S512" s="11">
        <f t="shared" si="115"/>
        <v>-0.9346284294338808</v>
      </c>
      <c r="T512" s="11">
        <f t="shared" si="116"/>
        <v>-0.22306167766918394</v>
      </c>
      <c r="U512" s="11">
        <f>'OddsRatio_working_3-way'!S512-'OddsRatio_working_3-way'!R512^2/3</f>
        <v>-0.9346284294338808</v>
      </c>
      <c r="V512" s="11">
        <f>'OddsRatio_working_3-way'!S512*'OddsRatio_working_3-way'!R512/3-2*'OddsRatio_working_3-way'!R512^3/27-'OddsRatio_working_3-way'!T512</f>
        <v>0.22306167766918394</v>
      </c>
      <c r="W512" s="11">
        <f>'OddsRatio_working_3-way'!V512^2+4*'OddsRatio_working_3-way'!U512^3/27</f>
        <v>-7.1195525494023262E-2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0.17389079729719323</v>
      </c>
      <c r="Y512" s="11">
        <f>IF('OddsRatio_working_3-way'!W512&gt;=0,IF('OddsRatio_working_3-way'!V512+SQRT('OddsRatio_working_3-way'!W512)&gt;0,0,PI()),ACOS('OddsRatio_working_3-way'!V512/(2*'OddsRatio_working_3-way'!X512)))</f>
        <v>0.87449502548574842</v>
      </c>
      <c r="Z512" s="11">
        <f>'OddsRatio_working_3-way'!X512^(1/3)*COS('OddsRatio_working_3-way'!Y512/3)</f>
        <v>0.53461384765586384</v>
      </c>
      <c r="AA512" s="11">
        <f>'OddsRatio_working_3-way'!X512^(1/3)*COS(('OddsRatio_working_3-way'!Y512+2*PI())/3)</f>
        <v>-0.40622464328594382</v>
      </c>
      <c r="AB512" s="11">
        <f>'OddsRatio_working_3-way'!X512^(1/3)*COS(('OddsRatio_working_3-way'!Y512+4*PI())/3)</f>
        <v>-0.12838920436992007</v>
      </c>
      <c r="AC512" s="11">
        <f>'OddsRatio_working_3-way'!X512^(1/3)*SIN('OddsRatio_working_3-way'!Y512/3)</f>
        <v>0.16040836544858419</v>
      </c>
      <c r="AD512" s="11">
        <f>'OddsRatio_working_3-way'!X512^(1/3)*SIN(('OddsRatio_working_3-way'!Y512+2*PI())/3)</f>
        <v>0.3827849905606297</v>
      </c>
      <c r="AE512" s="11">
        <f>'OddsRatio_working_3-way'!X512^(1/3)*SIN(('OddsRatio_working_3-way'!Y512+4*PI())/3)</f>
        <v>-0.54319335600921392</v>
      </c>
      <c r="AF512" s="11">
        <f>-'OddsRatio_working_3-way'!U512/(3*'OddsRatio_working_3-way'!X512^(1/3))*COS(('OddsRatio_working_3-way'!Y512)/3)</f>
        <v>0.53461384765586373</v>
      </c>
      <c r="AG512" s="11">
        <f>-'OddsRatio_working_3-way'!U512/(3*'OddsRatio_working_3-way'!X512^(1/3))*COS(('OddsRatio_working_3-way'!Y512+2*PI())/3)</f>
        <v>-0.40622464328594377</v>
      </c>
      <c r="AH512" s="11">
        <f>-'OddsRatio_working_3-way'!U512/(3*'OddsRatio_working_3-way'!X512^(1/3))*COS(('OddsRatio_working_3-way'!Y512+4*PI())/3)</f>
        <v>-0.12838920436992005</v>
      </c>
      <c r="AI512" s="11">
        <f>'OddsRatio_working_3-way'!U512/(3*'OddsRatio_working_3-way'!X512^(1/3))*SIN(('OddsRatio_working_3-way'!Y512)/3)</f>
        <v>-0.16040836544858417</v>
      </c>
      <c r="AJ512" s="11">
        <f>'OddsRatio_working_3-way'!U512/(3*'OddsRatio_working_3-way'!X512^(1/3))*SIN(('OddsRatio_working_3-way'!Y512+2*PI())/3)</f>
        <v>-0.38278499056062965</v>
      </c>
      <c r="AK512" s="11">
        <f>'OddsRatio_working_3-way'!U512/(3*'OddsRatio_working_3-way'!X512^(1/3))*SIN(('OddsRatio_working_3-way'!Y512+4*PI())/3)</f>
        <v>0.54319335600921381</v>
      </c>
      <c r="AL512" s="11">
        <f>'OddsRatio_working_3-way'!Z512+'OddsRatio_working_3-way'!AF512</f>
        <v>1.0692276953117275</v>
      </c>
      <c r="AM512" s="11">
        <f>'OddsRatio_working_3-way'!AA512+'OddsRatio_working_3-way'!AG512</f>
        <v>-0.81244928657188753</v>
      </c>
      <c r="AN512" s="11">
        <f>'OddsRatio_working_3-way'!AB512+'OddsRatio_working_3-way'!AH512</f>
        <v>-0.25677840873984015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1.0692276953117275</v>
      </c>
      <c r="AS512" s="11">
        <f>IF(('OddsRatio_working_3-way'!X512=0),IF(Q512&gt;0,-Q512^(1/3),(-Q512)^(1/3)),'OddsRatio_working_3-way'!AM512-'OddsRatio_working_3-way'!R512/3)</f>
        <v>-0.81244928657188753</v>
      </c>
      <c r="AT512" s="11">
        <f>IF(('OddsRatio_working_3-way'!X512=0),IF(Q512&gt;0,-Q512^(1/3),(-Q512)^(1/3)),'OddsRatio_working_3-way'!AN512-'OddsRatio_working_3-way'!R512/3)</f>
        <v>-0.25677840873984015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9">
        <f t="shared" si="104"/>
        <v>0.4354282250498</v>
      </c>
      <c r="E513" s="9">
        <f t="shared" si="105"/>
        <v>0.2544203196010934</v>
      </c>
      <c r="F513" s="9">
        <f t="shared" si="106"/>
        <v>0.3101514553491066</v>
      </c>
      <c r="G513" s="9">
        <f t="shared" si="107"/>
        <v>1.05413801091201</v>
      </c>
      <c r="H513" s="9">
        <f t="shared" si="108"/>
        <v>2.2965897534217721</v>
      </c>
      <c r="I513" s="9">
        <f t="shared" si="109"/>
        <v>3.9305036703353875</v>
      </c>
      <c r="J513" s="9">
        <f t="shared" si="110"/>
        <v>3.2242312030243405</v>
      </c>
      <c r="K513" s="11">
        <f t="shared" si="111"/>
        <v>0.44843049327354262</v>
      </c>
      <c r="L513" s="11">
        <f t="shared" si="112"/>
        <v>0.26455026455026459</v>
      </c>
      <c r="M513" s="11">
        <f t="shared" si="113"/>
        <v>0.32154340836012862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-0.27521703436227685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0.23345026445108635</v>
      </c>
      <c r="Q513" s="11">
        <f>2*'OddsRatio_working_3-way'!K513*'OddsRatio_working_3-way'!L513*'OddsRatio_working_3-way'!M513</f>
        <v>7.6290936095126272E-2</v>
      </c>
      <c r="R513" s="11">
        <f t="shared" si="114"/>
        <v>0</v>
      </c>
      <c r="S513" s="11">
        <f t="shared" si="115"/>
        <v>-0.84824060760638975</v>
      </c>
      <c r="T513" s="11">
        <f t="shared" si="116"/>
        <v>-0.27720281294326465</v>
      </c>
      <c r="U513" s="11">
        <f>'OddsRatio_working_3-way'!S513-'OddsRatio_working_3-way'!R513^2/3</f>
        <v>-0.84824060760638975</v>
      </c>
      <c r="V513" s="11">
        <f>'OddsRatio_working_3-way'!S513*'OddsRatio_working_3-way'!R513/3-2*'OddsRatio_working_3-way'!R513^3/27-'OddsRatio_working_3-way'!T513</f>
        <v>0.27720281294326465</v>
      </c>
      <c r="W513" s="11">
        <f>'OddsRatio_working_3-way'!V513^2+4*'OddsRatio_working_3-way'!U513^3/27</f>
        <v>-1.3576290121198417E-2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0.15034767176851874</v>
      </c>
      <c r="Y513" s="11">
        <f>IF('OddsRatio_working_3-way'!W513&gt;=0,IF('OddsRatio_working_3-way'!V513+SQRT('OddsRatio_working_3-way'!W513)&gt;0,0,PI()),ACOS('OddsRatio_working_3-way'!V513/(2*'OddsRatio_working_3-way'!X513)))</f>
        <v>0.3979105598065662</v>
      </c>
      <c r="Z513" s="11">
        <f>'OddsRatio_working_3-way'!X513^(1/3)*COS('OddsRatio_working_3-way'!Y513/3)</f>
        <v>0.52706900545600499</v>
      </c>
      <c r="AA513" s="11">
        <f>'OddsRatio_working_3-way'!X513^(1/3)*COS(('OddsRatio_working_3-way'!Y513+2*PI())/3)</f>
        <v>-0.32443482717139793</v>
      </c>
      <c r="AB513" s="11">
        <f>'OddsRatio_working_3-way'!X513^(1/3)*COS(('OddsRatio_working_3-way'!Y513+4*PI())/3)</f>
        <v>-0.20263417828460675</v>
      </c>
      <c r="AC513" s="11">
        <f>'OddsRatio_working_3-way'!X513^(1/3)*SIN('OddsRatio_working_3-way'!Y513/3)</f>
        <v>7.0321637422259942E-2</v>
      </c>
      <c r="AD513" s="11">
        <f>'OddsRatio_working_3-way'!X513^(1/3)*SIN(('OddsRatio_working_3-way'!Y513+2*PI())/3)</f>
        <v>0.42129432956116936</v>
      </c>
      <c r="AE513" s="11">
        <f>'OddsRatio_working_3-way'!X513^(1/3)*SIN(('OddsRatio_working_3-way'!Y513+4*PI())/3)</f>
        <v>-0.49161596698342924</v>
      </c>
      <c r="AF513" s="11">
        <f>-'OddsRatio_working_3-way'!U513/(3*'OddsRatio_working_3-way'!X513^(1/3))*COS(('OddsRatio_working_3-way'!Y513)/3)</f>
        <v>0.52706900545600488</v>
      </c>
      <c r="AG513" s="11">
        <f>-'OddsRatio_working_3-way'!U513/(3*'OddsRatio_working_3-way'!X513^(1/3))*COS(('OddsRatio_working_3-way'!Y513+2*PI())/3)</f>
        <v>-0.32443482717139782</v>
      </c>
      <c r="AH513" s="11">
        <f>-'OddsRatio_working_3-way'!U513/(3*'OddsRatio_working_3-way'!X513^(1/3))*COS(('OddsRatio_working_3-way'!Y513+4*PI())/3)</f>
        <v>-0.20263417828460673</v>
      </c>
      <c r="AI513" s="11">
        <f>'OddsRatio_working_3-way'!U513/(3*'OddsRatio_working_3-way'!X513^(1/3))*SIN(('OddsRatio_working_3-way'!Y513)/3)</f>
        <v>-7.0321637422259928E-2</v>
      </c>
      <c r="AJ513" s="11">
        <f>'OddsRatio_working_3-way'!U513/(3*'OddsRatio_working_3-way'!X513^(1/3))*SIN(('OddsRatio_working_3-way'!Y513+2*PI())/3)</f>
        <v>-0.42129432956116925</v>
      </c>
      <c r="AK513" s="11">
        <f>'OddsRatio_working_3-way'!U513/(3*'OddsRatio_working_3-way'!X513^(1/3))*SIN(('OddsRatio_working_3-way'!Y513+4*PI())/3)</f>
        <v>0.49161596698342913</v>
      </c>
      <c r="AL513" s="11">
        <f>'OddsRatio_working_3-way'!Z513+'OddsRatio_working_3-way'!AF513</f>
        <v>1.05413801091201</v>
      </c>
      <c r="AM513" s="11">
        <f>'OddsRatio_working_3-way'!AA513+'OddsRatio_working_3-way'!AG513</f>
        <v>-0.64886965434279575</v>
      </c>
      <c r="AN513" s="11">
        <f>'OddsRatio_working_3-way'!AB513+'OddsRatio_working_3-way'!AH513</f>
        <v>-0.40526835656921345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1.05413801091201</v>
      </c>
      <c r="AS513" s="11">
        <f>IF(('OddsRatio_working_3-way'!X513=0),IF(Q513&gt;0,-Q513^(1/3),(-Q513)^(1/3)),'OddsRatio_working_3-way'!AM513-'OddsRatio_working_3-way'!R513/3)</f>
        <v>-0.64886965434279575</v>
      </c>
      <c r="AT513" s="11">
        <f>IF(('OddsRatio_working_3-way'!X513=0),IF(Q513&gt;0,-Q513^(1/3),(-Q513)^(1/3)),'OddsRatio_working_3-way'!AN513-'OddsRatio_working_3-way'!R513/3)</f>
        <v>-0.40526835656921345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9">
        <f t="shared" si="104"/>
        <v>0.30351238494635091</v>
      </c>
      <c r="E514" s="9">
        <f t="shared" si="105"/>
        <v>0.28700713508255921</v>
      </c>
      <c r="F514" s="9">
        <f t="shared" si="106"/>
        <v>0.40948047997108999</v>
      </c>
      <c r="G514" s="9">
        <f t="shared" si="107"/>
        <v>1.0526414984102184</v>
      </c>
      <c r="H514" s="9">
        <f t="shared" si="108"/>
        <v>3.294758466534276</v>
      </c>
      <c r="I514" s="9">
        <f t="shared" si="109"/>
        <v>3.4842339362481161</v>
      </c>
      <c r="J514" s="9">
        <f t="shared" si="110"/>
        <v>2.4421188528219995</v>
      </c>
      <c r="K514" s="11">
        <f t="shared" si="111"/>
        <v>0.31446540880503143</v>
      </c>
      <c r="L514" s="11">
        <f t="shared" si="112"/>
        <v>0.29761904761904762</v>
      </c>
      <c r="M514" s="11">
        <f t="shared" si="113"/>
        <v>0.42194092827004215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-0.27833916519132673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0.23338489125448758</v>
      </c>
      <c r="Q514" s="11">
        <f>2*'OddsRatio_working_3-way'!K514*'OddsRatio_working_3-way'!L514*'OddsRatio_working_3-way'!M514</f>
        <v>7.8979658630960264E-2</v>
      </c>
      <c r="R514" s="11">
        <f t="shared" si="114"/>
        <v>0</v>
      </c>
      <c r="S514" s="11">
        <f t="shared" si="115"/>
        <v>-0.83849102261286812</v>
      </c>
      <c r="T514" s="11">
        <f t="shared" si="116"/>
        <v>-0.28375330714479463</v>
      </c>
      <c r="U514" s="11">
        <f>'OddsRatio_working_3-way'!S514-'OddsRatio_working_3-way'!R514^2/3</f>
        <v>-0.83849102261286812</v>
      </c>
      <c r="V514" s="11">
        <f>'OddsRatio_working_3-way'!S514*'OddsRatio_working_3-way'!R514/3-2*'OddsRatio_working_3-way'!R514^3/27-'OddsRatio_working_3-way'!T514</f>
        <v>0.28375330714479463</v>
      </c>
      <c r="W514" s="11">
        <f>'OddsRatio_working_3-way'!V514^2+4*'OddsRatio_working_3-way'!U514^3/27</f>
        <v>-6.8196949515178795E-3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0.14776301488119925</v>
      </c>
      <c r="Y514" s="11">
        <f>IF('OddsRatio_working_3-way'!W514&gt;=0,IF('OddsRatio_working_3-way'!V514+SQRT('OddsRatio_working_3-way'!W514)&gt;0,0,PI()),ACOS('OddsRatio_working_3-way'!V514/(2*'OddsRatio_working_3-way'!X514)))</f>
        <v>0.28320959409433555</v>
      </c>
      <c r="Z514" s="11">
        <f>'OddsRatio_working_3-way'!X514^(1/3)*COS('OddsRatio_working_3-way'!Y514/3)</f>
        <v>0.52632074920510918</v>
      </c>
      <c r="AA514" s="11">
        <f>'OddsRatio_working_3-way'!X514^(1/3)*COS(('OddsRatio_working_3-way'!Y514+2*PI())/3)</f>
        <v>-0.30631830979814079</v>
      </c>
      <c r="AB514" s="11">
        <f>'OddsRatio_working_3-way'!X514^(1/3)*COS(('OddsRatio_working_3-way'!Y514+4*PI())/3)</f>
        <v>-0.22000243940696856</v>
      </c>
      <c r="AC514" s="11">
        <f>'OddsRatio_working_3-way'!X514^(1/3)*SIN('OddsRatio_working_3-way'!Y514/3)</f>
        <v>4.9834491005680263E-2</v>
      </c>
      <c r="AD514" s="11">
        <f>'OddsRatio_working_3-way'!X514^(1/3)*SIN(('OddsRatio_working_3-way'!Y514+2*PI())/3)</f>
        <v>0.43088989384764287</v>
      </c>
      <c r="AE514" s="11">
        <f>'OddsRatio_working_3-way'!X514^(1/3)*SIN(('OddsRatio_working_3-way'!Y514+4*PI())/3)</f>
        <v>-0.48072438485332303</v>
      </c>
      <c r="AF514" s="11">
        <f>-'OddsRatio_working_3-way'!U514/(3*'OddsRatio_working_3-way'!X514^(1/3))*COS(('OddsRatio_working_3-way'!Y514)/3)</f>
        <v>0.52632074920510918</v>
      </c>
      <c r="AG514" s="11">
        <f>-'OddsRatio_working_3-way'!U514/(3*'OddsRatio_working_3-way'!X514^(1/3))*COS(('OddsRatio_working_3-way'!Y514+2*PI())/3)</f>
        <v>-0.30631830979814079</v>
      </c>
      <c r="AH514" s="11">
        <f>-'OddsRatio_working_3-way'!U514/(3*'OddsRatio_working_3-way'!X514^(1/3))*COS(('OddsRatio_working_3-way'!Y514+4*PI())/3)</f>
        <v>-0.22000243940696856</v>
      </c>
      <c r="AI514" s="11">
        <f>'OddsRatio_working_3-way'!U514/(3*'OddsRatio_working_3-way'!X514^(1/3))*SIN(('OddsRatio_working_3-way'!Y514)/3)</f>
        <v>-4.9834491005680263E-2</v>
      </c>
      <c r="AJ514" s="11">
        <f>'OddsRatio_working_3-way'!U514/(3*'OddsRatio_working_3-way'!X514^(1/3))*SIN(('OddsRatio_working_3-way'!Y514+2*PI())/3)</f>
        <v>-0.43088989384764287</v>
      </c>
      <c r="AK514" s="11">
        <f>'OddsRatio_working_3-way'!U514/(3*'OddsRatio_working_3-way'!X514^(1/3))*SIN(('OddsRatio_working_3-way'!Y514+4*PI())/3)</f>
        <v>0.48072438485332303</v>
      </c>
      <c r="AL514" s="11">
        <f>'OddsRatio_working_3-way'!Z514+'OddsRatio_working_3-way'!AF514</f>
        <v>1.0526414984102184</v>
      </c>
      <c r="AM514" s="11">
        <f>'OddsRatio_working_3-way'!AA514+'OddsRatio_working_3-way'!AG514</f>
        <v>-0.61263661959628157</v>
      </c>
      <c r="AN514" s="11">
        <f>'OddsRatio_working_3-way'!AB514+'OddsRatio_working_3-way'!AH514</f>
        <v>-0.44000487881393713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1.0526414984102184</v>
      </c>
      <c r="AS514" s="11">
        <f>IF(('OddsRatio_working_3-way'!X514=0),IF(Q514&gt;0,-Q514^(1/3),(-Q514)^(1/3)),'OddsRatio_working_3-way'!AM514-'OddsRatio_working_3-way'!R514/3)</f>
        <v>-0.61263661959628157</v>
      </c>
      <c r="AT514" s="11">
        <f>IF(('OddsRatio_working_3-way'!X514=0),IF(Q514&gt;0,-Q514^(1/3),(-Q514)^(1/3)),'OddsRatio_working_3-way'!AN514-'OddsRatio_working_3-way'!R514/3)</f>
        <v>-0.44000487881393713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9">
        <f t="shared" si="104"/>
        <v>0.58400811198403935</v>
      </c>
      <c r="E515" s="9">
        <f t="shared" si="105"/>
        <v>0.20633672862674404</v>
      </c>
      <c r="F515" s="9">
        <f t="shared" si="106"/>
        <v>0.20965515938921664</v>
      </c>
      <c r="G515" s="9">
        <f t="shared" si="107"/>
        <v>1.0958538193079854</v>
      </c>
      <c r="H515" s="9">
        <f t="shared" si="108"/>
        <v>1.7123049825501901</v>
      </c>
      <c r="I515" s="9">
        <f t="shared" si="109"/>
        <v>4.8464469057710282</v>
      </c>
      <c r="J515" s="9">
        <f t="shared" si="110"/>
        <v>4.7697371384194698</v>
      </c>
      <c r="K515" s="11">
        <f t="shared" si="111"/>
        <v>0.60606060606060608</v>
      </c>
      <c r="L515" s="11">
        <f t="shared" si="112"/>
        <v>0.22172949002217296</v>
      </c>
      <c r="M515" s="11">
        <f t="shared" si="113"/>
        <v>0.2252252252252252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-0.23753929297166543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0.23002240297140517</v>
      </c>
      <c r="Q515" s="11">
        <f>2*'OddsRatio_working_3-way'!K515*'OddsRatio_working_3-way'!L515*'OddsRatio_working_3-way'!M515</f>
        <v>6.0532211308264527E-2</v>
      </c>
      <c r="R515" s="11">
        <f t="shared" si="114"/>
        <v>0</v>
      </c>
      <c r="S515" s="11">
        <f t="shared" si="115"/>
        <v>-0.96835517229077173</v>
      </c>
      <c r="T515" s="11">
        <f t="shared" si="116"/>
        <v>-0.25483030849757154</v>
      </c>
      <c r="U515" s="11">
        <f>'OddsRatio_working_3-way'!S515-'OddsRatio_working_3-way'!R515^2/3</f>
        <v>-0.96835517229077173</v>
      </c>
      <c r="V515" s="11">
        <f>'OddsRatio_working_3-way'!S515*'OddsRatio_working_3-way'!R515/3-2*'OddsRatio_working_3-way'!R515^3/27-'OddsRatio_working_3-way'!T515</f>
        <v>0.25483030849757154</v>
      </c>
      <c r="W515" s="11">
        <f>'OddsRatio_working_3-way'!V515^2+4*'OddsRatio_working_3-way'!U515^3/27</f>
        <v>-6.9585663983401477E-2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0.183387670054702</v>
      </c>
      <c r="Y515" s="11">
        <f>IF('OddsRatio_working_3-way'!W515&gt;=0,IF('OddsRatio_working_3-way'!V515+SQRT('OddsRatio_working_3-way'!W515)&gt;0,0,PI()),ACOS('OddsRatio_working_3-way'!V515/(2*'OddsRatio_working_3-way'!X515)))</f>
        <v>0.80267425343039112</v>
      </c>
      <c r="Z515" s="11">
        <f>'OddsRatio_working_3-way'!X515^(1/3)*COS('OddsRatio_working_3-way'!Y515/3)</f>
        <v>0.54792690965399271</v>
      </c>
      <c r="AA515" s="11">
        <f>'OddsRatio_working_3-way'!X515^(1/3)*COS(('OddsRatio_working_3-way'!Y515+2*PI())/3)</f>
        <v>-0.4040436967181536</v>
      </c>
      <c r="AB515" s="11">
        <f>'OddsRatio_working_3-way'!X515^(1/3)*COS(('OddsRatio_working_3-way'!Y515+4*PI())/3)</f>
        <v>-0.14388321293583922</v>
      </c>
      <c r="AC515" s="11">
        <f>'OddsRatio_working_3-way'!X515^(1/3)*SIN('OddsRatio_working_3-way'!Y515/3)</f>
        <v>0.15020372534422249</v>
      </c>
      <c r="AD515" s="11">
        <f>'OddsRatio_working_3-way'!X515^(1/3)*SIN(('OddsRatio_working_3-way'!Y515+2*PI())/3)</f>
        <v>0.39941676050534736</v>
      </c>
      <c r="AE515" s="11">
        <f>'OddsRatio_working_3-way'!X515^(1/3)*SIN(('OddsRatio_working_3-way'!Y515+4*PI())/3)</f>
        <v>-0.54962048584956991</v>
      </c>
      <c r="AF515" s="11">
        <f>-'OddsRatio_working_3-way'!U515/(3*'OddsRatio_working_3-way'!X515^(1/3))*COS(('OddsRatio_working_3-way'!Y515)/3)</f>
        <v>0.54792690965399271</v>
      </c>
      <c r="AG515" s="11">
        <f>-'OddsRatio_working_3-way'!U515/(3*'OddsRatio_working_3-way'!X515^(1/3))*COS(('OddsRatio_working_3-way'!Y515+2*PI())/3)</f>
        <v>-0.4040436967181536</v>
      </c>
      <c r="AH515" s="11">
        <f>-'OddsRatio_working_3-way'!U515/(3*'OddsRatio_working_3-way'!X515^(1/3))*COS(('OddsRatio_working_3-way'!Y515+4*PI())/3)</f>
        <v>-0.14388321293583922</v>
      </c>
      <c r="AI515" s="11">
        <f>'OddsRatio_working_3-way'!U515/(3*'OddsRatio_working_3-way'!X515^(1/3))*SIN(('OddsRatio_working_3-way'!Y515)/3)</f>
        <v>-0.15020372534422249</v>
      </c>
      <c r="AJ515" s="11">
        <f>'OddsRatio_working_3-way'!U515/(3*'OddsRatio_working_3-way'!X515^(1/3))*SIN(('OddsRatio_working_3-way'!Y515+2*PI())/3)</f>
        <v>-0.39941676050534736</v>
      </c>
      <c r="AK515" s="11">
        <f>'OddsRatio_working_3-way'!U515/(3*'OddsRatio_working_3-way'!X515^(1/3))*SIN(('OddsRatio_working_3-way'!Y515+4*PI())/3)</f>
        <v>0.54962048584956991</v>
      </c>
      <c r="AL515" s="11">
        <f>'OddsRatio_working_3-way'!Z515+'OddsRatio_working_3-way'!AF515</f>
        <v>1.0958538193079854</v>
      </c>
      <c r="AM515" s="11">
        <f>'OddsRatio_working_3-way'!AA515+'OddsRatio_working_3-way'!AG515</f>
        <v>-0.8080873934363072</v>
      </c>
      <c r="AN515" s="11">
        <f>'OddsRatio_working_3-way'!AB515+'OddsRatio_working_3-way'!AH515</f>
        <v>-0.28776642587167844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1.0958538193079854</v>
      </c>
      <c r="AS515" s="11">
        <f>IF(('OddsRatio_working_3-way'!X515=0),IF(Q515&gt;0,-Q515^(1/3),(-Q515)^(1/3)),'OddsRatio_working_3-way'!AM515-'OddsRatio_working_3-way'!R515/3)</f>
        <v>-0.8080873934363072</v>
      </c>
      <c r="AT515" s="11">
        <f>IF(('OddsRatio_working_3-way'!X515=0),IF(Q515&gt;0,-Q515^(1/3),(-Q515)^(1/3)),'OddsRatio_working_3-way'!AN515-'OddsRatio_working_3-way'!R515/3)</f>
        <v>-0.28776642587167844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9">
        <f t="shared" ref="D516:D579" si="117">(K516/(AR516+K516-(AR516*K516)))</f>
        <v>0.49814226838313441</v>
      </c>
      <c r="E516" s="9">
        <f t="shared" ref="E516:E579" si="118">(L516/(AR516+L516-(AR516*L516)))</f>
        <v>0.23530150463809874</v>
      </c>
      <c r="F516" s="9">
        <f t="shared" ref="F516:F579" si="119">(M516/(AR516+M516-(AR516*M516)))</f>
        <v>0.26655622697876669</v>
      </c>
      <c r="G516" s="9">
        <f t="shared" ref="G516:G579" si="120">AR516</f>
        <v>1.0832888588877094</v>
      </c>
      <c r="H516" s="9">
        <f t="shared" ref="H516:H579" si="121">IF(A516="","",1/D516)</f>
        <v>2.0074586387655695</v>
      </c>
      <c r="I516" s="9">
        <f t="shared" ref="I516:I579" si="122">IF(B516="","",1/E516)</f>
        <v>4.2498665766631287</v>
      </c>
      <c r="J516" s="9">
        <f t="shared" ref="J516:J579" si="123">IF(C516="","",1/F516)</f>
        <v>3.7515537015747822</v>
      </c>
      <c r="K516" s="11">
        <f t="shared" ref="K516:K579" si="124">1/A516</f>
        <v>0.5181347150259068</v>
      </c>
      <c r="L516" s="11">
        <f t="shared" ref="L516:L579" si="125">1/B516</f>
        <v>0.25</v>
      </c>
      <c r="M516" s="11">
        <f t="shared" ref="M516:M579" si="126">1/C516</f>
        <v>0.2824858757062147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-0.25930886098182127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0.23674658236000121</v>
      </c>
      <c r="Q516" s="11">
        <f>2*'OddsRatio_working_3-way'!K516*'OddsRatio_working_3-way'!L516*'OddsRatio_working_3-way'!M516</f>
        <v>7.3182869353941638E-2</v>
      </c>
      <c r="R516" s="11">
        <f t="shared" ref="R516:R579" si="127">O516/N516</f>
        <v>0</v>
      </c>
      <c r="S516" s="11">
        <f t="shared" ref="S516:S579" si="128">P516/N516</f>
        <v>-0.91299071487031913</v>
      </c>
      <c r="T516" s="11">
        <f t="shared" ref="T516:T579" si="129">Q516/N516</f>
        <v>-0.28222278666779571</v>
      </c>
      <c r="U516" s="11">
        <f>'OddsRatio_working_3-way'!S516-'OddsRatio_working_3-way'!R516^2/3</f>
        <v>-0.91299071487031913</v>
      </c>
      <c r="V516" s="11">
        <f>'OddsRatio_working_3-way'!S516*'OddsRatio_working_3-way'!R516/3-2*'OddsRatio_working_3-way'!R516^3/27-'OddsRatio_working_3-way'!T516</f>
        <v>0.28222278666779571</v>
      </c>
      <c r="W516" s="11">
        <f>'OddsRatio_working_3-way'!V516^2+4*'OddsRatio_working_3-way'!U516^3/27</f>
        <v>-3.3094784292478627E-2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0.16788722822702651</v>
      </c>
      <c r="Y516" s="11">
        <f>IF('OddsRatio_working_3-way'!W516&gt;=0,IF('OddsRatio_working_3-way'!V516+SQRT('OddsRatio_working_3-way'!W516)&gt;0,0,PI()),ACOS('OddsRatio_working_3-way'!V516/(2*'OddsRatio_working_3-way'!X516)))</f>
        <v>0.57256698951505447</v>
      </c>
      <c r="Z516" s="11">
        <f>'OddsRatio_working_3-way'!X516^(1/3)*COS('OddsRatio_working_3-way'!Y516/3)</f>
        <v>0.54164442944385471</v>
      </c>
      <c r="AA516" s="11">
        <f>'OddsRatio_working_3-way'!X516^(1/3)*COS(('OddsRatio_working_3-way'!Y516+2*PI())/3)</f>
        <v>-0.36145147465993316</v>
      </c>
      <c r="AB516" s="11">
        <f>'OddsRatio_working_3-way'!X516^(1/3)*COS(('OddsRatio_working_3-way'!Y516+4*PI())/3)</f>
        <v>-0.18019295478392142</v>
      </c>
      <c r="AC516" s="11">
        <f>'OddsRatio_working_3-way'!X516^(1/3)*SIN('OddsRatio_working_3-way'!Y516/3)</f>
        <v>0.10464965524332839</v>
      </c>
      <c r="AD516" s="11">
        <f>'OddsRatio_working_3-way'!X516^(1/3)*SIN(('OddsRatio_working_3-way'!Y516+2*PI())/3)</f>
        <v>0.41675300809504195</v>
      </c>
      <c r="AE516" s="11">
        <f>'OddsRatio_working_3-way'!X516^(1/3)*SIN(('OddsRatio_working_3-way'!Y516+4*PI())/3)</f>
        <v>-0.52140266333837038</v>
      </c>
      <c r="AF516" s="11">
        <f>-'OddsRatio_working_3-way'!U516/(3*'OddsRatio_working_3-way'!X516^(1/3))*COS(('OddsRatio_working_3-way'!Y516)/3)</f>
        <v>0.54164442944385471</v>
      </c>
      <c r="AG516" s="11">
        <f>-'OddsRatio_working_3-way'!U516/(3*'OddsRatio_working_3-way'!X516^(1/3))*COS(('OddsRatio_working_3-way'!Y516+2*PI())/3)</f>
        <v>-0.36145147465993316</v>
      </c>
      <c r="AH516" s="11">
        <f>-'OddsRatio_working_3-way'!U516/(3*'OddsRatio_working_3-way'!X516^(1/3))*COS(('OddsRatio_working_3-way'!Y516+4*PI())/3)</f>
        <v>-0.18019295478392142</v>
      </c>
      <c r="AI516" s="11">
        <f>'OddsRatio_working_3-way'!U516/(3*'OddsRatio_working_3-way'!X516^(1/3))*SIN(('OddsRatio_working_3-way'!Y516)/3)</f>
        <v>-0.10464965524332839</v>
      </c>
      <c r="AJ516" s="11">
        <f>'OddsRatio_working_3-way'!U516/(3*'OddsRatio_working_3-way'!X516^(1/3))*SIN(('OddsRatio_working_3-way'!Y516+2*PI())/3)</f>
        <v>-0.41675300809504195</v>
      </c>
      <c r="AK516" s="11">
        <f>'OddsRatio_working_3-way'!U516/(3*'OddsRatio_working_3-way'!X516^(1/3))*SIN(('OddsRatio_working_3-way'!Y516+4*PI())/3)</f>
        <v>0.52140266333837038</v>
      </c>
      <c r="AL516" s="11">
        <f>'OddsRatio_working_3-way'!Z516+'OddsRatio_working_3-way'!AF516</f>
        <v>1.0832888588877094</v>
      </c>
      <c r="AM516" s="11">
        <f>'OddsRatio_working_3-way'!AA516+'OddsRatio_working_3-way'!AG516</f>
        <v>-0.72290294931986632</v>
      </c>
      <c r="AN516" s="11">
        <f>'OddsRatio_working_3-way'!AB516+'OddsRatio_working_3-way'!AH516</f>
        <v>-0.36038590956784283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1.0832888588877094</v>
      </c>
      <c r="AS516" s="11">
        <f>IF(('OddsRatio_working_3-way'!X516=0),IF(Q516&gt;0,-Q516^(1/3),(-Q516)^(1/3)),'OddsRatio_working_3-way'!AM516-'OddsRatio_working_3-way'!R516/3)</f>
        <v>-0.72290294931986632</v>
      </c>
      <c r="AT516" s="11">
        <f>IF(('OddsRatio_working_3-way'!X516=0),IF(Q516&gt;0,-Q516^(1/3),(-Q516)^(1/3)),'OddsRatio_working_3-way'!AN516-'OddsRatio_working_3-way'!R516/3)</f>
        <v>-0.36038590956784283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9">
        <f t="shared" si="117"/>
        <v>0.25393647166144434</v>
      </c>
      <c r="E517" s="9">
        <f t="shared" si="118"/>
        <v>0.2560512000199931</v>
      </c>
      <c r="F517" s="9">
        <f t="shared" si="119"/>
        <v>0.49001232831856278</v>
      </c>
      <c r="G517" s="9">
        <f t="shared" si="120"/>
        <v>1.0841301887738088</v>
      </c>
      <c r="H517" s="9">
        <f t="shared" si="121"/>
        <v>3.937992811577022</v>
      </c>
      <c r="I517" s="9">
        <f t="shared" si="122"/>
        <v>3.9054689059138079</v>
      </c>
      <c r="J517" s="9">
        <f t="shared" si="123"/>
        <v>2.0407649812228565</v>
      </c>
      <c r="K517" s="11">
        <f t="shared" si="124"/>
        <v>0.26954177897574122</v>
      </c>
      <c r="L517" s="11">
        <f t="shared" si="125"/>
        <v>0.27173913043478259</v>
      </c>
      <c r="M517" s="11">
        <f t="shared" si="126"/>
        <v>0.51020408163265307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-0.26055386410980685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0.23729900960735872</v>
      </c>
      <c r="Q517" s="11">
        <f>2*'OddsRatio_working_3-way'!K517*'OddsRatio_working_3-way'!L517*'OddsRatio_working_3-way'!M517</f>
        <v>7.4739845545624781E-2</v>
      </c>
      <c r="R517" s="11">
        <f t="shared" si="127"/>
        <v>0</v>
      </c>
      <c r="S517" s="11">
        <f t="shared" si="128"/>
        <v>-0.91074837987185753</v>
      </c>
      <c r="T517" s="11">
        <f t="shared" si="129"/>
        <v>-0.28684988342420703</v>
      </c>
      <c r="U517" s="11">
        <f>'OddsRatio_working_3-way'!S517-'OddsRatio_working_3-way'!R517^2/3</f>
        <v>-0.91074837987185753</v>
      </c>
      <c r="V517" s="11">
        <f>'OddsRatio_working_3-way'!S517*'OddsRatio_working_3-way'!R517/3-2*'OddsRatio_working_3-way'!R517^3/27-'OddsRatio_working_3-way'!T517</f>
        <v>0.28684988342420703</v>
      </c>
      <c r="W517" s="11">
        <f>'OddsRatio_working_3-way'!V517^2+4*'OddsRatio_working_3-way'!U517^3/27</f>
        <v>-2.9632956162117877E-2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0.16726910338030082</v>
      </c>
      <c r="Y517" s="11">
        <f>IF('OddsRatio_working_3-way'!W517&gt;=0,IF('OddsRatio_working_3-way'!V517+SQRT('OddsRatio_working_3-way'!W517)&gt;0,0,PI()),ACOS('OddsRatio_working_3-way'!V517/(2*'OddsRatio_working_3-way'!X517)))</f>
        <v>0.54050235754578013</v>
      </c>
      <c r="Z517" s="11">
        <f>'OddsRatio_working_3-way'!X517^(1/3)*COS('OddsRatio_working_3-way'!Y517/3)</f>
        <v>0.54206509438690442</v>
      </c>
      <c r="AA517" s="11">
        <f>'OddsRatio_working_3-way'!X517^(1/3)*COS(('OddsRatio_working_3-way'!Y517+2*PI())/3)</f>
        <v>-0.35653792745371227</v>
      </c>
      <c r="AB517" s="11">
        <f>'OddsRatio_working_3-way'!X517^(1/3)*COS(('OddsRatio_working_3-way'!Y517+4*PI())/3)</f>
        <v>-0.18552716693319221</v>
      </c>
      <c r="AC517" s="11">
        <f>'OddsRatio_working_3-way'!X517^(1/3)*SIN('OddsRatio_working_3-way'!Y517/3)</f>
        <v>9.8733108620845167E-2</v>
      </c>
      <c r="AD517" s="11">
        <f>'OddsRatio_working_3-way'!X517^(1/3)*SIN(('OddsRatio_working_3-way'!Y517+2*PI())/3)</f>
        <v>0.42007558793344629</v>
      </c>
      <c r="AE517" s="11">
        <f>'OddsRatio_working_3-way'!X517^(1/3)*SIN(('OddsRatio_working_3-way'!Y517+4*PI())/3)</f>
        <v>-0.51880869655429118</v>
      </c>
      <c r="AF517" s="11">
        <f>-'OddsRatio_working_3-way'!U517/(3*'OddsRatio_working_3-way'!X517^(1/3))*COS(('OddsRatio_working_3-way'!Y517)/3)</f>
        <v>0.54206509438690442</v>
      </c>
      <c r="AG517" s="11">
        <f>-'OddsRatio_working_3-way'!U517/(3*'OddsRatio_working_3-way'!X517^(1/3))*COS(('OddsRatio_working_3-way'!Y517+2*PI())/3)</f>
        <v>-0.35653792745371227</v>
      </c>
      <c r="AH517" s="11">
        <f>-'OddsRatio_working_3-way'!U517/(3*'OddsRatio_working_3-way'!X517^(1/3))*COS(('OddsRatio_working_3-way'!Y517+4*PI())/3)</f>
        <v>-0.18552716693319221</v>
      </c>
      <c r="AI517" s="11">
        <f>'OddsRatio_working_3-way'!U517/(3*'OddsRatio_working_3-way'!X517^(1/3))*SIN(('OddsRatio_working_3-way'!Y517)/3)</f>
        <v>-9.8733108620845167E-2</v>
      </c>
      <c r="AJ517" s="11">
        <f>'OddsRatio_working_3-way'!U517/(3*'OddsRatio_working_3-way'!X517^(1/3))*SIN(('OddsRatio_working_3-way'!Y517+2*PI())/3)</f>
        <v>-0.42007558793344629</v>
      </c>
      <c r="AK517" s="11">
        <f>'OddsRatio_working_3-way'!U517/(3*'OddsRatio_working_3-way'!X517^(1/3))*SIN(('OddsRatio_working_3-way'!Y517+4*PI())/3)</f>
        <v>0.51880869655429118</v>
      </c>
      <c r="AL517" s="11">
        <f>'OddsRatio_working_3-way'!Z517+'OddsRatio_working_3-way'!AF517</f>
        <v>1.0841301887738088</v>
      </c>
      <c r="AM517" s="11">
        <f>'OddsRatio_working_3-way'!AA517+'OddsRatio_working_3-way'!AG517</f>
        <v>-0.71307585490742453</v>
      </c>
      <c r="AN517" s="11">
        <f>'OddsRatio_working_3-way'!AB517+'OddsRatio_working_3-way'!AH517</f>
        <v>-0.37105433386638442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1.0841301887738088</v>
      </c>
      <c r="AS517" s="11">
        <f>IF(('OddsRatio_working_3-way'!X517=0),IF(Q517&gt;0,-Q517^(1/3),(-Q517)^(1/3)),'OddsRatio_working_3-way'!AM517-'OddsRatio_working_3-way'!R517/3)</f>
        <v>-0.71307585490742453</v>
      </c>
      <c r="AT517" s="11">
        <f>IF(('OddsRatio_working_3-way'!X517=0),IF(Q517&gt;0,-Q517^(1/3),(-Q517)^(1/3)),'OddsRatio_working_3-way'!AN517-'OddsRatio_working_3-way'!R517/3)</f>
        <v>-0.37105433386638442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9">
        <f t="shared" si="117"/>
        <v>0.59393274227823067</v>
      </c>
      <c r="E518" s="9">
        <f t="shared" si="118"/>
        <v>0.26385880234291681</v>
      </c>
      <c r="F518" s="9">
        <f t="shared" si="119"/>
        <v>0.14220845537885221</v>
      </c>
      <c r="G518" s="9">
        <f t="shared" si="120"/>
        <v>1.102729557157514</v>
      </c>
      <c r="H518" s="9">
        <f t="shared" si="121"/>
        <v>1.683692325437659</v>
      </c>
      <c r="I518" s="9">
        <f t="shared" si="122"/>
        <v>3.7899057796085103</v>
      </c>
      <c r="J518" s="9">
        <f t="shared" si="123"/>
        <v>7.0319306776516033</v>
      </c>
      <c r="K518" s="11">
        <f t="shared" si="124"/>
        <v>0.61728395061728392</v>
      </c>
      <c r="L518" s="11">
        <f t="shared" si="125"/>
        <v>0.28328611898016998</v>
      </c>
      <c r="M518" s="11">
        <f t="shared" si="126"/>
        <v>0.15455950540958269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-0.2319025565373567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0.23297711618763381</v>
      </c>
      <c r="Q518" s="11">
        <f>2*'OddsRatio_working_3-way'!K518*'OddsRatio_working_3-way'!L518*'OddsRatio_working_3-way'!M518</f>
        <v>5.4055015356759592E-2</v>
      </c>
      <c r="R518" s="11">
        <f t="shared" si="127"/>
        <v>0</v>
      </c>
      <c r="S518" s="11">
        <f t="shared" si="128"/>
        <v>-1.0046336688405761</v>
      </c>
      <c r="T518" s="11">
        <f t="shared" si="129"/>
        <v>-0.23309365866370682</v>
      </c>
      <c r="U518" s="11">
        <f>'OddsRatio_working_3-way'!S518-'OddsRatio_working_3-way'!R518^2/3</f>
        <v>-1.0046336688405761</v>
      </c>
      <c r="V518" s="11">
        <f>'OddsRatio_working_3-way'!S518*'OddsRatio_working_3-way'!R518/3-2*'OddsRatio_working_3-way'!R518^3/27-'OddsRatio_working_3-way'!T518</f>
        <v>0.23309365866370682</v>
      </c>
      <c r="W518" s="11">
        <f>'OddsRatio_working_3-way'!V518^2+4*'OddsRatio_working_3-way'!U518^3/27</f>
        <v>-9.5884460168023725E-2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0.19378926303929767</v>
      </c>
      <c r="Y518" s="11">
        <f>IF('OddsRatio_working_3-way'!W518&gt;=0,IF('OddsRatio_working_3-way'!V518+SQRT('OddsRatio_working_3-way'!W518)&gt;0,0,PI()),ACOS('OddsRatio_working_3-way'!V518/(2*'OddsRatio_working_3-way'!X518)))</f>
        <v>0.92553136561216542</v>
      </c>
      <c r="Z518" s="11">
        <f>'OddsRatio_working_3-way'!X518^(1/3)*COS('OddsRatio_working_3-way'!Y518/3)</f>
        <v>0.5513647785787571</v>
      </c>
      <c r="AA518" s="11">
        <f>'OddsRatio_working_3-way'!X518^(1/3)*COS(('OddsRatio_working_3-way'!Y518+2*PI())/3)</f>
        <v>-0.42785360180095311</v>
      </c>
      <c r="AB518" s="11">
        <f>'OddsRatio_working_3-way'!X518^(1/3)*COS(('OddsRatio_working_3-way'!Y518+4*PI())/3)</f>
        <v>-0.12351117677780377</v>
      </c>
      <c r="AC518" s="11">
        <f>'OddsRatio_working_3-way'!X518^(1/3)*SIN('OddsRatio_working_3-way'!Y518/3)</f>
        <v>0.17571218101293867</v>
      </c>
      <c r="AD518" s="11">
        <f>'OddsRatio_working_3-way'!X518^(1/3)*SIN(('OddsRatio_working_3-way'!Y518+2*PI())/3)</f>
        <v>0.3896398144947163</v>
      </c>
      <c r="AE518" s="11">
        <f>'OddsRatio_working_3-way'!X518^(1/3)*SIN(('OddsRatio_working_3-way'!Y518+4*PI())/3)</f>
        <v>-0.56535199550765503</v>
      </c>
      <c r="AF518" s="11">
        <f>-'OddsRatio_working_3-way'!U518/(3*'OddsRatio_working_3-way'!X518^(1/3))*COS(('OddsRatio_working_3-way'!Y518)/3)</f>
        <v>0.55136477857875699</v>
      </c>
      <c r="AG518" s="11">
        <f>-'OddsRatio_working_3-way'!U518/(3*'OddsRatio_working_3-way'!X518^(1/3))*COS(('OddsRatio_working_3-way'!Y518+2*PI())/3)</f>
        <v>-0.42785360180095305</v>
      </c>
      <c r="AH518" s="11">
        <f>-'OddsRatio_working_3-way'!U518/(3*'OddsRatio_working_3-way'!X518^(1/3))*COS(('OddsRatio_working_3-way'!Y518+4*PI())/3)</f>
        <v>-0.12351117677780375</v>
      </c>
      <c r="AI518" s="11">
        <f>'OddsRatio_working_3-way'!U518/(3*'OddsRatio_working_3-way'!X518^(1/3))*SIN(('OddsRatio_working_3-way'!Y518)/3)</f>
        <v>-0.17571218101293865</v>
      </c>
      <c r="AJ518" s="11">
        <f>'OddsRatio_working_3-way'!U518/(3*'OddsRatio_working_3-way'!X518^(1/3))*SIN(('OddsRatio_working_3-way'!Y518+2*PI())/3)</f>
        <v>-0.38963981449471624</v>
      </c>
      <c r="AK518" s="11">
        <f>'OddsRatio_working_3-way'!U518/(3*'OddsRatio_working_3-way'!X518^(1/3))*SIN(('OddsRatio_working_3-way'!Y518+4*PI())/3)</f>
        <v>0.56535199550765491</v>
      </c>
      <c r="AL518" s="11">
        <f>'OddsRatio_working_3-way'!Z518+'OddsRatio_working_3-way'!AF518</f>
        <v>1.102729557157514</v>
      </c>
      <c r="AM518" s="11">
        <f>'OddsRatio_working_3-way'!AA518+'OddsRatio_working_3-way'!AG518</f>
        <v>-0.85570720360190622</v>
      </c>
      <c r="AN518" s="11">
        <f>'OddsRatio_working_3-way'!AB518+'OddsRatio_working_3-way'!AH518</f>
        <v>-0.24702235355560753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1.102729557157514</v>
      </c>
      <c r="AS518" s="11">
        <f>IF(('OddsRatio_working_3-way'!X518=0),IF(Q518&gt;0,-Q518^(1/3),(-Q518)^(1/3)),'OddsRatio_working_3-way'!AM518-'OddsRatio_working_3-way'!R518/3)</f>
        <v>-0.85570720360190622</v>
      </c>
      <c r="AT518" s="11">
        <f>IF(('OddsRatio_working_3-way'!X518=0),IF(Q518&gt;0,-Q518^(1/3),(-Q518)^(1/3)),'OddsRatio_working_3-way'!AN518-'OddsRatio_working_3-way'!R518/3)</f>
        <v>-0.24702235355560753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9">
        <f t="shared" si="117"/>
        <v>0.34798108554766288</v>
      </c>
      <c r="E519" s="9">
        <f t="shared" si="118"/>
        <v>0.2566256156720379</v>
      </c>
      <c r="F519" s="9">
        <f t="shared" si="119"/>
        <v>0.39539329878029911</v>
      </c>
      <c r="G519" s="9">
        <f t="shared" si="120"/>
        <v>1.0768502358779541</v>
      </c>
      <c r="H519" s="9">
        <f t="shared" si="121"/>
        <v>2.8737194104276402</v>
      </c>
      <c r="I519" s="9">
        <f t="shared" si="122"/>
        <v>3.8967271345116958</v>
      </c>
      <c r="J519" s="9">
        <f t="shared" si="123"/>
        <v>2.5291273349466947</v>
      </c>
      <c r="K519" s="11">
        <f t="shared" si="124"/>
        <v>0.36496350364963503</v>
      </c>
      <c r="L519" s="11">
        <f t="shared" si="125"/>
        <v>0.2710027100271003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-0.27164241178516013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0.23909118864368356</v>
      </c>
      <c r="Q519" s="11">
        <f>2*'OddsRatio_working_3-way'!K519*'OddsRatio_working_3-way'!L519*'OddsRatio_working_3-way'!M519</f>
        <v>8.174057731407984E-2</v>
      </c>
      <c r="R519" s="11">
        <f t="shared" si="127"/>
        <v>0</v>
      </c>
      <c r="S519" s="11">
        <f t="shared" si="128"/>
        <v>-0.88016884798084816</v>
      </c>
      <c r="T519" s="11">
        <f t="shared" si="129"/>
        <v>-0.30091242666011897</v>
      </c>
      <c r="U519" s="11">
        <f>'OddsRatio_working_3-way'!S519-'OddsRatio_working_3-way'!R519^2/3</f>
        <v>-0.88016884798084816</v>
      </c>
      <c r="V519" s="11">
        <f>'OddsRatio_working_3-way'!S519*'OddsRatio_working_3-way'!R519/3-2*'OddsRatio_working_3-way'!R519^3/27-'OddsRatio_working_3-way'!T519</f>
        <v>0.30091242666011897</v>
      </c>
      <c r="W519" s="11">
        <f>'OddsRatio_working_3-way'!V519^2+4*'OddsRatio_working_3-way'!U519^3/27</f>
        <v>-1.04686511703143E-2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0.15891581079992936</v>
      </c>
      <c r="Y519" s="11">
        <f>IF('OddsRatio_working_3-way'!W519&gt;=0,IF('OddsRatio_working_3-way'!V519+SQRT('OddsRatio_working_3-way'!W519)&gt;0,0,PI()),ACOS('OddsRatio_working_3-way'!V519/(2*'OddsRatio_working_3-way'!X519)))</f>
        <v>0.32775698048891533</v>
      </c>
      <c r="Z519" s="11">
        <f>'OddsRatio_working_3-way'!X519^(1/3)*COS('OddsRatio_working_3-way'!Y519/3)</f>
        <v>0.53842511793897707</v>
      </c>
      <c r="AA519" s="11">
        <f>'OddsRatio_working_3-way'!X519^(1/3)*COS(('OddsRatio_working_3-way'!Y519+2*PI())/3)</f>
        <v>-0.32035946771782864</v>
      </c>
      <c r="AB519" s="11">
        <f>'OddsRatio_working_3-way'!X519^(1/3)*COS(('OddsRatio_working_3-way'!Y519+4*PI())/3)</f>
        <v>-0.21806565022114854</v>
      </c>
      <c r="AC519" s="11">
        <f>'OddsRatio_working_3-way'!X519^(1/3)*SIN('OddsRatio_working_3-way'!Y519/3)</f>
        <v>5.9059363068142794E-2</v>
      </c>
      <c r="AD519" s="11">
        <f>'OddsRatio_working_3-way'!X519^(1/3)*SIN(('OddsRatio_working_3-way'!Y519+2*PI())/3)</f>
        <v>0.4367601486367152</v>
      </c>
      <c r="AE519" s="11">
        <f>'OddsRatio_working_3-way'!X519^(1/3)*SIN(('OddsRatio_working_3-way'!Y519+4*PI())/3)</f>
        <v>-0.49581951170485788</v>
      </c>
      <c r="AF519" s="11">
        <f>-'OddsRatio_working_3-way'!U519/(3*'OddsRatio_working_3-way'!X519^(1/3))*COS(('OddsRatio_working_3-way'!Y519)/3)</f>
        <v>0.53842511793897707</v>
      </c>
      <c r="AG519" s="11">
        <f>-'OddsRatio_working_3-way'!U519/(3*'OddsRatio_working_3-way'!X519^(1/3))*COS(('OddsRatio_working_3-way'!Y519+2*PI())/3)</f>
        <v>-0.32035946771782864</v>
      </c>
      <c r="AH519" s="11">
        <f>-'OddsRatio_working_3-way'!U519/(3*'OddsRatio_working_3-way'!X519^(1/3))*COS(('OddsRatio_working_3-way'!Y519+4*PI())/3)</f>
        <v>-0.21806565022114854</v>
      </c>
      <c r="AI519" s="11">
        <f>'OddsRatio_working_3-way'!U519/(3*'OddsRatio_working_3-way'!X519^(1/3))*SIN(('OddsRatio_working_3-way'!Y519)/3)</f>
        <v>-5.9059363068142794E-2</v>
      </c>
      <c r="AJ519" s="11">
        <f>'OddsRatio_working_3-way'!U519/(3*'OddsRatio_working_3-way'!X519^(1/3))*SIN(('OddsRatio_working_3-way'!Y519+2*PI())/3)</f>
        <v>-0.4367601486367152</v>
      </c>
      <c r="AK519" s="11">
        <f>'OddsRatio_working_3-way'!U519/(3*'OddsRatio_working_3-way'!X519^(1/3))*SIN(('OddsRatio_working_3-way'!Y519+4*PI())/3)</f>
        <v>0.49581951170485788</v>
      </c>
      <c r="AL519" s="11">
        <f>'OddsRatio_working_3-way'!Z519+'OddsRatio_working_3-way'!AF519</f>
        <v>1.0768502358779541</v>
      </c>
      <c r="AM519" s="11">
        <f>'OddsRatio_working_3-way'!AA519+'OddsRatio_working_3-way'!AG519</f>
        <v>-0.64071893543565728</v>
      </c>
      <c r="AN519" s="11">
        <f>'OddsRatio_working_3-way'!AB519+'OddsRatio_working_3-way'!AH519</f>
        <v>-0.43613130044229709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1.0768502358779541</v>
      </c>
      <c r="AS519" s="11">
        <f>IF(('OddsRatio_working_3-way'!X519=0),IF(Q519&gt;0,-Q519^(1/3),(-Q519)^(1/3)),'OddsRatio_working_3-way'!AM519-'OddsRatio_working_3-way'!R519/3)</f>
        <v>-0.64071893543565728</v>
      </c>
      <c r="AT519" s="11">
        <f>IF(('OddsRatio_working_3-way'!X519=0),IF(Q519&gt;0,-Q519^(1/3),(-Q519)^(1/3)),'OddsRatio_working_3-way'!AN519-'OddsRatio_working_3-way'!R519/3)</f>
        <v>-0.43613130044229709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9">
        <f t="shared" si="117"/>
        <v>0.531145449273007</v>
      </c>
      <c r="E520" s="9">
        <f t="shared" si="118"/>
        <v>0.20724808695121089</v>
      </c>
      <c r="F520" s="9">
        <f t="shared" si="119"/>
        <v>0.26160646377578234</v>
      </c>
      <c r="G520" s="9">
        <f t="shared" si="120"/>
        <v>1.0897820539883458</v>
      </c>
      <c r="H520" s="9">
        <f t="shared" si="121"/>
        <v>1.8827234637305597</v>
      </c>
      <c r="I520" s="9">
        <f t="shared" si="122"/>
        <v>4.8251350094990944</v>
      </c>
      <c r="J520" s="9">
        <f t="shared" si="123"/>
        <v>3.8225355198298159</v>
      </c>
      <c r="K520" s="11">
        <f t="shared" si="124"/>
        <v>0.5524861878453039</v>
      </c>
      <c r="L520" s="11">
        <f t="shared" si="125"/>
        <v>0.22172949002217296</v>
      </c>
      <c r="M520" s="11">
        <f t="shared" si="126"/>
        <v>0.2785515320334262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-0.25127098029863248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0.23579168285957236</v>
      </c>
      <c r="Q520" s="11">
        <f>2*'OddsRatio_working_3-way'!K520*'OddsRatio_working_3-way'!L520*'OddsRatio_working_3-way'!M520</f>
        <v>6.8246507339963056E-2</v>
      </c>
      <c r="R520" s="11">
        <f t="shared" si="127"/>
        <v>0</v>
      </c>
      <c r="S520" s="11">
        <f t="shared" si="128"/>
        <v>-0.93839600012439495</v>
      </c>
      <c r="T520" s="11">
        <f t="shared" si="129"/>
        <v>-0.27160520987681475</v>
      </c>
      <c r="U520" s="11">
        <f>'OddsRatio_working_3-way'!S520-'OddsRatio_working_3-way'!R520^2/3</f>
        <v>-0.93839600012439495</v>
      </c>
      <c r="V520" s="11">
        <f>'OddsRatio_working_3-way'!S520*'OddsRatio_working_3-way'!R520/3-2*'OddsRatio_working_3-way'!R520^3/27-'OddsRatio_working_3-way'!T520</f>
        <v>0.27160520987681475</v>
      </c>
      <c r="W520" s="11">
        <f>'OddsRatio_working_3-way'!V520^2+4*'OddsRatio_working_3-way'!U520^3/27</f>
        <v>-4.8651257129689165E-2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0.17494331021928056</v>
      </c>
      <c r="Y520" s="11">
        <f>IF('OddsRatio_working_3-way'!W520&gt;=0,IF('OddsRatio_working_3-way'!V520+SQRT('OddsRatio_working_3-way'!W520)&gt;0,0,PI()),ACOS('OddsRatio_working_3-way'!V520/(2*'OddsRatio_working_3-way'!X520)))</f>
        <v>0.68207492047279039</v>
      </c>
      <c r="Z520" s="11">
        <f>'OddsRatio_working_3-way'!X520^(1/3)*COS('OddsRatio_working_3-way'!Y520/3)</f>
        <v>0.54489102699417291</v>
      </c>
      <c r="AA520" s="11">
        <f>'OddsRatio_working_3-way'!X520^(1/3)*COS(('OddsRatio_working_3-way'!Y520+2*PI())/3)</f>
        <v>-0.38162118183497817</v>
      </c>
      <c r="AB520" s="11">
        <f>'OddsRatio_working_3-way'!X520^(1/3)*COS(('OddsRatio_working_3-way'!Y520+4*PI())/3)</f>
        <v>-0.16326984515919488</v>
      </c>
      <c r="AC520" s="11">
        <f>'OddsRatio_working_3-way'!X520^(1/3)*SIN('OddsRatio_working_3-way'!Y520/3)</f>
        <v>0.12606520300767826</v>
      </c>
      <c r="AD520" s="11">
        <f>'OddsRatio_working_3-way'!X520^(1/3)*SIN(('OddsRatio_working_3-way'!Y520+2*PI())/3)</f>
        <v>0.40885687016730698</v>
      </c>
      <c r="AE520" s="11">
        <f>'OddsRatio_working_3-way'!X520^(1/3)*SIN(('OddsRatio_working_3-way'!Y520+4*PI())/3)</f>
        <v>-0.53492207317498508</v>
      </c>
      <c r="AF520" s="11">
        <f>-'OddsRatio_working_3-way'!U520/(3*'OddsRatio_working_3-way'!X520^(1/3))*COS(('OddsRatio_working_3-way'!Y520)/3)</f>
        <v>0.54489102699417302</v>
      </c>
      <c r="AG520" s="11">
        <f>-'OddsRatio_working_3-way'!U520/(3*'OddsRatio_working_3-way'!X520^(1/3))*COS(('OddsRatio_working_3-way'!Y520+2*PI())/3)</f>
        <v>-0.38162118183497823</v>
      </c>
      <c r="AH520" s="11">
        <f>-'OddsRatio_working_3-way'!U520/(3*'OddsRatio_working_3-way'!X520^(1/3))*COS(('OddsRatio_working_3-way'!Y520+4*PI())/3)</f>
        <v>-0.1632698451591949</v>
      </c>
      <c r="AI520" s="11">
        <f>'OddsRatio_working_3-way'!U520/(3*'OddsRatio_working_3-way'!X520^(1/3))*SIN(('OddsRatio_working_3-way'!Y520)/3)</f>
        <v>-0.12606520300767829</v>
      </c>
      <c r="AJ520" s="11">
        <f>'OddsRatio_working_3-way'!U520/(3*'OddsRatio_working_3-way'!X520^(1/3))*SIN(('OddsRatio_working_3-way'!Y520+2*PI())/3)</f>
        <v>-0.40885687016730704</v>
      </c>
      <c r="AK520" s="11">
        <f>'OddsRatio_working_3-way'!U520/(3*'OddsRatio_working_3-way'!X520^(1/3))*SIN(('OddsRatio_working_3-way'!Y520+4*PI())/3)</f>
        <v>0.53492207317498519</v>
      </c>
      <c r="AL520" s="11">
        <f>'OddsRatio_working_3-way'!Z520+'OddsRatio_working_3-way'!AF520</f>
        <v>1.0897820539883458</v>
      </c>
      <c r="AM520" s="11">
        <f>'OddsRatio_working_3-way'!AA520+'OddsRatio_working_3-way'!AG520</f>
        <v>-0.76324236366995635</v>
      </c>
      <c r="AN520" s="11">
        <f>'OddsRatio_working_3-way'!AB520+'OddsRatio_working_3-way'!AH520</f>
        <v>-0.32653969031838981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1.0897820539883458</v>
      </c>
      <c r="AS520" s="11">
        <f>IF(('OddsRatio_working_3-way'!X520=0),IF(Q520&gt;0,-Q520^(1/3),(-Q520)^(1/3)),'OddsRatio_working_3-way'!AM520-'OddsRatio_working_3-way'!R520/3)</f>
        <v>-0.76324236366995635</v>
      </c>
      <c r="AT520" s="11">
        <f>IF(('OddsRatio_working_3-way'!X520=0),IF(Q520&gt;0,-Q520^(1/3),(-Q520)^(1/3)),'OddsRatio_working_3-way'!AN520-'OddsRatio_working_3-way'!R520/3)</f>
        <v>-0.32653969031838981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9">
        <f t="shared" si="117"/>
        <v>0.35202948646772142</v>
      </c>
      <c r="E521" s="9">
        <f t="shared" si="118"/>
        <v>0.26550631358503612</v>
      </c>
      <c r="F521" s="9">
        <f t="shared" si="119"/>
        <v>0.38246419994724234</v>
      </c>
      <c r="G521" s="9">
        <f t="shared" si="120"/>
        <v>1.0764158669629584</v>
      </c>
      <c r="H521" s="9">
        <f t="shared" si="121"/>
        <v>2.8406711325066594</v>
      </c>
      <c r="I521" s="9">
        <f t="shared" si="122"/>
        <v>3.7663887780948038</v>
      </c>
      <c r="J521" s="9">
        <f t="shared" si="123"/>
        <v>2.6146238004444373</v>
      </c>
      <c r="K521" s="11">
        <f t="shared" si="124"/>
        <v>0.36900369003690037</v>
      </c>
      <c r="L521" s="11">
        <f t="shared" si="125"/>
        <v>0.28011204481792717</v>
      </c>
      <c r="M521" s="11">
        <f t="shared" si="126"/>
        <v>0.4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-0.27254798598406149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0.23897381830961167</v>
      </c>
      <c r="Q521" s="11">
        <f>2*'OddsRatio_working_3-way'!K521*'OddsRatio_working_3-way'!L521*'OddsRatio_working_3-way'!M521</f>
        <v>8.2689902529277395E-2</v>
      </c>
      <c r="R521" s="11">
        <f t="shared" si="127"/>
        <v>0</v>
      </c>
      <c r="S521" s="11">
        <f t="shared" si="128"/>
        <v>-0.87681373775987759</v>
      </c>
      <c r="T521" s="11">
        <f t="shared" si="129"/>
        <v>-0.30339575701033827</v>
      </c>
      <c r="U521" s="11">
        <f>'OddsRatio_working_3-way'!S521-'OddsRatio_working_3-way'!R521^2/3</f>
        <v>-0.87681373775987759</v>
      </c>
      <c r="V521" s="11">
        <f>'OddsRatio_working_3-way'!S521*'OddsRatio_working_3-way'!R521/3-2*'OddsRatio_working_3-way'!R521^3/27-'OddsRatio_working_3-way'!T521</f>
        <v>0.30339575701033827</v>
      </c>
      <c r="W521" s="11">
        <f>'OddsRatio_working_3-way'!V521^2+4*'OddsRatio_working_3-way'!U521^3/27</f>
        <v>-7.8171546579027806E-3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0.15800802197181241</v>
      </c>
      <c r="Y521" s="11">
        <f>IF('OddsRatio_working_3-way'!W521&gt;=0,IF('OddsRatio_working_3-way'!V521+SQRT('OddsRatio_working_3-way'!W521)&gt;0,0,PI()),ACOS('OddsRatio_working_3-way'!V521/(2*'OddsRatio_working_3-way'!X521)))</f>
        <v>0.28356398009305583</v>
      </c>
      <c r="Z521" s="11">
        <f>'OddsRatio_working_3-way'!X521^(1/3)*COS('OddsRatio_working_3-way'!Y521/3)</f>
        <v>0.53820793348147933</v>
      </c>
      <c r="AA521" s="11">
        <f>'OddsRatio_working_3-way'!X521^(1/3)*COS(('OddsRatio_working_3-way'!Y521+2*PI())/3)</f>
        <v>-0.31329219699683947</v>
      </c>
      <c r="AB521" s="11">
        <f>'OddsRatio_working_3-way'!X521^(1/3)*COS(('OddsRatio_working_3-way'!Y521+4*PI())/3)</f>
        <v>-0.22491573648463958</v>
      </c>
      <c r="AC521" s="11">
        <f>'OddsRatio_working_3-way'!X521^(1/3)*SIN('OddsRatio_working_3-way'!Y521/3)</f>
        <v>5.1024173266744896E-2</v>
      </c>
      <c r="AD521" s="11">
        <f>'OddsRatio_working_3-way'!X521^(1/3)*SIN(('OddsRatio_working_3-way'!Y521+2*PI())/3)</f>
        <v>0.44058965627991409</v>
      </c>
      <c r="AE521" s="11">
        <f>'OddsRatio_working_3-way'!X521^(1/3)*SIN(('OddsRatio_working_3-way'!Y521+4*PI())/3)</f>
        <v>-0.49161382954665894</v>
      </c>
      <c r="AF521" s="11">
        <f>-'OddsRatio_working_3-way'!U521/(3*'OddsRatio_working_3-way'!X521^(1/3))*COS(('OddsRatio_working_3-way'!Y521)/3)</f>
        <v>0.53820793348147911</v>
      </c>
      <c r="AG521" s="11">
        <f>-'OddsRatio_working_3-way'!U521/(3*'OddsRatio_working_3-way'!X521^(1/3))*COS(('OddsRatio_working_3-way'!Y521+2*PI())/3)</f>
        <v>-0.3132921969968393</v>
      </c>
      <c r="AH521" s="11">
        <f>-'OddsRatio_working_3-way'!U521/(3*'OddsRatio_working_3-way'!X521^(1/3))*COS(('OddsRatio_working_3-way'!Y521+4*PI())/3)</f>
        <v>-0.22491573648463947</v>
      </c>
      <c r="AI521" s="11">
        <f>'OddsRatio_working_3-way'!U521/(3*'OddsRatio_working_3-way'!X521^(1/3))*SIN(('OddsRatio_working_3-way'!Y521)/3)</f>
        <v>-5.1024173266744875E-2</v>
      </c>
      <c r="AJ521" s="11">
        <f>'OddsRatio_working_3-way'!U521/(3*'OddsRatio_working_3-way'!X521^(1/3))*SIN(('OddsRatio_working_3-way'!Y521+2*PI())/3)</f>
        <v>-0.44058965627991392</v>
      </c>
      <c r="AK521" s="11">
        <f>'OddsRatio_working_3-way'!U521/(3*'OddsRatio_working_3-way'!X521^(1/3))*SIN(('OddsRatio_working_3-way'!Y521+4*PI())/3)</f>
        <v>0.49161382954665878</v>
      </c>
      <c r="AL521" s="11">
        <f>'OddsRatio_working_3-way'!Z521+'OddsRatio_working_3-way'!AF521</f>
        <v>1.0764158669629584</v>
      </c>
      <c r="AM521" s="11">
        <f>'OddsRatio_working_3-way'!AA521+'OddsRatio_working_3-way'!AG521</f>
        <v>-0.62658439399367882</v>
      </c>
      <c r="AN521" s="11">
        <f>'OddsRatio_working_3-way'!AB521+'OddsRatio_working_3-way'!AH521</f>
        <v>-0.44983147296927906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1.0764158669629584</v>
      </c>
      <c r="AS521" s="11">
        <f>IF(('OddsRatio_working_3-way'!X521=0),IF(Q521&gt;0,-Q521^(1/3),(-Q521)^(1/3)),'OddsRatio_working_3-way'!AM521-'OddsRatio_working_3-way'!R521/3)</f>
        <v>-0.62658439399367882</v>
      </c>
      <c r="AT521" s="11">
        <f>IF(('OddsRatio_working_3-way'!X521=0),IF(Q521&gt;0,-Q521^(1/3),(-Q521)^(1/3)),'OddsRatio_working_3-way'!AN521-'OddsRatio_working_3-way'!R521/3)</f>
        <v>-0.44983147296927906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9">
        <f t="shared" si="117"/>
        <v>0.39879859639211707</v>
      </c>
      <c r="E522" s="9">
        <f t="shared" si="118"/>
        <v>0.2740515882063545</v>
      </c>
      <c r="F522" s="9">
        <f t="shared" si="119"/>
        <v>0.32714981540152854</v>
      </c>
      <c r="G522" s="9">
        <f t="shared" si="120"/>
        <v>1.0768081379689607</v>
      </c>
      <c r="H522" s="9">
        <f t="shared" si="121"/>
        <v>2.5075313931565448</v>
      </c>
      <c r="I522" s="9">
        <f t="shared" si="122"/>
        <v>3.648948019403643</v>
      </c>
      <c r="J522" s="9">
        <f t="shared" si="123"/>
        <v>3.0567035435207148</v>
      </c>
      <c r="K522" s="11">
        <f t="shared" si="124"/>
        <v>0.41666666666666669</v>
      </c>
      <c r="L522" s="11">
        <f t="shared" si="125"/>
        <v>0.28901734104046245</v>
      </c>
      <c r="M522" s="11">
        <f t="shared" si="126"/>
        <v>0.3436426116838488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-0.27221758735077384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0.23877864516086322</v>
      </c>
      <c r="Q522" s="11">
        <f>2*'OddsRatio_working_3-way'!K522*'OddsRatio_working_3-way'!L522*'OddsRatio_working_3-way'!M522</f>
        <v>8.276556158088845E-2</v>
      </c>
      <c r="R522" s="11">
        <f t="shared" si="127"/>
        <v>0</v>
      </c>
      <c r="S522" s="11">
        <f t="shared" si="128"/>
        <v>-0.87716097804209137</v>
      </c>
      <c r="T522" s="11">
        <f t="shared" si="129"/>
        <v>-0.30404193346346314</v>
      </c>
      <c r="U522" s="11">
        <f>'OddsRatio_working_3-way'!S522-'OddsRatio_working_3-way'!R522^2/3</f>
        <v>-0.87716097804209137</v>
      </c>
      <c r="V522" s="11">
        <f>'OddsRatio_working_3-way'!S522*'OddsRatio_working_3-way'!R522/3-2*'OddsRatio_working_3-way'!R522^3/27-'OddsRatio_working_3-way'!T522</f>
        <v>0.30404193346346314</v>
      </c>
      <c r="W522" s="11">
        <f>'OddsRatio_working_3-way'!V522^2+4*'OddsRatio_working_3-way'!U522^3/27</f>
        <v>-7.5433382254773557E-3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0.1581018939874522</v>
      </c>
      <c r="Y522" s="11">
        <f>IF('OddsRatio_working_3-way'!W522&gt;=0,IF('OddsRatio_working_3-way'!V522+SQRT('OddsRatio_working_3-way'!W522)&gt;0,0,PI()),ACOS('OddsRatio_working_3-way'!V522/(2*'OddsRatio_working_3-way'!X522)))</f>
        <v>0.27824878421379262</v>
      </c>
      <c r="Z522" s="11">
        <f>'OddsRatio_working_3-way'!X522^(1/3)*COS('OddsRatio_working_3-way'!Y522/3)</f>
        <v>0.53840406898448034</v>
      </c>
      <c r="AA522" s="11">
        <f>'OddsRatio_working_3-way'!X522^(1/3)*COS(('OddsRatio_working_3-way'!Y522+2*PI())/3)</f>
        <v>-0.31257297391299793</v>
      </c>
      <c r="AB522" s="11">
        <f>'OddsRatio_working_3-way'!X522^(1/3)*COS(('OddsRatio_working_3-way'!Y522+4*PI())/3)</f>
        <v>-0.22583109507148233</v>
      </c>
      <c r="AC522" s="11">
        <f>'OddsRatio_working_3-way'!X522^(1/3)*SIN('OddsRatio_working_3-way'!Y522/3)</f>
        <v>5.0080447099163004E-2</v>
      </c>
      <c r="AD522" s="11">
        <f>'OddsRatio_working_3-way'!X522^(1/3)*SIN(('OddsRatio_working_3-way'!Y522+2*PI())/3)</f>
        <v>0.44123137769188792</v>
      </c>
      <c r="AE522" s="11">
        <f>'OddsRatio_working_3-way'!X522^(1/3)*SIN(('OddsRatio_working_3-way'!Y522+4*PI())/3)</f>
        <v>-0.49131182479105084</v>
      </c>
      <c r="AF522" s="11">
        <f>-'OddsRatio_working_3-way'!U522/(3*'OddsRatio_working_3-way'!X522^(1/3))*COS(('OddsRatio_working_3-way'!Y522)/3)</f>
        <v>0.53840406898448034</v>
      </c>
      <c r="AG522" s="11">
        <f>-'OddsRatio_working_3-way'!U522/(3*'OddsRatio_working_3-way'!X522^(1/3))*COS(('OddsRatio_working_3-way'!Y522+2*PI())/3)</f>
        <v>-0.31257297391299793</v>
      </c>
      <c r="AH522" s="11">
        <f>-'OddsRatio_working_3-way'!U522/(3*'OddsRatio_working_3-way'!X522^(1/3))*COS(('OddsRatio_working_3-way'!Y522+4*PI())/3)</f>
        <v>-0.22583109507148233</v>
      </c>
      <c r="AI522" s="11">
        <f>'OddsRatio_working_3-way'!U522/(3*'OddsRatio_working_3-way'!X522^(1/3))*SIN(('OddsRatio_working_3-way'!Y522)/3)</f>
        <v>-5.0080447099163004E-2</v>
      </c>
      <c r="AJ522" s="11">
        <f>'OddsRatio_working_3-way'!U522/(3*'OddsRatio_working_3-way'!X522^(1/3))*SIN(('OddsRatio_working_3-way'!Y522+2*PI())/3)</f>
        <v>-0.44123137769188792</v>
      </c>
      <c r="AK522" s="11">
        <f>'OddsRatio_working_3-way'!U522/(3*'OddsRatio_working_3-way'!X522^(1/3))*SIN(('OddsRatio_working_3-way'!Y522+4*PI())/3)</f>
        <v>0.49131182479105084</v>
      </c>
      <c r="AL522" s="11">
        <f>'OddsRatio_working_3-way'!Z522+'OddsRatio_working_3-way'!AF522</f>
        <v>1.0768081379689607</v>
      </c>
      <c r="AM522" s="11">
        <f>'OddsRatio_working_3-way'!AA522+'OddsRatio_working_3-way'!AG522</f>
        <v>-0.62514594782599586</v>
      </c>
      <c r="AN522" s="11">
        <f>'OddsRatio_working_3-way'!AB522+'OddsRatio_working_3-way'!AH522</f>
        <v>-0.45166219014296466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1.0768081379689607</v>
      </c>
      <c r="AS522" s="11">
        <f>IF(('OddsRatio_working_3-way'!X522=0),IF(Q522&gt;0,-Q522^(1/3),(-Q522)^(1/3)),'OddsRatio_working_3-way'!AM522-'OddsRatio_working_3-way'!R522/3)</f>
        <v>-0.62514594782599586</v>
      </c>
      <c r="AT522" s="11">
        <f>IF(('OddsRatio_working_3-way'!X522=0),IF(Q522&gt;0,-Q522^(1/3),(-Q522)^(1/3)),'OddsRatio_working_3-way'!AN522-'OddsRatio_working_3-way'!R522/3)</f>
        <v>-0.45166219014296466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9">
        <f t="shared" si="117"/>
        <v>0.47016301873841704</v>
      </c>
      <c r="E523" s="9">
        <f t="shared" si="118"/>
        <v>0.25126629142095785</v>
      </c>
      <c r="F523" s="9">
        <f t="shared" si="119"/>
        <v>0.27857068984062533</v>
      </c>
      <c r="G523" s="9">
        <f t="shared" si="120"/>
        <v>1.0835787067972071</v>
      </c>
      <c r="H523" s="9">
        <f t="shared" si="121"/>
        <v>2.1269218550690958</v>
      </c>
      <c r="I523" s="9">
        <f t="shared" si="122"/>
        <v>3.9798414436923197</v>
      </c>
      <c r="J523" s="9">
        <f t="shared" si="123"/>
        <v>3.5897531092453256</v>
      </c>
      <c r="K523" s="11">
        <f t="shared" si="124"/>
        <v>0.49019607843137253</v>
      </c>
      <c r="L523" s="11">
        <f t="shared" si="125"/>
        <v>0.26666666666666666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-0.26357414155436032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0.23830181039967607</v>
      </c>
      <c r="Q523" s="11">
        <f>2*'OddsRatio_working_3-way'!K523*'OddsRatio_working_3-way'!L523*'OddsRatio_working_3-way'!M523</f>
        <v>7.7120326990186422E-2</v>
      </c>
      <c r="R523" s="11">
        <f t="shared" si="127"/>
        <v>0</v>
      </c>
      <c r="S523" s="11">
        <f t="shared" si="128"/>
        <v>-0.90411680369839309</v>
      </c>
      <c r="T523" s="11">
        <f t="shared" si="129"/>
        <v>-0.29259443485384889</v>
      </c>
      <c r="U523" s="11">
        <f>'OddsRatio_working_3-way'!S523-'OddsRatio_working_3-way'!R523^2/3</f>
        <v>-0.90411680369839309</v>
      </c>
      <c r="V523" s="11">
        <f>'OddsRatio_working_3-way'!S523*'OddsRatio_working_3-way'!R523/3-2*'OddsRatio_working_3-way'!R523^3/27-'OddsRatio_working_3-way'!T523</f>
        <v>0.29259443485384889</v>
      </c>
      <c r="W523" s="11">
        <f>'OddsRatio_working_3-way'!V523^2+4*'OddsRatio_working_3-way'!U523^3/27</f>
        <v>-2.3877335589630774E-2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0.16544548867910694</v>
      </c>
      <c r="Y523" s="11">
        <f>IF('OddsRatio_working_3-way'!W523&gt;=0,IF('OddsRatio_working_3-way'!V523+SQRT('OddsRatio_working_3-way'!W523)&gt;0,0,PI()),ACOS('OddsRatio_working_3-way'!V523/(2*'OddsRatio_working_3-way'!X523)))</f>
        <v>0.48588425783288347</v>
      </c>
      <c r="Z523" s="11">
        <f>'OddsRatio_working_3-way'!X523^(1/3)*COS('OddsRatio_working_3-way'!Y523/3)</f>
        <v>0.54178935339860368</v>
      </c>
      <c r="AA523" s="11">
        <f>'OddsRatio_working_3-way'!X523^(1/3)*COS(('OddsRatio_working_3-way'!Y523+2*PI())/3)</f>
        <v>-0.34755903173174474</v>
      </c>
      <c r="AB523" s="11">
        <f>'OddsRatio_working_3-way'!X523^(1/3)*COS(('OddsRatio_working_3-way'!Y523+4*PI())/3)</f>
        <v>-0.19423032166685936</v>
      </c>
      <c r="AC523" s="11">
        <f>'OddsRatio_working_3-way'!X523^(1/3)*SIN('OddsRatio_working_3-way'!Y523/3)</f>
        <v>8.8524372030459902E-2</v>
      </c>
      <c r="AD523" s="11">
        <f>'OddsRatio_working_3-way'!X523^(1/3)*SIN(('OddsRatio_working_3-way'!Y523+2*PI())/3)</f>
        <v>0.42494115752790579</v>
      </c>
      <c r="AE523" s="11">
        <f>'OddsRatio_working_3-way'!X523^(1/3)*SIN(('OddsRatio_working_3-way'!Y523+4*PI())/3)</f>
        <v>-0.51346552955836555</v>
      </c>
      <c r="AF523" s="11">
        <f>-'OddsRatio_working_3-way'!U523/(3*'OddsRatio_working_3-way'!X523^(1/3))*COS(('OddsRatio_working_3-way'!Y523)/3)</f>
        <v>0.54178935339860357</v>
      </c>
      <c r="AG523" s="11">
        <f>-'OddsRatio_working_3-way'!U523/(3*'OddsRatio_working_3-way'!X523^(1/3))*COS(('OddsRatio_working_3-way'!Y523+2*PI())/3)</f>
        <v>-0.34755903173174463</v>
      </c>
      <c r="AH523" s="11">
        <f>-'OddsRatio_working_3-way'!U523/(3*'OddsRatio_working_3-way'!X523^(1/3))*COS(('OddsRatio_working_3-way'!Y523+4*PI())/3)</f>
        <v>-0.1942303216668593</v>
      </c>
      <c r="AI523" s="11">
        <f>'OddsRatio_working_3-way'!U523/(3*'OddsRatio_working_3-way'!X523^(1/3))*SIN(('OddsRatio_working_3-way'!Y523)/3)</f>
        <v>-8.8524372030459889E-2</v>
      </c>
      <c r="AJ523" s="11">
        <f>'OddsRatio_working_3-way'!U523/(3*'OddsRatio_working_3-way'!X523^(1/3))*SIN(('OddsRatio_working_3-way'!Y523+2*PI())/3)</f>
        <v>-0.42494115752790573</v>
      </c>
      <c r="AK523" s="11">
        <f>'OddsRatio_working_3-way'!U523/(3*'OddsRatio_working_3-way'!X523^(1/3))*SIN(('OddsRatio_working_3-way'!Y523+4*PI())/3)</f>
        <v>0.51346552955836544</v>
      </c>
      <c r="AL523" s="11">
        <f>'OddsRatio_working_3-way'!Z523+'OddsRatio_working_3-way'!AF523</f>
        <v>1.0835787067972071</v>
      </c>
      <c r="AM523" s="11">
        <f>'OddsRatio_working_3-way'!AA523+'OddsRatio_working_3-way'!AG523</f>
        <v>-0.69511806346348937</v>
      </c>
      <c r="AN523" s="11">
        <f>'OddsRatio_working_3-way'!AB523+'OddsRatio_working_3-way'!AH523</f>
        <v>-0.38846064333371866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1.0835787067972071</v>
      </c>
      <c r="AS523" s="11">
        <f>IF(('OddsRatio_working_3-way'!X523=0),IF(Q523&gt;0,-Q523^(1/3),(-Q523)^(1/3)),'OddsRatio_working_3-way'!AM523-'OddsRatio_working_3-way'!R523/3)</f>
        <v>-0.69511806346348937</v>
      </c>
      <c r="AT523" s="11">
        <f>IF(('OddsRatio_working_3-way'!X523=0),IF(Q523&gt;0,-Q523^(1/3),(-Q523)^(1/3)),'OddsRatio_working_3-way'!AN523-'OddsRatio_working_3-way'!R523/3)</f>
        <v>-0.38846064333371866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9">
        <f t="shared" si="117"/>
        <v>0.27428826848668658</v>
      </c>
      <c r="E524" s="9">
        <f t="shared" si="118"/>
        <v>0.24842746740694246</v>
      </c>
      <c r="F524" s="9">
        <f t="shared" si="119"/>
        <v>0.47728426410637093</v>
      </c>
      <c r="G524" s="9">
        <f t="shared" si="120"/>
        <v>1.0843440094069541</v>
      </c>
      <c r="H524" s="9">
        <f t="shared" si="121"/>
        <v>3.6457993829529682</v>
      </c>
      <c r="I524" s="9">
        <f t="shared" si="122"/>
        <v>4.0253197862454009</v>
      </c>
      <c r="J524" s="9">
        <f t="shared" si="123"/>
        <v>2.0951874495010232</v>
      </c>
      <c r="K524" s="11">
        <f t="shared" si="124"/>
        <v>0.29069767441860467</v>
      </c>
      <c r="L524" s="11">
        <f t="shared" si="125"/>
        <v>0.26385224274406333</v>
      </c>
      <c r="M524" s="11">
        <f t="shared" si="126"/>
        <v>0.49751243781094534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-0.26237454196770926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0.23811726176139009</v>
      </c>
      <c r="Q524" s="11">
        <f>2*'OddsRatio_working_3-way'!K524*'OddsRatio_working_3-way'!L524*'OddsRatio_working_3-way'!M524</f>
        <v>7.6319635179932718E-2</v>
      </c>
      <c r="R524" s="11">
        <f t="shared" si="127"/>
        <v>0</v>
      </c>
      <c r="S524" s="11">
        <f t="shared" si="128"/>
        <v>-0.90754712700249496</v>
      </c>
      <c r="T524" s="11">
        <f t="shared" si="129"/>
        <v>-0.29088048942387656</v>
      </c>
      <c r="U524" s="11">
        <f>'OddsRatio_working_3-way'!S524-'OddsRatio_working_3-way'!R524^2/3</f>
        <v>-0.90754712700249496</v>
      </c>
      <c r="V524" s="11">
        <f>'OddsRatio_working_3-way'!S524*'OddsRatio_working_3-way'!R524/3-2*'OddsRatio_working_3-way'!R524^3/27-'OddsRatio_working_3-way'!T524</f>
        <v>0.29088048942387656</v>
      </c>
      <c r="W524" s="11">
        <f>'OddsRatio_working_3-way'!V524^2+4*'OddsRatio_working_3-way'!U524^3/27</f>
        <v>-2.6128353929414677E-2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0.16638796009393877</v>
      </c>
      <c r="Y524" s="11">
        <f>IF('OddsRatio_working_3-way'!W524&gt;=0,IF('OddsRatio_working_3-way'!V524+SQRT('OddsRatio_working_3-way'!W524)&gt;0,0,PI()),ACOS('OddsRatio_working_3-way'!V524/(2*'OddsRatio_working_3-way'!X524)))</f>
        <v>0.50720988791753152</v>
      </c>
      <c r="Z524" s="11">
        <f>'OddsRatio_working_3-way'!X524^(1/3)*COS('OddsRatio_working_3-way'!Y524/3)</f>
        <v>0.54217200470347715</v>
      </c>
      <c r="AA524" s="11">
        <f>'OddsRatio_working_3-way'!X524^(1/3)*COS(('OddsRatio_working_3-way'!Y524+2*PI())/3)</f>
        <v>-0.35123536128543997</v>
      </c>
      <c r="AB524" s="11">
        <f>'OddsRatio_working_3-way'!X524^(1/3)*COS(('OddsRatio_working_3-way'!Y524+4*PI())/3)</f>
        <v>-0.19093664341803712</v>
      </c>
      <c r="AC524" s="11">
        <f>'OddsRatio_working_3-way'!X524^(1/3)*SIN('OddsRatio_working_3-way'!Y524/3)</f>
        <v>9.2548507911496963E-2</v>
      </c>
      <c r="AD524" s="11">
        <f>'OddsRatio_working_3-way'!X524^(1/3)*SIN(('OddsRatio_working_3-way'!Y524+2*PI())/3)</f>
        <v>0.42326047533819899</v>
      </c>
      <c r="AE524" s="11">
        <f>'OddsRatio_working_3-way'!X524^(1/3)*SIN(('OddsRatio_working_3-way'!Y524+4*PI())/3)</f>
        <v>-0.51580898324969582</v>
      </c>
      <c r="AF524" s="11">
        <f>-'OddsRatio_working_3-way'!U524/(3*'OddsRatio_working_3-way'!X524^(1/3))*COS(('OddsRatio_working_3-way'!Y524)/3)</f>
        <v>0.54217200470347704</v>
      </c>
      <c r="AG524" s="11">
        <f>-'OddsRatio_working_3-way'!U524/(3*'OddsRatio_working_3-way'!X524^(1/3))*COS(('OddsRatio_working_3-way'!Y524+2*PI())/3)</f>
        <v>-0.35123536128543992</v>
      </c>
      <c r="AH524" s="11">
        <f>-'OddsRatio_working_3-way'!U524/(3*'OddsRatio_working_3-way'!X524^(1/3))*COS(('OddsRatio_working_3-way'!Y524+4*PI())/3)</f>
        <v>-0.19093664341803709</v>
      </c>
      <c r="AI524" s="11">
        <f>'OddsRatio_working_3-way'!U524/(3*'OddsRatio_working_3-way'!X524^(1/3))*SIN(('OddsRatio_working_3-way'!Y524)/3)</f>
        <v>-9.2548507911496949E-2</v>
      </c>
      <c r="AJ524" s="11">
        <f>'OddsRatio_working_3-way'!U524/(3*'OddsRatio_working_3-way'!X524^(1/3))*SIN(('OddsRatio_working_3-way'!Y524+2*PI())/3)</f>
        <v>-0.42326047533819888</v>
      </c>
      <c r="AK524" s="11">
        <f>'OddsRatio_working_3-way'!U524/(3*'OddsRatio_working_3-way'!X524^(1/3))*SIN(('OddsRatio_working_3-way'!Y524+4*PI())/3)</f>
        <v>0.51580898324969571</v>
      </c>
      <c r="AL524" s="11">
        <f>'OddsRatio_working_3-way'!Z524+'OddsRatio_working_3-way'!AF524</f>
        <v>1.0843440094069541</v>
      </c>
      <c r="AM524" s="11">
        <f>'OddsRatio_working_3-way'!AA524+'OddsRatio_working_3-way'!AG524</f>
        <v>-0.70247072257087995</v>
      </c>
      <c r="AN524" s="11">
        <f>'OddsRatio_working_3-way'!AB524+'OddsRatio_working_3-way'!AH524</f>
        <v>-0.38187328683607424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1.0843440094069541</v>
      </c>
      <c r="AS524" s="11">
        <f>IF(('OddsRatio_working_3-way'!X524=0),IF(Q524&gt;0,-Q524^(1/3),(-Q524)^(1/3)),'OddsRatio_working_3-way'!AM524-'OddsRatio_working_3-way'!R524/3)</f>
        <v>-0.70247072257087995</v>
      </c>
      <c r="AT524" s="11">
        <f>IF(('OddsRatio_working_3-way'!X524=0),IF(Q524&gt;0,-Q524^(1/3),(-Q524)^(1/3)),'OddsRatio_working_3-way'!AN524-'OddsRatio_working_3-way'!R524/3)</f>
        <v>-0.38187328683607424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9">
        <f t="shared" si="117"/>
        <v>0.71250277266250983</v>
      </c>
      <c r="E525" s="9">
        <f t="shared" si="118"/>
        <v>0.17763031904036733</v>
      </c>
      <c r="F525" s="9">
        <f t="shared" si="119"/>
        <v>0.10986690829712278</v>
      </c>
      <c r="G525" s="9">
        <f t="shared" si="120"/>
        <v>1.0618508164690281</v>
      </c>
      <c r="H525" s="9">
        <f t="shared" si="121"/>
        <v>1.4035033102582304</v>
      </c>
      <c r="I525" s="9">
        <f t="shared" si="122"/>
        <v>5.629669559804964</v>
      </c>
      <c r="J525" s="9">
        <f t="shared" si="123"/>
        <v>9.1019217296586863</v>
      </c>
      <c r="K525" s="11">
        <f t="shared" si="124"/>
        <v>0.7246376811594204</v>
      </c>
      <c r="L525" s="11">
        <f t="shared" si="125"/>
        <v>0.18656716417910446</v>
      </c>
      <c r="M525" s="11">
        <f t="shared" si="126"/>
        <v>0.11587485515643105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-0.19803408771047271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0.19378271121093613</v>
      </c>
      <c r="Q525" s="11">
        <f>2*'OddsRatio_working_3-way'!K525*'OddsRatio_working_3-way'!L525*'OddsRatio_working_3-way'!M525</f>
        <v>3.1331076994492502E-2</v>
      </c>
      <c r="R525" s="11">
        <f t="shared" si="127"/>
        <v>0</v>
      </c>
      <c r="S525" s="11">
        <f t="shared" si="128"/>
        <v>-0.97853209743490155</v>
      </c>
      <c r="T525" s="11">
        <f t="shared" si="129"/>
        <v>-0.15821052505010536</v>
      </c>
      <c r="U525" s="11">
        <f>'OddsRatio_working_3-way'!S525-'OddsRatio_working_3-way'!R525^2/3</f>
        <v>-0.97853209743490155</v>
      </c>
      <c r="V525" s="11">
        <f>'OddsRatio_working_3-way'!S525*'OddsRatio_working_3-way'!R525/3-2*'OddsRatio_working_3-way'!R525^3/27-'OddsRatio_working_3-way'!T525</f>
        <v>0.15821052505010536</v>
      </c>
      <c r="W525" s="11">
        <f>'OddsRatio_working_3-way'!V525^2+4*'OddsRatio_working_3-way'!U525^3/27</f>
        <v>-0.11377965359982013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0.18628622052935781</v>
      </c>
      <c r="Y525" s="11">
        <f>IF('OddsRatio_working_3-way'!W525&gt;=0,IF('OddsRatio_working_3-way'!V525+SQRT('OddsRatio_working_3-way'!W525)&gt;0,0,PI()),ACOS('OddsRatio_working_3-way'!V525/(2*'OddsRatio_working_3-way'!X525)))</f>
        <v>1.1322280663849205</v>
      </c>
      <c r="Z525" s="11">
        <f>'OddsRatio_working_3-way'!X525^(1/3)*COS('OddsRatio_working_3-way'!Y525/3)</f>
        <v>0.53092540823451406</v>
      </c>
      <c r="AA525" s="11">
        <f>'OddsRatio_working_3-way'!X525^(1/3)*COS(('OddsRatio_working_3-way'!Y525+2*PI())/3)</f>
        <v>-0.44773086515199811</v>
      </c>
      <c r="AB525" s="11">
        <f>'OddsRatio_working_3-way'!X525^(1/3)*COS(('OddsRatio_working_3-way'!Y525+4*PI())/3)</f>
        <v>-8.3194543082515837E-2</v>
      </c>
      <c r="AC525" s="11">
        <f>'OddsRatio_working_3-way'!X525^(1/3)*SIN('OddsRatio_working_3-way'!Y525/3)</f>
        <v>0.21046514367621172</v>
      </c>
      <c r="AD525" s="11">
        <f>'OddsRatio_working_3-way'!X525^(1/3)*SIN(('OddsRatio_working_3-way'!Y525+2*PI())/3)</f>
        <v>0.35456231920760717</v>
      </c>
      <c r="AE525" s="11">
        <f>'OddsRatio_working_3-way'!X525^(1/3)*SIN(('OddsRatio_working_3-way'!Y525+4*PI())/3)</f>
        <v>-0.56502746288381889</v>
      </c>
      <c r="AF525" s="11">
        <f>-'OddsRatio_working_3-way'!U525/(3*'OddsRatio_working_3-way'!X525^(1/3))*COS(('OddsRatio_working_3-way'!Y525)/3)</f>
        <v>0.53092540823451395</v>
      </c>
      <c r="AG525" s="11">
        <f>-'OddsRatio_working_3-way'!U525/(3*'OddsRatio_working_3-way'!X525^(1/3))*COS(('OddsRatio_working_3-way'!Y525+2*PI())/3)</f>
        <v>-0.44773086515199806</v>
      </c>
      <c r="AH525" s="11">
        <f>-'OddsRatio_working_3-way'!U525/(3*'OddsRatio_working_3-way'!X525^(1/3))*COS(('OddsRatio_working_3-way'!Y525+4*PI())/3)</f>
        <v>-8.3194543082515823E-2</v>
      </c>
      <c r="AI525" s="11">
        <f>'OddsRatio_working_3-way'!U525/(3*'OddsRatio_working_3-way'!X525^(1/3))*SIN(('OddsRatio_working_3-way'!Y525)/3)</f>
        <v>-0.21046514367621169</v>
      </c>
      <c r="AJ525" s="11">
        <f>'OddsRatio_working_3-way'!U525/(3*'OddsRatio_working_3-way'!X525^(1/3))*SIN(('OddsRatio_working_3-way'!Y525+2*PI())/3)</f>
        <v>-0.35456231920760711</v>
      </c>
      <c r="AK525" s="11">
        <f>'OddsRatio_working_3-way'!U525/(3*'OddsRatio_working_3-way'!X525^(1/3))*SIN(('OddsRatio_working_3-way'!Y525+4*PI())/3)</f>
        <v>0.56502746288381878</v>
      </c>
      <c r="AL525" s="11">
        <f>'OddsRatio_working_3-way'!Z525+'OddsRatio_working_3-way'!AF525</f>
        <v>1.0618508164690281</v>
      </c>
      <c r="AM525" s="11">
        <f>'OddsRatio_working_3-way'!AA525+'OddsRatio_working_3-way'!AG525</f>
        <v>-0.89546173030399623</v>
      </c>
      <c r="AN525" s="11">
        <f>'OddsRatio_working_3-way'!AB525+'OddsRatio_working_3-way'!AH525</f>
        <v>-0.16638908616503167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1.0618508164690281</v>
      </c>
      <c r="AS525" s="11">
        <f>IF(('OddsRatio_working_3-way'!X525=0),IF(Q525&gt;0,-Q525^(1/3),(-Q525)^(1/3)),'OddsRatio_working_3-way'!AM525-'OddsRatio_working_3-way'!R525/3)</f>
        <v>-0.89546173030399623</v>
      </c>
      <c r="AT525" s="11">
        <f>IF(('OddsRatio_working_3-way'!X525=0),IF(Q525&gt;0,-Q525^(1/3),(-Q525)^(1/3)),'OddsRatio_working_3-way'!AN525-'OddsRatio_working_3-way'!R525/3)</f>
        <v>-0.16638908616503167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9">
        <f t="shared" si="117"/>
        <v>0.3121573561538209</v>
      </c>
      <c r="E526" s="9">
        <f t="shared" si="118"/>
        <v>0.32804787130202484</v>
      </c>
      <c r="F526" s="9">
        <f t="shared" si="119"/>
        <v>0.35979477254415437</v>
      </c>
      <c r="G526" s="9">
        <f t="shared" si="120"/>
        <v>1.0345129222198968</v>
      </c>
      <c r="H526" s="9">
        <f t="shared" si="121"/>
        <v>3.2035125243283802</v>
      </c>
      <c r="I526" s="9">
        <f t="shared" si="122"/>
        <v>3.0483355859953956</v>
      </c>
      <c r="J526" s="9">
        <f t="shared" si="123"/>
        <v>2.7793622262182227</v>
      </c>
      <c r="K526" s="11">
        <f t="shared" si="124"/>
        <v>0.31948881789137379</v>
      </c>
      <c r="L526" s="11">
        <f t="shared" si="125"/>
        <v>0.33557046979865773</v>
      </c>
      <c r="M526" s="11">
        <f t="shared" si="126"/>
        <v>0.36764705882352938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-0.28591947317769673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0.2297941926947677</v>
      </c>
      <c r="Q526" s="11">
        <f>2*'OddsRatio_working_3-way'!K526*'OddsRatio_working_3-way'!L526*'OddsRatio_working_3-way'!M526</f>
        <v>7.8831626996489781E-2</v>
      </c>
      <c r="R526" s="11">
        <f t="shared" si="127"/>
        <v>0</v>
      </c>
      <c r="S526" s="11">
        <f t="shared" si="128"/>
        <v>-0.80370249056786836</v>
      </c>
      <c r="T526" s="11">
        <f t="shared" si="129"/>
        <v>-0.27571268973168728</v>
      </c>
      <c r="U526" s="11">
        <f>'OddsRatio_working_3-way'!S526-'OddsRatio_working_3-way'!R526^2/3</f>
        <v>-0.80370249056786836</v>
      </c>
      <c r="V526" s="11">
        <f>'OddsRatio_working_3-way'!S526*'OddsRatio_working_3-way'!R526/3-2*'OddsRatio_working_3-way'!R526^3/27-'OddsRatio_working_3-way'!T526</f>
        <v>0.27571268973168728</v>
      </c>
      <c r="W526" s="11">
        <f>'OddsRatio_working_3-way'!V526^2+4*'OddsRatio_working_3-way'!U526^3/27</f>
        <v>-8.9239907544221009E-4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0.13866315872873719</v>
      </c>
      <c r="Y526" s="11">
        <f>IF('OddsRatio_working_3-way'!W526&gt;=0,IF('OddsRatio_working_3-way'!V526+SQRT('OddsRatio_working_3-way'!W526)&gt;0,0,PI()),ACOS('OddsRatio_working_3-way'!V526/(2*'OddsRatio_working_3-way'!X526)))</f>
        <v>0.10792745426238382</v>
      </c>
      <c r="Z526" s="11">
        <f>'OddsRatio_working_3-way'!X526^(1/3)*COS('OddsRatio_working_3-way'!Y526/3)</f>
        <v>0.51725646110994838</v>
      </c>
      <c r="AA526" s="11">
        <f>'OddsRatio_working_3-way'!X526^(1/3)*COS(('OddsRatio_working_3-way'!Y526+2*PI())/3)</f>
        <v>-0.2747508147763838</v>
      </c>
      <c r="AB526" s="11">
        <f>'OddsRatio_working_3-way'!X526^(1/3)*COS(('OddsRatio_working_3-way'!Y526+4*PI())/3)</f>
        <v>-0.2425056463335647</v>
      </c>
      <c r="AC526" s="11">
        <f>'OddsRatio_working_3-way'!X526^(1/3)*SIN('OddsRatio_working_3-way'!Y526/3)</f>
        <v>1.8616756680526533E-2</v>
      </c>
      <c r="AD526" s="11">
        <f>'OddsRatio_working_3-way'!X526^(1/3)*SIN(('OddsRatio_working_3-way'!Y526+2*PI())/3)</f>
        <v>0.43864885725258956</v>
      </c>
      <c r="AE526" s="11">
        <f>'OddsRatio_working_3-way'!X526^(1/3)*SIN(('OddsRatio_working_3-way'!Y526+4*PI())/3)</f>
        <v>-0.45726561393311599</v>
      </c>
      <c r="AF526" s="11">
        <f>-'OddsRatio_working_3-way'!U526/(3*'OddsRatio_working_3-way'!X526^(1/3))*COS(('OddsRatio_working_3-way'!Y526)/3)</f>
        <v>0.51725646110994838</v>
      </c>
      <c r="AG526" s="11">
        <f>-'OddsRatio_working_3-way'!U526/(3*'OddsRatio_working_3-way'!X526^(1/3))*COS(('OddsRatio_working_3-way'!Y526+2*PI())/3)</f>
        <v>-0.2747508147763838</v>
      </c>
      <c r="AH526" s="11">
        <f>-'OddsRatio_working_3-way'!U526/(3*'OddsRatio_working_3-way'!X526^(1/3))*COS(('OddsRatio_working_3-way'!Y526+4*PI())/3)</f>
        <v>-0.2425056463335647</v>
      </c>
      <c r="AI526" s="11">
        <f>'OddsRatio_working_3-way'!U526/(3*'OddsRatio_working_3-way'!X526^(1/3))*SIN(('OddsRatio_working_3-way'!Y526)/3)</f>
        <v>-1.8616756680526533E-2</v>
      </c>
      <c r="AJ526" s="11">
        <f>'OddsRatio_working_3-way'!U526/(3*'OddsRatio_working_3-way'!X526^(1/3))*SIN(('OddsRatio_working_3-way'!Y526+2*PI())/3)</f>
        <v>-0.43864885725258956</v>
      </c>
      <c r="AK526" s="11">
        <f>'OddsRatio_working_3-way'!U526/(3*'OddsRatio_working_3-way'!X526^(1/3))*SIN(('OddsRatio_working_3-way'!Y526+4*PI())/3)</f>
        <v>0.45726561393311599</v>
      </c>
      <c r="AL526" s="11">
        <f>'OddsRatio_working_3-way'!Z526+'OddsRatio_working_3-way'!AF526</f>
        <v>1.0345129222198968</v>
      </c>
      <c r="AM526" s="11">
        <f>'OddsRatio_working_3-way'!AA526+'OddsRatio_working_3-way'!AG526</f>
        <v>-0.5495016295527676</v>
      </c>
      <c r="AN526" s="11">
        <f>'OddsRatio_working_3-way'!AB526+'OddsRatio_working_3-way'!AH526</f>
        <v>-0.48501129266712939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1.0345129222198968</v>
      </c>
      <c r="AS526" s="11">
        <f>IF(('OddsRatio_working_3-way'!X526=0),IF(Q526&gt;0,-Q526^(1/3),(-Q526)^(1/3)),'OddsRatio_working_3-way'!AM526-'OddsRatio_working_3-way'!R526/3)</f>
        <v>-0.5495016295527676</v>
      </c>
      <c r="AT526" s="11">
        <f>IF(('OddsRatio_working_3-way'!X526=0),IF(Q526&gt;0,-Q526^(1/3),(-Q526)^(1/3)),'OddsRatio_working_3-way'!AN526-'OddsRatio_working_3-way'!R526/3)</f>
        <v>-0.48501129266712939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9">
        <f t="shared" si="117"/>
        <v>0.17351452681093044</v>
      </c>
      <c r="E527" s="9">
        <f t="shared" si="118"/>
        <v>0.28730518223256352</v>
      </c>
      <c r="F527" s="9">
        <f t="shared" si="119"/>
        <v>0.53918029095650599</v>
      </c>
      <c r="G527" s="9">
        <f t="shared" si="120"/>
        <v>1.0422770719867116</v>
      </c>
      <c r="H527" s="9">
        <f t="shared" si="121"/>
        <v>5.7632062189792723</v>
      </c>
      <c r="I527" s="9">
        <f t="shared" si="122"/>
        <v>3.4806194313283738</v>
      </c>
      <c r="J527" s="9">
        <f t="shared" si="123"/>
        <v>1.8546671990291035</v>
      </c>
      <c r="K527" s="11">
        <f t="shared" si="124"/>
        <v>0.17953321364452424</v>
      </c>
      <c r="L527" s="11">
        <f t="shared" si="125"/>
        <v>0.29585798816568049</v>
      </c>
      <c r="M527" s="11">
        <f t="shared" si="126"/>
        <v>0.54945054945054939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-0.26029374150649365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0.22676589342901898</v>
      </c>
      <c r="Q527" s="11">
        <f>2*'OddsRatio_working_3-way'!K527*'OddsRatio_working_3-way'!L527*'OddsRatio_working_3-way'!M527</f>
        <v>5.8369599338228828E-2</v>
      </c>
      <c r="R527" s="11">
        <f t="shared" si="127"/>
        <v>0</v>
      </c>
      <c r="S527" s="11">
        <f t="shared" si="128"/>
        <v>-0.87119226192905508</v>
      </c>
      <c r="T527" s="11">
        <f t="shared" si="129"/>
        <v>-0.22424511246565126</v>
      </c>
      <c r="U527" s="11">
        <f>'OddsRatio_working_3-way'!S527-'OddsRatio_working_3-way'!R527^2/3</f>
        <v>-0.87119226192905508</v>
      </c>
      <c r="V527" s="11">
        <f>'OddsRatio_working_3-way'!S527*'OddsRatio_working_3-way'!R527/3-2*'OddsRatio_working_3-way'!R527^3/27-'OddsRatio_working_3-way'!T527</f>
        <v>0.22424511246565126</v>
      </c>
      <c r="W527" s="11">
        <f>'OddsRatio_working_3-way'!V527^2+4*'OddsRatio_working_3-way'!U527^3/27</f>
        <v>-4.7671756341503932E-2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0.15649091571576648</v>
      </c>
      <c r="Y527" s="11">
        <f>IF('OddsRatio_working_3-way'!W527&gt;=0,IF('OddsRatio_working_3-way'!V527+SQRT('OddsRatio_working_3-way'!W527)&gt;0,0,PI()),ACOS('OddsRatio_working_3-way'!V527/(2*'OddsRatio_working_3-way'!X527)))</f>
        <v>0.77205349293997549</v>
      </c>
      <c r="Z527" s="11">
        <f>'OddsRatio_working_3-way'!X527^(1/3)*COS('OddsRatio_working_3-way'!Y527/3)</f>
        <v>0.52113853599335569</v>
      </c>
      <c r="AA527" s="11">
        <f>'OddsRatio_working_3-way'!X527^(1/3)*COS(('OddsRatio_working_3-way'!Y527+2*PI())/3)</f>
        <v>-0.37935072786853735</v>
      </c>
      <c r="AB527" s="11">
        <f>'OddsRatio_working_3-way'!X527^(1/3)*COS(('OddsRatio_working_3-way'!Y527+4*PI())/3)</f>
        <v>-0.14178780812481845</v>
      </c>
      <c r="AC527" s="11">
        <f>'OddsRatio_working_3-way'!X527^(1/3)*SIN('OddsRatio_working_3-way'!Y527/3)</f>
        <v>0.1371570156635096</v>
      </c>
      <c r="AD527" s="11">
        <f>'OddsRatio_working_3-way'!X527^(1/3)*SIN(('OddsRatio_working_3-way'!Y527+2*PI())/3)</f>
        <v>0.38274070322952225</v>
      </c>
      <c r="AE527" s="11">
        <f>'OddsRatio_working_3-way'!X527^(1/3)*SIN(('OddsRatio_working_3-way'!Y527+4*PI())/3)</f>
        <v>-0.51989771889303182</v>
      </c>
      <c r="AF527" s="11">
        <f>-'OddsRatio_working_3-way'!U527/(3*'OddsRatio_working_3-way'!X527^(1/3))*COS(('OddsRatio_working_3-way'!Y527)/3)</f>
        <v>0.5211385359933558</v>
      </c>
      <c r="AG527" s="11">
        <f>-'OddsRatio_working_3-way'!U527/(3*'OddsRatio_working_3-way'!X527^(1/3))*COS(('OddsRatio_working_3-way'!Y527+2*PI())/3)</f>
        <v>-0.37935072786853741</v>
      </c>
      <c r="AH527" s="11">
        <f>-'OddsRatio_working_3-way'!U527/(3*'OddsRatio_working_3-way'!X527^(1/3))*COS(('OddsRatio_working_3-way'!Y527+4*PI())/3)</f>
        <v>-0.14178780812481848</v>
      </c>
      <c r="AI527" s="11">
        <f>'OddsRatio_working_3-way'!U527/(3*'OddsRatio_working_3-way'!X527^(1/3))*SIN(('OddsRatio_working_3-way'!Y527)/3)</f>
        <v>-0.13715701566350963</v>
      </c>
      <c r="AJ527" s="11">
        <f>'OddsRatio_working_3-way'!U527/(3*'OddsRatio_working_3-way'!X527^(1/3))*SIN(('OddsRatio_working_3-way'!Y527+2*PI())/3)</f>
        <v>-0.38274070322952236</v>
      </c>
      <c r="AK527" s="11">
        <f>'OddsRatio_working_3-way'!U527/(3*'OddsRatio_working_3-way'!X527^(1/3))*SIN(('OddsRatio_working_3-way'!Y527+4*PI())/3)</f>
        <v>0.51989771889303193</v>
      </c>
      <c r="AL527" s="11">
        <f>'OddsRatio_working_3-way'!Z527+'OddsRatio_working_3-way'!AF527</f>
        <v>1.0422770719867116</v>
      </c>
      <c r="AM527" s="11">
        <f>'OddsRatio_working_3-way'!AA527+'OddsRatio_working_3-way'!AG527</f>
        <v>-0.75870145573707481</v>
      </c>
      <c r="AN527" s="11">
        <f>'OddsRatio_working_3-way'!AB527+'OddsRatio_working_3-way'!AH527</f>
        <v>-0.2835756162496369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1.0422770719867116</v>
      </c>
      <c r="AS527" s="11">
        <f>IF(('OddsRatio_working_3-way'!X527=0),IF(Q527&gt;0,-Q527^(1/3),(-Q527)^(1/3)),'OddsRatio_working_3-way'!AM527-'OddsRatio_working_3-way'!R527/3)</f>
        <v>-0.75870145573707481</v>
      </c>
      <c r="AT527" s="11">
        <f>IF(('OddsRatio_working_3-way'!X527=0),IF(Q527&gt;0,-Q527^(1/3),(-Q527)^(1/3)),'OddsRatio_working_3-way'!AN527-'OddsRatio_working_3-way'!R527/3)</f>
        <v>-0.2835756162496369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9">
        <f t="shared" si="117"/>
        <v>0.13874425286428108</v>
      </c>
      <c r="E528" s="9">
        <f t="shared" si="118"/>
        <v>0.19250962454277573</v>
      </c>
      <c r="F528" s="9">
        <f t="shared" si="119"/>
        <v>0.66874612259294341</v>
      </c>
      <c r="G528" s="9">
        <f t="shared" si="120"/>
        <v>1.0539058994646324</v>
      </c>
      <c r="H528" s="9">
        <f t="shared" si="121"/>
        <v>7.2075057478466871</v>
      </c>
      <c r="I528" s="9">
        <f t="shared" si="122"/>
        <v>5.1945454798692392</v>
      </c>
      <c r="J528" s="9">
        <f t="shared" si="123"/>
        <v>1.4953357727483771</v>
      </c>
      <c r="K528" s="11">
        <f t="shared" si="124"/>
        <v>0.14513788098693758</v>
      </c>
      <c r="L528" s="11">
        <f t="shared" si="125"/>
        <v>0.20080321285140559</v>
      </c>
      <c r="M528" s="11">
        <f t="shared" si="126"/>
        <v>0.68027210884353739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-0.21843907327621181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0.20500036737493299</v>
      </c>
      <c r="Q528" s="11">
        <f>2*'OddsRatio_working_3-way'!K528*'OddsRatio_working_3-way'!L528*'OddsRatio_working_3-way'!M528</f>
        <v>3.9651908583159187E-2</v>
      </c>
      <c r="R528" s="11">
        <f t="shared" si="127"/>
        <v>0</v>
      </c>
      <c r="S528" s="11">
        <f t="shared" si="128"/>
        <v>-0.93847847045072452</v>
      </c>
      <c r="T528" s="11">
        <f t="shared" si="129"/>
        <v>-0.18152388209878617</v>
      </c>
      <c r="U528" s="11">
        <f>'OddsRatio_working_3-way'!S528-'OddsRatio_working_3-way'!R528^2/3</f>
        <v>-0.93847847045072452</v>
      </c>
      <c r="V528" s="11">
        <f>'OddsRatio_working_3-way'!S528*'OddsRatio_working_3-way'!R528/3-2*'OddsRatio_working_3-way'!R528^3/27-'OddsRatio_working_3-way'!T528</f>
        <v>0.18152388209878617</v>
      </c>
      <c r="W528" s="11">
        <f>'OddsRatio_working_3-way'!V528^2+4*'OddsRatio_working_3-way'!U528^3/27</f>
        <v>-8.9502006804893799E-2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0.17496637289569947</v>
      </c>
      <c r="Y528" s="11">
        <f>IF('OddsRatio_working_3-way'!W528&gt;=0,IF('OddsRatio_working_3-way'!V528+SQRT('OddsRatio_working_3-way'!W528)&gt;0,0,PI()),ACOS('OddsRatio_working_3-way'!V528/(2*'OddsRatio_working_3-way'!X528)))</f>
        <v>1.0254206078418637</v>
      </c>
      <c r="Z528" s="11">
        <f>'OddsRatio_working_3-way'!X528^(1/3)*COS('OddsRatio_working_3-way'!Y528/3)</f>
        <v>0.52695294973231621</v>
      </c>
      <c r="AA528" s="11">
        <f>'OddsRatio_working_3-way'!X528^(1/3)*COS(('OddsRatio_working_3-way'!Y528+2*PI())/3)</f>
        <v>-0.42583428708654175</v>
      </c>
      <c r="AB528" s="11">
        <f>'OddsRatio_working_3-way'!X528^(1/3)*COS(('OddsRatio_working_3-way'!Y528+4*PI())/3)</f>
        <v>-0.10111866264577439</v>
      </c>
      <c r="AC528" s="11">
        <f>'OddsRatio_working_3-way'!X528^(1/3)*SIN('OddsRatio_working_3-way'!Y528/3)</f>
        <v>0.18747465318095449</v>
      </c>
      <c r="AD528" s="11">
        <f>'OddsRatio_working_3-way'!X528^(1/3)*SIN(('OddsRatio_working_3-way'!Y528+2*PI())/3)</f>
        <v>0.36261731447685303</v>
      </c>
      <c r="AE528" s="11">
        <f>'OddsRatio_working_3-way'!X528^(1/3)*SIN(('OddsRatio_working_3-way'!Y528+4*PI())/3)</f>
        <v>-0.55009196765780743</v>
      </c>
      <c r="AF528" s="11">
        <f>-'OddsRatio_working_3-way'!U528/(3*'OddsRatio_working_3-way'!X528^(1/3))*COS(('OddsRatio_working_3-way'!Y528)/3)</f>
        <v>0.52695294973231621</v>
      </c>
      <c r="AG528" s="11">
        <f>-'OddsRatio_working_3-way'!U528/(3*'OddsRatio_working_3-way'!X528^(1/3))*COS(('OddsRatio_working_3-way'!Y528+2*PI())/3)</f>
        <v>-0.42583428708654175</v>
      </c>
      <c r="AH528" s="11">
        <f>-'OddsRatio_working_3-way'!U528/(3*'OddsRatio_working_3-way'!X528^(1/3))*COS(('OddsRatio_working_3-way'!Y528+4*PI())/3)</f>
        <v>-0.10111866264577439</v>
      </c>
      <c r="AI528" s="11">
        <f>'OddsRatio_working_3-way'!U528/(3*'OddsRatio_working_3-way'!X528^(1/3))*SIN(('OddsRatio_working_3-way'!Y528)/3)</f>
        <v>-0.18747465318095449</v>
      </c>
      <c r="AJ528" s="11">
        <f>'OddsRatio_working_3-way'!U528/(3*'OddsRatio_working_3-way'!X528^(1/3))*SIN(('OddsRatio_working_3-way'!Y528+2*PI())/3)</f>
        <v>-0.36261731447685303</v>
      </c>
      <c r="AK528" s="11">
        <f>'OddsRatio_working_3-way'!U528/(3*'OddsRatio_working_3-way'!X528^(1/3))*SIN(('OddsRatio_working_3-way'!Y528+4*PI())/3)</f>
        <v>0.55009196765780743</v>
      </c>
      <c r="AL528" s="11">
        <f>'OddsRatio_working_3-way'!Z528+'OddsRatio_working_3-way'!AF528</f>
        <v>1.0539058994646324</v>
      </c>
      <c r="AM528" s="11">
        <f>'OddsRatio_working_3-way'!AA528+'OddsRatio_working_3-way'!AG528</f>
        <v>-0.8516685741730835</v>
      </c>
      <c r="AN528" s="11">
        <f>'OddsRatio_working_3-way'!AB528+'OddsRatio_working_3-way'!AH528</f>
        <v>-0.20223732529154878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1.0539058994646324</v>
      </c>
      <c r="AS528" s="11">
        <f>IF(('OddsRatio_working_3-way'!X528=0),IF(Q528&gt;0,-Q528^(1/3),(-Q528)^(1/3)),'OddsRatio_working_3-way'!AM528-'OddsRatio_working_3-way'!R528/3)</f>
        <v>-0.8516685741730835</v>
      </c>
      <c r="AT528" s="11">
        <f>IF(('OddsRatio_working_3-way'!X528=0),IF(Q528&gt;0,-Q528^(1/3),(-Q528)^(1/3)),'OddsRatio_working_3-way'!AN528-'OddsRatio_working_3-way'!R528/3)</f>
        <v>-0.20223732529154878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9">
        <f t="shared" si="117"/>
        <v>0.43982191910396445</v>
      </c>
      <c r="E529" s="9">
        <f t="shared" si="118"/>
        <v>0.3114815937578006</v>
      </c>
      <c r="F529" s="9">
        <f t="shared" si="119"/>
        <v>0.24869648713823514</v>
      </c>
      <c r="G529" s="9">
        <f t="shared" si="120"/>
        <v>1.0526012268619636</v>
      </c>
      <c r="H529" s="9">
        <f t="shared" si="121"/>
        <v>2.2736474845029755</v>
      </c>
      <c r="I529" s="9">
        <f t="shared" si="122"/>
        <v>3.2104625764101238</v>
      </c>
      <c r="J529" s="9">
        <f t="shared" si="123"/>
        <v>4.0209655210938351</v>
      </c>
      <c r="K529" s="11">
        <f t="shared" si="124"/>
        <v>0.45248868778280543</v>
      </c>
      <c r="L529" s="11">
        <f t="shared" si="125"/>
        <v>0.32258064516129031</v>
      </c>
      <c r="M529" s="11">
        <f t="shared" si="126"/>
        <v>0.25839793281653745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-0.27505632064124641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0.23308994669481847</v>
      </c>
      <c r="Q529" s="11">
        <f>2*'OddsRatio_working_3-way'!K529*'OddsRatio_working_3-way'!L529*'OddsRatio_working_3-way'!M529</f>
        <v>7.543363970706099E-2</v>
      </c>
      <c r="R529" s="11">
        <f t="shared" si="127"/>
        <v>0</v>
      </c>
      <c r="S529" s="11">
        <f t="shared" si="128"/>
        <v>-0.84742625129067906</v>
      </c>
      <c r="T529" s="11">
        <f t="shared" si="129"/>
        <v>-0.2742479777639738</v>
      </c>
      <c r="U529" s="11">
        <f>'OddsRatio_working_3-way'!S529-'OddsRatio_working_3-way'!R529^2/3</f>
        <v>-0.84742625129067906</v>
      </c>
      <c r="V529" s="11">
        <f>'OddsRatio_working_3-way'!S529*'OddsRatio_working_3-way'!R529/3-2*'OddsRatio_working_3-way'!R529^3/27-'OddsRatio_working_3-way'!T529</f>
        <v>0.2742479777639738</v>
      </c>
      <c r="W529" s="11">
        <f>'OddsRatio_working_3-way'!V529^2+4*'OddsRatio_working_3-way'!U529^3/27</f>
        <v>-1.494556880922035E-2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0.15013121104291524</v>
      </c>
      <c r="Y529" s="11">
        <f>IF('OddsRatio_working_3-way'!W529&gt;=0,IF('OddsRatio_working_3-way'!V529+SQRT('OddsRatio_working_3-way'!W529)&gt;0,0,PI()),ACOS('OddsRatio_working_3-way'!V529/(2*'OddsRatio_working_3-way'!X529)))</f>
        <v>0.41933236426783616</v>
      </c>
      <c r="Z529" s="11">
        <f>'OddsRatio_working_3-way'!X529^(1/3)*COS('OddsRatio_working_3-way'!Y529/3)</f>
        <v>0.52630061343098167</v>
      </c>
      <c r="AA529" s="11">
        <f>'OddsRatio_working_3-way'!X529^(1/3)*COS(('OddsRatio_working_3-way'!Y529+2*PI())/3)</f>
        <v>-0.32727761017742479</v>
      </c>
      <c r="AB529" s="11">
        <f>'OddsRatio_working_3-way'!X529^(1/3)*COS(('OddsRatio_working_3-way'!Y529+4*PI())/3)</f>
        <v>-0.19902300325355704</v>
      </c>
      <c r="AC529" s="11">
        <f>'OddsRatio_working_3-way'!X529^(1/3)*SIN('OddsRatio_working_3-way'!Y529/3)</f>
        <v>7.4047831832304886E-2</v>
      </c>
      <c r="AD529" s="11">
        <f>'OddsRatio_working_3-way'!X529^(1/3)*SIN(('OddsRatio_working_3-way'!Y529+2*PI())/3)</f>
        <v>0.41876578534241138</v>
      </c>
      <c r="AE529" s="11">
        <f>'OddsRatio_working_3-way'!X529^(1/3)*SIN(('OddsRatio_working_3-way'!Y529+4*PI())/3)</f>
        <v>-0.49281361717471606</v>
      </c>
      <c r="AF529" s="11">
        <f>-'OddsRatio_working_3-way'!U529/(3*'OddsRatio_working_3-way'!X529^(1/3))*COS(('OddsRatio_working_3-way'!Y529)/3)</f>
        <v>0.52630061343098178</v>
      </c>
      <c r="AG529" s="11">
        <f>-'OddsRatio_working_3-way'!U529/(3*'OddsRatio_working_3-way'!X529^(1/3))*COS(('OddsRatio_working_3-way'!Y529+2*PI())/3)</f>
        <v>-0.3272776101774249</v>
      </c>
      <c r="AH529" s="11">
        <f>-'OddsRatio_working_3-way'!U529/(3*'OddsRatio_working_3-way'!X529^(1/3))*COS(('OddsRatio_working_3-way'!Y529+4*PI())/3)</f>
        <v>-0.1990230032535571</v>
      </c>
      <c r="AI529" s="11">
        <f>'OddsRatio_working_3-way'!U529/(3*'OddsRatio_working_3-way'!X529^(1/3))*SIN(('OddsRatio_working_3-way'!Y529)/3)</f>
        <v>-7.40478318323049E-2</v>
      </c>
      <c r="AJ529" s="11">
        <f>'OddsRatio_working_3-way'!U529/(3*'OddsRatio_working_3-way'!X529^(1/3))*SIN(('OddsRatio_working_3-way'!Y529+2*PI())/3)</f>
        <v>-0.41876578534241143</v>
      </c>
      <c r="AK529" s="11">
        <f>'OddsRatio_working_3-way'!U529/(3*'OddsRatio_working_3-way'!X529^(1/3))*SIN(('OddsRatio_working_3-way'!Y529+4*PI())/3)</f>
        <v>0.49281361717471617</v>
      </c>
      <c r="AL529" s="11">
        <f>'OddsRatio_working_3-way'!Z529+'OddsRatio_working_3-way'!AF529</f>
        <v>1.0526012268619636</v>
      </c>
      <c r="AM529" s="11">
        <f>'OddsRatio_working_3-way'!AA529+'OddsRatio_working_3-way'!AG529</f>
        <v>-0.6545552203548497</v>
      </c>
      <c r="AN529" s="11">
        <f>'OddsRatio_working_3-way'!AB529+'OddsRatio_working_3-way'!AH529</f>
        <v>-0.39804600650711414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1.0526012268619636</v>
      </c>
      <c r="AS529" s="11">
        <f>IF(('OddsRatio_working_3-way'!X529=0),IF(Q529&gt;0,-Q529^(1/3),(-Q529)^(1/3)),'OddsRatio_working_3-way'!AM529-'OddsRatio_working_3-way'!R529/3)</f>
        <v>-0.6545552203548497</v>
      </c>
      <c r="AT529" s="11">
        <f>IF(('OddsRatio_working_3-way'!X529=0),IF(Q529&gt;0,-Q529^(1/3),(-Q529)^(1/3)),'OddsRatio_working_3-way'!AN529-'OddsRatio_working_3-way'!R529/3)</f>
        <v>-0.39804600650711414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9">
        <f t="shared" si="117"/>
        <v>0.44377940157873053</v>
      </c>
      <c r="E530" s="9">
        <f t="shared" si="118"/>
        <v>0.31366745103502125</v>
      </c>
      <c r="F530" s="9">
        <f t="shared" si="119"/>
        <v>0.24255314738624831</v>
      </c>
      <c r="G530" s="9">
        <f t="shared" si="120"/>
        <v>1.0621795126490912</v>
      </c>
      <c r="H530" s="9">
        <f t="shared" si="121"/>
        <v>2.2533718249259276</v>
      </c>
      <c r="I530" s="9">
        <f t="shared" si="122"/>
        <v>3.1880897960571279</v>
      </c>
      <c r="J530" s="9">
        <f t="shared" si="123"/>
        <v>4.1228077671883288</v>
      </c>
      <c r="K530" s="11">
        <f t="shared" si="124"/>
        <v>0.4587155963302752</v>
      </c>
      <c r="L530" s="11">
        <f t="shared" si="125"/>
        <v>0.32679738562091504</v>
      </c>
      <c r="M530" s="11">
        <f t="shared" si="126"/>
        <v>0.25380710659898476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-0.27190826966468606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0.23513340510609307</v>
      </c>
      <c r="Q530" s="11">
        <f>2*'OddsRatio_working_3-way'!K530*'OddsRatio_working_3-way'!L530*'OddsRatio_working_3-way'!M530</f>
        <v>7.6094953108767988E-2</v>
      </c>
      <c r="R530" s="11">
        <f t="shared" si="127"/>
        <v>0</v>
      </c>
      <c r="S530" s="11">
        <f t="shared" si="128"/>
        <v>-0.86475268073331013</v>
      </c>
      <c r="T530" s="11">
        <f t="shared" si="129"/>
        <v>-0.27985523648327193</v>
      </c>
      <c r="U530" s="11">
        <f>'OddsRatio_working_3-way'!S530-'OddsRatio_working_3-way'!R530^2/3</f>
        <v>-0.86475268073331013</v>
      </c>
      <c r="V530" s="11">
        <f>'OddsRatio_working_3-way'!S530*'OddsRatio_working_3-way'!R530/3-2*'OddsRatio_working_3-way'!R530^3/27-'OddsRatio_working_3-way'!T530</f>
        <v>0.27985523648327193</v>
      </c>
      <c r="W530" s="11">
        <f>'OddsRatio_working_3-way'!V530^2+4*'OddsRatio_working_3-way'!U530^3/27</f>
        <v>-1.7482473625901163E-2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0.15475902801856925</v>
      </c>
      <c r="Y530" s="11">
        <f>IF('OddsRatio_working_3-way'!W530&gt;=0,IF('OddsRatio_working_3-way'!V530+SQRT('OddsRatio_working_3-way'!W530)&gt;0,0,PI()),ACOS('OddsRatio_working_3-way'!V530/(2*'OddsRatio_working_3-way'!X530)))</f>
        <v>0.44137651571295433</v>
      </c>
      <c r="Z530" s="11">
        <f>'OddsRatio_working_3-way'!X530^(1/3)*COS('OddsRatio_working_3-way'!Y530/3)</f>
        <v>0.53108975632454558</v>
      </c>
      <c r="AA530" s="11">
        <f>'OddsRatio_working_3-way'!X530^(1/3)*COS(('OddsRatio_working_3-way'!Y530+2*PI())/3)</f>
        <v>-0.33370588775484405</v>
      </c>
      <c r="AB530" s="11">
        <f>'OddsRatio_working_3-way'!X530^(1/3)*COS(('OddsRatio_working_3-way'!Y530+4*PI())/3)</f>
        <v>-0.19738386856970172</v>
      </c>
      <c r="AC530" s="11">
        <f>'OddsRatio_working_3-way'!X530^(1/3)*SIN('OddsRatio_working_3-way'!Y530/3)</f>
        <v>7.8705554473015332E-2</v>
      </c>
      <c r="AD530" s="11">
        <f>'OddsRatio_working_3-way'!X530^(1/3)*SIN(('OddsRatio_working_3-way'!Y530+2*PI())/3)</f>
        <v>0.42058444343023615</v>
      </c>
      <c r="AE530" s="11">
        <f>'OddsRatio_working_3-way'!X530^(1/3)*SIN(('OddsRatio_working_3-way'!Y530+4*PI())/3)</f>
        <v>-0.4992899979032514</v>
      </c>
      <c r="AF530" s="11">
        <f>-'OddsRatio_working_3-way'!U530/(3*'OddsRatio_working_3-way'!X530^(1/3))*COS(('OddsRatio_working_3-way'!Y530)/3)</f>
        <v>0.53108975632454558</v>
      </c>
      <c r="AG530" s="11">
        <f>-'OddsRatio_working_3-way'!U530/(3*'OddsRatio_working_3-way'!X530^(1/3))*COS(('OddsRatio_working_3-way'!Y530+2*PI())/3)</f>
        <v>-0.33370588775484405</v>
      </c>
      <c r="AH530" s="11">
        <f>-'OddsRatio_working_3-way'!U530/(3*'OddsRatio_working_3-way'!X530^(1/3))*COS(('OddsRatio_working_3-way'!Y530+4*PI())/3)</f>
        <v>-0.19738386856970172</v>
      </c>
      <c r="AI530" s="11">
        <f>'OddsRatio_working_3-way'!U530/(3*'OddsRatio_working_3-way'!X530^(1/3))*SIN(('OddsRatio_working_3-way'!Y530)/3)</f>
        <v>-7.8705554473015332E-2</v>
      </c>
      <c r="AJ530" s="11">
        <f>'OddsRatio_working_3-way'!U530/(3*'OddsRatio_working_3-way'!X530^(1/3))*SIN(('OddsRatio_working_3-way'!Y530+2*PI())/3)</f>
        <v>-0.42058444343023615</v>
      </c>
      <c r="AK530" s="11">
        <f>'OddsRatio_working_3-way'!U530/(3*'OddsRatio_working_3-way'!X530^(1/3))*SIN(('OddsRatio_working_3-way'!Y530+4*PI())/3)</f>
        <v>0.4992899979032514</v>
      </c>
      <c r="AL530" s="11">
        <f>'OddsRatio_working_3-way'!Z530+'OddsRatio_working_3-way'!AF530</f>
        <v>1.0621795126490912</v>
      </c>
      <c r="AM530" s="11">
        <f>'OddsRatio_working_3-way'!AA530+'OddsRatio_working_3-way'!AG530</f>
        <v>-0.66741177550968811</v>
      </c>
      <c r="AN530" s="11">
        <f>'OddsRatio_working_3-way'!AB530+'OddsRatio_working_3-way'!AH530</f>
        <v>-0.39476773713940344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1.0621795126490912</v>
      </c>
      <c r="AS530" s="11">
        <f>IF(('OddsRatio_working_3-way'!X530=0),IF(Q530&gt;0,-Q530^(1/3),(-Q530)^(1/3)),'OddsRatio_working_3-way'!AM530-'OddsRatio_working_3-way'!R530/3)</f>
        <v>-0.66741177550968811</v>
      </c>
      <c r="AT530" s="11">
        <f>IF(('OddsRatio_working_3-way'!X530=0),IF(Q530&gt;0,-Q530^(1/3),(-Q530)^(1/3)),'OddsRatio_working_3-way'!AN530-'OddsRatio_working_3-way'!R530/3)</f>
        <v>-0.39476773713940344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9">
        <f t="shared" si="117"/>
        <v>0.39285943246633331</v>
      </c>
      <c r="E531" s="9">
        <f t="shared" si="118"/>
        <v>0.28848768977168948</v>
      </c>
      <c r="F531" s="9">
        <f t="shared" si="119"/>
        <v>0.3186528777619772</v>
      </c>
      <c r="G531" s="9">
        <f t="shared" si="120"/>
        <v>1.0585203495803031</v>
      </c>
      <c r="H531" s="9">
        <f t="shared" si="121"/>
        <v>2.5454397103872428</v>
      </c>
      <c r="I531" s="9">
        <f t="shared" si="122"/>
        <v>3.4663524145221056</v>
      </c>
      <c r="J531" s="9">
        <f t="shared" si="123"/>
        <v>3.1382111061522115</v>
      </c>
      <c r="K531" s="11">
        <f t="shared" si="124"/>
        <v>0.4065040650406504</v>
      </c>
      <c r="L531" s="11">
        <f t="shared" si="125"/>
        <v>0.3003003003003003</v>
      </c>
      <c r="M531" s="11">
        <f t="shared" si="126"/>
        <v>0.33112582781456956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-0.27776266009184758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0.23484961297915588</v>
      </c>
      <c r="Q531" s="11">
        <f>2*'OddsRatio_working_3-way'!K531*'OddsRatio_working_3-way'!L531*'OddsRatio_working_3-way'!M531</f>
        <v>8.0843240268212005E-2</v>
      </c>
      <c r="R531" s="11">
        <f t="shared" si="127"/>
        <v>0</v>
      </c>
      <c r="S531" s="11">
        <f t="shared" si="128"/>
        <v>-0.84550462218895195</v>
      </c>
      <c r="T531" s="11">
        <f t="shared" si="129"/>
        <v>-0.29105150505643784</v>
      </c>
      <c r="U531" s="11">
        <f>'OddsRatio_working_3-way'!S531-'OddsRatio_working_3-way'!R531^2/3</f>
        <v>-0.84550462218895195</v>
      </c>
      <c r="V531" s="11">
        <f>'OddsRatio_working_3-way'!S531*'OddsRatio_working_3-way'!R531/3-2*'OddsRatio_working_3-way'!R531^3/27-'OddsRatio_working_3-way'!T531</f>
        <v>0.29105150505643784</v>
      </c>
      <c r="W531" s="11">
        <f>'OddsRatio_working_3-way'!V531^2+4*'OddsRatio_working_3-way'!U531^3/27</f>
        <v>-4.8346079562795741E-3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0.14962084292629255</v>
      </c>
      <c r="Y531" s="11">
        <f>IF('OddsRatio_working_3-way'!W531&gt;=0,IF('OddsRatio_working_3-way'!V531+SQRT('OddsRatio_working_3-way'!W531)&gt;0,0,PI()),ACOS('OddsRatio_working_3-way'!V531/(2*'OddsRatio_working_3-way'!X531)))</f>
        <v>0.23450183723551898</v>
      </c>
      <c r="Z531" s="11">
        <f>'OddsRatio_working_3-way'!X531^(1/3)*COS('OddsRatio_working_3-way'!Y531/3)</f>
        <v>0.52926017479015153</v>
      </c>
      <c r="AA531" s="11">
        <f>'OddsRatio_working_3-way'!X531^(1/3)*COS(('OddsRatio_working_3-way'!Y531+2*PI())/3)</f>
        <v>-0.30053142557433687</v>
      </c>
      <c r="AB531" s="11">
        <f>'OddsRatio_working_3-way'!X531^(1/3)*COS(('OddsRatio_working_3-way'!Y531+4*PI())/3)</f>
        <v>-0.22872874921581476</v>
      </c>
      <c r="AC531" s="11">
        <f>'OddsRatio_working_3-way'!X531^(1/3)*SIN('OddsRatio_working_3-way'!Y531/3)</f>
        <v>4.1455294524128355E-2</v>
      </c>
      <c r="AD531" s="11">
        <f>'OddsRatio_working_3-way'!X531^(1/3)*SIN(('OddsRatio_working_3-way'!Y531+2*PI())/3)</f>
        <v>0.4376251093175994</v>
      </c>
      <c r="AE531" s="11">
        <f>'OddsRatio_working_3-way'!X531^(1/3)*SIN(('OddsRatio_working_3-way'!Y531+4*PI())/3)</f>
        <v>-0.47908040384172773</v>
      </c>
      <c r="AF531" s="11">
        <f>-'OddsRatio_working_3-way'!U531/(3*'OddsRatio_working_3-way'!X531^(1/3))*COS(('OddsRatio_working_3-way'!Y531)/3)</f>
        <v>0.52926017479015142</v>
      </c>
      <c r="AG531" s="11">
        <f>-'OddsRatio_working_3-way'!U531/(3*'OddsRatio_working_3-way'!X531^(1/3))*COS(('OddsRatio_working_3-way'!Y531+2*PI())/3)</f>
        <v>-0.30053142557433682</v>
      </c>
      <c r="AH531" s="11">
        <f>-'OddsRatio_working_3-way'!U531/(3*'OddsRatio_working_3-way'!X531^(1/3))*COS(('OddsRatio_working_3-way'!Y531+4*PI())/3)</f>
        <v>-0.22872874921581471</v>
      </c>
      <c r="AI531" s="11">
        <f>'OddsRatio_working_3-way'!U531/(3*'OddsRatio_working_3-way'!X531^(1/3))*SIN(('OddsRatio_working_3-way'!Y531)/3)</f>
        <v>-4.1455294524128342E-2</v>
      </c>
      <c r="AJ531" s="11">
        <f>'OddsRatio_working_3-way'!U531/(3*'OddsRatio_working_3-way'!X531^(1/3))*SIN(('OddsRatio_working_3-way'!Y531+2*PI())/3)</f>
        <v>-0.43762510931759929</v>
      </c>
      <c r="AK531" s="11">
        <f>'OddsRatio_working_3-way'!U531/(3*'OddsRatio_working_3-way'!X531^(1/3))*SIN(('OddsRatio_working_3-way'!Y531+4*PI())/3)</f>
        <v>0.47908040384172762</v>
      </c>
      <c r="AL531" s="11">
        <f>'OddsRatio_working_3-way'!Z531+'OddsRatio_working_3-way'!AF531</f>
        <v>1.0585203495803031</v>
      </c>
      <c r="AM531" s="11">
        <f>'OddsRatio_working_3-way'!AA531+'OddsRatio_working_3-way'!AG531</f>
        <v>-0.60106285114867375</v>
      </c>
      <c r="AN531" s="11">
        <f>'OddsRatio_working_3-way'!AB531+'OddsRatio_working_3-way'!AH531</f>
        <v>-0.45745749843162947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1.0585203495803031</v>
      </c>
      <c r="AS531" s="11">
        <f>IF(('OddsRatio_working_3-way'!X531=0),IF(Q531&gt;0,-Q531^(1/3),(-Q531)^(1/3)),'OddsRatio_working_3-way'!AM531-'OddsRatio_working_3-way'!R531/3)</f>
        <v>-0.60106285114867375</v>
      </c>
      <c r="AT531" s="11">
        <f>IF(('OddsRatio_working_3-way'!X531=0),IF(Q531&gt;0,-Q531^(1/3),(-Q531)^(1/3)),'OddsRatio_working_3-way'!AN531-'OddsRatio_working_3-way'!R531/3)</f>
        <v>-0.45745749843162947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9">
        <f t="shared" si="117"/>
        <v>0.77478564192232735</v>
      </c>
      <c r="E532" s="9">
        <f t="shared" si="118"/>
        <v>0.14773511386879859</v>
      </c>
      <c r="F532" s="9">
        <f t="shared" si="119"/>
        <v>7.7479244208874157E-2</v>
      </c>
      <c r="G532" s="9">
        <f t="shared" si="120"/>
        <v>1.1179983503312627</v>
      </c>
      <c r="H532" s="9">
        <f t="shared" si="121"/>
        <v>1.2906795710861283</v>
      </c>
      <c r="I532" s="9">
        <f t="shared" si="122"/>
        <v>6.7688714877093163</v>
      </c>
      <c r="J532" s="9">
        <f t="shared" si="123"/>
        <v>12.906682431027949</v>
      </c>
      <c r="K532" s="11">
        <f t="shared" si="124"/>
        <v>0.79365079365079361</v>
      </c>
      <c r="L532" s="11">
        <f t="shared" si="125"/>
        <v>0.16233766233766234</v>
      </c>
      <c r="M532" s="11">
        <f t="shared" si="126"/>
        <v>8.5836909871244635E-2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-0.15801396641372123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0.17772097784360197</v>
      </c>
      <c r="Q532" s="11">
        <f>2*'OddsRatio_working_3-way'!K532*'OddsRatio_working_3-way'!L532*'OddsRatio_working_3-way'!M532</f>
        <v>2.2118354429819787E-2</v>
      </c>
      <c r="R532" s="11">
        <f t="shared" si="127"/>
        <v>0</v>
      </c>
      <c r="S532" s="11">
        <f t="shared" si="128"/>
        <v>-1.1247168960893159</v>
      </c>
      <c r="T532" s="11">
        <f t="shared" si="129"/>
        <v>-0.13997721170993355</v>
      </c>
      <c r="U532" s="11">
        <f>'OddsRatio_working_3-way'!S532-'OddsRatio_working_3-way'!R532^2/3</f>
        <v>-1.1247168960893159</v>
      </c>
      <c r="V532" s="11">
        <f>'OddsRatio_working_3-way'!S532*'OddsRatio_working_3-way'!R532/3-2*'OddsRatio_working_3-way'!R532^3/27-'OddsRatio_working_3-way'!T532</f>
        <v>0.13997721170993355</v>
      </c>
      <c r="W532" s="11">
        <f>'OddsRatio_working_3-way'!V532^2+4*'OddsRatio_working_3-way'!U532^3/27</f>
        <v>-0.19118467432270325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0.22955298632385007</v>
      </c>
      <c r="Y532" s="11">
        <f>IF('OddsRatio_working_3-way'!W532&gt;=0,IF('OddsRatio_working_3-way'!V532+SQRT('OddsRatio_working_3-way'!W532)&gt;0,0,PI()),ACOS('OddsRatio_working_3-way'!V532/(2*'OddsRatio_working_3-way'!X532)))</f>
        <v>1.2609725029951844</v>
      </c>
      <c r="Z532" s="11">
        <f>'OddsRatio_working_3-way'!X532^(1/3)*COS('OddsRatio_working_3-way'!Y532/3)</f>
        <v>0.55899917516563136</v>
      </c>
      <c r="AA532" s="11">
        <f>'OddsRatio_working_3-way'!X532^(1/3)*COS(('OddsRatio_working_3-way'!Y532+2*PI())/3)</f>
        <v>-0.49587695619015598</v>
      </c>
      <c r="AB532" s="11">
        <f>'OddsRatio_working_3-way'!X532^(1/3)*COS(('OddsRatio_working_3-way'!Y532+4*PI())/3)</f>
        <v>-6.3122218975475611E-2</v>
      </c>
      <c r="AC532" s="11">
        <f>'OddsRatio_working_3-way'!X532^(1/3)*SIN('OddsRatio_working_3-way'!Y532/3)</f>
        <v>0.24985106402398177</v>
      </c>
      <c r="AD532" s="11">
        <f>'OddsRatio_working_3-way'!X532^(1/3)*SIN(('OddsRatio_working_3-way'!Y532+2*PI())/3)</f>
        <v>0.35918195437599337</v>
      </c>
      <c r="AE532" s="11">
        <f>'OddsRatio_working_3-way'!X532^(1/3)*SIN(('OddsRatio_working_3-way'!Y532+4*PI())/3)</f>
        <v>-0.60903301839997481</v>
      </c>
      <c r="AF532" s="11">
        <f>-'OddsRatio_working_3-way'!U532/(3*'OddsRatio_working_3-way'!X532^(1/3))*COS(('OddsRatio_working_3-way'!Y532)/3)</f>
        <v>0.55899917516563125</v>
      </c>
      <c r="AG532" s="11">
        <f>-'OddsRatio_working_3-way'!U532/(3*'OddsRatio_working_3-way'!X532^(1/3))*COS(('OddsRatio_working_3-way'!Y532+2*PI())/3)</f>
        <v>-0.49587695619015593</v>
      </c>
      <c r="AH532" s="11">
        <f>-'OddsRatio_working_3-way'!U532/(3*'OddsRatio_working_3-way'!X532^(1/3))*COS(('OddsRatio_working_3-way'!Y532+4*PI())/3)</f>
        <v>-6.3122218975475597E-2</v>
      </c>
      <c r="AI532" s="11">
        <f>'OddsRatio_working_3-way'!U532/(3*'OddsRatio_working_3-way'!X532^(1/3))*SIN(('OddsRatio_working_3-way'!Y532)/3)</f>
        <v>-0.24985106402398174</v>
      </c>
      <c r="AJ532" s="11">
        <f>'OddsRatio_working_3-way'!U532/(3*'OddsRatio_working_3-way'!X532^(1/3))*SIN(('OddsRatio_working_3-way'!Y532+2*PI())/3)</f>
        <v>-0.35918195437599332</v>
      </c>
      <c r="AK532" s="11">
        <f>'OddsRatio_working_3-way'!U532/(3*'OddsRatio_working_3-way'!X532^(1/3))*SIN(('OddsRatio_working_3-way'!Y532+4*PI())/3)</f>
        <v>0.6090330183999747</v>
      </c>
      <c r="AL532" s="11">
        <f>'OddsRatio_working_3-way'!Z532+'OddsRatio_working_3-way'!AF532</f>
        <v>1.1179983503312627</v>
      </c>
      <c r="AM532" s="11">
        <f>'OddsRatio_working_3-way'!AA532+'OddsRatio_working_3-way'!AG532</f>
        <v>-0.99175391238031185</v>
      </c>
      <c r="AN532" s="11">
        <f>'OddsRatio_working_3-way'!AB532+'OddsRatio_working_3-way'!AH532</f>
        <v>-0.12624443795095119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1.1179983503312627</v>
      </c>
      <c r="AS532" s="11">
        <f>IF(('OddsRatio_working_3-way'!X532=0),IF(Q532&gt;0,-Q532^(1/3),(-Q532)^(1/3)),'OddsRatio_working_3-way'!AM532-'OddsRatio_working_3-way'!R532/3)</f>
        <v>-0.99175391238031185</v>
      </c>
      <c r="AT532" s="11">
        <f>IF(('OddsRatio_working_3-way'!X532=0),IF(Q532&gt;0,-Q532^(1/3),(-Q532)^(1/3)),'OddsRatio_working_3-way'!AN532-'OddsRatio_working_3-way'!R532/3)</f>
        <v>-0.12624443795095119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9">
        <f t="shared" si="117"/>
        <v>0.52003477347632976</v>
      </c>
      <c r="E533" s="9">
        <f t="shared" si="118"/>
        <v>0.24239846485034847</v>
      </c>
      <c r="F533" s="9">
        <f t="shared" si="119"/>
        <v>0.23756676167332197</v>
      </c>
      <c r="G533" s="9">
        <f t="shared" si="120"/>
        <v>1.0488049222065334</v>
      </c>
      <c r="H533" s="9">
        <f t="shared" si="121"/>
        <v>1.9229483315417495</v>
      </c>
      <c r="I533" s="9">
        <f t="shared" si="122"/>
        <v>4.1254386681754696</v>
      </c>
      <c r="J533" s="9">
        <f t="shared" si="123"/>
        <v>4.2093430619519907</v>
      </c>
      <c r="K533" s="11">
        <f t="shared" si="124"/>
        <v>0.53191489361702127</v>
      </c>
      <c r="L533" s="11">
        <f t="shared" si="125"/>
        <v>0.25125628140703515</v>
      </c>
      <c r="M533" s="11">
        <f t="shared" si="126"/>
        <v>0.24630541871921185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-0.26415169864625521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0.22779235239187232</v>
      </c>
      <c r="Q533" s="11">
        <f>2*'OddsRatio_working_3-way'!K533*'OddsRatio_working_3-way'!L533*'OddsRatio_working_3-way'!M533</f>
        <v>6.5835939997650972E-2</v>
      </c>
      <c r="R533" s="11">
        <f t="shared" si="127"/>
        <v>0</v>
      </c>
      <c r="S533" s="11">
        <f t="shared" si="128"/>
        <v>-0.86235429701675193</v>
      </c>
      <c r="T533" s="11">
        <f t="shared" si="129"/>
        <v>-0.24923534595859889</v>
      </c>
      <c r="U533" s="11">
        <f>'OddsRatio_working_3-way'!S533-'OddsRatio_working_3-way'!R533^2/3</f>
        <v>-0.86235429701675193</v>
      </c>
      <c r="V533" s="11">
        <f>'OddsRatio_working_3-way'!S533*'OddsRatio_working_3-way'!R533/3-2*'OddsRatio_working_3-way'!R533^3/27-'OddsRatio_working_3-way'!T533</f>
        <v>0.24923534595859889</v>
      </c>
      <c r="W533" s="11">
        <f>'OddsRatio_working_3-way'!V533^2+4*'OddsRatio_working_3-way'!U533^3/27</f>
        <v>-3.2888264913523944E-2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0.15411564050139948</v>
      </c>
      <c r="Y533" s="11">
        <f>IF('OddsRatio_working_3-way'!W533&gt;=0,IF('OddsRatio_working_3-way'!V533+SQRT('OddsRatio_working_3-way'!W533)&gt;0,0,PI()),ACOS('OddsRatio_working_3-way'!V533/(2*'OddsRatio_working_3-way'!X533)))</f>
        <v>0.62903019781784508</v>
      </c>
      <c r="Z533" s="11">
        <f>'OddsRatio_working_3-way'!X533^(1/3)*COS('OddsRatio_working_3-way'!Y533/3)</f>
        <v>0.52440246110326671</v>
      </c>
      <c r="AA533" s="11">
        <f>'OddsRatio_working_3-way'!X533^(1/3)*COS(('OddsRatio_working_3-way'!Y533+2*PI())/3)</f>
        <v>-0.35884551825564409</v>
      </c>
      <c r="AB533" s="11">
        <f>'OddsRatio_working_3-way'!X533^(1/3)*COS(('OddsRatio_working_3-way'!Y533+4*PI())/3)</f>
        <v>-0.16555694284762229</v>
      </c>
      <c r="AC533" s="11">
        <f>'OddsRatio_working_3-way'!X533^(1/3)*SIN('OddsRatio_working_3-way'!Y533/3)</f>
        <v>0.11159521104310062</v>
      </c>
      <c r="AD533" s="11">
        <f>'OddsRatio_working_3-way'!X533^(1/3)*SIN(('OddsRatio_working_3-way'!Y533+2*PI())/3)</f>
        <v>0.39834824760095972</v>
      </c>
      <c r="AE533" s="11">
        <f>'OddsRatio_working_3-way'!X533^(1/3)*SIN(('OddsRatio_working_3-way'!Y533+4*PI())/3)</f>
        <v>-0.50994345864406032</v>
      </c>
      <c r="AF533" s="11">
        <f>-'OddsRatio_working_3-way'!U533/(3*'OddsRatio_working_3-way'!X533^(1/3))*COS(('OddsRatio_working_3-way'!Y533)/3)</f>
        <v>0.5244024611032666</v>
      </c>
      <c r="AG533" s="11">
        <f>-'OddsRatio_working_3-way'!U533/(3*'OddsRatio_working_3-way'!X533^(1/3))*COS(('OddsRatio_working_3-way'!Y533+2*PI())/3)</f>
        <v>-0.35884551825564404</v>
      </c>
      <c r="AH533" s="11">
        <f>-'OddsRatio_working_3-way'!U533/(3*'OddsRatio_working_3-way'!X533^(1/3))*COS(('OddsRatio_working_3-way'!Y533+4*PI())/3)</f>
        <v>-0.16555694284762226</v>
      </c>
      <c r="AI533" s="11">
        <f>'OddsRatio_working_3-way'!U533/(3*'OddsRatio_working_3-way'!X533^(1/3))*SIN(('OddsRatio_working_3-way'!Y533)/3)</f>
        <v>-0.11159521104310059</v>
      </c>
      <c r="AJ533" s="11">
        <f>'OddsRatio_working_3-way'!U533/(3*'OddsRatio_working_3-way'!X533^(1/3))*SIN(('OddsRatio_working_3-way'!Y533+2*PI())/3)</f>
        <v>-0.39834824760095966</v>
      </c>
      <c r="AK533" s="11">
        <f>'OddsRatio_working_3-way'!U533/(3*'OddsRatio_working_3-way'!X533^(1/3))*SIN(('OddsRatio_working_3-way'!Y533+4*PI())/3)</f>
        <v>0.50994345864406021</v>
      </c>
      <c r="AL533" s="11">
        <f>'OddsRatio_working_3-way'!Z533+'OddsRatio_working_3-way'!AF533</f>
        <v>1.0488049222065334</v>
      </c>
      <c r="AM533" s="11">
        <f>'OddsRatio_working_3-way'!AA533+'OddsRatio_working_3-way'!AG533</f>
        <v>-0.71769103651128807</v>
      </c>
      <c r="AN533" s="11">
        <f>'OddsRatio_working_3-way'!AB533+'OddsRatio_working_3-way'!AH533</f>
        <v>-0.33111388569524458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1.0488049222065334</v>
      </c>
      <c r="AS533" s="11">
        <f>IF(('OddsRatio_working_3-way'!X533=0),IF(Q533&gt;0,-Q533^(1/3),(-Q533)^(1/3)),'OddsRatio_working_3-way'!AM533-'OddsRatio_working_3-way'!R533/3)</f>
        <v>-0.71769103651128807</v>
      </c>
      <c r="AT533" s="11">
        <f>IF(('OddsRatio_working_3-way'!X533=0),IF(Q533&gt;0,-Q533^(1/3),(-Q533)^(1/3)),'OddsRatio_working_3-way'!AN533-'OddsRatio_working_3-way'!R533/3)</f>
        <v>-0.33111388569524458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9">
        <f t="shared" si="117"/>
        <v>0.30226872938361499</v>
      </c>
      <c r="E534" s="9">
        <f t="shared" si="118"/>
        <v>0.26569128859107799</v>
      </c>
      <c r="F534" s="9">
        <f t="shared" si="119"/>
        <v>0.4320399820253073</v>
      </c>
      <c r="G534" s="9">
        <f t="shared" si="120"/>
        <v>1.0351185797251103</v>
      </c>
      <c r="H534" s="9">
        <f t="shared" si="121"/>
        <v>3.3083144327869953</v>
      </c>
      <c r="I534" s="9">
        <f t="shared" si="122"/>
        <v>3.763766607866045</v>
      </c>
      <c r="J534" s="9">
        <f t="shared" si="123"/>
        <v>2.31460059625089</v>
      </c>
      <c r="K534" s="11">
        <f t="shared" si="124"/>
        <v>0.30959752321981426</v>
      </c>
      <c r="L534" s="11">
        <f t="shared" si="125"/>
        <v>0.27247956403269757</v>
      </c>
      <c r="M534" s="11">
        <f t="shared" si="126"/>
        <v>0.44052863436123346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-0.28101234662688701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0.2292929597361934</v>
      </c>
      <c r="Q534" s="11">
        <f>2*'OddsRatio_working_3-way'!K534*'OddsRatio_working_3-way'!L534*'OddsRatio_working_3-way'!M534</f>
        <v>7.4325108504438728E-2</v>
      </c>
      <c r="R534" s="11">
        <f t="shared" si="127"/>
        <v>0</v>
      </c>
      <c r="S534" s="11">
        <f t="shared" si="128"/>
        <v>-0.81595332905652074</v>
      </c>
      <c r="T534" s="11">
        <f t="shared" si="129"/>
        <v>-0.26449054426467455</v>
      </c>
      <c r="U534" s="11">
        <f>'OddsRatio_working_3-way'!S534-'OddsRatio_working_3-way'!R534^2/3</f>
        <v>-0.81595332905652074</v>
      </c>
      <c r="V534" s="11">
        <f>'OddsRatio_working_3-way'!S534*'OddsRatio_working_3-way'!R534/3-2*'OddsRatio_working_3-way'!R534^3/27-'OddsRatio_working_3-way'!T534</f>
        <v>0.26449054426467455</v>
      </c>
      <c r="W534" s="11">
        <f>'OddsRatio_working_3-way'!V534^2+4*'OddsRatio_working_3-way'!U534^3/27</f>
        <v>-1.0525533172183854E-2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0.14184567421815128</v>
      </c>
      <c r="Y534" s="11">
        <f>IF('OddsRatio_working_3-way'!W534&gt;=0,IF('OddsRatio_working_3-way'!V534+SQRT('OddsRatio_working_3-way'!W534)&gt;0,0,PI()),ACOS('OddsRatio_working_3-way'!V534/(2*'OddsRatio_working_3-way'!X534)))</f>
        <v>0.37002590485347664</v>
      </c>
      <c r="Z534" s="11">
        <f>'OddsRatio_working_3-way'!X534^(1/3)*COS('OddsRatio_working_3-way'!Y534/3)</f>
        <v>0.51755928986255517</v>
      </c>
      <c r="AA534" s="11">
        <f>'OddsRatio_working_3-way'!X534^(1/3)*COS(('OddsRatio_working_3-way'!Y534+2*PI())/3)</f>
        <v>-0.31434598700861671</v>
      </c>
      <c r="AB534" s="11">
        <f>'OddsRatio_working_3-way'!X534^(1/3)*COS(('OddsRatio_working_3-way'!Y534+4*PI())/3)</f>
        <v>-0.20321330285393857</v>
      </c>
      <c r="AC534" s="11">
        <f>'OddsRatio_working_3-way'!X534^(1/3)*SIN('OddsRatio_working_3-way'!Y534/3)</f>
        <v>6.4162485112469123E-2</v>
      </c>
      <c r="AD534" s="11">
        <f>'OddsRatio_working_3-way'!X534^(1/3)*SIN(('OddsRatio_working_3-way'!Y534+2*PI())/3)</f>
        <v>0.41613825042937214</v>
      </c>
      <c r="AE534" s="11">
        <f>'OddsRatio_working_3-way'!X534^(1/3)*SIN(('OddsRatio_working_3-way'!Y534+4*PI())/3)</f>
        <v>-0.48030073554184127</v>
      </c>
      <c r="AF534" s="11">
        <f>-'OddsRatio_working_3-way'!U534/(3*'OddsRatio_working_3-way'!X534^(1/3))*COS(('OddsRatio_working_3-way'!Y534)/3)</f>
        <v>0.51755928986255506</v>
      </c>
      <c r="AG534" s="11">
        <f>-'OddsRatio_working_3-way'!U534/(3*'OddsRatio_working_3-way'!X534^(1/3))*COS(('OddsRatio_working_3-way'!Y534+2*PI())/3)</f>
        <v>-0.31434598700861666</v>
      </c>
      <c r="AH534" s="11">
        <f>-'OddsRatio_working_3-way'!U534/(3*'OddsRatio_working_3-way'!X534^(1/3))*COS(('OddsRatio_working_3-way'!Y534+4*PI())/3)</f>
        <v>-0.20321330285393854</v>
      </c>
      <c r="AI534" s="11">
        <f>'OddsRatio_working_3-way'!U534/(3*'OddsRatio_working_3-way'!X534^(1/3))*SIN(('OddsRatio_working_3-way'!Y534)/3)</f>
        <v>-6.4162485112469109E-2</v>
      </c>
      <c r="AJ534" s="11">
        <f>'OddsRatio_working_3-way'!U534/(3*'OddsRatio_working_3-way'!X534^(1/3))*SIN(('OddsRatio_working_3-way'!Y534+2*PI())/3)</f>
        <v>-0.41613825042937208</v>
      </c>
      <c r="AK534" s="11">
        <f>'OddsRatio_working_3-way'!U534/(3*'OddsRatio_working_3-way'!X534^(1/3))*SIN(('OddsRatio_working_3-way'!Y534+4*PI())/3)</f>
        <v>0.48030073554184116</v>
      </c>
      <c r="AL534" s="11">
        <f>'OddsRatio_working_3-way'!Z534+'OddsRatio_working_3-way'!AF534</f>
        <v>1.0351185797251103</v>
      </c>
      <c r="AM534" s="11">
        <f>'OddsRatio_working_3-way'!AA534+'OddsRatio_working_3-way'!AG534</f>
        <v>-0.62869197401723342</v>
      </c>
      <c r="AN534" s="11">
        <f>'OddsRatio_working_3-way'!AB534+'OddsRatio_working_3-way'!AH534</f>
        <v>-0.40642660570787714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1.0351185797251103</v>
      </c>
      <c r="AS534" s="11">
        <f>IF(('OddsRatio_working_3-way'!X534=0),IF(Q534&gt;0,-Q534^(1/3),(-Q534)^(1/3)),'OddsRatio_working_3-way'!AM534-'OddsRatio_working_3-way'!R534/3)</f>
        <v>-0.62869197401723342</v>
      </c>
      <c r="AT534" s="11">
        <f>IF(('OddsRatio_working_3-way'!X534=0),IF(Q534&gt;0,-Q534^(1/3),(-Q534)^(1/3)),'OddsRatio_working_3-way'!AN534-'OddsRatio_working_3-way'!R534/3)</f>
        <v>-0.40642660570787714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9">
        <f t="shared" si="117"/>
        <v>0.38084068077326394</v>
      </c>
      <c r="E535" s="9">
        <f t="shared" si="118"/>
        <v>0.28476998205927345</v>
      </c>
      <c r="F535" s="9">
        <f t="shared" si="119"/>
        <v>0.33438933716746266</v>
      </c>
      <c r="G535" s="9">
        <f t="shared" si="120"/>
        <v>1.0421601985860676</v>
      </c>
      <c r="H535" s="9">
        <f t="shared" si="121"/>
        <v>2.6257699097942657</v>
      </c>
      <c r="I535" s="9">
        <f t="shared" si="122"/>
        <v>3.5116060785924232</v>
      </c>
      <c r="J535" s="9">
        <f t="shared" si="123"/>
        <v>2.9905259792993895</v>
      </c>
      <c r="K535" s="11">
        <f t="shared" si="124"/>
        <v>0.390625</v>
      </c>
      <c r="L535" s="11">
        <f t="shared" si="125"/>
        <v>0.29325513196480935</v>
      </c>
      <c r="M535" s="11">
        <f t="shared" si="126"/>
        <v>0.3436426116838488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-0.28267517837167822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0.23146748495933725</v>
      </c>
      <c r="Q535" s="11">
        <f>2*'OddsRatio_working_3-way'!K535*'OddsRatio_working_3-way'!L535*'OddsRatio_working_3-way'!M535</f>
        <v>7.8730437060999067E-2</v>
      </c>
      <c r="R535" s="11">
        <f t="shared" si="127"/>
        <v>0</v>
      </c>
      <c r="S535" s="11">
        <f t="shared" si="128"/>
        <v>-0.81884616220172668</v>
      </c>
      <c r="T535" s="11">
        <f t="shared" si="129"/>
        <v>-0.27851910278970299</v>
      </c>
      <c r="U535" s="11">
        <f>'OddsRatio_working_3-way'!S535-'OddsRatio_working_3-way'!R535^2/3</f>
        <v>-0.81884616220172668</v>
      </c>
      <c r="V535" s="11">
        <f>'OddsRatio_working_3-way'!S535*'OddsRatio_working_3-way'!R535/3-2*'OddsRatio_working_3-way'!R535^3/27-'OddsRatio_working_3-way'!T535</f>
        <v>0.27851910278970299</v>
      </c>
      <c r="W535" s="11">
        <f>'OddsRatio_working_3-way'!V535^2+4*'OddsRatio_working_3-way'!U535^3/27</f>
        <v>-3.766924486058254E-3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0.14260067943810734</v>
      </c>
      <c r="Y535" s="11">
        <f>IF('OddsRatio_working_3-way'!W535&gt;=0,IF('OddsRatio_working_3-way'!V535+SQRT('OddsRatio_working_3-way'!W535)&gt;0,0,PI()),ACOS('OddsRatio_working_3-way'!V535/(2*'OddsRatio_working_3-way'!X535)))</f>
        <v>0.21689642051505609</v>
      </c>
      <c r="Z535" s="11">
        <f>'OddsRatio_working_3-way'!X535^(1/3)*COS('OddsRatio_working_3-way'!Y535/3)</f>
        <v>0.52108009929303378</v>
      </c>
      <c r="AA535" s="11">
        <f>'OddsRatio_working_3-way'!X535^(1/3)*COS(('OddsRatio_working_3-way'!Y535+2*PI())/3)</f>
        <v>-0.29322319730709484</v>
      </c>
      <c r="AB535" s="11">
        <f>'OddsRatio_working_3-way'!X535^(1/3)*COS(('OddsRatio_working_3-way'!Y535+4*PI())/3)</f>
        <v>-0.22785690198593886</v>
      </c>
      <c r="AC535" s="11">
        <f>'OddsRatio_working_3-way'!X535^(1/3)*SIN('OddsRatio_working_3-way'!Y535/3)</f>
        <v>3.7739248199598001E-2</v>
      </c>
      <c r="AD535" s="11">
        <f>'OddsRatio_working_3-way'!X535^(1/3)*SIN(('OddsRatio_working_3-way'!Y535+2*PI())/3)</f>
        <v>0.43239897929448606</v>
      </c>
      <c r="AE535" s="11">
        <f>'OddsRatio_working_3-way'!X535^(1/3)*SIN(('OddsRatio_working_3-way'!Y535+4*PI())/3)</f>
        <v>-0.47013822749408402</v>
      </c>
      <c r="AF535" s="11">
        <f>-'OddsRatio_working_3-way'!U535/(3*'OddsRatio_working_3-way'!X535^(1/3))*COS(('OddsRatio_working_3-way'!Y535)/3)</f>
        <v>0.52108009929303389</v>
      </c>
      <c r="AG535" s="11">
        <f>-'OddsRatio_working_3-way'!U535/(3*'OddsRatio_working_3-way'!X535^(1/3))*COS(('OddsRatio_working_3-way'!Y535+2*PI())/3)</f>
        <v>-0.2932231973070949</v>
      </c>
      <c r="AH535" s="11">
        <f>-'OddsRatio_working_3-way'!U535/(3*'OddsRatio_working_3-way'!X535^(1/3))*COS(('OddsRatio_working_3-way'!Y535+4*PI())/3)</f>
        <v>-0.22785690198593891</v>
      </c>
      <c r="AI535" s="11">
        <f>'OddsRatio_working_3-way'!U535/(3*'OddsRatio_working_3-way'!X535^(1/3))*SIN(('OddsRatio_working_3-way'!Y535)/3)</f>
        <v>-3.7739248199598008E-2</v>
      </c>
      <c r="AJ535" s="11">
        <f>'OddsRatio_working_3-way'!U535/(3*'OddsRatio_working_3-way'!X535^(1/3))*SIN(('OddsRatio_working_3-way'!Y535+2*PI())/3)</f>
        <v>-0.43239897929448617</v>
      </c>
      <c r="AK535" s="11">
        <f>'OddsRatio_working_3-way'!U535/(3*'OddsRatio_working_3-way'!X535^(1/3))*SIN(('OddsRatio_working_3-way'!Y535+4*PI())/3)</f>
        <v>0.47013822749408407</v>
      </c>
      <c r="AL535" s="11">
        <f>'OddsRatio_working_3-way'!Z535+'OddsRatio_working_3-way'!AF535</f>
        <v>1.0421601985860676</v>
      </c>
      <c r="AM535" s="11">
        <f>'OddsRatio_working_3-way'!AA535+'OddsRatio_working_3-way'!AG535</f>
        <v>-0.58644639461418979</v>
      </c>
      <c r="AN535" s="11">
        <f>'OddsRatio_working_3-way'!AB535+'OddsRatio_working_3-way'!AH535</f>
        <v>-0.45571380397187777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1.0421601985860676</v>
      </c>
      <c r="AS535" s="11">
        <f>IF(('OddsRatio_working_3-way'!X535=0),IF(Q535&gt;0,-Q535^(1/3),(-Q535)^(1/3)),'OddsRatio_working_3-way'!AM535-'OddsRatio_working_3-way'!R535/3)</f>
        <v>-0.58644639461418979</v>
      </c>
      <c r="AT535" s="11">
        <f>IF(('OddsRatio_working_3-way'!X535=0),IF(Q535&gt;0,-Q535^(1/3),(-Q535)^(1/3)),'OddsRatio_working_3-way'!AN535-'OddsRatio_working_3-way'!R535/3)</f>
        <v>-0.45571380397187777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9">
        <f t="shared" si="117"/>
        <v>0.63235774789060428</v>
      </c>
      <c r="E536" s="9">
        <f t="shared" si="118"/>
        <v>0.21618266246788737</v>
      </c>
      <c r="F536" s="9">
        <f t="shared" si="119"/>
        <v>0.15145958964150827</v>
      </c>
      <c r="G536" s="9">
        <f t="shared" si="120"/>
        <v>1.057060596806916</v>
      </c>
      <c r="H536" s="9">
        <f t="shared" si="121"/>
        <v>1.5813833282438039</v>
      </c>
      <c r="I536" s="9">
        <f t="shared" si="122"/>
        <v>4.6257178470477207</v>
      </c>
      <c r="J536" s="9">
        <f t="shared" si="123"/>
        <v>6.6024211630766558</v>
      </c>
      <c r="K536" s="11">
        <f t="shared" si="124"/>
        <v>0.64516129032258063</v>
      </c>
      <c r="L536" s="11">
        <f t="shared" si="125"/>
        <v>0.22573363431151244</v>
      </c>
      <c r="M536" s="11">
        <f t="shared" si="126"/>
        <v>0.15873015873015872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-0.23113020542569795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0.21452208155768926</v>
      </c>
      <c r="Q536" s="11">
        <f>2*'OddsRatio_working_3-way'!K536*'OddsRatio_working_3-way'!L536*'OddsRatio_working_3-way'!M536</f>
        <v>4.6233207232260612E-2</v>
      </c>
      <c r="R536" s="11">
        <f t="shared" si="127"/>
        <v>0</v>
      </c>
      <c r="S536" s="11">
        <f t="shared" si="128"/>
        <v>-0.92814386229865675</v>
      </c>
      <c r="T536" s="11">
        <f t="shared" si="129"/>
        <v>-0.20003100480574498</v>
      </c>
      <c r="U536" s="11">
        <f>'OddsRatio_working_3-way'!S536-'OddsRatio_working_3-way'!R536^2/3</f>
        <v>-0.92814386229865675</v>
      </c>
      <c r="V536" s="11">
        <f>'OddsRatio_working_3-way'!S536*'OddsRatio_working_3-way'!R536/3-2*'OddsRatio_working_3-way'!R536^3/27-'OddsRatio_working_3-way'!T536</f>
        <v>0.20003100480574498</v>
      </c>
      <c r="W536" s="11">
        <f>'OddsRatio_working_3-way'!V536^2+4*'OddsRatio_working_3-way'!U536^3/27</f>
        <v>-7.8439520872117474E-2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0.17208422629319736</v>
      </c>
      <c r="Y536" s="11">
        <f>IF('OddsRatio_working_3-way'!W536&gt;=0,IF('OddsRatio_working_3-way'!V536+SQRT('OddsRatio_working_3-way'!W536)&gt;0,0,PI()),ACOS('OddsRatio_working_3-way'!V536/(2*'OddsRatio_working_3-way'!X536)))</f>
        <v>0.95059270468604451</v>
      </c>
      <c r="Z536" s="11">
        <f>'OddsRatio_working_3-way'!X536^(1/3)*COS('OddsRatio_working_3-way'!Y536/3)</f>
        <v>0.528530298403458</v>
      </c>
      <c r="AA536" s="11">
        <f>'OddsRatio_working_3-way'!X536^(1/3)*COS(('OddsRatio_working_3-way'!Y536+2*PI())/3)</f>
        <v>-0.41435764843745998</v>
      </c>
      <c r="AB536" s="11">
        <f>'OddsRatio_working_3-way'!X536^(1/3)*COS(('OddsRatio_working_3-way'!Y536+4*PI())/3)</f>
        <v>-0.11417264996599812</v>
      </c>
      <c r="AC536" s="11">
        <f>'OddsRatio_working_3-way'!X536^(1/3)*SIN('OddsRatio_working_3-way'!Y536/3)</f>
        <v>0.17331188967418601</v>
      </c>
      <c r="AD536" s="11">
        <f>'OddsRatio_working_3-way'!X536^(1/3)*SIN(('OddsRatio_working_3-way'!Y536+2*PI())/3)</f>
        <v>0.37106472025007153</v>
      </c>
      <c r="AE536" s="11">
        <f>'OddsRatio_working_3-way'!X536^(1/3)*SIN(('OddsRatio_working_3-way'!Y536+4*PI())/3)</f>
        <v>-0.54437660992425752</v>
      </c>
      <c r="AF536" s="11">
        <f>-'OddsRatio_working_3-way'!U536/(3*'OddsRatio_working_3-way'!X536^(1/3))*COS(('OddsRatio_working_3-way'!Y536)/3)</f>
        <v>0.528530298403458</v>
      </c>
      <c r="AG536" s="11">
        <f>-'OddsRatio_working_3-way'!U536/(3*'OddsRatio_working_3-way'!X536^(1/3))*COS(('OddsRatio_working_3-way'!Y536+2*PI())/3)</f>
        <v>-0.41435764843745998</v>
      </c>
      <c r="AH536" s="11">
        <f>-'OddsRatio_working_3-way'!U536/(3*'OddsRatio_working_3-way'!X536^(1/3))*COS(('OddsRatio_working_3-way'!Y536+4*PI())/3)</f>
        <v>-0.11417264996599812</v>
      </c>
      <c r="AI536" s="11">
        <f>'OddsRatio_working_3-way'!U536/(3*'OddsRatio_working_3-way'!X536^(1/3))*SIN(('OddsRatio_working_3-way'!Y536)/3)</f>
        <v>-0.17331188967418601</v>
      </c>
      <c r="AJ536" s="11">
        <f>'OddsRatio_working_3-way'!U536/(3*'OddsRatio_working_3-way'!X536^(1/3))*SIN(('OddsRatio_working_3-way'!Y536+2*PI())/3)</f>
        <v>-0.37106472025007153</v>
      </c>
      <c r="AK536" s="11">
        <f>'OddsRatio_working_3-way'!U536/(3*'OddsRatio_working_3-way'!X536^(1/3))*SIN(('OddsRatio_working_3-way'!Y536+4*PI())/3)</f>
        <v>0.54437660992425752</v>
      </c>
      <c r="AL536" s="11">
        <f>'OddsRatio_working_3-way'!Z536+'OddsRatio_working_3-way'!AF536</f>
        <v>1.057060596806916</v>
      </c>
      <c r="AM536" s="11">
        <f>'OddsRatio_working_3-way'!AA536+'OddsRatio_working_3-way'!AG536</f>
        <v>-0.82871529687491996</v>
      </c>
      <c r="AN536" s="11">
        <f>'OddsRatio_working_3-way'!AB536+'OddsRatio_working_3-way'!AH536</f>
        <v>-0.22834529993199623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1.057060596806916</v>
      </c>
      <c r="AS536" s="11">
        <f>IF(('OddsRatio_working_3-way'!X536=0),IF(Q536&gt;0,-Q536^(1/3),(-Q536)^(1/3)),'OddsRatio_working_3-way'!AM536-'OddsRatio_working_3-way'!R536/3)</f>
        <v>-0.82871529687491996</v>
      </c>
      <c r="AT536" s="11">
        <f>IF(('OddsRatio_working_3-way'!X536=0),IF(Q536&gt;0,-Q536^(1/3),(-Q536)^(1/3)),'OddsRatio_working_3-way'!AN536-'OddsRatio_working_3-way'!R536/3)</f>
        <v>-0.22834529993199623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9">
        <f t="shared" si="117"/>
        <v>0.47470965115908187</v>
      </c>
      <c r="E537" s="9">
        <f t="shared" si="118"/>
        <v>0.30436834373688165</v>
      </c>
      <c r="F537" s="9">
        <f t="shared" si="119"/>
        <v>0.22092200510403645</v>
      </c>
      <c r="G537" s="9">
        <f t="shared" si="120"/>
        <v>1.0341596351911824</v>
      </c>
      <c r="H537" s="9">
        <f t="shared" si="121"/>
        <v>2.1065508096545651</v>
      </c>
      <c r="I537" s="9">
        <f t="shared" si="122"/>
        <v>3.2854927937725136</v>
      </c>
      <c r="J537" s="9">
        <f t="shared" si="123"/>
        <v>4.5264843560019319</v>
      </c>
      <c r="K537" s="11">
        <f t="shared" si="124"/>
        <v>0.48309178743961356</v>
      </c>
      <c r="L537" s="11">
        <f t="shared" si="125"/>
        <v>0.3115264797507788</v>
      </c>
      <c r="M537" s="11">
        <f t="shared" si="126"/>
        <v>0.22675736961451246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-0.27517974446890947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0.22830327971482367</v>
      </c>
      <c r="Q537" s="11">
        <f>2*'OddsRatio_working_3-way'!K537*'OddsRatio_working_3-way'!L537*'OddsRatio_working_3-way'!M537</f>
        <v>6.8252101558990613E-2</v>
      </c>
      <c r="R537" s="11">
        <f t="shared" si="127"/>
        <v>0</v>
      </c>
      <c r="S537" s="11">
        <f t="shared" si="128"/>
        <v>-0.8296514707339514</v>
      </c>
      <c r="T537" s="11">
        <f t="shared" si="129"/>
        <v>-0.2480273455108972</v>
      </c>
      <c r="U537" s="11">
        <f>'OddsRatio_working_3-way'!S537-'OddsRatio_working_3-way'!R537^2/3</f>
        <v>-0.8296514707339514</v>
      </c>
      <c r="V537" s="11">
        <f>'OddsRatio_working_3-way'!S537*'OddsRatio_working_3-way'!R537/3-2*'OddsRatio_working_3-way'!R537^3/27-'OddsRatio_working_3-way'!T537</f>
        <v>0.2480273455108972</v>
      </c>
      <c r="W537" s="11">
        <f>'OddsRatio_working_3-way'!V537^2+4*'OddsRatio_working_3-way'!U537^3/27</f>
        <v>-2.3084953951472448E-2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0.1454325600344146</v>
      </c>
      <c r="Y537" s="11">
        <f>IF('OddsRatio_working_3-way'!W537&gt;=0,IF('OddsRatio_working_3-way'!V537+SQRT('OddsRatio_working_3-way'!W537)&gt;0,0,PI()),ACOS('OddsRatio_working_3-way'!V537/(2*'OddsRatio_working_3-way'!X537)))</f>
        <v>0.54962036869508468</v>
      </c>
      <c r="Z537" s="11">
        <f>'OddsRatio_working_3-way'!X537^(1/3)*COS('OddsRatio_working_3-way'!Y537/3)</f>
        <v>0.5170798175955913</v>
      </c>
      <c r="AA537" s="11">
        <f>'OddsRatio_working_3-way'!X537^(1/3)*COS(('OddsRatio_working_3-way'!Y537+2*PI())/3)</f>
        <v>-0.34151107463250274</v>
      </c>
      <c r="AB537" s="11">
        <f>'OddsRatio_working_3-way'!X537^(1/3)*COS(('OddsRatio_working_3-way'!Y537+4*PI())/3)</f>
        <v>-0.17556874296308847</v>
      </c>
      <c r="AC537" s="11">
        <f>'OddsRatio_working_3-way'!X537^(1/3)*SIN('OddsRatio_working_3-way'!Y537/3)</f>
        <v>9.5806849859290541E-2</v>
      </c>
      <c r="AD537" s="11">
        <f>'OddsRatio_working_3-way'!X537^(1/3)*SIN(('OddsRatio_working_3-way'!Y537+2*PI())/3)</f>
        <v>0.39990083289236061</v>
      </c>
      <c r="AE537" s="11">
        <f>'OddsRatio_working_3-way'!X537^(1/3)*SIN(('OddsRatio_working_3-way'!Y537+4*PI())/3)</f>
        <v>-0.49570768275165106</v>
      </c>
      <c r="AF537" s="11">
        <f>-'OddsRatio_working_3-way'!U537/(3*'OddsRatio_working_3-way'!X537^(1/3))*COS(('OddsRatio_working_3-way'!Y537)/3)</f>
        <v>0.51707981759559107</v>
      </c>
      <c r="AG537" s="11">
        <f>-'OddsRatio_working_3-way'!U537/(3*'OddsRatio_working_3-way'!X537^(1/3))*COS(('OddsRatio_working_3-way'!Y537+2*PI())/3)</f>
        <v>-0.34151107463250258</v>
      </c>
      <c r="AH537" s="11">
        <f>-'OddsRatio_working_3-way'!U537/(3*'OddsRatio_working_3-way'!X537^(1/3))*COS(('OddsRatio_working_3-way'!Y537+4*PI())/3)</f>
        <v>-0.17556874296308839</v>
      </c>
      <c r="AI537" s="11">
        <f>'OddsRatio_working_3-way'!U537/(3*'OddsRatio_working_3-way'!X537^(1/3))*SIN(('OddsRatio_working_3-way'!Y537)/3)</f>
        <v>-9.5806849859290499E-2</v>
      </c>
      <c r="AJ537" s="11">
        <f>'OddsRatio_working_3-way'!U537/(3*'OddsRatio_working_3-way'!X537^(1/3))*SIN(('OddsRatio_working_3-way'!Y537+2*PI())/3)</f>
        <v>-0.39990083289236045</v>
      </c>
      <c r="AK537" s="11">
        <f>'OddsRatio_working_3-way'!U537/(3*'OddsRatio_working_3-way'!X537^(1/3))*SIN(('OddsRatio_working_3-way'!Y537+4*PI())/3)</f>
        <v>0.49570768275165084</v>
      </c>
      <c r="AL537" s="11">
        <f>'OddsRatio_working_3-way'!Z537+'OddsRatio_working_3-way'!AF537</f>
        <v>1.0341596351911824</v>
      </c>
      <c r="AM537" s="11">
        <f>'OddsRatio_working_3-way'!AA537+'OddsRatio_working_3-way'!AG537</f>
        <v>-0.68302214926500526</v>
      </c>
      <c r="AN537" s="11">
        <f>'OddsRatio_working_3-way'!AB537+'OddsRatio_working_3-way'!AH537</f>
        <v>-0.35113748592617688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1.0341596351911824</v>
      </c>
      <c r="AS537" s="11">
        <f>IF(('OddsRatio_working_3-way'!X537=0),IF(Q537&gt;0,-Q537^(1/3),(-Q537)^(1/3)),'OddsRatio_working_3-way'!AM537-'OddsRatio_working_3-way'!R537/3)</f>
        <v>-0.68302214926500526</v>
      </c>
      <c r="AT537" s="11">
        <f>IF(('OddsRatio_working_3-way'!X537=0),IF(Q537&gt;0,-Q537^(1/3),(-Q537)^(1/3)),'OddsRatio_working_3-way'!AN537-'OddsRatio_working_3-way'!R537/3)</f>
        <v>-0.35113748592617688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9">
        <f t="shared" si="117"/>
        <v>0.29462303652969624</v>
      </c>
      <c r="E538" s="9">
        <f t="shared" si="118"/>
        <v>0.30014606575915936</v>
      </c>
      <c r="F538" s="9">
        <f t="shared" si="119"/>
        <v>0.40523089771114429</v>
      </c>
      <c r="G538" s="9">
        <f t="shared" si="120"/>
        <v>1.0409424867241308</v>
      </c>
      <c r="H538" s="9">
        <f t="shared" si="121"/>
        <v>3.3941677194655009</v>
      </c>
      <c r="I538" s="9">
        <f t="shared" si="122"/>
        <v>3.3317111702620532</v>
      </c>
      <c r="J538" s="9">
        <f t="shared" si="123"/>
        <v>2.467728906281025</v>
      </c>
      <c r="K538" s="11">
        <f t="shared" si="124"/>
        <v>0.30303030303030304</v>
      </c>
      <c r="L538" s="11">
        <f t="shared" si="125"/>
        <v>0.30864197530864196</v>
      </c>
      <c r="M538" s="11">
        <f t="shared" si="126"/>
        <v>0.41493775933609955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-0.28191551289753214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0.2309090598624946</v>
      </c>
      <c r="Q538" s="11">
        <f>2*'OddsRatio_working_3-way'!K538*'OddsRatio_working_3-way'!L538*'OddsRatio_working_3-way'!M538</f>
        <v>7.7616490710082212E-2</v>
      </c>
      <c r="R538" s="11">
        <f t="shared" si="127"/>
        <v>0</v>
      </c>
      <c r="S538" s="11">
        <f t="shared" si="128"/>
        <v>-0.81907184705519609</v>
      </c>
      <c r="T538" s="11">
        <f t="shared" si="129"/>
        <v>-0.27531826791771297</v>
      </c>
      <c r="U538" s="11">
        <f>'OddsRatio_working_3-way'!S538-'OddsRatio_working_3-way'!R538^2/3</f>
        <v>-0.81907184705519609</v>
      </c>
      <c r="V538" s="11">
        <f>'OddsRatio_working_3-way'!S538*'OddsRatio_working_3-way'!R538/3-2*'OddsRatio_working_3-way'!R538^3/27-'OddsRatio_working_3-way'!T538</f>
        <v>0.27531826791771297</v>
      </c>
      <c r="W538" s="11">
        <f>'OddsRatio_working_3-way'!V538^2+4*'OddsRatio_working_3-way'!U538^3/27</f>
        <v>-5.6069399865199682E-3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0.1426596374554919</v>
      </c>
      <c r="Y538" s="11">
        <f>IF('OddsRatio_working_3-way'!W538&gt;=0,IF('OddsRatio_working_3-way'!V538+SQRT('OddsRatio_working_3-way'!W538)&gt;0,0,PI()),ACOS('OddsRatio_working_3-way'!V538/(2*'OddsRatio_working_3-way'!X538)))</f>
        <v>0.26555110498235512</v>
      </c>
      <c r="Z538" s="11">
        <f>'OddsRatio_working_3-way'!X538^(1/3)*COS('OddsRatio_working_3-way'!Y538/3)</f>
        <v>0.52047124336206541</v>
      </c>
      <c r="AA538" s="11">
        <f>'OddsRatio_working_3-way'!X538^(1/3)*COS(('OddsRatio_working_3-way'!Y538+2*PI())/3)</f>
        <v>-0.30023843894004887</v>
      </c>
      <c r="AB538" s="11">
        <f>'OddsRatio_working_3-way'!X538^(1/3)*COS(('OddsRatio_working_3-way'!Y538+4*PI())/3)</f>
        <v>-0.22023280442201643</v>
      </c>
      <c r="AC538" s="11">
        <f>'OddsRatio_working_3-way'!X538^(1/3)*SIN('OddsRatio_working_3-way'!Y538/3)</f>
        <v>4.6191274625672761E-2</v>
      </c>
      <c r="AD538" s="11">
        <f>'OddsRatio_working_3-way'!X538^(1/3)*SIN(('OddsRatio_working_3-way'!Y538+2*PI())/3)</f>
        <v>0.4276456813779852</v>
      </c>
      <c r="AE538" s="11">
        <f>'OddsRatio_working_3-way'!X538^(1/3)*SIN(('OddsRatio_working_3-way'!Y538+4*PI())/3)</f>
        <v>-0.47383695600365799</v>
      </c>
      <c r="AF538" s="11">
        <f>-'OddsRatio_working_3-way'!U538/(3*'OddsRatio_working_3-way'!X538^(1/3))*COS(('OddsRatio_working_3-way'!Y538)/3)</f>
        <v>0.52047124336206541</v>
      </c>
      <c r="AG538" s="11">
        <f>-'OddsRatio_working_3-way'!U538/(3*'OddsRatio_working_3-way'!X538^(1/3))*COS(('OddsRatio_working_3-way'!Y538+2*PI())/3)</f>
        <v>-0.30023843894004887</v>
      </c>
      <c r="AH538" s="11">
        <f>-'OddsRatio_working_3-way'!U538/(3*'OddsRatio_working_3-way'!X538^(1/3))*COS(('OddsRatio_working_3-way'!Y538+4*PI())/3)</f>
        <v>-0.22023280442201643</v>
      </c>
      <c r="AI538" s="11">
        <f>'OddsRatio_working_3-way'!U538/(3*'OddsRatio_working_3-way'!X538^(1/3))*SIN(('OddsRatio_working_3-way'!Y538)/3)</f>
        <v>-4.6191274625672761E-2</v>
      </c>
      <c r="AJ538" s="11">
        <f>'OddsRatio_working_3-way'!U538/(3*'OddsRatio_working_3-way'!X538^(1/3))*SIN(('OddsRatio_working_3-way'!Y538+2*PI())/3)</f>
        <v>-0.4276456813779852</v>
      </c>
      <c r="AK538" s="11">
        <f>'OddsRatio_working_3-way'!U538/(3*'OddsRatio_working_3-way'!X538^(1/3))*SIN(('OddsRatio_working_3-way'!Y538+4*PI())/3)</f>
        <v>0.47383695600365799</v>
      </c>
      <c r="AL538" s="11">
        <f>'OddsRatio_working_3-way'!Z538+'OddsRatio_working_3-way'!AF538</f>
        <v>1.0409424867241308</v>
      </c>
      <c r="AM538" s="11">
        <f>'OddsRatio_working_3-way'!AA538+'OddsRatio_working_3-way'!AG538</f>
        <v>-0.60047687788009774</v>
      </c>
      <c r="AN538" s="11">
        <f>'OddsRatio_working_3-way'!AB538+'OddsRatio_working_3-way'!AH538</f>
        <v>-0.44046560884403285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1.0409424867241308</v>
      </c>
      <c r="AS538" s="11">
        <f>IF(('OddsRatio_working_3-way'!X538=0),IF(Q538&gt;0,-Q538^(1/3),(-Q538)^(1/3)),'OddsRatio_working_3-way'!AM538-'OddsRatio_working_3-way'!R538/3)</f>
        <v>-0.60047687788009774</v>
      </c>
      <c r="AT538" s="11">
        <f>IF(('OddsRatio_working_3-way'!X538=0),IF(Q538&gt;0,-Q538^(1/3),(-Q538)^(1/3)),'OddsRatio_working_3-way'!AN538-'OddsRatio_working_3-way'!R538/3)</f>
        <v>-0.44046560884403285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9">
        <f t="shared" si="117"/>
        <v>0.13804143797954072</v>
      </c>
      <c r="E539" s="9">
        <f t="shared" si="118"/>
        <v>0.22046471810061322</v>
      </c>
      <c r="F539" s="9">
        <f t="shared" si="119"/>
        <v>0.64149384391984632</v>
      </c>
      <c r="G539" s="9">
        <f t="shared" si="120"/>
        <v>1.0747334866473031</v>
      </c>
      <c r="H539" s="9">
        <f t="shared" si="121"/>
        <v>7.2442015574208316</v>
      </c>
      <c r="I539" s="9">
        <f t="shared" si="122"/>
        <v>4.5358731710696274</v>
      </c>
      <c r="J539" s="9">
        <f t="shared" si="123"/>
        <v>1.5588614130565974</v>
      </c>
      <c r="K539" s="11">
        <f t="shared" si="124"/>
        <v>0.14684287812041116</v>
      </c>
      <c r="L539" s="11">
        <f t="shared" si="125"/>
        <v>0.23310023310023309</v>
      </c>
      <c r="M539" s="11">
        <f t="shared" si="126"/>
        <v>0.65789473684210531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-0.22383468349153501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0.21663423008194627</v>
      </c>
      <c r="Q539" s="11">
        <f>2*'OddsRatio_working_3-way'!K539*'OddsRatio_working_3-way'!L539*'OddsRatio_working_3-way'!M539</f>
        <v>4.5038301472338109E-2</v>
      </c>
      <c r="R539" s="11">
        <f t="shared" si="127"/>
        <v>0</v>
      </c>
      <c r="S539" s="11">
        <f t="shared" si="128"/>
        <v>-0.96783137761641369</v>
      </c>
      <c r="T539" s="11">
        <f t="shared" si="129"/>
        <v>-0.20121234461879706</v>
      </c>
      <c r="U539" s="11">
        <f>'OddsRatio_working_3-way'!S539-'OddsRatio_working_3-way'!R539^2/3</f>
        <v>-0.96783137761641369</v>
      </c>
      <c r="V539" s="11">
        <f>'OddsRatio_working_3-way'!S539*'OddsRatio_working_3-way'!R539/3-2*'OddsRatio_working_3-way'!R539^3/27-'OddsRatio_working_3-way'!T539</f>
        <v>0.20121234461879706</v>
      </c>
      <c r="W539" s="11">
        <f>'OddsRatio_working_3-way'!V539^2+4*'OddsRatio_working_3-way'!U539^3/27</f>
        <v>-9.3819563470049522E-2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0.18323889536411414</v>
      </c>
      <c r="Y539" s="11">
        <f>IF('OddsRatio_working_3-way'!W539&gt;=0,IF('OddsRatio_working_3-way'!V539+SQRT('OddsRatio_working_3-way'!W539)&gt;0,0,PI()),ACOS('OddsRatio_working_3-way'!V539/(2*'OddsRatio_working_3-way'!X539)))</f>
        <v>0.98957662822011661</v>
      </c>
      <c r="Z539" s="11">
        <f>'OddsRatio_working_3-way'!X539^(1/3)*COS('OddsRatio_working_3-way'!Y539/3)</f>
        <v>0.53736674332365164</v>
      </c>
      <c r="AA539" s="11">
        <f>'OddsRatio_working_3-way'!X539^(1/3)*COS(('OddsRatio_working_3-way'!Y539+2*PI())/3)</f>
        <v>-0.42801190577107745</v>
      </c>
      <c r="AB539" s="11">
        <f>'OddsRatio_working_3-way'!X539^(1/3)*COS(('OddsRatio_working_3-way'!Y539+4*PI())/3)</f>
        <v>-0.10935483755257407</v>
      </c>
      <c r="AC539" s="11">
        <f>'OddsRatio_working_3-way'!X539^(1/3)*SIN('OddsRatio_working_3-way'!Y539/3)</f>
        <v>0.18397674411512993</v>
      </c>
      <c r="AD539" s="11">
        <f>'OddsRatio_working_3-way'!X539^(1/3)*SIN(('OddsRatio_working_3-way'!Y539+2*PI())/3)</f>
        <v>0.37338487880962934</v>
      </c>
      <c r="AE539" s="11">
        <f>'OddsRatio_working_3-way'!X539^(1/3)*SIN(('OddsRatio_working_3-way'!Y539+4*PI())/3)</f>
        <v>-0.55736162292475921</v>
      </c>
      <c r="AF539" s="11">
        <f>-'OddsRatio_working_3-way'!U539/(3*'OddsRatio_working_3-way'!X539^(1/3))*COS(('OddsRatio_working_3-way'!Y539)/3)</f>
        <v>0.53736674332365142</v>
      </c>
      <c r="AG539" s="11">
        <f>-'OddsRatio_working_3-way'!U539/(3*'OddsRatio_working_3-way'!X539^(1/3))*COS(('OddsRatio_working_3-way'!Y539+2*PI())/3)</f>
        <v>-0.42801190577107728</v>
      </c>
      <c r="AH539" s="11">
        <f>-'OddsRatio_working_3-way'!U539/(3*'OddsRatio_working_3-way'!X539^(1/3))*COS(('OddsRatio_working_3-way'!Y539+4*PI())/3)</f>
        <v>-0.10935483755257402</v>
      </c>
      <c r="AI539" s="11">
        <f>'OddsRatio_working_3-way'!U539/(3*'OddsRatio_working_3-way'!X539^(1/3))*SIN(('OddsRatio_working_3-way'!Y539)/3)</f>
        <v>-0.18397674411512985</v>
      </c>
      <c r="AJ539" s="11">
        <f>'OddsRatio_working_3-way'!U539/(3*'OddsRatio_working_3-way'!X539^(1/3))*SIN(('OddsRatio_working_3-way'!Y539+2*PI())/3)</f>
        <v>-0.37338487880962923</v>
      </c>
      <c r="AK539" s="11">
        <f>'OddsRatio_working_3-way'!U539/(3*'OddsRatio_working_3-way'!X539^(1/3))*SIN(('OddsRatio_working_3-way'!Y539+4*PI())/3)</f>
        <v>0.55736162292475899</v>
      </c>
      <c r="AL539" s="11">
        <f>'OddsRatio_working_3-way'!Z539+'OddsRatio_working_3-way'!AF539</f>
        <v>1.0747334866473031</v>
      </c>
      <c r="AM539" s="11">
        <f>'OddsRatio_working_3-way'!AA539+'OddsRatio_working_3-way'!AG539</f>
        <v>-0.85602381154215479</v>
      </c>
      <c r="AN539" s="11">
        <f>'OddsRatio_working_3-way'!AB539+'OddsRatio_working_3-way'!AH539</f>
        <v>-0.2187096751051481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1.0747334866473031</v>
      </c>
      <c r="AS539" s="11">
        <f>IF(('OddsRatio_working_3-way'!X539=0),IF(Q539&gt;0,-Q539^(1/3),(-Q539)^(1/3)),'OddsRatio_working_3-way'!AM539-'OddsRatio_working_3-way'!R539/3)</f>
        <v>-0.85602381154215479</v>
      </c>
      <c r="AT539" s="11">
        <f>IF(('OddsRatio_working_3-way'!X539=0),IF(Q539&gt;0,-Q539^(1/3),(-Q539)^(1/3)),'OddsRatio_working_3-way'!AN539-'OddsRatio_working_3-way'!R539/3)</f>
        <v>-0.2187096751051481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9">
        <f t="shared" si="117"/>
        <v>0.36933808331799334</v>
      </c>
      <c r="E540" s="9">
        <f t="shared" si="118"/>
        <v>0.34189547951927046</v>
      </c>
      <c r="F540" s="9">
        <f t="shared" si="119"/>
        <v>0.2887664371627362</v>
      </c>
      <c r="G540" s="9">
        <f t="shared" si="120"/>
        <v>1.0348766095549278</v>
      </c>
      <c r="H540" s="9">
        <f t="shared" si="121"/>
        <v>2.7075464057656311</v>
      </c>
      <c r="I540" s="9">
        <f t="shared" si="122"/>
        <v>2.9248704937721657</v>
      </c>
      <c r="J540" s="9">
        <f t="shared" si="123"/>
        <v>3.4630063307407277</v>
      </c>
      <c r="K540" s="11">
        <f t="shared" si="124"/>
        <v>0.37735849056603776</v>
      </c>
      <c r="L540" s="11">
        <f t="shared" si="125"/>
        <v>0.34965034965034969</v>
      </c>
      <c r="M540" s="11">
        <f t="shared" si="126"/>
        <v>0.29585798816568049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-0.2851315258371192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0.22992526062750468</v>
      </c>
      <c r="Q540" s="11">
        <f>2*'OddsRatio_working_3-way'!K540*'OddsRatio_working_3-way'!L540*'OddsRatio_working_3-way'!M540</f>
        <v>7.8073093591682421E-2</v>
      </c>
      <c r="R540" s="11">
        <f t="shared" si="127"/>
        <v>0</v>
      </c>
      <c r="S540" s="11">
        <f t="shared" si="128"/>
        <v>-0.8063831593243358</v>
      </c>
      <c r="T540" s="11">
        <f t="shared" si="129"/>
        <v>-0.27381431556004621</v>
      </c>
      <c r="U540" s="11">
        <f>'OddsRatio_working_3-way'!S540-'OddsRatio_working_3-way'!R540^2/3</f>
        <v>-0.8063831593243358</v>
      </c>
      <c r="V540" s="11">
        <f>'OddsRatio_working_3-way'!S540*'OddsRatio_working_3-way'!R540/3-2*'OddsRatio_working_3-way'!R540^3/27-'OddsRatio_working_3-way'!T540</f>
        <v>0.27381431556004621</v>
      </c>
      <c r="W540" s="11">
        <f>'OddsRatio_working_3-way'!V540^2+4*'OddsRatio_working_3-way'!U540^3/27</f>
        <v>-2.707752197033314E-3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0.13935748239926865</v>
      </c>
      <c r="Y540" s="11">
        <f>IF('OddsRatio_working_3-way'!W540&gt;=0,IF('OddsRatio_working_3-way'!V540+SQRT('OddsRatio_working_3-way'!W540)&gt;0,0,PI()),ACOS('OddsRatio_working_3-way'!V540/(2*'OddsRatio_working_3-way'!X540)))</f>
        <v>0.18780194054604382</v>
      </c>
      <c r="Z540" s="11">
        <f>'OddsRatio_working_3-way'!X540^(1/3)*COS('OddsRatio_working_3-way'!Y540/3)</f>
        <v>0.51743830477746389</v>
      </c>
      <c r="AA540" s="11">
        <f>'OddsRatio_working_3-way'!X540^(1/3)*COS(('OddsRatio_working_3-way'!Y540+2*PI())/3)</f>
        <v>-0.28680812518682897</v>
      </c>
      <c r="AB540" s="11">
        <f>'OddsRatio_working_3-way'!X540^(1/3)*COS(('OddsRatio_working_3-way'!Y540+4*PI())/3)</f>
        <v>-0.23063017959063528</v>
      </c>
      <c r="AC540" s="11">
        <f>'OddsRatio_working_3-way'!X540^(1/3)*SIN('OddsRatio_working_3-way'!Y540/3)</f>
        <v>3.2434352012482737E-2</v>
      </c>
      <c r="AD540" s="11">
        <f>'OddsRatio_working_3-way'!X540^(1/3)*SIN(('OddsRatio_working_3-way'!Y540+2*PI())/3)</f>
        <v>0.43189754082219728</v>
      </c>
      <c r="AE540" s="11">
        <f>'OddsRatio_working_3-way'!X540^(1/3)*SIN(('OddsRatio_working_3-way'!Y540+4*PI())/3)</f>
        <v>-0.46433189283467985</v>
      </c>
      <c r="AF540" s="11">
        <f>-'OddsRatio_working_3-way'!U540/(3*'OddsRatio_working_3-way'!X540^(1/3))*COS(('OddsRatio_working_3-way'!Y540)/3)</f>
        <v>0.51743830477746389</v>
      </c>
      <c r="AG540" s="11">
        <f>-'OddsRatio_working_3-way'!U540/(3*'OddsRatio_working_3-way'!X540^(1/3))*COS(('OddsRatio_working_3-way'!Y540+2*PI())/3)</f>
        <v>-0.28680812518682897</v>
      </c>
      <c r="AH540" s="11">
        <f>-'OddsRatio_working_3-way'!U540/(3*'OddsRatio_working_3-way'!X540^(1/3))*COS(('OddsRatio_working_3-way'!Y540+4*PI())/3)</f>
        <v>-0.23063017959063528</v>
      </c>
      <c r="AI540" s="11">
        <f>'OddsRatio_working_3-way'!U540/(3*'OddsRatio_working_3-way'!X540^(1/3))*SIN(('OddsRatio_working_3-way'!Y540)/3)</f>
        <v>-3.2434352012482737E-2</v>
      </c>
      <c r="AJ540" s="11">
        <f>'OddsRatio_working_3-way'!U540/(3*'OddsRatio_working_3-way'!X540^(1/3))*SIN(('OddsRatio_working_3-way'!Y540+2*PI())/3)</f>
        <v>-0.43189754082219728</v>
      </c>
      <c r="AK540" s="11">
        <f>'OddsRatio_working_3-way'!U540/(3*'OddsRatio_working_3-way'!X540^(1/3))*SIN(('OddsRatio_working_3-way'!Y540+4*PI())/3)</f>
        <v>0.46433189283467985</v>
      </c>
      <c r="AL540" s="11">
        <f>'OddsRatio_working_3-way'!Z540+'OddsRatio_working_3-way'!AF540</f>
        <v>1.0348766095549278</v>
      </c>
      <c r="AM540" s="11">
        <f>'OddsRatio_working_3-way'!AA540+'OddsRatio_working_3-way'!AG540</f>
        <v>-0.57361625037365793</v>
      </c>
      <c r="AN540" s="11">
        <f>'OddsRatio_working_3-way'!AB540+'OddsRatio_working_3-way'!AH540</f>
        <v>-0.46126035918127056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1.0348766095549278</v>
      </c>
      <c r="AS540" s="11">
        <f>IF(('OddsRatio_working_3-way'!X540=0),IF(Q540&gt;0,-Q540^(1/3),(-Q540)^(1/3)),'OddsRatio_working_3-way'!AM540-'OddsRatio_working_3-way'!R540/3)</f>
        <v>-0.57361625037365793</v>
      </c>
      <c r="AT540" s="11">
        <f>IF(('OddsRatio_working_3-way'!X540=0),IF(Q540&gt;0,-Q540^(1/3),(-Q540)^(1/3)),'OddsRatio_working_3-way'!AN540-'OddsRatio_working_3-way'!R540/3)</f>
        <v>-0.46126035918127056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9">
        <f t="shared" si="117"/>
        <v>0.41015990443366523</v>
      </c>
      <c r="E541" s="9">
        <f t="shared" si="118"/>
        <v>0.30903905949082744</v>
      </c>
      <c r="F541" s="9">
        <f t="shared" si="119"/>
        <v>0.28080103607550738</v>
      </c>
      <c r="G541" s="9">
        <f t="shared" si="120"/>
        <v>1.0496886972321815</v>
      </c>
      <c r="H541" s="9">
        <f t="shared" si="121"/>
        <v>2.4380735152080888</v>
      </c>
      <c r="I541" s="9">
        <f t="shared" si="122"/>
        <v>3.2358369251045462</v>
      </c>
      <c r="J541" s="9">
        <f t="shared" si="123"/>
        <v>3.5612404212465232</v>
      </c>
      <c r="K541" s="11">
        <f t="shared" si="124"/>
        <v>0.42194092827004215</v>
      </c>
      <c r="L541" s="11">
        <f t="shared" si="125"/>
        <v>0.31948881789137379</v>
      </c>
      <c r="M541" s="11">
        <f t="shared" si="126"/>
        <v>0.29069767441860467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-0.27902227204797325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0.232774455190212</v>
      </c>
      <c r="Q541" s="11">
        <f>2*'OddsRatio_working_3-way'!K541*'OddsRatio_working_3-way'!L541*'OddsRatio_working_3-way'!M541</f>
        <v>7.8375237437781811E-2</v>
      </c>
      <c r="R541" s="11">
        <f t="shared" si="127"/>
        <v>0</v>
      </c>
      <c r="S541" s="11">
        <f t="shared" si="128"/>
        <v>-0.83425044704026452</v>
      </c>
      <c r="T541" s="11">
        <f t="shared" si="129"/>
        <v>-0.28089240641086344</v>
      </c>
      <c r="U541" s="11">
        <f>'OddsRatio_working_3-way'!S541-'OddsRatio_working_3-way'!R541^2/3</f>
        <v>-0.83425044704026452</v>
      </c>
      <c r="V541" s="11">
        <f>'OddsRatio_working_3-way'!S541*'OddsRatio_working_3-way'!R541/3-2*'OddsRatio_working_3-way'!R541^3/27-'OddsRatio_working_3-way'!T541</f>
        <v>0.28089240641086344</v>
      </c>
      <c r="W541" s="11">
        <f>'OddsRatio_working_3-way'!V541^2+4*'OddsRatio_working_3-way'!U541^3/27</f>
        <v>-7.1167094688729948E-3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0.14664349069099408</v>
      </c>
      <c r="Y541" s="11">
        <f>IF('OddsRatio_working_3-way'!W541&gt;=0,IF('OddsRatio_working_3-way'!V541+SQRT('OddsRatio_working_3-way'!W541)&gt;0,0,PI()),ACOS('OddsRatio_working_3-way'!V541/(2*'OddsRatio_working_3-way'!X541)))</f>
        <v>0.29176009237293177</v>
      </c>
      <c r="Z541" s="11">
        <f>'OddsRatio_working_3-way'!X541^(1/3)*COS('OddsRatio_working_3-way'!Y541/3)</f>
        <v>0.52484434861609075</v>
      </c>
      <c r="AA541" s="11">
        <f>'OddsRatio_working_3-way'!X541^(1/3)*COS(('OddsRatio_working_3-way'!Y541+2*PI())/3)</f>
        <v>-0.30676649812045331</v>
      </c>
      <c r="AB541" s="11">
        <f>'OddsRatio_working_3-way'!X541^(1/3)*COS(('OddsRatio_working_3-way'!Y541+4*PI())/3)</f>
        <v>-0.2180778504956371</v>
      </c>
      <c r="AC541" s="11">
        <f>'OddsRatio_working_3-way'!X541^(1/3)*SIN('OddsRatio_working_3-way'!Y541/3)</f>
        <v>5.1204414580251489E-2</v>
      </c>
      <c r="AD541" s="11">
        <f>'OddsRatio_working_3-way'!X541^(1/3)*SIN(('OddsRatio_working_3-way'!Y541+2*PI())/3)</f>
        <v>0.42892633164410499</v>
      </c>
      <c r="AE541" s="11">
        <f>'OddsRatio_working_3-way'!X541^(1/3)*SIN(('OddsRatio_working_3-way'!Y541+4*PI())/3)</f>
        <v>-0.48013074622435642</v>
      </c>
      <c r="AF541" s="11">
        <f>-'OddsRatio_working_3-way'!U541/(3*'OddsRatio_working_3-way'!X541^(1/3))*COS(('OddsRatio_working_3-way'!Y541)/3)</f>
        <v>0.52484434861609075</v>
      </c>
      <c r="AG541" s="11">
        <f>-'OddsRatio_working_3-way'!U541/(3*'OddsRatio_working_3-way'!X541^(1/3))*COS(('OddsRatio_working_3-way'!Y541+2*PI())/3)</f>
        <v>-0.30676649812045331</v>
      </c>
      <c r="AH541" s="11">
        <f>-'OddsRatio_working_3-way'!U541/(3*'OddsRatio_working_3-way'!X541^(1/3))*COS(('OddsRatio_working_3-way'!Y541+4*PI())/3)</f>
        <v>-0.2180778504956371</v>
      </c>
      <c r="AI541" s="11">
        <f>'OddsRatio_working_3-way'!U541/(3*'OddsRatio_working_3-way'!X541^(1/3))*SIN(('OddsRatio_working_3-way'!Y541)/3)</f>
        <v>-5.1204414580251489E-2</v>
      </c>
      <c r="AJ541" s="11">
        <f>'OddsRatio_working_3-way'!U541/(3*'OddsRatio_working_3-way'!X541^(1/3))*SIN(('OddsRatio_working_3-way'!Y541+2*PI())/3)</f>
        <v>-0.42892633164410499</v>
      </c>
      <c r="AK541" s="11">
        <f>'OddsRatio_working_3-way'!U541/(3*'OddsRatio_working_3-way'!X541^(1/3))*SIN(('OddsRatio_working_3-way'!Y541+4*PI())/3)</f>
        <v>0.48013074622435642</v>
      </c>
      <c r="AL541" s="11">
        <f>'OddsRatio_working_3-way'!Z541+'OddsRatio_working_3-way'!AF541</f>
        <v>1.0496886972321815</v>
      </c>
      <c r="AM541" s="11">
        <f>'OddsRatio_working_3-way'!AA541+'OddsRatio_working_3-way'!AG541</f>
        <v>-0.61353299624090663</v>
      </c>
      <c r="AN541" s="11">
        <f>'OddsRatio_working_3-way'!AB541+'OddsRatio_working_3-way'!AH541</f>
        <v>-0.43615570099127421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1.0496886972321815</v>
      </c>
      <c r="AS541" s="11">
        <f>IF(('OddsRatio_working_3-way'!X541=0),IF(Q541&gt;0,-Q541^(1/3),(-Q541)^(1/3)),'OddsRatio_working_3-way'!AM541-'OddsRatio_working_3-way'!R541/3)</f>
        <v>-0.61353299624090663</v>
      </c>
      <c r="AT541" s="11">
        <f>IF(('OddsRatio_working_3-way'!X541=0),IF(Q541&gt;0,-Q541^(1/3),(-Q541)^(1/3)),'OddsRatio_working_3-way'!AN541-'OddsRatio_working_3-way'!R541/3)</f>
        <v>-0.43615570099127421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9">
        <f t="shared" si="117"/>
        <v>0.4794019243857322</v>
      </c>
      <c r="E542" s="9">
        <f t="shared" si="118"/>
        <v>0.26957379005450355</v>
      </c>
      <c r="F542" s="9">
        <f t="shared" si="119"/>
        <v>0.25102428555976392</v>
      </c>
      <c r="G542" s="9">
        <f t="shared" si="120"/>
        <v>1.0543032874051264</v>
      </c>
      <c r="H542" s="9">
        <f t="shared" si="121"/>
        <v>2.08593238602728</v>
      </c>
      <c r="I542" s="9">
        <f t="shared" si="122"/>
        <v>3.709559448631174</v>
      </c>
      <c r="J542" s="9">
        <f t="shared" si="123"/>
        <v>3.9836783033565086</v>
      </c>
      <c r="K542" s="11">
        <f t="shared" si="124"/>
        <v>0.49261083743842371</v>
      </c>
      <c r="L542" s="11">
        <f t="shared" si="125"/>
        <v>0.28011204481792717</v>
      </c>
      <c r="M542" s="11">
        <f t="shared" si="126"/>
        <v>0.2610966057441253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-0.26989432668718849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0.23165834263839688</v>
      </c>
      <c r="Q542" s="11">
        <f>2*'OddsRatio_working_3-way'!K542*'OddsRatio_working_3-way'!L542*'OddsRatio_working_3-way'!M542</f>
        <v>7.2055472049268071E-2</v>
      </c>
      <c r="R542" s="11">
        <f t="shared" si="127"/>
        <v>0</v>
      </c>
      <c r="S542" s="11">
        <f t="shared" si="128"/>
        <v>-0.85832979700567147</v>
      </c>
      <c r="T542" s="11">
        <f t="shared" si="129"/>
        <v>-0.26697660871093976</v>
      </c>
      <c r="U542" s="11">
        <f>'OddsRatio_working_3-way'!S542-'OddsRatio_working_3-way'!R542^2/3</f>
        <v>-0.85832979700567147</v>
      </c>
      <c r="V542" s="11">
        <f>'OddsRatio_working_3-way'!S542*'OddsRatio_working_3-way'!R542/3-2*'OddsRatio_working_3-way'!R542^3/27-'OddsRatio_working_3-way'!T542</f>
        <v>0.26697660871093976</v>
      </c>
      <c r="W542" s="11">
        <f>'OddsRatio_working_3-way'!V542^2+4*'OddsRatio_working_3-way'!U542^3/27</f>
        <v>-2.2406060186149671E-2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0.15303804248041067</v>
      </c>
      <c r="Y542" s="11">
        <f>IF('OddsRatio_working_3-way'!W542&gt;=0,IF('OddsRatio_working_3-way'!V542+SQRT('OddsRatio_working_3-way'!W542)&gt;0,0,PI()),ACOS('OddsRatio_working_3-way'!V542/(2*'OddsRatio_working_3-way'!X542)))</f>
        <v>0.5110004037882343</v>
      </c>
      <c r="Z542" s="11">
        <f>'OddsRatio_working_3-way'!X542^(1/3)*COS('OddsRatio_working_3-way'!Y542/3)</f>
        <v>0.52715164370256318</v>
      </c>
      <c r="AA542" s="11">
        <f>'OddsRatio_working_3-way'!X542^(1/3)*COS(('OddsRatio_working_3-way'!Y542+2*PI())/3)</f>
        <v>-0.34209847882162564</v>
      </c>
      <c r="AB542" s="11">
        <f>'OddsRatio_working_3-way'!X542^(1/3)*COS(('OddsRatio_working_3-way'!Y542+4*PI())/3)</f>
        <v>-0.18505316488093745</v>
      </c>
      <c r="AC542" s="11">
        <f>'OddsRatio_working_3-way'!X542^(1/3)*SIN('OddsRatio_working_3-way'!Y542/3)</f>
        <v>9.0670154278625625E-2</v>
      </c>
      <c r="AD542" s="11">
        <f>'OddsRatio_working_3-way'!X542^(1/3)*SIN(('OddsRatio_working_3-way'!Y542+2*PI())/3)</f>
        <v>0.41119163795383001</v>
      </c>
      <c r="AE542" s="11">
        <f>'OddsRatio_working_3-way'!X542^(1/3)*SIN(('OddsRatio_working_3-way'!Y542+4*PI())/3)</f>
        <v>-0.50186179223245564</v>
      </c>
      <c r="AF542" s="11">
        <f>-'OddsRatio_working_3-way'!U542/(3*'OddsRatio_working_3-way'!X542^(1/3))*COS(('OddsRatio_working_3-way'!Y542)/3)</f>
        <v>0.52715164370256307</v>
      </c>
      <c r="AG542" s="11">
        <f>-'OddsRatio_working_3-way'!U542/(3*'OddsRatio_working_3-way'!X542^(1/3))*COS(('OddsRatio_working_3-way'!Y542+2*PI())/3)</f>
        <v>-0.34209847882162558</v>
      </c>
      <c r="AH542" s="11">
        <f>-'OddsRatio_working_3-way'!U542/(3*'OddsRatio_working_3-way'!X542^(1/3))*COS(('OddsRatio_working_3-way'!Y542+4*PI())/3)</f>
        <v>-0.18505316488093743</v>
      </c>
      <c r="AI542" s="11">
        <f>'OddsRatio_working_3-way'!U542/(3*'OddsRatio_working_3-way'!X542^(1/3))*SIN(('OddsRatio_working_3-way'!Y542)/3)</f>
        <v>-9.0670154278625598E-2</v>
      </c>
      <c r="AJ542" s="11">
        <f>'OddsRatio_working_3-way'!U542/(3*'OddsRatio_working_3-way'!X542^(1/3))*SIN(('OddsRatio_working_3-way'!Y542+2*PI())/3)</f>
        <v>-0.41119163795382996</v>
      </c>
      <c r="AK542" s="11">
        <f>'OddsRatio_working_3-way'!U542/(3*'OddsRatio_working_3-way'!X542^(1/3))*SIN(('OddsRatio_working_3-way'!Y542+4*PI())/3)</f>
        <v>0.50186179223245553</v>
      </c>
      <c r="AL542" s="11">
        <f>'OddsRatio_working_3-way'!Z542+'OddsRatio_working_3-way'!AF542</f>
        <v>1.0543032874051264</v>
      </c>
      <c r="AM542" s="11">
        <f>'OddsRatio_working_3-way'!AA542+'OddsRatio_working_3-way'!AG542</f>
        <v>-0.68419695764325117</v>
      </c>
      <c r="AN542" s="11">
        <f>'OddsRatio_working_3-way'!AB542+'OddsRatio_working_3-way'!AH542</f>
        <v>-0.37010632976187485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1.0543032874051264</v>
      </c>
      <c r="AS542" s="11">
        <f>IF(('OddsRatio_working_3-way'!X542=0),IF(Q542&gt;0,-Q542^(1/3),(-Q542)^(1/3)),'OddsRatio_working_3-way'!AM542-'OddsRatio_working_3-way'!R542/3)</f>
        <v>-0.68419695764325117</v>
      </c>
      <c r="AT542" s="11">
        <f>IF(('OddsRatio_working_3-way'!X542=0),IF(Q542&gt;0,-Q542^(1/3),(-Q542)^(1/3)),'OddsRatio_working_3-way'!AN542-'OddsRatio_working_3-way'!R542/3)</f>
        <v>-0.37010632976187485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9">
        <f t="shared" si="117"/>
        <v>0.4043012124015754</v>
      </c>
      <c r="E543" s="9">
        <f t="shared" si="118"/>
        <v>0.25269555766156798</v>
      </c>
      <c r="F543" s="9">
        <f t="shared" si="119"/>
        <v>0.34300322993685672</v>
      </c>
      <c r="G543" s="9">
        <f t="shared" si="120"/>
        <v>1.0524310116988822</v>
      </c>
      <c r="H543" s="9">
        <f t="shared" si="121"/>
        <v>2.4734034163784351</v>
      </c>
      <c r="I543" s="9">
        <f t="shared" si="122"/>
        <v>3.9573311428738593</v>
      </c>
      <c r="J543" s="9">
        <f t="shared" si="123"/>
        <v>2.9154244412919654</v>
      </c>
      <c r="K543" s="11">
        <f t="shared" si="124"/>
        <v>0.41666666666666669</v>
      </c>
      <c r="L543" s="11">
        <f t="shared" si="125"/>
        <v>0.26246719160104987</v>
      </c>
      <c r="M543" s="11">
        <f t="shared" si="126"/>
        <v>0.3546099290780142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-0.27766453838660254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0.2338470988998716</v>
      </c>
      <c r="Q543" s="11">
        <f>2*'OddsRatio_working_3-way'!K543*'OddsRatio_working_3-way'!L543*'OddsRatio_working_3-way'!M543</f>
        <v>7.7561226832461555E-2</v>
      </c>
      <c r="R543" s="11">
        <f t="shared" si="127"/>
        <v>0</v>
      </c>
      <c r="S543" s="11">
        <f t="shared" si="128"/>
        <v>-0.84219288591428876</v>
      </c>
      <c r="T543" s="11">
        <f t="shared" si="129"/>
        <v>-0.2793342905188354</v>
      </c>
      <c r="U543" s="11">
        <f>'OddsRatio_working_3-way'!S543-'OddsRatio_working_3-way'!R543^2/3</f>
        <v>-0.84219288591428876</v>
      </c>
      <c r="V543" s="11">
        <f>'OddsRatio_working_3-way'!S543*'OddsRatio_working_3-way'!R543/3-2*'OddsRatio_working_3-way'!R543^3/27-'OddsRatio_working_3-way'!T543</f>
        <v>0.2793342905188354</v>
      </c>
      <c r="W543" s="11">
        <f>'OddsRatio_working_3-way'!V543^2+4*'OddsRatio_working_3-way'!U543^3/27</f>
        <v>-1.0469839991443894E-2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0.14874263498666501</v>
      </c>
      <c r="Y543" s="11">
        <f>IF('OddsRatio_working_3-way'!W543&gt;=0,IF('OddsRatio_working_3-way'!V543+SQRT('OddsRatio_working_3-way'!W543)&gt;0,0,PI()),ACOS('OddsRatio_working_3-way'!V543/(2*'OddsRatio_working_3-way'!X543)))</f>
        <v>0.35112812568319818</v>
      </c>
      <c r="Z543" s="11">
        <f>'OddsRatio_working_3-way'!X543^(1/3)*COS('OddsRatio_working_3-way'!Y543/3)</f>
        <v>0.5262155058494411</v>
      </c>
      <c r="AA543" s="11">
        <f>'OddsRatio_working_3-way'!X543^(1/3)*COS(('OddsRatio_working_3-way'!Y543+2*PI())/3)</f>
        <v>-0.31669088955635882</v>
      </c>
      <c r="AB543" s="11">
        <f>'OddsRatio_working_3-way'!X543^(1/3)*COS(('OddsRatio_working_3-way'!Y543+4*PI())/3)</f>
        <v>-0.20952461629308242</v>
      </c>
      <c r="AC543" s="11">
        <f>'OddsRatio_working_3-way'!X543^(1/3)*SIN('OddsRatio_working_3-way'!Y543/3)</f>
        <v>6.1872476716601628E-2</v>
      </c>
      <c r="AD543" s="11">
        <f>'OddsRatio_working_3-way'!X543^(1/3)*SIN(('OddsRatio_working_3-way'!Y543+2*PI())/3)</f>
        <v>0.42477975757259406</v>
      </c>
      <c r="AE543" s="11">
        <f>'OddsRatio_working_3-way'!X543^(1/3)*SIN(('OddsRatio_working_3-way'!Y543+4*PI())/3)</f>
        <v>-0.48665223428919568</v>
      </c>
      <c r="AF543" s="11">
        <f>-'OddsRatio_working_3-way'!U543/(3*'OddsRatio_working_3-way'!X543^(1/3))*COS(('OddsRatio_working_3-way'!Y543)/3)</f>
        <v>0.5262155058494411</v>
      </c>
      <c r="AG543" s="11">
        <f>-'OddsRatio_working_3-way'!U543/(3*'OddsRatio_working_3-way'!X543^(1/3))*COS(('OddsRatio_working_3-way'!Y543+2*PI())/3)</f>
        <v>-0.31669088955635882</v>
      </c>
      <c r="AH543" s="11">
        <f>-'OddsRatio_working_3-way'!U543/(3*'OddsRatio_working_3-way'!X543^(1/3))*COS(('OddsRatio_working_3-way'!Y543+4*PI())/3)</f>
        <v>-0.20952461629308242</v>
      </c>
      <c r="AI543" s="11">
        <f>'OddsRatio_working_3-way'!U543/(3*'OddsRatio_working_3-way'!X543^(1/3))*SIN(('OddsRatio_working_3-way'!Y543)/3)</f>
        <v>-6.1872476716601628E-2</v>
      </c>
      <c r="AJ543" s="11">
        <f>'OddsRatio_working_3-way'!U543/(3*'OddsRatio_working_3-way'!X543^(1/3))*SIN(('OddsRatio_working_3-way'!Y543+2*PI())/3)</f>
        <v>-0.42477975757259406</v>
      </c>
      <c r="AK543" s="11">
        <f>'OddsRatio_working_3-way'!U543/(3*'OddsRatio_working_3-way'!X543^(1/3))*SIN(('OddsRatio_working_3-way'!Y543+4*PI())/3)</f>
        <v>0.48665223428919568</v>
      </c>
      <c r="AL543" s="11">
        <f>'OddsRatio_working_3-way'!Z543+'OddsRatio_working_3-way'!AF543</f>
        <v>1.0524310116988822</v>
      </c>
      <c r="AM543" s="11">
        <f>'OddsRatio_working_3-way'!AA543+'OddsRatio_working_3-way'!AG543</f>
        <v>-0.63338177911271765</v>
      </c>
      <c r="AN543" s="11">
        <f>'OddsRatio_working_3-way'!AB543+'OddsRatio_working_3-way'!AH543</f>
        <v>-0.41904923258616483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1.0524310116988822</v>
      </c>
      <c r="AS543" s="11">
        <f>IF(('OddsRatio_working_3-way'!X543=0),IF(Q543&gt;0,-Q543^(1/3),(-Q543)^(1/3)),'OddsRatio_working_3-way'!AM543-'OddsRatio_working_3-way'!R543/3)</f>
        <v>-0.63338177911271765</v>
      </c>
      <c r="AT543" s="11">
        <f>IF(('OddsRatio_working_3-way'!X543=0),IF(Q543&gt;0,-Q543^(1/3),(-Q543)^(1/3)),'OddsRatio_working_3-way'!AN543-'OddsRatio_working_3-way'!R543/3)</f>
        <v>-0.41904923258616483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9">
        <f t="shared" si="117"/>
        <v>0.51938004018267325</v>
      </c>
      <c r="E544" s="9">
        <f t="shared" si="118"/>
        <v>0.24840672797343014</v>
      </c>
      <c r="F544" s="9">
        <f t="shared" si="119"/>
        <v>0.2322132318438965</v>
      </c>
      <c r="G544" s="9">
        <f t="shared" si="120"/>
        <v>1.0397442816075648</v>
      </c>
      <c r="H544" s="9">
        <f t="shared" si="121"/>
        <v>1.9253724106307319</v>
      </c>
      <c r="I544" s="9">
        <f t="shared" si="122"/>
        <v>4.0256558594780136</v>
      </c>
      <c r="J544" s="9">
        <f t="shared" si="123"/>
        <v>4.306386815512055</v>
      </c>
      <c r="K544" s="11">
        <f t="shared" si="124"/>
        <v>0.52910052910052918</v>
      </c>
      <c r="L544" s="11">
        <f t="shared" si="125"/>
        <v>0.25575447570332482</v>
      </c>
      <c r="M544" s="11">
        <f t="shared" si="126"/>
        <v>0.23923444976076558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-0.26662156437361695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0.22596468955332877</v>
      </c>
      <c r="Q544" s="11">
        <f>2*'OddsRatio_working_3-way'!K544*'OddsRatio_working_3-way'!L544*'OddsRatio_working_3-way'!M544</f>
        <v>6.4746329384907958E-2</v>
      </c>
      <c r="R544" s="11">
        <f t="shared" si="127"/>
        <v>0</v>
      </c>
      <c r="S544" s="11">
        <f t="shared" si="128"/>
        <v>-0.84751092839844089</v>
      </c>
      <c r="T544" s="11">
        <f t="shared" si="129"/>
        <v>-0.24283980756402318</v>
      </c>
      <c r="U544" s="11">
        <f>'OddsRatio_working_3-way'!S544-'OddsRatio_working_3-way'!R544^2/3</f>
        <v>-0.84751092839844089</v>
      </c>
      <c r="V544" s="11">
        <f>'OddsRatio_working_3-way'!S544*'OddsRatio_working_3-way'!R544/3-2*'OddsRatio_working_3-way'!R544^3/27-'OddsRatio_working_3-way'!T544</f>
        <v>0.24283980756402318</v>
      </c>
      <c r="W544" s="11">
        <f>'OddsRatio_working_3-way'!V544^2+4*'OddsRatio_working_3-way'!U544^3/27</f>
        <v>-3.1213379025245937E-2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0.15015371387596257</v>
      </c>
      <c r="Y544" s="11">
        <f>IF('OddsRatio_working_3-way'!W544&gt;=0,IF('OddsRatio_working_3-way'!V544+SQRT('OddsRatio_working_3-way'!W544)&gt;0,0,PI()),ACOS('OddsRatio_working_3-way'!V544/(2*'OddsRatio_working_3-way'!X544)))</f>
        <v>0.62896410520292756</v>
      </c>
      <c r="Z544" s="11">
        <f>'OddsRatio_working_3-way'!X544^(1/3)*COS('OddsRatio_working_3-way'!Y544/3)</f>
        <v>0.51987214080378241</v>
      </c>
      <c r="AA544" s="11">
        <f>'OddsRatio_working_3-way'!X544^(1/3)*COS(('OddsRatio_working_3-way'!Y544+2*PI())/3)</f>
        <v>-0.3557350788084474</v>
      </c>
      <c r="AB544" s="11">
        <f>'OddsRatio_working_3-way'!X544^(1/3)*COS(('OddsRatio_working_3-way'!Y544+4*PI())/3)</f>
        <v>-0.16413706199533512</v>
      </c>
      <c r="AC544" s="11">
        <f>'OddsRatio_working_3-way'!X544^(1/3)*SIN('OddsRatio_working_3-way'!Y544/3)</f>
        <v>0.11061916658324894</v>
      </c>
      <c r="AD544" s="11">
        <f>'OddsRatio_working_3-way'!X544^(1/3)*SIN(('OddsRatio_working_3-way'!Y544+2*PI())/3)</f>
        <v>0.39491289736425178</v>
      </c>
      <c r="AE544" s="11">
        <f>'OddsRatio_working_3-way'!X544^(1/3)*SIN(('OddsRatio_working_3-way'!Y544+4*PI())/3)</f>
        <v>-0.50553206394750061</v>
      </c>
      <c r="AF544" s="11">
        <f>-'OddsRatio_working_3-way'!U544/(3*'OddsRatio_working_3-way'!X544^(1/3))*COS(('OddsRatio_working_3-way'!Y544)/3)</f>
        <v>0.51987214080378241</v>
      </c>
      <c r="AG544" s="11">
        <f>-'OddsRatio_working_3-way'!U544/(3*'OddsRatio_working_3-way'!X544^(1/3))*COS(('OddsRatio_working_3-way'!Y544+2*PI())/3)</f>
        <v>-0.3557350788084474</v>
      </c>
      <c r="AH544" s="11">
        <f>-'OddsRatio_working_3-way'!U544/(3*'OddsRatio_working_3-way'!X544^(1/3))*COS(('OddsRatio_working_3-way'!Y544+4*PI())/3)</f>
        <v>-0.16413706199533512</v>
      </c>
      <c r="AI544" s="11">
        <f>'OddsRatio_working_3-way'!U544/(3*'OddsRatio_working_3-way'!X544^(1/3))*SIN(('OddsRatio_working_3-way'!Y544)/3)</f>
        <v>-0.11061916658324894</v>
      </c>
      <c r="AJ544" s="11">
        <f>'OddsRatio_working_3-way'!U544/(3*'OddsRatio_working_3-way'!X544^(1/3))*SIN(('OddsRatio_working_3-way'!Y544+2*PI())/3)</f>
        <v>-0.39491289736425178</v>
      </c>
      <c r="AK544" s="11">
        <f>'OddsRatio_working_3-way'!U544/(3*'OddsRatio_working_3-way'!X544^(1/3))*SIN(('OddsRatio_working_3-way'!Y544+4*PI())/3)</f>
        <v>0.50553206394750061</v>
      </c>
      <c r="AL544" s="11">
        <f>'OddsRatio_working_3-way'!Z544+'OddsRatio_working_3-way'!AF544</f>
        <v>1.0397442816075648</v>
      </c>
      <c r="AM544" s="11">
        <f>'OddsRatio_working_3-way'!AA544+'OddsRatio_working_3-way'!AG544</f>
        <v>-0.7114701576168948</v>
      </c>
      <c r="AN544" s="11">
        <f>'OddsRatio_working_3-way'!AB544+'OddsRatio_working_3-way'!AH544</f>
        <v>-0.32827412399067024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1.0397442816075648</v>
      </c>
      <c r="AS544" s="11">
        <f>IF(('OddsRatio_working_3-way'!X544=0),IF(Q544&gt;0,-Q544^(1/3),(-Q544)^(1/3)),'OddsRatio_working_3-way'!AM544-'OddsRatio_working_3-way'!R544/3)</f>
        <v>-0.7114701576168948</v>
      </c>
      <c r="AT544" s="11">
        <f>IF(('OddsRatio_working_3-way'!X544=0),IF(Q544&gt;0,-Q544^(1/3),(-Q544)^(1/3)),'OddsRatio_working_3-way'!AN544-'OddsRatio_working_3-way'!R544/3)</f>
        <v>-0.32827412399067024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9">
        <f t="shared" si="117"/>
        <v>0.39816624259658351</v>
      </c>
      <c r="E545" s="9">
        <f t="shared" si="118"/>
        <v>0.28836912895640887</v>
      </c>
      <c r="F545" s="9">
        <f t="shared" si="119"/>
        <v>0.31346462844700757</v>
      </c>
      <c r="G545" s="9">
        <f t="shared" si="120"/>
        <v>1.028240658103357</v>
      </c>
      <c r="H545" s="9">
        <f t="shared" si="121"/>
        <v>2.5115137674119352</v>
      </c>
      <c r="I545" s="9">
        <f t="shared" si="122"/>
        <v>3.4677775794480565</v>
      </c>
      <c r="J545" s="9">
        <f t="shared" si="123"/>
        <v>3.1901526017601505</v>
      </c>
      <c r="K545" s="11">
        <f t="shared" si="124"/>
        <v>0.40485829959514169</v>
      </c>
      <c r="L545" s="11">
        <f t="shared" si="125"/>
        <v>0.29411764705882354</v>
      </c>
      <c r="M545" s="11">
        <f t="shared" si="126"/>
        <v>0.31948881789137379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-0.28588276381033972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0.2282606462667591</v>
      </c>
      <c r="Q545" s="11">
        <f>2*'OddsRatio_working_3-way'!K545*'OddsRatio_working_3-way'!L545*'OddsRatio_working_3-way'!M545</f>
        <v>7.60868820889197E-2</v>
      </c>
      <c r="R545" s="11">
        <f t="shared" si="127"/>
        <v>0</v>
      </c>
      <c r="S545" s="11">
        <f t="shared" si="128"/>
        <v>-0.79844144230462144</v>
      </c>
      <c r="T545" s="11">
        <f t="shared" si="129"/>
        <v>-0.26614714743487383</v>
      </c>
      <c r="U545" s="11">
        <f>'OddsRatio_working_3-way'!S545-'OddsRatio_working_3-way'!R545^2/3</f>
        <v>-0.79844144230462144</v>
      </c>
      <c r="V545" s="11">
        <f>'OddsRatio_working_3-way'!S545*'OddsRatio_working_3-way'!R545/3-2*'OddsRatio_working_3-way'!R545^3/27-'OddsRatio_working_3-way'!T545</f>
        <v>0.26614714743487383</v>
      </c>
      <c r="W545" s="11">
        <f>'OddsRatio_working_3-way'!V545^2+4*'OddsRatio_working_3-way'!U545^3/27</f>
        <v>-4.5750878062044281E-3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0.13730385272628451</v>
      </c>
      <c r="Y545" s="11">
        <f>IF('OddsRatio_working_3-way'!W545&gt;=0,IF('OddsRatio_working_3-way'!V545+SQRT('OddsRatio_working_3-way'!W545)&gt;0,0,PI()),ACOS('OddsRatio_working_3-way'!V545/(2*'OddsRatio_working_3-way'!X545)))</f>
        <v>0.2488740020525011</v>
      </c>
      <c r="Z545" s="11">
        <f>'OddsRatio_working_3-way'!X545^(1/3)*COS('OddsRatio_working_3-way'!Y545/3)</f>
        <v>0.51412032905167848</v>
      </c>
      <c r="AA545" s="11">
        <f>'OddsRatio_working_3-way'!X545^(1/3)*COS(('OddsRatio_working_3-way'!Y545+2*PI())/3)</f>
        <v>-0.29408145594038515</v>
      </c>
      <c r="AB545" s="11">
        <f>'OddsRatio_working_3-way'!X545^(1/3)*COS(('OddsRatio_working_3-way'!Y545+4*PI())/3)</f>
        <v>-0.22003887311129353</v>
      </c>
      <c r="AC545" s="11">
        <f>'OddsRatio_working_3-way'!X545^(1/3)*SIN('OddsRatio_working_3-way'!Y545/3)</f>
        <v>4.2748505127871386E-2</v>
      </c>
      <c r="AD545" s="11">
        <f>'OddsRatio_working_3-way'!X545^(1/3)*SIN(('OddsRatio_working_3-way'!Y545+2*PI())/3)</f>
        <v>0.42386701299683271</v>
      </c>
      <c r="AE545" s="11">
        <f>'OddsRatio_working_3-way'!X545^(1/3)*SIN(('OddsRatio_working_3-way'!Y545+4*PI())/3)</f>
        <v>-0.46661551812470398</v>
      </c>
      <c r="AF545" s="11">
        <f>-'OddsRatio_working_3-way'!U545/(3*'OddsRatio_working_3-way'!X545^(1/3))*COS(('OddsRatio_working_3-way'!Y545)/3)</f>
        <v>0.51412032905167837</v>
      </c>
      <c r="AG545" s="11">
        <f>-'OddsRatio_working_3-way'!U545/(3*'OddsRatio_working_3-way'!X545^(1/3))*COS(('OddsRatio_working_3-way'!Y545+2*PI())/3)</f>
        <v>-0.29408145594038509</v>
      </c>
      <c r="AH545" s="11">
        <f>-'OddsRatio_working_3-way'!U545/(3*'OddsRatio_working_3-way'!X545^(1/3))*COS(('OddsRatio_working_3-way'!Y545+4*PI())/3)</f>
        <v>-0.2200388731112935</v>
      </c>
      <c r="AI545" s="11">
        <f>'OddsRatio_working_3-way'!U545/(3*'OddsRatio_working_3-way'!X545^(1/3))*SIN(('OddsRatio_working_3-way'!Y545)/3)</f>
        <v>-4.2748505127871379E-2</v>
      </c>
      <c r="AJ545" s="11">
        <f>'OddsRatio_working_3-way'!U545/(3*'OddsRatio_working_3-way'!X545^(1/3))*SIN(('OddsRatio_working_3-way'!Y545+2*PI())/3)</f>
        <v>-0.42386701299683266</v>
      </c>
      <c r="AK545" s="11">
        <f>'OddsRatio_working_3-way'!U545/(3*'OddsRatio_working_3-way'!X545^(1/3))*SIN(('OddsRatio_working_3-way'!Y545+4*PI())/3)</f>
        <v>0.46661551812470387</v>
      </c>
      <c r="AL545" s="11">
        <f>'OddsRatio_working_3-way'!Z545+'OddsRatio_working_3-way'!AF545</f>
        <v>1.028240658103357</v>
      </c>
      <c r="AM545" s="11">
        <f>'OddsRatio_working_3-way'!AA545+'OddsRatio_working_3-way'!AG545</f>
        <v>-0.5881629118807703</v>
      </c>
      <c r="AN545" s="11">
        <f>'OddsRatio_working_3-way'!AB545+'OddsRatio_working_3-way'!AH545</f>
        <v>-0.440077746222587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1.028240658103357</v>
      </c>
      <c r="AS545" s="11">
        <f>IF(('OddsRatio_working_3-way'!X545=0),IF(Q545&gt;0,-Q545^(1/3),(-Q545)^(1/3)),'OddsRatio_working_3-way'!AM545-'OddsRatio_working_3-way'!R545/3)</f>
        <v>-0.5881629118807703</v>
      </c>
      <c r="AT545" s="11">
        <f>IF(('OddsRatio_working_3-way'!X545=0),IF(Q545&gt;0,-Q545^(1/3),(-Q545)^(1/3)),'OddsRatio_working_3-way'!AN545-'OddsRatio_working_3-way'!R545/3)</f>
        <v>-0.440077746222587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9">
        <f t="shared" si="117"/>
        <v>0.37950884052409151</v>
      </c>
      <c r="E546" s="9">
        <f t="shared" si="118"/>
        <v>0.26845820990210301</v>
      </c>
      <c r="F546" s="9">
        <f t="shared" si="119"/>
        <v>0.35203294957380538</v>
      </c>
      <c r="G546" s="9">
        <f t="shared" si="120"/>
        <v>1.0282922835475445</v>
      </c>
      <c r="H546" s="9">
        <f t="shared" si="121"/>
        <v>2.6349847308405963</v>
      </c>
      <c r="I546" s="9">
        <f t="shared" si="122"/>
        <v>3.7249745514009938</v>
      </c>
      <c r="J546" s="9">
        <f t="shared" si="123"/>
        <v>2.8406431875501053</v>
      </c>
      <c r="K546" s="11">
        <f t="shared" si="124"/>
        <v>0.38610038610038611</v>
      </c>
      <c r="L546" s="11">
        <f t="shared" si="125"/>
        <v>0.27397260273972601</v>
      </c>
      <c r="M546" s="11">
        <f t="shared" si="126"/>
        <v>0.35842293906810035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-0.28595598944693079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0.22862329534888085</v>
      </c>
      <c r="Q546" s="11">
        <f>2*'OddsRatio_working_3-way'!K546*'OddsRatio_working_3-way'!L546*'OddsRatio_working_3-way'!M546</f>
        <v>7.5828622006262308E-2</v>
      </c>
      <c r="R546" s="11">
        <f t="shared" si="127"/>
        <v>0</v>
      </c>
      <c r="S546" s="11">
        <f t="shared" si="128"/>
        <v>-0.79950518186754038</v>
      </c>
      <c r="T546" s="11">
        <f t="shared" si="129"/>
        <v>-0.26517584804893546</v>
      </c>
      <c r="U546" s="11">
        <f>'OddsRatio_working_3-way'!S546-'OddsRatio_working_3-way'!R546^2/3</f>
        <v>-0.79950518186754038</v>
      </c>
      <c r="V546" s="11">
        <f>'OddsRatio_working_3-way'!S546*'OddsRatio_working_3-way'!R546/3-2*'OddsRatio_working_3-way'!R546^3/27-'OddsRatio_working_3-way'!T546</f>
        <v>0.26517584804893546</v>
      </c>
      <c r="W546" s="11">
        <f>'OddsRatio_working_3-way'!V546^2+4*'OddsRatio_working_3-way'!U546^3/27</f>
        <v>-5.3929602326369119E-3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0.13757833279727319</v>
      </c>
      <c r="Y546" s="11">
        <f>IF('OddsRatio_working_3-way'!W546&gt;=0,IF('OddsRatio_working_3-way'!V546+SQRT('OddsRatio_working_3-way'!W546)&gt;0,0,PI()),ACOS('OddsRatio_working_3-way'!V546/(2*'OddsRatio_working_3-way'!X546)))</f>
        <v>0.27016533700373868</v>
      </c>
      <c r="Z546" s="11">
        <f>'OddsRatio_working_3-way'!X546^(1/3)*COS('OddsRatio_working_3-way'!Y546/3)</f>
        <v>0.51414614177377227</v>
      </c>
      <c r="AA546" s="11">
        <f>'OddsRatio_working_3-way'!X546^(1/3)*COS(('OddsRatio_working_3-way'!Y546+2*PI())/3)</f>
        <v>-0.29728008695676089</v>
      </c>
      <c r="AB546" s="11">
        <f>'OddsRatio_working_3-way'!X546^(1/3)*COS(('OddsRatio_working_3-way'!Y546+4*PI())/3)</f>
        <v>-0.21686605481701129</v>
      </c>
      <c r="AC546" s="11">
        <f>'OddsRatio_working_3-way'!X546^(1/3)*SIN('OddsRatio_working_3-way'!Y546/3)</f>
        <v>4.6427063102507569E-2</v>
      </c>
      <c r="AD546" s="11">
        <f>'OddsRatio_working_3-way'!X546^(1/3)*SIN(('OddsRatio_working_3-way'!Y546+2*PI())/3)</f>
        <v>0.42205008848258857</v>
      </c>
      <c r="AE546" s="11">
        <f>'OddsRatio_working_3-way'!X546^(1/3)*SIN(('OddsRatio_working_3-way'!Y546+4*PI())/3)</f>
        <v>-0.46847715158509623</v>
      </c>
      <c r="AF546" s="11">
        <f>-'OddsRatio_working_3-way'!U546/(3*'OddsRatio_working_3-way'!X546^(1/3))*COS(('OddsRatio_working_3-way'!Y546)/3)</f>
        <v>0.51414614177377216</v>
      </c>
      <c r="AG546" s="11">
        <f>-'OddsRatio_working_3-way'!U546/(3*'OddsRatio_working_3-way'!X546^(1/3))*COS(('OddsRatio_working_3-way'!Y546+2*PI())/3)</f>
        <v>-0.29728008695676084</v>
      </c>
      <c r="AH546" s="11">
        <f>-'OddsRatio_working_3-way'!U546/(3*'OddsRatio_working_3-way'!X546^(1/3))*COS(('OddsRatio_working_3-way'!Y546+4*PI())/3)</f>
        <v>-0.21686605481701124</v>
      </c>
      <c r="AI546" s="11">
        <f>'OddsRatio_working_3-way'!U546/(3*'OddsRatio_working_3-way'!X546^(1/3))*SIN(('OddsRatio_working_3-way'!Y546)/3)</f>
        <v>-4.6427063102507563E-2</v>
      </c>
      <c r="AJ546" s="11">
        <f>'OddsRatio_working_3-way'!U546/(3*'OddsRatio_working_3-way'!X546^(1/3))*SIN(('OddsRatio_working_3-way'!Y546+2*PI())/3)</f>
        <v>-0.42205008848258846</v>
      </c>
      <c r="AK546" s="11">
        <f>'OddsRatio_working_3-way'!U546/(3*'OddsRatio_working_3-way'!X546^(1/3))*SIN(('OddsRatio_working_3-way'!Y546+4*PI())/3)</f>
        <v>0.46847715158509617</v>
      </c>
      <c r="AL546" s="11">
        <f>'OddsRatio_working_3-way'!Z546+'OddsRatio_working_3-way'!AF546</f>
        <v>1.0282922835475445</v>
      </c>
      <c r="AM546" s="11">
        <f>'OddsRatio_working_3-way'!AA546+'OddsRatio_working_3-way'!AG546</f>
        <v>-0.59456017391352178</v>
      </c>
      <c r="AN546" s="11">
        <f>'OddsRatio_working_3-way'!AB546+'OddsRatio_working_3-way'!AH546</f>
        <v>-0.43373210963402253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1.0282922835475445</v>
      </c>
      <c r="AS546" s="11">
        <f>IF(('OddsRatio_working_3-way'!X546=0),IF(Q546&gt;0,-Q546^(1/3),(-Q546)^(1/3)),'OddsRatio_working_3-way'!AM546-'OddsRatio_working_3-way'!R546/3)</f>
        <v>-0.59456017391352178</v>
      </c>
      <c r="AT546" s="11">
        <f>IF(('OddsRatio_working_3-way'!X546=0),IF(Q546&gt;0,-Q546^(1/3),(-Q546)^(1/3)),'OddsRatio_working_3-way'!AN546-'OddsRatio_working_3-way'!R546/3)</f>
        <v>-0.43373210963402253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9">
        <f t="shared" si="117"/>
        <v>0.40748724280851095</v>
      </c>
      <c r="E547" s="9">
        <f t="shared" si="118"/>
        <v>0.32576962169783896</v>
      </c>
      <c r="F547" s="9">
        <f t="shared" si="119"/>
        <v>0.26674313549364997</v>
      </c>
      <c r="G547" s="9">
        <f t="shared" si="120"/>
        <v>1.0613609905001655</v>
      </c>
      <c r="H547" s="9">
        <f t="shared" si="121"/>
        <v>2.4540645569852271</v>
      </c>
      <c r="I547" s="9">
        <f t="shared" si="122"/>
        <v>3.0696539314753228</v>
      </c>
      <c r="J547" s="9">
        <f t="shared" si="123"/>
        <v>3.7489249653954291</v>
      </c>
      <c r="K547" s="11">
        <f t="shared" si="124"/>
        <v>0.42194092827004215</v>
      </c>
      <c r="L547" s="11">
        <f t="shared" si="125"/>
        <v>0.33898305084745761</v>
      </c>
      <c r="M547" s="11">
        <f t="shared" si="126"/>
        <v>0.2785515320334262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-0.27567039722129749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0.23546299854359559</v>
      </c>
      <c r="Q547" s="11">
        <f>2*'OddsRatio_working_3-way'!K547*'OddsRatio_working_3-way'!L547*'OddsRatio_working_3-way'!M547</f>
        <v>7.9682909828627954E-2</v>
      </c>
      <c r="R547" s="11">
        <f t="shared" si="127"/>
        <v>0</v>
      </c>
      <c r="S547" s="11">
        <f t="shared" si="128"/>
        <v>-0.85414683954829951</v>
      </c>
      <c r="T547" s="11">
        <f t="shared" si="129"/>
        <v>-0.28905138394189495</v>
      </c>
      <c r="U547" s="11">
        <f>'OddsRatio_working_3-way'!S547-'OddsRatio_working_3-way'!R547^2/3</f>
        <v>-0.85414683954829951</v>
      </c>
      <c r="V547" s="11">
        <f>'OddsRatio_working_3-way'!S547*'OddsRatio_working_3-way'!R547/3-2*'OddsRatio_working_3-way'!R547^3/27-'OddsRatio_working_3-way'!T547</f>
        <v>0.28905138394189495</v>
      </c>
      <c r="W547" s="11">
        <f>'OddsRatio_working_3-way'!V547^2+4*'OddsRatio_working_3-way'!U547^3/27</f>
        <v>-8.7688821139650375E-3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0.15192069038867764</v>
      </c>
      <c r="Y547" s="11">
        <f>IF('OddsRatio_working_3-way'!W547&gt;=0,IF('OddsRatio_working_3-way'!V547+SQRT('OddsRatio_working_3-way'!W547)&gt;0,0,PI()),ACOS('OddsRatio_working_3-way'!V547/(2*'OddsRatio_working_3-way'!X547)))</f>
        <v>0.31329479673208427</v>
      </c>
      <c r="Z547" s="11">
        <f>'OddsRatio_working_3-way'!X547^(1/3)*COS('OddsRatio_working_3-way'!Y547/3)</f>
        <v>0.53068049525008276</v>
      </c>
      <c r="AA547" s="11">
        <f>'OddsRatio_working_3-way'!X547^(1/3)*COS(('OddsRatio_working_3-way'!Y547+2*PI())/3)</f>
        <v>-0.31351045478590006</v>
      </c>
      <c r="AB547" s="11">
        <f>'OddsRatio_working_3-way'!X547^(1/3)*COS(('OddsRatio_working_3-way'!Y547+4*PI())/3)</f>
        <v>-0.21717004046418259</v>
      </c>
      <c r="AC547" s="11">
        <f>'OddsRatio_working_3-way'!X547^(1/3)*SIN('OddsRatio_working_3-way'!Y547/3)</f>
        <v>5.5622164142483707E-2</v>
      </c>
      <c r="AD547" s="11">
        <f>'OddsRatio_working_3-way'!X547^(1/3)*SIN(('OddsRatio_working_3-way'!Y547+2*PI())/3)</f>
        <v>0.43177170810823701</v>
      </c>
      <c r="AE547" s="11">
        <f>'OddsRatio_working_3-way'!X547^(1/3)*SIN(('OddsRatio_working_3-way'!Y547+4*PI())/3)</f>
        <v>-0.48739387225072067</v>
      </c>
      <c r="AF547" s="11">
        <f>-'OddsRatio_working_3-way'!U547/(3*'OddsRatio_working_3-way'!X547^(1/3))*COS(('OddsRatio_working_3-way'!Y547)/3)</f>
        <v>0.53068049525008276</v>
      </c>
      <c r="AG547" s="11">
        <f>-'OddsRatio_working_3-way'!U547/(3*'OddsRatio_working_3-way'!X547^(1/3))*COS(('OddsRatio_working_3-way'!Y547+2*PI())/3)</f>
        <v>-0.31351045478590006</v>
      </c>
      <c r="AH547" s="11">
        <f>-'OddsRatio_working_3-way'!U547/(3*'OddsRatio_working_3-way'!X547^(1/3))*COS(('OddsRatio_working_3-way'!Y547+4*PI())/3)</f>
        <v>-0.21717004046418259</v>
      </c>
      <c r="AI547" s="11">
        <f>'OddsRatio_working_3-way'!U547/(3*'OddsRatio_working_3-way'!X547^(1/3))*SIN(('OddsRatio_working_3-way'!Y547)/3)</f>
        <v>-5.5622164142483707E-2</v>
      </c>
      <c r="AJ547" s="11">
        <f>'OddsRatio_working_3-way'!U547/(3*'OddsRatio_working_3-way'!X547^(1/3))*SIN(('OddsRatio_working_3-way'!Y547+2*PI())/3)</f>
        <v>-0.43177170810823701</v>
      </c>
      <c r="AK547" s="11">
        <f>'OddsRatio_working_3-way'!U547/(3*'OddsRatio_working_3-way'!X547^(1/3))*SIN(('OddsRatio_working_3-way'!Y547+4*PI())/3)</f>
        <v>0.48739387225072067</v>
      </c>
      <c r="AL547" s="11">
        <f>'OddsRatio_working_3-way'!Z547+'OddsRatio_working_3-way'!AF547</f>
        <v>1.0613609905001655</v>
      </c>
      <c r="AM547" s="11">
        <f>'OddsRatio_working_3-way'!AA547+'OddsRatio_working_3-way'!AG547</f>
        <v>-0.62702090957180012</v>
      </c>
      <c r="AN547" s="11">
        <f>'OddsRatio_working_3-way'!AB547+'OddsRatio_working_3-way'!AH547</f>
        <v>-0.43434008092836518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1.0613609905001655</v>
      </c>
      <c r="AS547" s="11">
        <f>IF(('OddsRatio_working_3-way'!X547=0),IF(Q547&gt;0,-Q547^(1/3),(-Q547)^(1/3)),'OddsRatio_working_3-way'!AM547-'OddsRatio_working_3-way'!R547/3)</f>
        <v>-0.62702090957180012</v>
      </c>
      <c r="AT547" s="11">
        <f>IF(('OddsRatio_working_3-way'!X547=0),IF(Q547&gt;0,-Q547^(1/3),(-Q547)^(1/3)),'OddsRatio_working_3-way'!AN547-'OddsRatio_working_3-way'!R547/3)</f>
        <v>-0.43434008092836518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9">
        <f t="shared" si="117"/>
        <v>0.47496581078179301</v>
      </c>
      <c r="E548" s="9">
        <f t="shared" si="118"/>
        <v>0.2779949276593835</v>
      </c>
      <c r="F548" s="9">
        <f t="shared" si="119"/>
        <v>0.24703926155882344</v>
      </c>
      <c r="G548" s="9">
        <f t="shared" si="120"/>
        <v>1.0732181553042275</v>
      </c>
      <c r="H548" s="9">
        <f t="shared" si="121"/>
        <v>2.1054146999633541</v>
      </c>
      <c r="I548" s="9">
        <f t="shared" si="122"/>
        <v>3.5971879358362306</v>
      </c>
      <c r="J548" s="9">
        <f t="shared" si="123"/>
        <v>4.0479395610640063</v>
      </c>
      <c r="K548" s="11">
        <f t="shared" si="124"/>
        <v>0.49261083743842371</v>
      </c>
      <c r="L548" s="11">
        <f t="shared" si="125"/>
        <v>0.29239766081871343</v>
      </c>
      <c r="M548" s="11">
        <f t="shared" si="126"/>
        <v>0.26041666666666669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-0.26553242541218947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0.23593766504383562</v>
      </c>
      <c r="Q548" s="11">
        <f>2*'OddsRatio_working_3-way'!K548*'OddsRatio_working_3-way'!L548*'OddsRatio_working_3-way'!M548</f>
        <v>7.5019925292157605E-2</v>
      </c>
      <c r="R548" s="11">
        <f t="shared" si="127"/>
        <v>0</v>
      </c>
      <c r="S548" s="11">
        <f t="shared" si="128"/>
        <v>-0.88854558789792426</v>
      </c>
      <c r="T548" s="11">
        <f t="shared" si="129"/>
        <v>-0.28252641904544495</v>
      </c>
      <c r="U548" s="11">
        <f>'OddsRatio_working_3-way'!S548-'OddsRatio_working_3-way'!R548^2/3</f>
        <v>-0.88854558789792426</v>
      </c>
      <c r="V548" s="11">
        <f>'OddsRatio_working_3-way'!S548*'OddsRatio_working_3-way'!R548/3-2*'OddsRatio_working_3-way'!R548^3/27-'OddsRatio_working_3-way'!T548</f>
        <v>0.28252641904544495</v>
      </c>
      <c r="W548" s="11">
        <f>'OddsRatio_working_3-way'!V548^2+4*'OddsRatio_working_3-way'!U548^3/27</f>
        <v>-2.4107492961384397E-2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0.16118984957188431</v>
      </c>
      <c r="Y548" s="11">
        <f>IF('OddsRatio_working_3-way'!W548&gt;=0,IF('OddsRatio_working_3-way'!V548+SQRT('OddsRatio_working_3-way'!W548)&gt;0,0,PI()),ACOS('OddsRatio_working_3-way'!V548/(2*'OddsRatio_working_3-way'!X548)))</f>
        <v>0.50250712893093752</v>
      </c>
      <c r="Z548" s="11">
        <f>'OddsRatio_working_3-way'!X548^(1/3)*COS('OddsRatio_working_3-way'!Y548/3)</f>
        <v>0.53660907765211363</v>
      </c>
      <c r="AA548" s="11">
        <f>'OddsRatio_working_3-way'!X548^(1/3)*COS(('OddsRatio_working_3-way'!Y548+2*PI())/3)</f>
        <v>-0.34688201849098321</v>
      </c>
      <c r="AB548" s="11">
        <f>'OddsRatio_working_3-way'!X548^(1/3)*COS(('OddsRatio_working_3-way'!Y548+4*PI())/3)</f>
        <v>-0.18972705916113061</v>
      </c>
      <c r="AC548" s="11">
        <f>'OddsRatio_working_3-way'!X548^(1/3)*SIN('OddsRatio_working_3-way'!Y548/3)</f>
        <v>9.0733458073575288E-2</v>
      </c>
      <c r="AD548" s="11">
        <f>'OddsRatio_working_3-way'!X548^(1/3)*SIN(('OddsRatio_working_3-way'!Y548+2*PI())/3)</f>
        <v>0.41935036411127935</v>
      </c>
      <c r="AE548" s="11">
        <f>'OddsRatio_working_3-way'!X548^(1/3)*SIN(('OddsRatio_working_3-way'!Y548+4*PI())/3)</f>
        <v>-0.51008382218485449</v>
      </c>
      <c r="AF548" s="11">
        <f>-'OddsRatio_working_3-way'!U548/(3*'OddsRatio_working_3-way'!X548^(1/3))*COS(('OddsRatio_working_3-way'!Y548)/3)</f>
        <v>0.53660907765211374</v>
      </c>
      <c r="AG548" s="11">
        <f>-'OddsRatio_working_3-way'!U548/(3*'OddsRatio_working_3-way'!X548^(1/3))*COS(('OddsRatio_working_3-way'!Y548+2*PI())/3)</f>
        <v>-0.34688201849098327</v>
      </c>
      <c r="AH548" s="11">
        <f>-'OddsRatio_working_3-way'!U548/(3*'OddsRatio_working_3-way'!X548^(1/3))*COS(('OddsRatio_working_3-way'!Y548+4*PI())/3)</f>
        <v>-0.18972705916113064</v>
      </c>
      <c r="AI548" s="11">
        <f>'OddsRatio_working_3-way'!U548/(3*'OddsRatio_working_3-way'!X548^(1/3))*SIN(('OddsRatio_working_3-way'!Y548)/3)</f>
        <v>-9.0733458073575302E-2</v>
      </c>
      <c r="AJ548" s="11">
        <f>'OddsRatio_working_3-way'!U548/(3*'OddsRatio_working_3-way'!X548^(1/3))*SIN(('OddsRatio_working_3-way'!Y548+2*PI())/3)</f>
        <v>-0.41935036411127946</v>
      </c>
      <c r="AK548" s="11">
        <f>'OddsRatio_working_3-way'!U548/(3*'OddsRatio_working_3-way'!X548^(1/3))*SIN(('OddsRatio_working_3-way'!Y548+4*PI())/3)</f>
        <v>0.5100838221848546</v>
      </c>
      <c r="AL548" s="11">
        <f>'OddsRatio_working_3-way'!Z548+'OddsRatio_working_3-way'!AF548</f>
        <v>1.0732181553042275</v>
      </c>
      <c r="AM548" s="11">
        <f>'OddsRatio_working_3-way'!AA548+'OddsRatio_working_3-way'!AG548</f>
        <v>-0.69376403698196643</v>
      </c>
      <c r="AN548" s="11">
        <f>'OddsRatio_working_3-way'!AB548+'OddsRatio_working_3-way'!AH548</f>
        <v>-0.37945411832226128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1.0732181553042275</v>
      </c>
      <c r="AS548" s="11">
        <f>IF(('OddsRatio_working_3-way'!X548=0),IF(Q548&gt;0,-Q548^(1/3),(-Q548)^(1/3)),'OddsRatio_working_3-way'!AM548-'OddsRatio_working_3-way'!R548/3)</f>
        <v>-0.69376403698196643</v>
      </c>
      <c r="AT548" s="11">
        <f>IF(('OddsRatio_working_3-way'!X548=0),IF(Q548&gt;0,-Q548^(1/3),(-Q548)^(1/3)),'OddsRatio_working_3-way'!AN548-'OddsRatio_working_3-way'!R548/3)</f>
        <v>-0.37945411832226128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9">
        <f t="shared" si="117"/>
        <v>0.62694157270920425</v>
      </c>
      <c r="E549" s="9">
        <f t="shared" si="118"/>
        <v>0.23939967618036648</v>
      </c>
      <c r="F549" s="9">
        <f t="shared" si="119"/>
        <v>0.1336587511104293</v>
      </c>
      <c r="G549" s="9">
        <f t="shared" si="120"/>
        <v>1.0625802977788363</v>
      </c>
      <c r="H549" s="9">
        <f t="shared" si="121"/>
        <v>1.5950449667561482</v>
      </c>
      <c r="I549" s="9">
        <f t="shared" si="122"/>
        <v>4.1771150903587211</v>
      </c>
      <c r="J549" s="9">
        <f t="shared" si="123"/>
        <v>7.4817398164509017</v>
      </c>
      <c r="K549" s="11">
        <f t="shared" si="124"/>
        <v>0.64102564102564097</v>
      </c>
      <c r="L549" s="11">
        <f t="shared" si="125"/>
        <v>0.25062656641604009</v>
      </c>
      <c r="M549" s="11">
        <f t="shared" si="126"/>
        <v>0.14084507042253522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-0.23111770035417178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0.21835918796630435</v>
      </c>
      <c r="Q549" s="11">
        <f>2*'OddsRatio_working_3-way'!K549*'OddsRatio_working_3-way'!L549*'OddsRatio_working_3-way'!M549</f>
        <v>4.5255790252083795E-2</v>
      </c>
      <c r="R549" s="11">
        <f t="shared" si="127"/>
        <v>0</v>
      </c>
      <c r="S549" s="11">
        <f t="shared" si="128"/>
        <v>-0.94479647223766983</v>
      </c>
      <c r="T549" s="11">
        <f t="shared" si="129"/>
        <v>-0.19581274036013879</v>
      </c>
      <c r="U549" s="11">
        <f>'OddsRatio_working_3-way'!S549-'OddsRatio_working_3-way'!R549^2/3</f>
        <v>-0.94479647223766983</v>
      </c>
      <c r="V549" s="11">
        <f>'OddsRatio_working_3-way'!S549*'OddsRatio_working_3-way'!R549/3-2*'OddsRatio_working_3-way'!R549^3/27-'OddsRatio_working_3-way'!T549</f>
        <v>0.19581274036013879</v>
      </c>
      <c r="W549" s="11">
        <f>'OddsRatio_working_3-way'!V549^2+4*'OddsRatio_working_3-way'!U549^3/27</f>
        <v>-8.6600107940426024E-2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0.17673619976378152</v>
      </c>
      <c r="Y549" s="11">
        <f>IF('OddsRatio_working_3-way'!W549&gt;=0,IF('OddsRatio_working_3-way'!V549+SQRT('OddsRatio_working_3-way'!W549)&gt;0,0,PI()),ACOS('OddsRatio_working_3-way'!V549/(2*'OddsRatio_working_3-way'!X549)))</f>
        <v>0.9836722930956967</v>
      </c>
      <c r="Z549" s="11">
        <f>'OddsRatio_working_3-way'!X549^(1/3)*COS('OddsRatio_working_3-way'!Y549/3)</f>
        <v>0.53129014888941817</v>
      </c>
      <c r="AA549" s="11">
        <f>'OddsRatio_working_3-way'!X549^(1/3)*COS(('OddsRatio_working_3-way'!Y549+2*PI())/3)</f>
        <v>-0.42216089258847483</v>
      </c>
      <c r="AB549" s="11">
        <f>'OddsRatio_working_3-way'!X549^(1/3)*COS(('OddsRatio_working_3-way'!Y549+4*PI())/3)</f>
        <v>-0.1091292563009435</v>
      </c>
      <c r="AC549" s="11">
        <f>'OddsRatio_working_3-way'!X549^(1/3)*SIN('OddsRatio_working_3-way'!Y549/3)</f>
        <v>0.1807288994754753</v>
      </c>
      <c r="AD549" s="11">
        <f>'OddsRatio_working_3-way'!X549^(1/3)*SIN(('OddsRatio_working_3-way'!Y549+2*PI())/3)</f>
        <v>0.36974631598091529</v>
      </c>
      <c r="AE549" s="11">
        <f>'OddsRatio_working_3-way'!X549^(1/3)*SIN(('OddsRatio_working_3-way'!Y549+4*PI())/3)</f>
        <v>-0.55047521545639055</v>
      </c>
      <c r="AF549" s="11">
        <f>-'OddsRatio_working_3-way'!U549/(3*'OddsRatio_working_3-way'!X549^(1/3))*COS(('OddsRatio_working_3-way'!Y549)/3)</f>
        <v>0.53129014888941817</v>
      </c>
      <c r="AG549" s="11">
        <f>-'OddsRatio_working_3-way'!U549/(3*'OddsRatio_working_3-way'!X549^(1/3))*COS(('OddsRatio_working_3-way'!Y549+2*PI())/3)</f>
        <v>-0.42216089258847483</v>
      </c>
      <c r="AH549" s="11">
        <f>-'OddsRatio_working_3-way'!U549/(3*'OddsRatio_working_3-way'!X549^(1/3))*COS(('OddsRatio_working_3-way'!Y549+4*PI())/3)</f>
        <v>-0.1091292563009435</v>
      </c>
      <c r="AI549" s="11">
        <f>'OddsRatio_working_3-way'!U549/(3*'OddsRatio_working_3-way'!X549^(1/3))*SIN(('OddsRatio_working_3-way'!Y549)/3)</f>
        <v>-0.1807288994754753</v>
      </c>
      <c r="AJ549" s="11">
        <f>'OddsRatio_working_3-way'!U549/(3*'OddsRatio_working_3-way'!X549^(1/3))*SIN(('OddsRatio_working_3-way'!Y549+2*PI())/3)</f>
        <v>-0.36974631598091529</v>
      </c>
      <c r="AK549" s="11">
        <f>'OddsRatio_working_3-way'!U549/(3*'OddsRatio_working_3-way'!X549^(1/3))*SIN(('OddsRatio_working_3-way'!Y549+4*PI())/3)</f>
        <v>0.55047521545639055</v>
      </c>
      <c r="AL549" s="11">
        <f>'OddsRatio_working_3-way'!Z549+'OddsRatio_working_3-way'!AF549</f>
        <v>1.0625802977788363</v>
      </c>
      <c r="AM549" s="11">
        <f>'OddsRatio_working_3-way'!AA549+'OddsRatio_working_3-way'!AG549</f>
        <v>-0.84432178517694967</v>
      </c>
      <c r="AN549" s="11">
        <f>'OddsRatio_working_3-way'!AB549+'OddsRatio_working_3-way'!AH549</f>
        <v>-0.218258512601887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1.0625802977788363</v>
      </c>
      <c r="AS549" s="11">
        <f>IF(('OddsRatio_working_3-way'!X549=0),IF(Q549&gt;0,-Q549^(1/3),(-Q549)^(1/3)),'OddsRatio_working_3-way'!AM549-'OddsRatio_working_3-way'!R549/3)</f>
        <v>-0.84432178517694967</v>
      </c>
      <c r="AT549" s="11">
        <f>IF(('OddsRatio_working_3-way'!X549=0),IF(Q549&gt;0,-Q549^(1/3),(-Q549)^(1/3)),'OddsRatio_working_3-way'!AN549-'OddsRatio_working_3-way'!R549/3)</f>
        <v>-0.218258512601887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9">
        <f t="shared" si="117"/>
        <v>0.7121564044408607</v>
      </c>
      <c r="E550" s="9">
        <f t="shared" si="118"/>
        <v>0.18071951448470178</v>
      </c>
      <c r="F550" s="9">
        <f t="shared" si="119"/>
        <v>0.10712408107443733</v>
      </c>
      <c r="G550" s="9">
        <f t="shared" si="120"/>
        <v>1.0923943937345482</v>
      </c>
      <c r="H550" s="9">
        <f t="shared" si="121"/>
        <v>1.4041859256817828</v>
      </c>
      <c r="I550" s="9">
        <f t="shared" si="122"/>
        <v>5.5334367339983741</v>
      </c>
      <c r="J550" s="9">
        <f t="shared" si="123"/>
        <v>9.3349692241946034</v>
      </c>
      <c r="K550" s="11">
        <f t="shared" si="124"/>
        <v>0.72992700729927007</v>
      </c>
      <c r="L550" s="11">
        <f t="shared" si="125"/>
        <v>0.1941747572815534</v>
      </c>
      <c r="M550" s="11">
        <f t="shared" si="126"/>
        <v>0.11587485515643105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-0.19241360072387481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0.1995435461910052</v>
      </c>
      <c r="Q550" s="11">
        <f>2*'OddsRatio_working_3-way'!K550*'OddsRatio_working_3-way'!L550*'OddsRatio_working_3-way'!M550</f>
        <v>3.2846674270124311E-2</v>
      </c>
      <c r="R550" s="11">
        <f t="shared" si="127"/>
        <v>0</v>
      </c>
      <c r="S550" s="11">
        <f t="shared" si="128"/>
        <v>-1.0370553091897194</v>
      </c>
      <c r="T550" s="11">
        <f t="shared" si="129"/>
        <v>-0.1707086928707357</v>
      </c>
      <c r="U550" s="11">
        <f>'OddsRatio_working_3-way'!S550-'OddsRatio_working_3-way'!R550^2/3</f>
        <v>-1.0370553091897194</v>
      </c>
      <c r="V550" s="11">
        <f>'OddsRatio_working_3-way'!S550*'OddsRatio_working_3-way'!R550/3-2*'OddsRatio_working_3-way'!R550^3/27-'OddsRatio_working_3-way'!T550</f>
        <v>0.1707086928707357</v>
      </c>
      <c r="W550" s="11">
        <f>'OddsRatio_working_3-way'!V550^2+4*'OddsRatio_working_3-way'!U550^3/27</f>
        <v>-0.13609351934594524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0.20324552711411659</v>
      </c>
      <c r="Y550" s="11">
        <f>IF('OddsRatio_working_3-way'!W550&gt;=0,IF('OddsRatio_working_3-way'!V550+SQRT('OddsRatio_working_3-way'!W550)&gt;0,0,PI()),ACOS('OddsRatio_working_3-way'!V550/(2*'OddsRatio_working_3-way'!X550)))</f>
        <v>1.1373985797569515</v>
      </c>
      <c r="Z550" s="11">
        <f>'OddsRatio_working_3-way'!X550^(1/3)*COS('OddsRatio_working_3-way'!Y550/3)</f>
        <v>0.54619719686727408</v>
      </c>
      <c r="AA550" s="11">
        <f>'OddsRatio_working_3-way'!X550^(1/3)*COS(('OddsRatio_working_3-way'!Y550+2*PI())/3)</f>
        <v>-0.46155361666923372</v>
      </c>
      <c r="AB550" s="11">
        <f>'OddsRatio_working_3-way'!X550^(1/3)*COS(('OddsRatio_working_3-way'!Y550+4*PI())/3)</f>
        <v>-8.4643580198040233E-2</v>
      </c>
      <c r="AC550" s="11">
        <f>'OddsRatio_working_3-way'!X550^(1/3)*SIN('OddsRatio_working_3-way'!Y550/3)</f>
        <v>0.2176091110169153</v>
      </c>
      <c r="AD550" s="11">
        <f>'OddsRatio_working_3-way'!X550^(1/3)*SIN(('OddsRatio_working_3-way'!Y550+2*PI())/3)</f>
        <v>0.36421609245445202</v>
      </c>
      <c r="AE550" s="11">
        <f>'OddsRatio_working_3-way'!X550^(1/3)*SIN(('OddsRatio_working_3-way'!Y550+4*PI())/3)</f>
        <v>-0.58182520347136713</v>
      </c>
      <c r="AF550" s="11">
        <f>-'OddsRatio_working_3-way'!U550/(3*'OddsRatio_working_3-way'!X550^(1/3))*COS(('OddsRatio_working_3-way'!Y550)/3)</f>
        <v>0.54619719686727397</v>
      </c>
      <c r="AG550" s="11">
        <f>-'OddsRatio_working_3-way'!U550/(3*'OddsRatio_working_3-way'!X550^(1/3))*COS(('OddsRatio_working_3-way'!Y550+2*PI())/3)</f>
        <v>-0.46155361666923361</v>
      </c>
      <c r="AH550" s="11">
        <f>-'OddsRatio_working_3-way'!U550/(3*'OddsRatio_working_3-way'!X550^(1/3))*COS(('OddsRatio_working_3-way'!Y550+4*PI())/3)</f>
        <v>-8.4643580198040219E-2</v>
      </c>
      <c r="AI550" s="11">
        <f>'OddsRatio_working_3-way'!U550/(3*'OddsRatio_working_3-way'!X550^(1/3))*SIN(('OddsRatio_working_3-way'!Y550)/3)</f>
        <v>-0.21760911101691524</v>
      </c>
      <c r="AJ550" s="11">
        <f>'OddsRatio_working_3-way'!U550/(3*'OddsRatio_working_3-way'!X550^(1/3))*SIN(('OddsRatio_working_3-way'!Y550+2*PI())/3)</f>
        <v>-0.36421609245445197</v>
      </c>
      <c r="AK550" s="11">
        <f>'OddsRatio_working_3-way'!U550/(3*'OddsRatio_working_3-way'!X550^(1/3))*SIN(('OddsRatio_working_3-way'!Y550+4*PI())/3)</f>
        <v>0.58182520347136701</v>
      </c>
      <c r="AL550" s="11">
        <f>'OddsRatio_working_3-way'!Z550+'OddsRatio_working_3-way'!AF550</f>
        <v>1.0923943937345482</v>
      </c>
      <c r="AM550" s="11">
        <f>'OddsRatio_working_3-way'!AA550+'OddsRatio_working_3-way'!AG550</f>
        <v>-0.92310723333846734</v>
      </c>
      <c r="AN550" s="11">
        <f>'OddsRatio_working_3-way'!AB550+'OddsRatio_working_3-way'!AH550</f>
        <v>-0.16928716039608044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1.0923943937345482</v>
      </c>
      <c r="AS550" s="11">
        <f>IF(('OddsRatio_working_3-way'!X550=0),IF(Q550&gt;0,-Q550^(1/3),(-Q550)^(1/3)),'OddsRatio_working_3-way'!AM550-'OddsRatio_working_3-way'!R550/3)</f>
        <v>-0.92310723333846734</v>
      </c>
      <c r="AT550" s="11">
        <f>IF(('OddsRatio_working_3-way'!X550=0),IF(Q550&gt;0,-Q550^(1/3),(-Q550)^(1/3)),'OddsRatio_working_3-way'!AN550-'OddsRatio_working_3-way'!R550/3)</f>
        <v>-0.16928716039608044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9">
        <f t="shared" si="117"/>
        <v>8.5521355750992401E-2</v>
      </c>
      <c r="E551" s="9">
        <f t="shared" si="118"/>
        <v>0.1588230003011912</v>
      </c>
      <c r="F551" s="9">
        <f t="shared" si="119"/>
        <v>0.75565564394781659</v>
      </c>
      <c r="G551" s="9">
        <f t="shared" si="120"/>
        <v>1.1150141625432148</v>
      </c>
      <c r="H551" s="9">
        <f t="shared" si="121"/>
        <v>11.692985818789429</v>
      </c>
      <c r="I551" s="9">
        <f t="shared" si="122"/>
        <v>6.2963172720802696</v>
      </c>
      <c r="J551" s="9">
        <f t="shared" si="123"/>
        <v>1.3233541071375325</v>
      </c>
      <c r="K551" s="11">
        <f t="shared" si="124"/>
        <v>9.442870632672333E-2</v>
      </c>
      <c r="L551" s="11">
        <f t="shared" si="125"/>
        <v>0.17391304347826086</v>
      </c>
      <c r="M551" s="11">
        <f t="shared" si="126"/>
        <v>0.77519379844961234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-0.16817316576136709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0.18624765400201715</v>
      </c>
      <c r="Q551" s="11">
        <f>2*'OddsRatio_working_3-way'!K551*'OddsRatio_working_3-way'!L551*'OddsRatio_working_3-way'!M551</f>
        <v>2.5461060013946293E-2</v>
      </c>
      <c r="R551" s="11">
        <f t="shared" si="127"/>
        <v>0</v>
      </c>
      <c r="S551" s="11">
        <f t="shared" si="128"/>
        <v>-1.1074754593506151</v>
      </c>
      <c r="T551" s="11">
        <f t="shared" si="129"/>
        <v>-0.15139787550931169</v>
      </c>
      <c r="U551" s="11">
        <f>'OddsRatio_working_3-way'!S551-'OddsRatio_working_3-way'!R551^2/3</f>
        <v>-1.1074754593506151</v>
      </c>
      <c r="V551" s="11">
        <f>'OddsRatio_working_3-way'!S551*'OddsRatio_working_3-way'!R551/3-2*'OddsRatio_working_3-way'!R551^3/27-'OddsRatio_working_3-way'!T551</f>
        <v>0.15139787550931169</v>
      </c>
      <c r="W551" s="11">
        <f>'OddsRatio_working_3-way'!V551^2+4*'OddsRatio_working_3-way'!U551^3/27</f>
        <v>-0.17831138661205106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0.2242948412919834</v>
      </c>
      <c r="Y551" s="11">
        <f>IF('OddsRatio_working_3-way'!W551&gt;=0,IF('OddsRatio_working_3-way'!V551+SQRT('OddsRatio_working_3-way'!W551)&gt;0,0,PI()),ACOS('OddsRatio_working_3-way'!V551/(2*'OddsRatio_working_3-way'!X551)))</f>
        <v>1.2265392327417199</v>
      </c>
      <c r="Z551" s="11">
        <f>'OddsRatio_working_3-way'!X551^(1/3)*COS('OddsRatio_working_3-way'!Y551/3)</f>
        <v>0.55750708127160753</v>
      </c>
      <c r="AA551" s="11">
        <f>'OddsRatio_working_3-way'!X551^(1/3)*COS(('OddsRatio_working_3-way'!Y551+2*PI())/3)</f>
        <v>-0.4879382809651685</v>
      </c>
      <c r="AB551" s="11">
        <f>'OddsRatio_working_3-way'!X551^(1/3)*COS(('OddsRatio_working_3-way'!Y551+4*PI())/3)</f>
        <v>-6.956880030643911E-2</v>
      </c>
      <c r="AC551" s="11">
        <f>'OddsRatio_working_3-way'!X551^(1/3)*SIN('OddsRatio_working_3-way'!Y551/3)</f>
        <v>0.24154573227904139</v>
      </c>
      <c r="AD551" s="11">
        <f>'OddsRatio_working_3-way'!X551^(1/3)*SIN(('OddsRatio_working_3-way'!Y551+2*PI())/3)</f>
        <v>0.36204242903140704</v>
      </c>
      <c r="AE551" s="11">
        <f>'OddsRatio_working_3-way'!X551^(1/3)*SIN(('OddsRatio_working_3-way'!Y551+4*PI())/3)</f>
        <v>-0.60358816131044846</v>
      </c>
      <c r="AF551" s="11">
        <f>-'OddsRatio_working_3-way'!U551/(3*'OddsRatio_working_3-way'!X551^(1/3))*COS(('OddsRatio_working_3-way'!Y551)/3)</f>
        <v>0.55750708127160742</v>
      </c>
      <c r="AG551" s="11">
        <f>-'OddsRatio_working_3-way'!U551/(3*'OddsRatio_working_3-way'!X551^(1/3))*COS(('OddsRatio_working_3-way'!Y551+2*PI())/3)</f>
        <v>-0.48793828096516845</v>
      </c>
      <c r="AH551" s="11">
        <f>-'OddsRatio_working_3-way'!U551/(3*'OddsRatio_working_3-way'!X551^(1/3))*COS(('OddsRatio_working_3-way'!Y551+4*PI())/3)</f>
        <v>-6.9568800306439096E-2</v>
      </c>
      <c r="AI551" s="11">
        <f>'OddsRatio_working_3-way'!U551/(3*'OddsRatio_working_3-way'!X551^(1/3))*SIN(('OddsRatio_working_3-way'!Y551)/3)</f>
        <v>-0.24154573227904133</v>
      </c>
      <c r="AJ551" s="11">
        <f>'OddsRatio_working_3-way'!U551/(3*'OddsRatio_working_3-way'!X551^(1/3))*SIN(('OddsRatio_working_3-way'!Y551+2*PI())/3)</f>
        <v>-0.36204242903140693</v>
      </c>
      <c r="AK551" s="11">
        <f>'OddsRatio_working_3-way'!U551/(3*'OddsRatio_working_3-way'!X551^(1/3))*SIN(('OddsRatio_working_3-way'!Y551+4*PI())/3)</f>
        <v>0.60358816131044835</v>
      </c>
      <c r="AL551" s="11">
        <f>'OddsRatio_working_3-way'!Z551+'OddsRatio_working_3-way'!AF551</f>
        <v>1.1150141625432148</v>
      </c>
      <c r="AM551" s="11">
        <f>'OddsRatio_working_3-way'!AA551+'OddsRatio_working_3-way'!AG551</f>
        <v>-0.97587656193033689</v>
      </c>
      <c r="AN551" s="11">
        <f>'OddsRatio_working_3-way'!AB551+'OddsRatio_working_3-way'!AH551</f>
        <v>-0.13913760061287822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1.1150141625432148</v>
      </c>
      <c r="AS551" s="11">
        <f>IF(('OddsRatio_working_3-way'!X551=0),IF(Q551&gt;0,-Q551^(1/3),(-Q551)^(1/3)),'OddsRatio_working_3-way'!AM551-'OddsRatio_working_3-way'!R551/3)</f>
        <v>-0.97587656193033689</v>
      </c>
      <c r="AT551" s="11">
        <f>IF(('OddsRatio_working_3-way'!X551=0),IF(Q551&gt;0,-Q551^(1/3),(-Q551)^(1/3)),'OddsRatio_working_3-way'!AN551-'OddsRatio_working_3-way'!R551/3)</f>
        <v>-0.13913760061287822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9">
        <f t="shared" si="117"/>
        <v>0.60701599818276719</v>
      </c>
      <c r="E552" s="9">
        <f t="shared" si="118"/>
        <v>0.23895974487011337</v>
      </c>
      <c r="F552" s="9">
        <f t="shared" si="119"/>
        <v>0.15402425694711933</v>
      </c>
      <c r="G552" s="9">
        <f t="shared" si="120"/>
        <v>1.044198449660132</v>
      </c>
      <c r="H552" s="9">
        <f t="shared" si="121"/>
        <v>1.6474030387892822</v>
      </c>
      <c r="I552" s="9">
        <f t="shared" si="122"/>
        <v>4.1848052714634019</v>
      </c>
      <c r="J552" s="9">
        <f t="shared" si="123"/>
        <v>6.4924838452122966</v>
      </c>
      <c r="K552" s="11">
        <f t="shared" si="124"/>
        <v>0.61728395061728392</v>
      </c>
      <c r="L552" s="11">
        <f t="shared" si="125"/>
        <v>0.24691358024691359</v>
      </c>
      <c r="M552" s="11">
        <f t="shared" si="126"/>
        <v>0.15974440894568689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-0.2421770039146024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0.21742380306126868</v>
      </c>
      <c r="Q552" s="11">
        <f>2*'OddsRatio_working_3-way'!K552*'OddsRatio_working_3-way'!L552*'OddsRatio_working_3-way'!M552</f>
        <v>4.8695140663218069E-2</v>
      </c>
      <c r="R552" s="11">
        <f t="shared" si="127"/>
        <v>0</v>
      </c>
      <c r="S552" s="11">
        <f t="shared" si="128"/>
        <v>-0.89778880548847528</v>
      </c>
      <c r="T552" s="11">
        <f t="shared" si="129"/>
        <v>-0.20107252082608629</v>
      </c>
      <c r="U552" s="11">
        <f>'OddsRatio_working_3-way'!S552-'OddsRatio_working_3-way'!R552^2/3</f>
        <v>-0.89778880548847528</v>
      </c>
      <c r="V552" s="11">
        <f>'OddsRatio_working_3-way'!S552*'OddsRatio_working_3-way'!R552/3-2*'OddsRatio_working_3-way'!R552^3/27-'OddsRatio_working_3-way'!T552</f>
        <v>0.20107252082608629</v>
      </c>
      <c r="W552" s="11">
        <f>'OddsRatio_working_3-way'!V552^2+4*'OddsRatio_working_3-way'!U552^3/27</f>
        <v>-6.6775765495276446E-2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0.16371157879532633</v>
      </c>
      <c r="Y552" s="11">
        <f>IF('OddsRatio_working_3-way'!W552&gt;=0,IF('OddsRatio_working_3-way'!V552+SQRT('OddsRatio_working_3-way'!W552)&gt;0,0,PI()),ACOS('OddsRatio_working_3-way'!V552/(2*'OddsRatio_working_3-way'!X552)))</f>
        <v>0.90954363761718449</v>
      </c>
      <c r="Z552" s="11">
        <f>'OddsRatio_working_3-way'!X552^(1/3)*COS('OddsRatio_working_3-way'!Y552/3)</f>
        <v>0.52209922483006599</v>
      </c>
      <c r="AA552" s="11">
        <f>'OddsRatio_working_3-way'!X552^(1/3)*COS(('OddsRatio_working_3-way'!Y552+2*PI())/3)</f>
        <v>-0.40249395109990932</v>
      </c>
      <c r="AB552" s="11">
        <f>'OddsRatio_working_3-way'!X552^(1/3)*COS(('OddsRatio_working_3-way'!Y552+4*PI())/3)</f>
        <v>-0.11960527373015634</v>
      </c>
      <c r="AC552" s="11">
        <f>'OddsRatio_working_3-way'!X552^(1/3)*SIN('OddsRatio_working_3-way'!Y552/3)</f>
        <v>0.16332585403012406</v>
      </c>
      <c r="AD552" s="11">
        <f>'OddsRatio_working_3-way'!X552^(1/3)*SIN(('OddsRatio_working_3-way'!Y552+2*PI())/3)</f>
        <v>0.37048826498393844</v>
      </c>
      <c r="AE552" s="11">
        <f>'OddsRatio_working_3-way'!X552^(1/3)*SIN(('OddsRatio_working_3-way'!Y552+4*PI())/3)</f>
        <v>-0.53381411901406239</v>
      </c>
      <c r="AF552" s="11">
        <f>-'OddsRatio_working_3-way'!U552/(3*'OddsRatio_working_3-way'!X552^(1/3))*COS(('OddsRatio_working_3-way'!Y552)/3)</f>
        <v>0.52209922483006588</v>
      </c>
      <c r="AG552" s="11">
        <f>-'OddsRatio_working_3-way'!U552/(3*'OddsRatio_working_3-way'!X552^(1/3))*COS(('OddsRatio_working_3-way'!Y552+2*PI())/3)</f>
        <v>-0.40249395109990926</v>
      </c>
      <c r="AH552" s="11">
        <f>-'OddsRatio_working_3-way'!U552/(3*'OddsRatio_working_3-way'!X552^(1/3))*COS(('OddsRatio_working_3-way'!Y552+4*PI())/3)</f>
        <v>-0.11960527373015631</v>
      </c>
      <c r="AI552" s="11">
        <f>'OddsRatio_working_3-way'!U552/(3*'OddsRatio_working_3-way'!X552^(1/3))*SIN(('OddsRatio_working_3-way'!Y552)/3)</f>
        <v>-0.16332585403012403</v>
      </c>
      <c r="AJ552" s="11">
        <f>'OddsRatio_working_3-way'!U552/(3*'OddsRatio_working_3-way'!X552^(1/3))*SIN(('OddsRatio_working_3-way'!Y552+2*PI())/3)</f>
        <v>-0.37048826498393833</v>
      </c>
      <c r="AK552" s="11">
        <f>'OddsRatio_working_3-way'!U552/(3*'OddsRatio_working_3-way'!X552^(1/3))*SIN(('OddsRatio_working_3-way'!Y552+4*PI())/3)</f>
        <v>0.53381411901406228</v>
      </c>
      <c r="AL552" s="11">
        <f>'OddsRatio_working_3-way'!Z552+'OddsRatio_working_3-way'!AF552</f>
        <v>1.044198449660132</v>
      </c>
      <c r="AM552" s="11">
        <f>'OddsRatio_working_3-way'!AA552+'OddsRatio_working_3-way'!AG552</f>
        <v>-0.80498790219981853</v>
      </c>
      <c r="AN552" s="11">
        <f>'OddsRatio_working_3-way'!AB552+'OddsRatio_working_3-way'!AH552</f>
        <v>-0.23921054746031264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1.044198449660132</v>
      </c>
      <c r="AS552" s="11">
        <f>IF(('OddsRatio_working_3-way'!X552=0),IF(Q552&gt;0,-Q552^(1/3),(-Q552)^(1/3)),'OddsRatio_working_3-way'!AM552-'OddsRatio_working_3-way'!R552/3)</f>
        <v>-0.80498790219981853</v>
      </c>
      <c r="AT552" s="11">
        <f>IF(('OddsRatio_working_3-way'!X552=0),IF(Q552&gt;0,-Q552^(1/3),(-Q552)^(1/3)),'OddsRatio_working_3-way'!AN552-'OddsRatio_working_3-way'!R552/3)</f>
        <v>-0.23921054746031264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9">
        <f t="shared" si="117"/>
        <v>0.35775486472872969</v>
      </c>
      <c r="E553" s="9">
        <f t="shared" si="118"/>
        <v>0.35641622970149267</v>
      </c>
      <c r="F553" s="9">
        <f t="shared" si="119"/>
        <v>0.28582890556977775</v>
      </c>
      <c r="G553" s="9">
        <f t="shared" si="120"/>
        <v>1.049830449505762</v>
      </c>
      <c r="H553" s="9">
        <f t="shared" si="121"/>
        <v>2.7952100686548524</v>
      </c>
      <c r="I553" s="9">
        <f t="shared" si="122"/>
        <v>2.8057083731499111</v>
      </c>
      <c r="J553" s="9">
        <f t="shared" si="123"/>
        <v>3.4985964698237138</v>
      </c>
      <c r="K553" s="11">
        <f t="shared" si="124"/>
        <v>0.36900369003690037</v>
      </c>
      <c r="L553" s="11">
        <f t="shared" si="125"/>
        <v>0.36764705882352938</v>
      </c>
      <c r="M553" s="11">
        <f t="shared" si="126"/>
        <v>0.29585798816568049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-0.28096137470250448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0.23319607543447515</v>
      </c>
      <c r="Q553" s="11">
        <f>2*'OddsRatio_working_3-way'!K553*'OddsRatio_working_3-way'!L553*'OddsRatio_working_3-way'!M553</f>
        <v>8.0274036294139484E-2</v>
      </c>
      <c r="R553" s="11">
        <f t="shared" si="127"/>
        <v>0</v>
      </c>
      <c r="S553" s="11">
        <f t="shared" si="128"/>
        <v>-0.82999336005311919</v>
      </c>
      <c r="T553" s="11">
        <f t="shared" si="129"/>
        <v>-0.28571200001828551</v>
      </c>
      <c r="U553" s="11">
        <f>'OddsRatio_working_3-way'!S553-'OddsRatio_working_3-way'!R553^2/3</f>
        <v>-0.82999336005311919</v>
      </c>
      <c r="V553" s="11">
        <f>'OddsRatio_working_3-way'!S553*'OddsRatio_working_3-way'!R553/3-2*'OddsRatio_working_3-way'!R553^3/27-'OddsRatio_working_3-way'!T553</f>
        <v>0.28571200001828551</v>
      </c>
      <c r="W553" s="11">
        <f>'OddsRatio_working_3-way'!V553^2+4*'OddsRatio_working_3-way'!U553^3/27</f>
        <v>-3.0758052428197374E-3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0.14552246578902217</v>
      </c>
      <c r="Y553" s="11">
        <f>IF('OddsRatio_working_3-way'!W553&gt;=0,IF('OddsRatio_working_3-way'!V553+SQRT('OddsRatio_working_3-way'!W553)&gt;0,0,PI()),ACOS('OddsRatio_working_3-way'!V553/(2*'OddsRatio_working_3-way'!X553)))</f>
        <v>0.19172704001383889</v>
      </c>
      <c r="Z553" s="11">
        <f>'OddsRatio_working_3-way'!X553^(1/3)*COS('OddsRatio_working_3-way'!Y553/3)</f>
        <v>0.52491522475288099</v>
      </c>
      <c r="AA553" s="11">
        <f>'OddsRatio_working_3-way'!X553^(1/3)*COS(('OddsRatio_working_3-way'!Y553+2*PI())/3)</f>
        <v>-0.29154962382725175</v>
      </c>
      <c r="AB553" s="11">
        <f>'OddsRatio_working_3-way'!X553^(1/3)*COS(('OddsRatio_working_3-way'!Y553+4*PI())/3)</f>
        <v>-0.23336560092562936</v>
      </c>
      <c r="AC553" s="11">
        <f>'OddsRatio_working_3-way'!X553^(1/3)*SIN('OddsRatio_working_3-way'!Y553/3)</f>
        <v>3.3592561284787083E-2</v>
      </c>
      <c r="AD553" s="11">
        <f>'OddsRatio_working_3-way'!X553^(1/3)*SIN(('OddsRatio_working_3-way'!Y553+2*PI())/3)</f>
        <v>0.43779363882681954</v>
      </c>
      <c r="AE553" s="11">
        <f>'OddsRatio_working_3-way'!X553^(1/3)*SIN(('OddsRatio_working_3-way'!Y553+4*PI())/3)</f>
        <v>-0.47138620011160659</v>
      </c>
      <c r="AF553" s="11">
        <f>-'OddsRatio_working_3-way'!U553/(3*'OddsRatio_working_3-way'!X553^(1/3))*COS(('OddsRatio_working_3-way'!Y553)/3)</f>
        <v>0.52491522475288099</v>
      </c>
      <c r="AG553" s="11">
        <f>-'OddsRatio_working_3-way'!U553/(3*'OddsRatio_working_3-way'!X553^(1/3))*COS(('OddsRatio_working_3-way'!Y553+2*PI())/3)</f>
        <v>-0.29154962382725175</v>
      </c>
      <c r="AH553" s="11">
        <f>-'OddsRatio_working_3-way'!U553/(3*'OddsRatio_working_3-way'!X553^(1/3))*COS(('OddsRatio_working_3-way'!Y553+4*PI())/3)</f>
        <v>-0.23336560092562936</v>
      </c>
      <c r="AI553" s="11">
        <f>'OddsRatio_working_3-way'!U553/(3*'OddsRatio_working_3-way'!X553^(1/3))*SIN(('OddsRatio_working_3-way'!Y553)/3)</f>
        <v>-3.3592561284787083E-2</v>
      </c>
      <c r="AJ553" s="11">
        <f>'OddsRatio_working_3-way'!U553/(3*'OddsRatio_working_3-way'!X553^(1/3))*SIN(('OddsRatio_working_3-way'!Y553+2*PI())/3)</f>
        <v>-0.43779363882681954</v>
      </c>
      <c r="AK553" s="11">
        <f>'OddsRatio_working_3-way'!U553/(3*'OddsRatio_working_3-way'!X553^(1/3))*SIN(('OddsRatio_working_3-way'!Y553+4*PI())/3)</f>
        <v>0.47138620011160659</v>
      </c>
      <c r="AL553" s="11">
        <f>'OddsRatio_working_3-way'!Z553+'OddsRatio_working_3-way'!AF553</f>
        <v>1.049830449505762</v>
      </c>
      <c r="AM553" s="11">
        <f>'OddsRatio_working_3-way'!AA553+'OddsRatio_working_3-way'!AG553</f>
        <v>-0.58309924765450349</v>
      </c>
      <c r="AN553" s="11">
        <f>'OddsRatio_working_3-way'!AB553+'OddsRatio_working_3-way'!AH553</f>
        <v>-0.46673120185125871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1.049830449505762</v>
      </c>
      <c r="AS553" s="11">
        <f>IF(('OddsRatio_working_3-way'!X553=0),IF(Q553&gt;0,-Q553^(1/3),(-Q553)^(1/3)),'OddsRatio_working_3-way'!AM553-'OddsRatio_working_3-way'!R553/3)</f>
        <v>-0.58309924765450349</v>
      </c>
      <c r="AT553" s="11">
        <f>IF(('OddsRatio_working_3-way'!X553=0),IF(Q553&gt;0,-Q553^(1/3),(-Q553)^(1/3)),'OddsRatio_working_3-way'!AN553-'OddsRatio_working_3-way'!R553/3)</f>
        <v>-0.46673120185125871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9">
        <f t="shared" si="117"/>
        <v>0.46927931166739706</v>
      </c>
      <c r="E554" s="9">
        <f t="shared" si="118"/>
        <v>0.34579046179054257</v>
      </c>
      <c r="F554" s="9">
        <f t="shared" si="119"/>
        <v>0.18493022654206043</v>
      </c>
      <c r="G554" s="9">
        <f t="shared" si="120"/>
        <v>1.0569412095733721</v>
      </c>
      <c r="H554" s="9">
        <f t="shared" si="121"/>
        <v>2.1309270942435079</v>
      </c>
      <c r="I554" s="9">
        <f t="shared" si="122"/>
        <v>2.891924765136336</v>
      </c>
      <c r="J554" s="9">
        <f t="shared" si="123"/>
        <v>5.4074448439209615</v>
      </c>
      <c r="K554" s="11">
        <f t="shared" si="124"/>
        <v>0.48309178743961356</v>
      </c>
      <c r="L554" s="11">
        <f t="shared" si="125"/>
        <v>0.35842293906810035</v>
      </c>
      <c r="M554" s="11">
        <f t="shared" si="126"/>
        <v>0.19342359767891684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-0.26749013616012507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0.23544541265090732</v>
      </c>
      <c r="Q554" s="11">
        <f>2*'OddsRatio_working_3-way'!K554*'OddsRatio_working_3-way'!L554*'OddsRatio_working_3-way'!M554</f>
        <v>6.698304769584848E-2</v>
      </c>
      <c r="R554" s="11">
        <f t="shared" si="127"/>
        <v>0</v>
      </c>
      <c r="S554" s="11">
        <f t="shared" si="128"/>
        <v>-0.88020222364373424</v>
      </c>
      <c r="T554" s="11">
        <f t="shared" si="129"/>
        <v>-0.25041315039651052</v>
      </c>
      <c r="U554" s="11">
        <f>'OddsRatio_working_3-way'!S554-'OddsRatio_working_3-way'!R554^2/3</f>
        <v>-0.88020222364373424</v>
      </c>
      <c r="V554" s="11">
        <f>'OddsRatio_working_3-way'!S554*'OddsRatio_working_3-way'!R554/3-2*'OddsRatio_working_3-way'!R554^3/27-'OddsRatio_working_3-way'!T554</f>
        <v>0.25041315039651052</v>
      </c>
      <c r="W554" s="11">
        <f>'OddsRatio_working_3-way'!V554^2+4*'OddsRatio_working_3-way'!U554^3/27</f>
        <v>-3.8321685803104188E-2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0.15892484992490127</v>
      </c>
      <c r="Y554" s="11">
        <f>IF('OddsRatio_working_3-way'!W554&gt;=0,IF('OddsRatio_working_3-way'!V554+SQRT('OddsRatio_working_3-way'!W554)&gt;0,0,PI()),ACOS('OddsRatio_working_3-way'!V554/(2*'OddsRatio_working_3-way'!X554)))</f>
        <v>0.66351037075002539</v>
      </c>
      <c r="Z554" s="11">
        <f>'OddsRatio_working_3-way'!X554^(1/3)*COS('OddsRatio_working_3-way'!Y554/3)</f>
        <v>0.52847060478668606</v>
      </c>
      <c r="AA554" s="11">
        <f>'OddsRatio_working_3-way'!X554^(1/3)*COS(('OddsRatio_working_3-way'!Y554+2*PI())/3)</f>
        <v>-0.3671414286358034</v>
      </c>
      <c r="AB554" s="11">
        <f>'OddsRatio_working_3-way'!X554^(1/3)*COS(('OddsRatio_working_3-way'!Y554+4*PI())/3)</f>
        <v>-0.16132917615088282</v>
      </c>
      <c r="AC554" s="11">
        <f>'OddsRatio_working_3-way'!X554^(1/3)*SIN('OddsRatio_working_3-way'!Y554/3)</f>
        <v>0.11882575937469239</v>
      </c>
      <c r="AD554" s="11">
        <f>'OddsRatio_working_3-way'!X554^(1/3)*SIN(('OddsRatio_working_3-way'!Y554+2*PI())/3)</f>
        <v>0.39825608921125022</v>
      </c>
      <c r="AE554" s="11">
        <f>'OddsRatio_working_3-way'!X554^(1/3)*SIN(('OddsRatio_working_3-way'!Y554+4*PI())/3)</f>
        <v>-0.51708184858594242</v>
      </c>
      <c r="AF554" s="11">
        <f>-'OddsRatio_working_3-way'!U554/(3*'OddsRatio_working_3-way'!X554^(1/3))*COS(('OddsRatio_working_3-way'!Y554)/3)</f>
        <v>0.52847060478668617</v>
      </c>
      <c r="AG554" s="11">
        <f>-'OddsRatio_working_3-way'!U554/(3*'OddsRatio_working_3-way'!X554^(1/3))*COS(('OddsRatio_working_3-way'!Y554+2*PI())/3)</f>
        <v>-0.36714142863580351</v>
      </c>
      <c r="AH554" s="11">
        <f>-'OddsRatio_working_3-way'!U554/(3*'OddsRatio_working_3-way'!X554^(1/3))*COS(('OddsRatio_working_3-way'!Y554+4*PI())/3)</f>
        <v>-0.16132917615088285</v>
      </c>
      <c r="AI554" s="11">
        <f>'OddsRatio_working_3-way'!U554/(3*'OddsRatio_working_3-way'!X554^(1/3))*SIN(('OddsRatio_working_3-way'!Y554)/3)</f>
        <v>-0.11882575937469242</v>
      </c>
      <c r="AJ554" s="11">
        <f>'OddsRatio_working_3-way'!U554/(3*'OddsRatio_working_3-way'!X554^(1/3))*SIN(('OddsRatio_working_3-way'!Y554+2*PI())/3)</f>
        <v>-0.39825608921125033</v>
      </c>
      <c r="AK554" s="11">
        <f>'OddsRatio_working_3-way'!U554/(3*'OddsRatio_working_3-way'!X554^(1/3))*SIN(('OddsRatio_working_3-way'!Y554+4*PI())/3)</f>
        <v>0.51708184858594253</v>
      </c>
      <c r="AL554" s="11">
        <f>'OddsRatio_working_3-way'!Z554+'OddsRatio_working_3-way'!AF554</f>
        <v>1.0569412095733721</v>
      </c>
      <c r="AM554" s="11">
        <f>'OddsRatio_working_3-way'!AA554+'OddsRatio_working_3-way'!AG554</f>
        <v>-0.73428285727160691</v>
      </c>
      <c r="AN554" s="11">
        <f>'OddsRatio_working_3-way'!AB554+'OddsRatio_working_3-way'!AH554</f>
        <v>-0.32265835230176565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1.0569412095733721</v>
      </c>
      <c r="AS554" s="11">
        <f>IF(('OddsRatio_working_3-way'!X554=0),IF(Q554&gt;0,-Q554^(1/3),(-Q554)^(1/3)),'OddsRatio_working_3-way'!AM554-'OddsRatio_working_3-way'!R554/3)</f>
        <v>-0.73428285727160691</v>
      </c>
      <c r="AT554" s="11">
        <f>IF(('OddsRatio_working_3-way'!X554=0),IF(Q554&gt;0,-Q554^(1/3),(-Q554)^(1/3)),'OddsRatio_working_3-way'!AN554-'OddsRatio_working_3-way'!R554/3)</f>
        <v>-0.32265835230176565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9">
        <f t="shared" si="117"/>
        <v>0.2198256353619448</v>
      </c>
      <c r="E555" s="9">
        <f t="shared" si="118"/>
        <v>0.31073632989021804</v>
      </c>
      <c r="F555" s="9">
        <f t="shared" si="119"/>
        <v>0.46943803474783713</v>
      </c>
      <c r="G555" s="9">
        <f t="shared" si="120"/>
        <v>1.0562678506447301</v>
      </c>
      <c r="H555" s="9">
        <f t="shared" si="121"/>
        <v>4.5490599781662926</v>
      </c>
      <c r="I555" s="9">
        <f t="shared" si="122"/>
        <v>3.2181624863539326</v>
      </c>
      <c r="J555" s="9">
        <f t="shared" si="123"/>
        <v>2.1302066001898612</v>
      </c>
      <c r="K555" s="11">
        <f t="shared" si="124"/>
        <v>0.2293577981651376</v>
      </c>
      <c r="L555" s="11">
        <f t="shared" si="125"/>
        <v>0.32258064516129031</v>
      </c>
      <c r="M555" s="11">
        <f t="shared" si="126"/>
        <v>0.48309178743961356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-0.26985086917920142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0.23339666853955876</v>
      </c>
      <c r="Q555" s="11">
        <f>2*'OddsRatio_working_3-way'!K555*'OddsRatio_working_3-way'!L555*'OddsRatio_working_3-way'!M555</f>
        <v>7.1484431405684154E-2</v>
      </c>
      <c r="R555" s="11">
        <f t="shared" si="127"/>
        <v>0</v>
      </c>
      <c r="S555" s="11">
        <f t="shared" si="128"/>
        <v>-0.86490982685909268</v>
      </c>
      <c r="T555" s="11">
        <f t="shared" si="129"/>
        <v>-0.26490346917583235</v>
      </c>
      <c r="U555" s="11">
        <f>'OddsRatio_working_3-way'!S555-'OddsRatio_working_3-way'!R555^2/3</f>
        <v>-0.86490982685909268</v>
      </c>
      <c r="V555" s="11">
        <f>'OddsRatio_working_3-way'!S555*'OddsRatio_working_3-way'!R555/3-2*'OddsRatio_working_3-way'!R555^3/27-'OddsRatio_working_3-way'!T555</f>
        <v>0.26490346917583235</v>
      </c>
      <c r="W555" s="11">
        <f>'OddsRatio_working_3-way'!V555^2+4*'OddsRatio_working_3-way'!U555^3/27</f>
        <v>-2.5679816715594411E-2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0.15480121502832719</v>
      </c>
      <c r="Y555" s="11">
        <f>IF('OddsRatio_working_3-way'!W555&gt;=0,IF('OddsRatio_working_3-way'!V555+SQRT('OddsRatio_working_3-way'!W555)&gt;0,0,PI()),ACOS('OddsRatio_working_3-way'!V555/(2*'OddsRatio_working_3-way'!X555)))</f>
        <v>0.54403987143742061</v>
      </c>
      <c r="Z555" s="11">
        <f>'OddsRatio_working_3-way'!X555^(1/3)*COS('OddsRatio_working_3-way'!Y555/3)</f>
        <v>0.52813392532236503</v>
      </c>
      <c r="AA555" s="11">
        <f>'OddsRatio_working_3-way'!X555^(1/3)*COS(('OddsRatio_working_3-way'!Y555+2*PI())/3)</f>
        <v>-0.3479321783794177</v>
      </c>
      <c r="AB555" s="11">
        <f>'OddsRatio_working_3-way'!X555^(1/3)*COS(('OddsRatio_working_3-way'!Y555+4*PI())/3)</f>
        <v>-0.18020174694294763</v>
      </c>
      <c r="AC555" s="11">
        <f>'OddsRatio_working_3-way'!X555^(1/3)*SIN('OddsRatio_working_3-way'!Y555/3)</f>
        <v>9.6839209741138299E-2</v>
      </c>
      <c r="AD555" s="11">
        <f>'OddsRatio_working_3-way'!X555^(1/3)*SIN(('OddsRatio_working_3-way'!Y555+2*PI())/3)</f>
        <v>0.4089577910589926</v>
      </c>
      <c r="AE555" s="11">
        <f>'OddsRatio_working_3-way'!X555^(1/3)*SIN(('OddsRatio_working_3-way'!Y555+4*PI())/3)</f>
        <v>-0.50579700080013068</v>
      </c>
      <c r="AF555" s="11">
        <f>-'OddsRatio_working_3-way'!U555/(3*'OddsRatio_working_3-way'!X555^(1/3))*COS(('OddsRatio_working_3-way'!Y555)/3)</f>
        <v>0.52813392532236503</v>
      </c>
      <c r="AG555" s="11">
        <f>-'OddsRatio_working_3-way'!U555/(3*'OddsRatio_working_3-way'!X555^(1/3))*COS(('OddsRatio_working_3-way'!Y555+2*PI())/3)</f>
        <v>-0.3479321783794177</v>
      </c>
      <c r="AH555" s="11">
        <f>-'OddsRatio_working_3-way'!U555/(3*'OddsRatio_working_3-way'!X555^(1/3))*COS(('OddsRatio_working_3-way'!Y555+4*PI())/3)</f>
        <v>-0.18020174694294763</v>
      </c>
      <c r="AI555" s="11">
        <f>'OddsRatio_working_3-way'!U555/(3*'OddsRatio_working_3-way'!X555^(1/3))*SIN(('OddsRatio_working_3-way'!Y555)/3)</f>
        <v>-9.6839209741138299E-2</v>
      </c>
      <c r="AJ555" s="11">
        <f>'OddsRatio_working_3-way'!U555/(3*'OddsRatio_working_3-way'!X555^(1/3))*SIN(('OddsRatio_working_3-way'!Y555+2*PI())/3)</f>
        <v>-0.4089577910589926</v>
      </c>
      <c r="AK555" s="11">
        <f>'OddsRatio_working_3-way'!U555/(3*'OddsRatio_working_3-way'!X555^(1/3))*SIN(('OddsRatio_working_3-way'!Y555+4*PI())/3)</f>
        <v>0.50579700080013068</v>
      </c>
      <c r="AL555" s="11">
        <f>'OddsRatio_working_3-way'!Z555+'OddsRatio_working_3-way'!AF555</f>
        <v>1.0562678506447301</v>
      </c>
      <c r="AM555" s="11">
        <f>'OddsRatio_working_3-way'!AA555+'OddsRatio_working_3-way'!AG555</f>
        <v>-0.6958643567588354</v>
      </c>
      <c r="AN555" s="11">
        <f>'OddsRatio_working_3-way'!AB555+'OddsRatio_working_3-way'!AH555</f>
        <v>-0.36040349388589527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1.0562678506447301</v>
      </c>
      <c r="AS555" s="11">
        <f>IF(('OddsRatio_working_3-way'!X555=0),IF(Q555&gt;0,-Q555^(1/3),(-Q555)^(1/3)),'OddsRatio_working_3-way'!AM555-'OddsRatio_working_3-way'!R555/3)</f>
        <v>-0.6958643567588354</v>
      </c>
      <c r="AT555" s="11">
        <f>IF(('OddsRatio_working_3-way'!X555=0),IF(Q555&gt;0,-Q555^(1/3),(-Q555)^(1/3)),'OddsRatio_working_3-way'!AN555-'OddsRatio_working_3-way'!R555/3)</f>
        <v>-0.36040349388589527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9">
        <f t="shared" si="117"/>
        <v>0.19557044484128119</v>
      </c>
      <c r="E556" s="9">
        <f t="shared" si="118"/>
        <v>0.22649151679015098</v>
      </c>
      <c r="F556" s="9">
        <f t="shared" si="119"/>
        <v>0.57793803836856816</v>
      </c>
      <c r="G556" s="9">
        <f t="shared" si="120"/>
        <v>1.073954843139284</v>
      </c>
      <c r="H556" s="9">
        <f t="shared" si="121"/>
        <v>5.1132470492234576</v>
      </c>
      <c r="I556" s="9">
        <f t="shared" si="122"/>
        <v>4.4151764011829213</v>
      </c>
      <c r="J556" s="9">
        <f t="shared" si="123"/>
        <v>1.7302892933347129</v>
      </c>
      <c r="K556" s="11">
        <f t="shared" si="124"/>
        <v>0.20703933747412007</v>
      </c>
      <c r="L556" s="11">
        <f t="shared" si="125"/>
        <v>0.23923444976076558</v>
      </c>
      <c r="M556" s="11">
        <f t="shared" si="126"/>
        <v>0.59523809523809523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-0.24417551501565893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0.22672199037024143</v>
      </c>
      <c r="Q556" s="11">
        <f>2*'OddsRatio_working_3-way'!K556*'OddsRatio_working_3-way'!L556*'OddsRatio_working_3-way'!M556</f>
        <v>5.8965407118398296E-2</v>
      </c>
      <c r="R556" s="11">
        <f t="shared" si="127"/>
        <v>0</v>
      </c>
      <c r="S556" s="11">
        <f t="shared" si="128"/>
        <v>-0.92852057814110389</v>
      </c>
      <c r="T556" s="11">
        <f t="shared" si="129"/>
        <v>-0.24148779665568373</v>
      </c>
      <c r="U556" s="11">
        <f>'OddsRatio_working_3-way'!S556-'OddsRatio_working_3-way'!R556^2/3</f>
        <v>-0.92852057814110389</v>
      </c>
      <c r="V556" s="11">
        <f>'OddsRatio_working_3-way'!S556*'OddsRatio_working_3-way'!R556/3-2*'OddsRatio_working_3-way'!R556^3/27-'OddsRatio_working_3-way'!T556</f>
        <v>0.24148779665568373</v>
      </c>
      <c r="W556" s="11">
        <f>'OddsRatio_working_3-way'!V556^2+4*'OddsRatio_working_3-way'!U556^3/27</f>
        <v>-6.0279858482255734E-2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0.17218900546773638</v>
      </c>
      <c r="Y556" s="11">
        <f>IF('OddsRatio_working_3-way'!W556&gt;=0,IF('OddsRatio_working_3-way'!V556+SQRT('OddsRatio_working_3-way'!W556)&gt;0,0,PI()),ACOS('OddsRatio_working_3-way'!V556/(2*'OddsRatio_working_3-way'!X556)))</f>
        <v>0.79367664121922454</v>
      </c>
      <c r="Z556" s="11">
        <f>'OddsRatio_working_3-way'!X556^(1/3)*COS('OddsRatio_working_3-way'!Y556/3)</f>
        <v>0.53697742156964201</v>
      </c>
      <c r="AA556" s="11">
        <f>'OddsRatio_working_3-way'!X556^(1/3)*COS(('OddsRatio_working_3-way'!Y556+2*PI())/3)</f>
        <v>-0.39447117416203137</v>
      </c>
      <c r="AB556" s="11">
        <f>'OddsRatio_working_3-way'!X556^(1/3)*COS(('OddsRatio_working_3-way'!Y556+4*PI())/3)</f>
        <v>-0.14250624740761086</v>
      </c>
      <c r="AC556" s="11">
        <f>'OddsRatio_working_3-way'!X556^(1/3)*SIN('OddsRatio_working_3-way'!Y556/3)</f>
        <v>0.14547201828800913</v>
      </c>
      <c r="AD556" s="11">
        <f>'OddsRatio_working_3-way'!X556^(1/3)*SIN(('OddsRatio_working_3-way'!Y556+2*PI())/3)</f>
        <v>0.39230007919397147</v>
      </c>
      <c r="AE556" s="11">
        <f>'OddsRatio_working_3-way'!X556^(1/3)*SIN(('OddsRatio_working_3-way'!Y556+4*PI())/3)</f>
        <v>-0.53777209748198052</v>
      </c>
      <c r="AF556" s="11">
        <f>-'OddsRatio_working_3-way'!U556/(3*'OddsRatio_working_3-way'!X556^(1/3))*COS(('OddsRatio_working_3-way'!Y556)/3)</f>
        <v>0.53697742156964201</v>
      </c>
      <c r="AG556" s="11">
        <f>-'OddsRatio_working_3-way'!U556/(3*'OddsRatio_working_3-way'!X556^(1/3))*COS(('OddsRatio_working_3-way'!Y556+2*PI())/3)</f>
        <v>-0.39447117416203137</v>
      </c>
      <c r="AH556" s="11">
        <f>-'OddsRatio_working_3-way'!U556/(3*'OddsRatio_working_3-way'!X556^(1/3))*COS(('OddsRatio_working_3-way'!Y556+4*PI())/3)</f>
        <v>-0.14250624740761086</v>
      </c>
      <c r="AI556" s="11">
        <f>'OddsRatio_working_3-way'!U556/(3*'OddsRatio_working_3-way'!X556^(1/3))*SIN(('OddsRatio_working_3-way'!Y556)/3)</f>
        <v>-0.14547201828800913</v>
      </c>
      <c r="AJ556" s="11">
        <f>'OddsRatio_working_3-way'!U556/(3*'OddsRatio_working_3-way'!X556^(1/3))*SIN(('OddsRatio_working_3-way'!Y556+2*PI())/3)</f>
        <v>-0.39230007919397147</v>
      </c>
      <c r="AK556" s="11">
        <f>'OddsRatio_working_3-way'!U556/(3*'OddsRatio_working_3-way'!X556^(1/3))*SIN(('OddsRatio_working_3-way'!Y556+4*PI())/3)</f>
        <v>0.53777209748198052</v>
      </c>
      <c r="AL556" s="11">
        <f>'OddsRatio_working_3-way'!Z556+'OddsRatio_working_3-way'!AF556</f>
        <v>1.073954843139284</v>
      </c>
      <c r="AM556" s="11">
        <f>'OddsRatio_working_3-way'!AA556+'OddsRatio_working_3-way'!AG556</f>
        <v>-0.78894234832406274</v>
      </c>
      <c r="AN556" s="11">
        <f>'OddsRatio_working_3-way'!AB556+'OddsRatio_working_3-way'!AH556</f>
        <v>-0.28501249481522173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1.073954843139284</v>
      </c>
      <c r="AS556" s="11">
        <f>IF(('OddsRatio_working_3-way'!X556=0),IF(Q556&gt;0,-Q556^(1/3),(-Q556)^(1/3)),'OddsRatio_working_3-way'!AM556-'OddsRatio_working_3-way'!R556/3)</f>
        <v>-0.78894234832406274</v>
      </c>
      <c r="AT556" s="11">
        <f>IF(('OddsRatio_working_3-way'!X556=0),IF(Q556&gt;0,-Q556^(1/3),(-Q556)^(1/3)),'OddsRatio_working_3-way'!AN556-'OddsRatio_working_3-way'!R556/3)</f>
        <v>-0.28501249481522173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9">
        <f t="shared" si="117"/>
        <v>0.44966316397157424</v>
      </c>
      <c r="E557" s="9">
        <f t="shared" si="118"/>
        <v>0.26883537461165707</v>
      </c>
      <c r="F557" s="9">
        <f t="shared" si="119"/>
        <v>0.28150146141676857</v>
      </c>
      <c r="G557" s="9">
        <f t="shared" si="120"/>
        <v>1.0460571419112163</v>
      </c>
      <c r="H557" s="9">
        <f t="shared" si="121"/>
        <v>2.2238868560361231</v>
      </c>
      <c r="I557" s="9">
        <f t="shared" si="122"/>
        <v>3.7197485689691621</v>
      </c>
      <c r="J557" s="9">
        <f t="shared" si="123"/>
        <v>3.5523794262633683</v>
      </c>
      <c r="K557" s="11">
        <f t="shared" si="124"/>
        <v>0.46082949308755761</v>
      </c>
      <c r="L557" s="11">
        <f t="shared" si="125"/>
        <v>0.27777777777777779</v>
      </c>
      <c r="M557" s="11">
        <f t="shared" si="126"/>
        <v>0.29069767441860467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-0.27620297931625759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0.2310845568534991</v>
      </c>
      <c r="Q557" s="11">
        <f>2*'OddsRatio_working_3-way'!K557*'OddsRatio_working_3-way'!L557*'OddsRatio_working_3-way'!M557</f>
        <v>7.4423367746698582E-2</v>
      </c>
      <c r="R557" s="11">
        <f t="shared" si="127"/>
        <v>0</v>
      </c>
      <c r="S557" s="11">
        <f t="shared" si="128"/>
        <v>-0.83664758948491624</v>
      </c>
      <c r="T557" s="11">
        <f t="shared" si="129"/>
        <v>-0.26945171964087478</v>
      </c>
      <c r="U557" s="11">
        <f>'OddsRatio_working_3-way'!S557-'OddsRatio_working_3-way'!R557^2/3</f>
        <v>-0.83664758948491624</v>
      </c>
      <c r="V557" s="11">
        <f>'OddsRatio_working_3-way'!S557*'OddsRatio_working_3-way'!R557/3-2*'OddsRatio_working_3-way'!R557^3/27-'OddsRatio_working_3-way'!T557</f>
        <v>0.26945171964087478</v>
      </c>
      <c r="W557" s="11">
        <f>'OddsRatio_working_3-way'!V557^2+4*'OddsRatio_working_3-way'!U557^3/27</f>
        <v>-1.4156645028332554E-2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0.14727599451858842</v>
      </c>
      <c r="Y557" s="11">
        <f>IF('OddsRatio_working_3-way'!W557&gt;=0,IF('OddsRatio_working_3-way'!V557+SQRT('OddsRatio_working_3-way'!W557)&gt;0,0,PI()),ACOS('OddsRatio_working_3-way'!V557/(2*'OddsRatio_working_3-way'!X557)))</f>
        <v>0.41582116509626266</v>
      </c>
      <c r="Z557" s="11">
        <f>'OddsRatio_working_3-way'!X557^(1/3)*COS('OddsRatio_working_3-way'!Y557/3)</f>
        <v>0.52302857095560817</v>
      </c>
      <c r="AA557" s="11">
        <f>'OddsRatio_working_3-way'!X557^(1/3)*COS(('OddsRatio_working_3-way'!Y557+2*PI())/3)</f>
        <v>-0.32470236065287056</v>
      </c>
      <c r="AB557" s="11">
        <f>'OddsRatio_working_3-way'!X557^(1/3)*COS(('OddsRatio_working_3-way'!Y557+4*PI())/3)</f>
        <v>-0.1983262103027377</v>
      </c>
      <c r="AC557" s="11">
        <f>'OddsRatio_working_3-way'!X557^(1/3)*SIN('OddsRatio_working_3-way'!Y557/3)</f>
        <v>7.2963304423797934E-2</v>
      </c>
      <c r="AD557" s="11">
        <f>'OddsRatio_working_3-way'!X557^(1/3)*SIN(('OddsRatio_working_3-way'!Y557+2*PI())/3)</f>
        <v>0.41647437714072955</v>
      </c>
      <c r="AE557" s="11">
        <f>'OddsRatio_working_3-way'!X557^(1/3)*SIN(('OddsRatio_working_3-way'!Y557+4*PI())/3)</f>
        <v>-0.48943768156452738</v>
      </c>
      <c r="AF557" s="11">
        <f>-'OddsRatio_working_3-way'!U557/(3*'OddsRatio_working_3-way'!X557^(1/3))*COS(('OddsRatio_working_3-way'!Y557)/3)</f>
        <v>0.52302857095560817</v>
      </c>
      <c r="AG557" s="11">
        <f>-'OddsRatio_working_3-way'!U557/(3*'OddsRatio_working_3-way'!X557^(1/3))*COS(('OddsRatio_working_3-way'!Y557+2*PI())/3)</f>
        <v>-0.32470236065287056</v>
      </c>
      <c r="AH557" s="11">
        <f>-'OddsRatio_working_3-way'!U557/(3*'OddsRatio_working_3-way'!X557^(1/3))*COS(('OddsRatio_working_3-way'!Y557+4*PI())/3)</f>
        <v>-0.1983262103027377</v>
      </c>
      <c r="AI557" s="11">
        <f>'OddsRatio_working_3-way'!U557/(3*'OddsRatio_working_3-way'!X557^(1/3))*SIN(('OddsRatio_working_3-way'!Y557)/3)</f>
        <v>-7.2963304423797934E-2</v>
      </c>
      <c r="AJ557" s="11">
        <f>'OddsRatio_working_3-way'!U557/(3*'OddsRatio_working_3-way'!X557^(1/3))*SIN(('OddsRatio_working_3-way'!Y557+2*PI())/3)</f>
        <v>-0.41647437714072955</v>
      </c>
      <c r="AK557" s="11">
        <f>'OddsRatio_working_3-way'!U557/(3*'OddsRatio_working_3-way'!X557^(1/3))*SIN(('OddsRatio_working_3-way'!Y557+4*PI())/3)</f>
        <v>0.48943768156452738</v>
      </c>
      <c r="AL557" s="11">
        <f>'OddsRatio_working_3-way'!Z557+'OddsRatio_working_3-way'!AF557</f>
        <v>1.0460571419112163</v>
      </c>
      <c r="AM557" s="11">
        <f>'OddsRatio_working_3-way'!AA557+'OddsRatio_working_3-way'!AG557</f>
        <v>-0.64940472130574112</v>
      </c>
      <c r="AN557" s="11">
        <f>'OddsRatio_working_3-way'!AB557+'OddsRatio_working_3-way'!AH557</f>
        <v>-0.3966524206054754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1.0460571419112163</v>
      </c>
      <c r="AS557" s="11">
        <f>IF(('OddsRatio_working_3-way'!X557=0),IF(Q557&gt;0,-Q557^(1/3),(-Q557)^(1/3)),'OddsRatio_working_3-way'!AM557-'OddsRatio_working_3-way'!R557/3)</f>
        <v>-0.64940472130574112</v>
      </c>
      <c r="AT557" s="11">
        <f>IF(('OddsRatio_working_3-way'!X557=0),IF(Q557&gt;0,-Q557^(1/3),(-Q557)^(1/3)),'OddsRatio_working_3-way'!AN557-'OddsRatio_working_3-way'!R557/3)</f>
        <v>-0.3966524206054754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9">
        <f t="shared" si="117"/>
        <v>0.55624228075144466</v>
      </c>
      <c r="E558" s="9">
        <f t="shared" si="118"/>
        <v>0.24663047012405476</v>
      </c>
      <c r="F558" s="9">
        <f t="shared" si="119"/>
        <v>0.19712724912450033</v>
      </c>
      <c r="G558" s="9">
        <f t="shared" si="120"/>
        <v>1.0497075753834553</v>
      </c>
      <c r="H558" s="9">
        <f t="shared" si="121"/>
        <v>1.7977777572914262</v>
      </c>
      <c r="I558" s="9">
        <f t="shared" si="122"/>
        <v>4.0546490443658545</v>
      </c>
      <c r="J558" s="9">
        <f t="shared" si="123"/>
        <v>5.0728653924878069</v>
      </c>
      <c r="K558" s="11">
        <f t="shared" si="124"/>
        <v>0.56818181818181823</v>
      </c>
      <c r="L558" s="11">
        <f t="shared" si="125"/>
        <v>0.25575447570332482</v>
      </c>
      <c r="M558" s="11">
        <f t="shared" si="126"/>
        <v>0.20491803278688525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-0.25552244807726743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0.22482142925206111</v>
      </c>
      <c r="Q558" s="11">
        <f>2*'OddsRatio_working_3-way'!K558*'OddsRatio_working_3-way'!L558*'OddsRatio_working_3-way'!M558</f>
        <v>5.9555345497234742E-2</v>
      </c>
      <c r="R558" s="11">
        <f t="shared" si="127"/>
        <v>0</v>
      </c>
      <c r="S558" s="11">
        <f t="shared" si="128"/>
        <v>-0.87985001295885112</v>
      </c>
      <c r="T558" s="11">
        <f t="shared" si="129"/>
        <v>-0.23307285111492748</v>
      </c>
      <c r="U558" s="11">
        <f>'OddsRatio_working_3-way'!S558-'OddsRatio_working_3-way'!R558^2/3</f>
        <v>-0.87985001295885112</v>
      </c>
      <c r="V558" s="11">
        <f>'OddsRatio_working_3-way'!S558*'OddsRatio_working_3-way'!R558/3-2*'OddsRatio_working_3-way'!R558^3/27-'OddsRatio_working_3-way'!T558</f>
        <v>0.23307285111492748</v>
      </c>
      <c r="W558" s="11">
        <f>'OddsRatio_working_3-way'!V558^2+4*'OddsRatio_working_3-way'!U558^3/27</f>
        <v>-4.6584247479435265E-2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0.15882946940529993</v>
      </c>
      <c r="Y558" s="11">
        <f>IF('OddsRatio_working_3-way'!W558&gt;=0,IF('OddsRatio_working_3-way'!V558+SQRT('OddsRatio_working_3-way'!W558)&gt;0,0,PI()),ACOS('OddsRatio_working_3-way'!V558/(2*'OddsRatio_working_3-way'!X558)))</f>
        <v>0.74701481498313138</v>
      </c>
      <c r="Z558" s="11">
        <f>'OddsRatio_working_3-way'!X558^(1/3)*COS('OddsRatio_working_3-way'!Y558/3)</f>
        <v>0.52485378769172764</v>
      </c>
      <c r="AA558" s="11">
        <f>'OddsRatio_working_3-way'!X558^(1/3)*COS(('OddsRatio_working_3-way'!Y558+2*PI())/3)</f>
        <v>-0.3780075124587956</v>
      </c>
      <c r="AB558" s="11">
        <f>'OddsRatio_working_3-way'!X558^(1/3)*COS(('OddsRatio_working_3-way'!Y558+4*PI())/3)</f>
        <v>-0.14684627523293212</v>
      </c>
      <c r="AC558" s="11">
        <f>'OddsRatio_working_3-way'!X558^(1/3)*SIN('OddsRatio_working_3-way'!Y558/3)</f>
        <v>0.13346100253855919</v>
      </c>
      <c r="AD558" s="11">
        <f>'OddsRatio_working_3-way'!X558^(1/3)*SIN(('OddsRatio_working_3-way'!Y558+2*PI())/3)</f>
        <v>0.38780621214424082</v>
      </c>
      <c r="AE558" s="11">
        <f>'OddsRatio_working_3-way'!X558^(1/3)*SIN(('OddsRatio_working_3-way'!Y558+4*PI())/3)</f>
        <v>-0.52126721468280002</v>
      </c>
      <c r="AF558" s="11">
        <f>-'OddsRatio_working_3-way'!U558/(3*'OddsRatio_working_3-way'!X558^(1/3))*COS(('OddsRatio_working_3-way'!Y558)/3)</f>
        <v>0.52485378769172764</v>
      </c>
      <c r="AG558" s="11">
        <f>-'OddsRatio_working_3-way'!U558/(3*'OddsRatio_working_3-way'!X558^(1/3))*COS(('OddsRatio_working_3-way'!Y558+2*PI())/3)</f>
        <v>-0.3780075124587956</v>
      </c>
      <c r="AH558" s="11">
        <f>-'OddsRatio_working_3-way'!U558/(3*'OddsRatio_working_3-way'!X558^(1/3))*COS(('OddsRatio_working_3-way'!Y558+4*PI())/3)</f>
        <v>-0.14684627523293212</v>
      </c>
      <c r="AI558" s="11">
        <f>'OddsRatio_working_3-way'!U558/(3*'OddsRatio_working_3-way'!X558^(1/3))*SIN(('OddsRatio_working_3-way'!Y558)/3)</f>
        <v>-0.13346100253855919</v>
      </c>
      <c r="AJ558" s="11">
        <f>'OddsRatio_working_3-way'!U558/(3*'OddsRatio_working_3-way'!X558^(1/3))*SIN(('OddsRatio_working_3-way'!Y558+2*PI())/3)</f>
        <v>-0.38780621214424082</v>
      </c>
      <c r="AK558" s="11">
        <f>'OddsRatio_working_3-way'!U558/(3*'OddsRatio_working_3-way'!X558^(1/3))*SIN(('OddsRatio_working_3-way'!Y558+4*PI())/3)</f>
        <v>0.52126721468280002</v>
      </c>
      <c r="AL558" s="11">
        <f>'OddsRatio_working_3-way'!Z558+'OddsRatio_working_3-way'!AF558</f>
        <v>1.0497075753834553</v>
      </c>
      <c r="AM558" s="11">
        <f>'OddsRatio_working_3-way'!AA558+'OddsRatio_working_3-way'!AG558</f>
        <v>-0.75601502491759121</v>
      </c>
      <c r="AN558" s="11">
        <f>'OddsRatio_working_3-way'!AB558+'OddsRatio_working_3-way'!AH558</f>
        <v>-0.29369255046586423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1.0497075753834553</v>
      </c>
      <c r="AS558" s="11">
        <f>IF(('OddsRatio_working_3-way'!X558=0),IF(Q558&gt;0,-Q558^(1/3),(-Q558)^(1/3)),'OddsRatio_working_3-way'!AM558-'OddsRatio_working_3-way'!R558/3)</f>
        <v>-0.75601502491759121</v>
      </c>
      <c r="AT558" s="11">
        <f>IF(('OddsRatio_working_3-way'!X558=0),IF(Q558&gt;0,-Q558^(1/3),(-Q558)^(1/3)),'OddsRatio_working_3-way'!AN558-'OddsRatio_working_3-way'!R558/3)</f>
        <v>-0.29369255046586423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9">
        <f t="shared" si="117"/>
        <v>0.14908208576217374</v>
      </c>
      <c r="E559" s="9">
        <f t="shared" si="118"/>
        <v>0.20286536109650621</v>
      </c>
      <c r="F559" s="9">
        <f t="shared" si="119"/>
        <v>0.64805255314132004</v>
      </c>
      <c r="G559" s="9">
        <f t="shared" si="120"/>
        <v>1.064872022664106</v>
      </c>
      <c r="H559" s="9">
        <f t="shared" si="121"/>
        <v>6.7077140414796084</v>
      </c>
      <c r="I559" s="9">
        <f t="shared" si="122"/>
        <v>4.9293777636305514</v>
      </c>
      <c r="J559" s="9">
        <f t="shared" si="123"/>
        <v>1.5430847315586937</v>
      </c>
      <c r="K559" s="11">
        <f t="shared" si="124"/>
        <v>0.15723270440251572</v>
      </c>
      <c r="L559" s="11">
        <f t="shared" si="125"/>
        <v>0.21321961620469082</v>
      </c>
      <c r="M559" s="11">
        <f t="shared" si="126"/>
        <v>0.66225165562913912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-0.22395173238606947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0.21225160678462707</v>
      </c>
      <c r="Q559" s="11">
        <f>2*'OddsRatio_working_3-way'!K559*'OddsRatio_working_3-way'!L559*'OddsRatio_working_3-way'!M559</f>
        <v>4.440410183778809E-2</v>
      </c>
      <c r="R559" s="11">
        <f t="shared" si="127"/>
        <v>0</v>
      </c>
      <c r="S559" s="11">
        <f t="shared" si="128"/>
        <v>-0.94775603887148052</v>
      </c>
      <c r="T559" s="11">
        <f t="shared" si="129"/>
        <v>-0.19827532193964029</v>
      </c>
      <c r="U559" s="11">
        <f>'OddsRatio_working_3-way'!S559-'OddsRatio_working_3-way'!R559^2/3</f>
        <v>-0.94775603887148052</v>
      </c>
      <c r="V559" s="11">
        <f>'OddsRatio_working_3-way'!S559*'OddsRatio_working_3-way'!R559/3-2*'OddsRatio_working_3-way'!R559^3/27-'OddsRatio_working_3-way'!T559</f>
        <v>0.19827532193964029</v>
      </c>
      <c r="W559" s="11">
        <f>'OddsRatio_working_3-way'!V559^2+4*'OddsRatio_working_3-way'!U559^3/27</f>
        <v>-8.680746185429275E-2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0.17756728664407806</v>
      </c>
      <c r="Y559" s="11">
        <f>IF('OddsRatio_working_3-way'!W559&gt;=0,IF('OddsRatio_working_3-way'!V559+SQRT('OddsRatio_working_3-way'!W559)&gt;0,0,PI()),ACOS('OddsRatio_working_3-way'!V559/(2*'OddsRatio_working_3-way'!X559)))</f>
        <v>0.97844850360937807</v>
      </c>
      <c r="Z559" s="11">
        <f>'OddsRatio_working_3-way'!X559^(1/3)*COS('OddsRatio_working_3-way'!Y559/3)</f>
        <v>0.53243601133205298</v>
      </c>
      <c r="AA559" s="11">
        <f>'OddsRatio_working_3-way'!X559^(1/3)*COS(('OddsRatio_working_3-way'!Y559+2*PI())/3)</f>
        <v>-0.42217610932043942</v>
      </c>
      <c r="AB559" s="11">
        <f>'OddsRatio_working_3-way'!X559^(1/3)*COS(('OddsRatio_working_3-way'!Y559+4*PI())/3)</f>
        <v>-0.11025990201161372</v>
      </c>
      <c r="AC559" s="11">
        <f>'OddsRatio_working_3-way'!X559^(1/3)*SIN('OddsRatio_working_3-way'!Y559/3)</f>
        <v>0.18008490625435777</v>
      </c>
      <c r="AD559" s="11">
        <f>'OddsRatio_working_3-way'!X559^(1/3)*SIN(('OddsRatio_working_3-way'!Y559+2*PI())/3)</f>
        <v>0.37106065857603832</v>
      </c>
      <c r="AE559" s="11">
        <f>'OddsRatio_working_3-way'!X559^(1/3)*SIN(('OddsRatio_working_3-way'!Y559+4*PI())/3)</f>
        <v>-0.55114556483039601</v>
      </c>
      <c r="AF559" s="11">
        <f>-'OddsRatio_working_3-way'!U559/(3*'OddsRatio_working_3-way'!X559^(1/3))*COS(('OddsRatio_working_3-way'!Y559)/3)</f>
        <v>0.53243601133205298</v>
      </c>
      <c r="AG559" s="11">
        <f>-'OddsRatio_working_3-way'!U559/(3*'OddsRatio_working_3-way'!X559^(1/3))*COS(('OddsRatio_working_3-way'!Y559+2*PI())/3)</f>
        <v>-0.42217610932043942</v>
      </c>
      <c r="AH559" s="11">
        <f>-'OddsRatio_working_3-way'!U559/(3*'OddsRatio_working_3-way'!X559^(1/3))*COS(('OddsRatio_working_3-way'!Y559+4*PI())/3)</f>
        <v>-0.11025990201161372</v>
      </c>
      <c r="AI559" s="11">
        <f>'OddsRatio_working_3-way'!U559/(3*'OddsRatio_working_3-way'!X559^(1/3))*SIN(('OddsRatio_working_3-way'!Y559)/3)</f>
        <v>-0.18008490625435777</v>
      </c>
      <c r="AJ559" s="11">
        <f>'OddsRatio_working_3-way'!U559/(3*'OddsRatio_working_3-way'!X559^(1/3))*SIN(('OddsRatio_working_3-way'!Y559+2*PI())/3)</f>
        <v>-0.37106065857603832</v>
      </c>
      <c r="AK559" s="11">
        <f>'OddsRatio_working_3-way'!U559/(3*'OddsRatio_working_3-way'!X559^(1/3))*SIN(('OddsRatio_working_3-way'!Y559+4*PI())/3)</f>
        <v>0.55114556483039601</v>
      </c>
      <c r="AL559" s="11">
        <f>'OddsRatio_working_3-way'!Z559+'OddsRatio_working_3-way'!AF559</f>
        <v>1.064872022664106</v>
      </c>
      <c r="AM559" s="11">
        <f>'OddsRatio_working_3-way'!AA559+'OddsRatio_working_3-way'!AG559</f>
        <v>-0.84435221864087884</v>
      </c>
      <c r="AN559" s="11">
        <f>'OddsRatio_working_3-way'!AB559+'OddsRatio_working_3-way'!AH559</f>
        <v>-0.22051980402322743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1.064872022664106</v>
      </c>
      <c r="AS559" s="11">
        <f>IF(('OddsRatio_working_3-way'!X559=0),IF(Q559&gt;0,-Q559^(1/3),(-Q559)^(1/3)),'OddsRatio_working_3-way'!AM559-'OddsRatio_working_3-way'!R559/3)</f>
        <v>-0.84435221864087884</v>
      </c>
      <c r="AT559" s="11">
        <f>IF(('OddsRatio_working_3-way'!X559=0),IF(Q559&gt;0,-Q559^(1/3),(-Q559)^(1/3)),'OddsRatio_working_3-way'!AN559-'OddsRatio_working_3-way'!R559/3)</f>
        <v>-0.22051980402322743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9">
        <f t="shared" si="117"/>
        <v>0.25308562859436651</v>
      </c>
      <c r="E560" s="9">
        <f t="shared" si="118"/>
        <v>0.26782562499852058</v>
      </c>
      <c r="F560" s="9">
        <f t="shared" si="119"/>
        <v>0.4790887464071128</v>
      </c>
      <c r="G560" s="9">
        <f t="shared" si="120"/>
        <v>1.0355199522494654</v>
      </c>
      <c r="H560" s="9">
        <f t="shared" si="121"/>
        <v>3.9512318639109769</v>
      </c>
      <c r="I560" s="9">
        <f t="shared" si="122"/>
        <v>3.733772673938589</v>
      </c>
      <c r="J560" s="9">
        <f t="shared" si="123"/>
        <v>2.0872959498619386</v>
      </c>
      <c r="K560" s="11">
        <f t="shared" si="124"/>
        <v>0.25974025974025972</v>
      </c>
      <c r="L560" s="11">
        <f t="shared" si="125"/>
        <v>0.27472527472527469</v>
      </c>
      <c r="M560" s="11">
        <f t="shared" si="126"/>
        <v>0.48780487804878053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-0.27499329938354322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0.22764691754238792</v>
      </c>
      <c r="Q560" s="11">
        <f>2*'OddsRatio_working_3-way'!K560*'OddsRatio_working_3-way'!L560*'OddsRatio_working_3-way'!M560</f>
        <v>6.9616794355470316E-2</v>
      </c>
      <c r="R560" s="11">
        <f t="shared" si="127"/>
        <v>0</v>
      </c>
      <c r="S560" s="11">
        <f t="shared" si="128"/>
        <v>-0.82782714361661747</v>
      </c>
      <c r="T560" s="11">
        <f t="shared" si="129"/>
        <v>-0.25315814789499008</v>
      </c>
      <c r="U560" s="11">
        <f>'OddsRatio_working_3-way'!S560-'OddsRatio_working_3-way'!R560^2/3</f>
        <v>-0.82782714361661747</v>
      </c>
      <c r="V560" s="11">
        <f>'OddsRatio_working_3-way'!S560*'OddsRatio_working_3-way'!R560/3-2*'OddsRatio_working_3-way'!R560^3/27-'OddsRatio_working_3-way'!T560</f>
        <v>0.25315814789499008</v>
      </c>
      <c r="W560" s="11">
        <f>'OddsRatio_working_3-way'!V560^2+4*'OddsRatio_working_3-way'!U560^3/27</f>
        <v>-1.9956597117764166E-2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0.14495313463615217</v>
      </c>
      <c r="Y560" s="11">
        <f>IF('OddsRatio_working_3-way'!W560&gt;=0,IF('OddsRatio_working_3-way'!V560+SQRT('OddsRatio_working_3-way'!W560)&gt;0,0,PI()),ACOS('OddsRatio_working_3-way'!V560/(2*'OddsRatio_working_3-way'!X560)))</f>
        <v>0.50898128025624501</v>
      </c>
      <c r="Z560" s="11">
        <f>'OddsRatio_working_3-way'!X560^(1/3)*COS('OddsRatio_working_3-way'!Y560/3)</f>
        <v>0.51775997612473268</v>
      </c>
      <c r="AA560" s="11">
        <f>'OddsRatio_working_3-way'!X560^(1/3)*COS(('OddsRatio_working_3-way'!Y560+2*PI())/3)</f>
        <v>-0.33569301590687678</v>
      </c>
      <c r="AB560" s="11">
        <f>'OddsRatio_working_3-way'!X560^(1/3)*COS(('OddsRatio_working_3-way'!Y560+4*PI())/3)</f>
        <v>-0.18206696021785607</v>
      </c>
      <c r="AC560" s="11">
        <f>'OddsRatio_working_3-way'!X560^(1/3)*SIN('OddsRatio_working_3-way'!Y560/3)</f>
        <v>8.8696044606596539E-2</v>
      </c>
      <c r="AD560" s="11">
        <f>'OddsRatio_working_3-way'!X560^(1/3)*SIN(('OddsRatio_working_3-way'!Y560+2*PI())/3)</f>
        <v>0.40404527008354463</v>
      </c>
      <c r="AE560" s="11">
        <f>'OddsRatio_working_3-way'!X560^(1/3)*SIN(('OddsRatio_working_3-way'!Y560+4*PI())/3)</f>
        <v>-0.49274131469014121</v>
      </c>
      <c r="AF560" s="11">
        <f>-'OddsRatio_working_3-way'!U560/(3*'OddsRatio_working_3-way'!X560^(1/3))*COS(('OddsRatio_working_3-way'!Y560)/3)</f>
        <v>0.51775997612473268</v>
      </c>
      <c r="AG560" s="11">
        <f>-'OddsRatio_working_3-way'!U560/(3*'OddsRatio_working_3-way'!X560^(1/3))*COS(('OddsRatio_working_3-way'!Y560+2*PI())/3)</f>
        <v>-0.33569301590687678</v>
      </c>
      <c r="AH560" s="11">
        <f>-'OddsRatio_working_3-way'!U560/(3*'OddsRatio_working_3-way'!X560^(1/3))*COS(('OddsRatio_working_3-way'!Y560+4*PI())/3)</f>
        <v>-0.18206696021785607</v>
      </c>
      <c r="AI560" s="11">
        <f>'OddsRatio_working_3-way'!U560/(3*'OddsRatio_working_3-way'!X560^(1/3))*SIN(('OddsRatio_working_3-way'!Y560)/3)</f>
        <v>-8.8696044606596539E-2</v>
      </c>
      <c r="AJ560" s="11">
        <f>'OddsRatio_working_3-way'!U560/(3*'OddsRatio_working_3-way'!X560^(1/3))*SIN(('OddsRatio_working_3-way'!Y560+2*PI())/3)</f>
        <v>-0.40404527008354463</v>
      </c>
      <c r="AK560" s="11">
        <f>'OddsRatio_working_3-way'!U560/(3*'OddsRatio_working_3-way'!X560^(1/3))*SIN(('OddsRatio_working_3-way'!Y560+4*PI())/3)</f>
        <v>0.49274131469014121</v>
      </c>
      <c r="AL560" s="11">
        <f>'OddsRatio_working_3-way'!Z560+'OddsRatio_working_3-way'!AF560</f>
        <v>1.0355199522494654</v>
      </c>
      <c r="AM560" s="11">
        <f>'OddsRatio_working_3-way'!AA560+'OddsRatio_working_3-way'!AG560</f>
        <v>-0.67138603181375356</v>
      </c>
      <c r="AN560" s="11">
        <f>'OddsRatio_working_3-way'!AB560+'OddsRatio_working_3-way'!AH560</f>
        <v>-0.36413392043571213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1.0355199522494654</v>
      </c>
      <c r="AS560" s="11">
        <f>IF(('OddsRatio_working_3-way'!X560=0),IF(Q560&gt;0,-Q560^(1/3),(-Q560)^(1/3)),'OddsRatio_working_3-way'!AM560-'OddsRatio_working_3-way'!R560/3)</f>
        <v>-0.67138603181375356</v>
      </c>
      <c r="AT560" s="11">
        <f>IF(('OddsRatio_working_3-way'!X560=0),IF(Q560&gt;0,-Q560^(1/3),(-Q560)^(1/3)),'OddsRatio_working_3-way'!AN560-'OddsRatio_working_3-way'!R560/3)</f>
        <v>-0.36413392043571213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9">
        <f t="shared" si="117"/>
        <v>0.36819121091570534</v>
      </c>
      <c r="E561" s="9">
        <f t="shared" si="118"/>
        <v>0.27581213441988017</v>
      </c>
      <c r="F561" s="9">
        <f t="shared" si="119"/>
        <v>0.3559966546644146</v>
      </c>
      <c r="G561" s="9">
        <f t="shared" si="120"/>
        <v>1.0337229487935409</v>
      </c>
      <c r="H561" s="9">
        <f t="shared" si="121"/>
        <v>2.7159800949972777</v>
      </c>
      <c r="I561" s="9">
        <f t="shared" si="122"/>
        <v>3.6256562899355935</v>
      </c>
      <c r="J561" s="9">
        <f t="shared" si="123"/>
        <v>2.8090151603886966</v>
      </c>
      <c r="K561" s="11">
        <f t="shared" si="124"/>
        <v>0.37593984962406013</v>
      </c>
      <c r="L561" s="11">
        <f t="shared" si="125"/>
        <v>0.2824858757062147</v>
      </c>
      <c r="M561" s="11">
        <f t="shared" si="126"/>
        <v>0.36363636363636365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-0.28494580055686214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0.22977320033519857</v>
      </c>
      <c r="Q561" s="11">
        <f>2*'OddsRatio_working_3-way'!K561*'OddsRatio_working_3-way'!L561*'OddsRatio_working_3-way'!M561</f>
        <v>7.7234689188302036E-2</v>
      </c>
      <c r="R561" s="11">
        <f t="shared" si="127"/>
        <v>0</v>
      </c>
      <c r="S561" s="11">
        <f t="shared" si="128"/>
        <v>-0.80637510672611701</v>
      </c>
      <c r="T561" s="11">
        <f t="shared" si="129"/>
        <v>-0.27105045604239225</v>
      </c>
      <c r="U561" s="11">
        <f>'OddsRatio_working_3-way'!S561-'OddsRatio_working_3-way'!R561^2/3</f>
        <v>-0.80637510672611701</v>
      </c>
      <c r="V561" s="11">
        <f>'OddsRatio_working_3-way'!S561*'OddsRatio_working_3-way'!R561/3-2*'OddsRatio_working_3-way'!R561^3/27-'OddsRatio_working_3-way'!T561</f>
        <v>0.27105045604239225</v>
      </c>
      <c r="W561" s="11">
        <f>'OddsRatio_working_3-way'!V561^2+4*'OddsRatio_working_3-way'!U561^3/27</f>
        <v>-4.2113546906168142E-3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0.1393553949542371</v>
      </c>
      <c r="Y561" s="11">
        <f>IF('OddsRatio_working_3-way'!W561&gt;=0,IF('OddsRatio_working_3-way'!V561+SQRT('OddsRatio_working_3-way'!W561)&gt;0,0,PI()),ACOS('OddsRatio_working_3-way'!V561/(2*'OddsRatio_working_3-way'!X561)))</f>
        <v>0.23499667507641808</v>
      </c>
      <c r="Z561" s="11">
        <f>'OddsRatio_working_3-way'!X561^(1/3)*COS('OddsRatio_working_3-way'!Y561/3)</f>
        <v>0.51686147439677055</v>
      </c>
      <c r="AA561" s="11">
        <f>'OddsRatio_working_3-way'!X561^(1/3)*COS(('OddsRatio_working_3-way'!Y561+2*PI())/3)</f>
        <v>-0.29356531980337303</v>
      </c>
      <c r="AB561" s="11">
        <f>'OddsRatio_working_3-way'!X561^(1/3)*COS(('OddsRatio_working_3-way'!Y561+4*PI())/3)</f>
        <v>-0.22329615459339741</v>
      </c>
      <c r="AC561" s="11">
        <f>'OddsRatio_working_3-way'!X561^(1/3)*SIN('OddsRatio_working_3-way'!Y561/3)</f>
        <v>4.0569921449709619E-2</v>
      </c>
      <c r="AD561" s="11">
        <f>'OddsRatio_working_3-way'!X561^(1/3)*SIN(('OddsRatio_working_3-way'!Y561+2*PI())/3)</f>
        <v>0.42733020634022867</v>
      </c>
      <c r="AE561" s="11">
        <f>'OddsRatio_working_3-way'!X561^(1/3)*SIN(('OddsRatio_working_3-way'!Y561+4*PI())/3)</f>
        <v>-0.46790012778993839</v>
      </c>
      <c r="AF561" s="11">
        <f>-'OddsRatio_working_3-way'!U561/(3*'OddsRatio_working_3-way'!X561^(1/3))*COS(('OddsRatio_working_3-way'!Y561)/3)</f>
        <v>0.51686147439677033</v>
      </c>
      <c r="AG561" s="11">
        <f>-'OddsRatio_working_3-way'!U561/(3*'OddsRatio_working_3-way'!X561^(1/3))*COS(('OddsRatio_working_3-way'!Y561+2*PI())/3)</f>
        <v>-0.29356531980337286</v>
      </c>
      <c r="AH561" s="11">
        <f>-'OddsRatio_working_3-way'!U561/(3*'OddsRatio_working_3-way'!X561^(1/3))*COS(('OddsRatio_working_3-way'!Y561+4*PI())/3)</f>
        <v>-0.22329615459339733</v>
      </c>
      <c r="AI561" s="11">
        <f>'OddsRatio_working_3-way'!U561/(3*'OddsRatio_working_3-way'!X561^(1/3))*SIN(('OddsRatio_working_3-way'!Y561)/3)</f>
        <v>-4.0569921449709598E-2</v>
      </c>
      <c r="AJ561" s="11">
        <f>'OddsRatio_working_3-way'!U561/(3*'OddsRatio_working_3-way'!X561^(1/3))*SIN(('OddsRatio_working_3-way'!Y561+2*PI())/3)</f>
        <v>-0.42733020634022845</v>
      </c>
      <c r="AK561" s="11">
        <f>'OddsRatio_working_3-way'!U561/(3*'OddsRatio_working_3-way'!X561^(1/3))*SIN(('OddsRatio_working_3-way'!Y561+4*PI())/3)</f>
        <v>0.46790012778993817</v>
      </c>
      <c r="AL561" s="11">
        <f>'OddsRatio_working_3-way'!Z561+'OddsRatio_working_3-way'!AF561</f>
        <v>1.0337229487935409</v>
      </c>
      <c r="AM561" s="11">
        <f>'OddsRatio_working_3-way'!AA561+'OddsRatio_working_3-way'!AG561</f>
        <v>-0.58713063960674594</v>
      </c>
      <c r="AN561" s="11">
        <f>'OddsRatio_working_3-way'!AB561+'OddsRatio_working_3-way'!AH561</f>
        <v>-0.44659230918679471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1.0337229487935409</v>
      </c>
      <c r="AS561" s="11">
        <f>IF(('OddsRatio_working_3-way'!X561=0),IF(Q561&gt;0,-Q561^(1/3),(-Q561)^(1/3)),'OddsRatio_working_3-way'!AM561-'OddsRatio_working_3-way'!R561/3)</f>
        <v>-0.58713063960674594</v>
      </c>
      <c r="AT561" s="11">
        <f>IF(('OddsRatio_working_3-way'!X561=0),IF(Q561&gt;0,-Q561^(1/3),(-Q561)^(1/3)),'OddsRatio_working_3-way'!AN561-'OddsRatio_working_3-way'!R561/3)</f>
        <v>-0.44659230918679471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9">
        <f t="shared" si="117"/>
        <v>0.30362573671484216</v>
      </c>
      <c r="E562" s="9">
        <f t="shared" si="118"/>
        <v>0.27179391559526284</v>
      </c>
      <c r="F562" s="9">
        <f t="shared" si="119"/>
        <v>0.424580347689895</v>
      </c>
      <c r="G562" s="9">
        <f t="shared" si="120"/>
        <v>1.0425129287903179</v>
      </c>
      <c r="H562" s="9">
        <f t="shared" si="121"/>
        <v>3.2935284433386998</v>
      </c>
      <c r="I562" s="9">
        <f t="shared" si="122"/>
        <v>3.6792582269911169</v>
      </c>
      <c r="J562" s="9">
        <f t="shared" si="123"/>
        <v>2.3552668074274132</v>
      </c>
      <c r="K562" s="11">
        <f t="shared" si="124"/>
        <v>0.3125</v>
      </c>
      <c r="L562" s="11">
        <f t="shared" si="125"/>
        <v>0.28011204481792717</v>
      </c>
      <c r="M562" s="11">
        <f t="shared" si="126"/>
        <v>0.43478260869565222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-0.27973906954085981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0.23101631957130678</v>
      </c>
      <c r="Q562" s="11">
        <f>2*'OddsRatio_working_3-way'!K562*'OddsRatio_working_3-way'!L562*'OddsRatio_working_3-way'!M562</f>
        <v>7.6117403483132381E-2</v>
      </c>
      <c r="R562" s="11">
        <f t="shared" si="127"/>
        <v>0</v>
      </c>
      <c r="S562" s="11">
        <f t="shared" si="128"/>
        <v>-0.82582786862942503</v>
      </c>
      <c r="T562" s="11">
        <f t="shared" si="129"/>
        <v>-0.27210143941661452</v>
      </c>
      <c r="U562" s="11">
        <f>'OddsRatio_working_3-way'!S562-'OddsRatio_working_3-way'!R562^2/3</f>
        <v>-0.82582786862942503</v>
      </c>
      <c r="V562" s="11">
        <f>'OddsRatio_working_3-way'!S562*'OddsRatio_working_3-way'!R562/3-2*'OddsRatio_working_3-way'!R562^3/27-'OddsRatio_working_3-way'!T562</f>
        <v>0.27210143941661452</v>
      </c>
      <c r="W562" s="11">
        <f>'OddsRatio_working_3-way'!V562^2+4*'OddsRatio_working_3-way'!U562^3/27</f>
        <v>-9.398988312903922E-3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0.14442834005614813</v>
      </c>
      <c r="Y562" s="11">
        <f>IF('OddsRatio_working_3-way'!W562&gt;=0,IF('OddsRatio_working_3-way'!V562+SQRT('OddsRatio_working_3-way'!W562)&gt;0,0,PI()),ACOS('OddsRatio_working_3-way'!V562/(2*'OddsRatio_working_3-way'!X562)))</f>
        <v>0.34227178397787483</v>
      </c>
      <c r="Z562" s="11">
        <f>'OddsRatio_working_3-way'!X562^(1/3)*COS('OddsRatio_working_3-way'!Y562/3)</f>
        <v>0.52125646439515883</v>
      </c>
      <c r="AA562" s="11">
        <f>'OddsRatio_working_3-way'!X562^(1/3)*COS(('OddsRatio_working_3-way'!Y562+2*PI())/3)</f>
        <v>-0.31235579643609784</v>
      </c>
      <c r="AB562" s="11">
        <f>'OddsRatio_working_3-way'!X562^(1/3)*COS(('OddsRatio_working_3-way'!Y562+4*PI())/3)</f>
        <v>-0.20890066795906118</v>
      </c>
      <c r="AC562" s="11">
        <f>'OddsRatio_working_3-way'!X562^(1/3)*SIN('OddsRatio_working_3-way'!Y562/3)</f>
        <v>5.972984627526462E-2</v>
      </c>
      <c r="AD562" s="11">
        <f>'OddsRatio_working_3-way'!X562^(1/3)*SIN(('OddsRatio_working_3-way'!Y562+2*PI())/3)</f>
        <v>0.42155641691543411</v>
      </c>
      <c r="AE562" s="11">
        <f>'OddsRatio_working_3-way'!X562^(1/3)*SIN(('OddsRatio_working_3-way'!Y562+4*PI())/3)</f>
        <v>-0.48128626319069856</v>
      </c>
      <c r="AF562" s="11">
        <f>-'OddsRatio_working_3-way'!U562/(3*'OddsRatio_working_3-way'!X562^(1/3))*COS(('OddsRatio_working_3-way'!Y562)/3)</f>
        <v>0.52125646439515894</v>
      </c>
      <c r="AG562" s="11">
        <f>-'OddsRatio_working_3-way'!U562/(3*'OddsRatio_working_3-way'!X562^(1/3))*COS(('OddsRatio_working_3-way'!Y562+2*PI())/3)</f>
        <v>-0.3123557964360979</v>
      </c>
      <c r="AH562" s="11">
        <f>-'OddsRatio_working_3-way'!U562/(3*'OddsRatio_working_3-way'!X562^(1/3))*COS(('OddsRatio_working_3-way'!Y562+4*PI())/3)</f>
        <v>-0.20890066795906123</v>
      </c>
      <c r="AI562" s="11">
        <f>'OddsRatio_working_3-way'!U562/(3*'OddsRatio_working_3-way'!X562^(1/3))*SIN(('OddsRatio_working_3-way'!Y562)/3)</f>
        <v>-5.9729846275264627E-2</v>
      </c>
      <c r="AJ562" s="11">
        <f>'OddsRatio_working_3-way'!U562/(3*'OddsRatio_working_3-way'!X562^(1/3))*SIN(('OddsRatio_working_3-way'!Y562+2*PI())/3)</f>
        <v>-0.42155641691543422</v>
      </c>
      <c r="AK562" s="11">
        <f>'OddsRatio_working_3-way'!U562/(3*'OddsRatio_working_3-way'!X562^(1/3))*SIN(('OddsRatio_working_3-way'!Y562+4*PI())/3)</f>
        <v>0.48128626319069867</v>
      </c>
      <c r="AL562" s="11">
        <f>'OddsRatio_working_3-way'!Z562+'OddsRatio_working_3-way'!AF562</f>
        <v>1.0425129287903179</v>
      </c>
      <c r="AM562" s="11">
        <f>'OddsRatio_working_3-way'!AA562+'OddsRatio_working_3-way'!AG562</f>
        <v>-0.6247115928721958</v>
      </c>
      <c r="AN562" s="11">
        <f>'OddsRatio_working_3-way'!AB562+'OddsRatio_working_3-way'!AH562</f>
        <v>-0.41780133591812241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1.0425129287903179</v>
      </c>
      <c r="AS562" s="11">
        <f>IF(('OddsRatio_working_3-way'!X562=0),IF(Q562&gt;0,-Q562^(1/3),(-Q562)^(1/3)),'OddsRatio_working_3-way'!AM562-'OddsRatio_working_3-way'!R562/3)</f>
        <v>-0.6247115928721958</v>
      </c>
      <c r="AT562" s="11">
        <f>IF(('OddsRatio_working_3-way'!X562=0),IF(Q562&gt;0,-Q562^(1/3),(-Q562)^(1/3)),'OddsRatio_working_3-way'!AN562-'OddsRatio_working_3-way'!R562/3)</f>
        <v>-0.41780133591812241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9">
        <f t="shared" si="117"/>
        <v>0.3647824618381707</v>
      </c>
      <c r="E563" s="9">
        <f t="shared" si="118"/>
        <v>0.2863585274803529</v>
      </c>
      <c r="F563" s="9">
        <f t="shared" si="119"/>
        <v>0.34885901068147657</v>
      </c>
      <c r="G563" s="9">
        <f t="shared" si="120"/>
        <v>1.0427304575272622</v>
      </c>
      <c r="H563" s="9">
        <f t="shared" si="121"/>
        <v>2.7413598640705272</v>
      </c>
      <c r="I563" s="9">
        <f t="shared" si="122"/>
        <v>3.4921257934901559</v>
      </c>
      <c r="J563" s="9">
        <f t="shared" si="123"/>
        <v>2.8664875189737997</v>
      </c>
      <c r="K563" s="11">
        <f t="shared" si="124"/>
        <v>0.37453183520599254</v>
      </c>
      <c r="L563" s="11">
        <f t="shared" si="125"/>
        <v>0.29498525073746312</v>
      </c>
      <c r="M563" s="11">
        <f t="shared" si="126"/>
        <v>0.35842293906810035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-0.28291256761984362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0.23165447985906851</v>
      </c>
      <c r="Q563" s="11">
        <f>2*'OddsRatio_working_3-way'!K563*'OddsRatio_working_3-way'!L563*'OddsRatio_working_3-way'!M563</f>
        <v>7.9198112772331131E-2</v>
      </c>
      <c r="R563" s="11">
        <f t="shared" si="127"/>
        <v>0</v>
      </c>
      <c r="S563" s="11">
        <f t="shared" si="128"/>
        <v>-0.81882003973166784</v>
      </c>
      <c r="T563" s="11">
        <f t="shared" si="129"/>
        <v>-0.27993847512193776</v>
      </c>
      <c r="U563" s="11">
        <f>'OddsRatio_working_3-way'!S563-'OddsRatio_working_3-way'!R563^2/3</f>
        <v>-0.81882003973166784</v>
      </c>
      <c r="V563" s="11">
        <f>'OddsRatio_working_3-way'!S563*'OddsRatio_working_3-way'!R563/3-2*'OddsRatio_working_3-way'!R563^3/27-'OddsRatio_working_3-way'!T563</f>
        <v>0.27993847512193776</v>
      </c>
      <c r="W563" s="11">
        <f>'OddsRatio_working_3-way'!V563^2+4*'OddsRatio_working_3-way'!U563^3/27</f>
        <v>-2.9664808985808283E-3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0.14259385571631111</v>
      </c>
      <c r="Y563" s="11">
        <f>IF('OddsRatio_working_3-way'!W563&gt;=0,IF('OddsRatio_working_3-way'!V563+SQRT('OddsRatio_working_3-way'!W563)&gt;0,0,PI()),ACOS('OddsRatio_working_3-way'!V563/(2*'OddsRatio_working_3-way'!X563)))</f>
        <v>0.19216135821726588</v>
      </c>
      <c r="Z563" s="11">
        <f>'OddsRatio_working_3-way'!X563^(1/3)*COS('OddsRatio_working_3-way'!Y563/3)</f>
        <v>0.52136522876363123</v>
      </c>
      <c r="AA563" s="11">
        <f>'OddsRatio_working_3-way'!X563^(1/3)*COS(('OddsRatio_working_3-way'!Y563+2*PI())/3)</f>
        <v>-0.28964351233236008</v>
      </c>
      <c r="AB563" s="11">
        <f>'OddsRatio_working_3-way'!X563^(1/3)*COS(('OddsRatio_working_3-way'!Y563+4*PI())/3)</f>
        <v>-0.2317217164312711</v>
      </c>
      <c r="AC563" s="11">
        <f>'OddsRatio_working_3-way'!X563^(1/3)*SIN('OddsRatio_working_3-way'!Y563/3)</f>
        <v>3.3441164455440209E-2</v>
      </c>
      <c r="AD563" s="11">
        <f>'OddsRatio_working_3-way'!X563^(1/3)*SIN(('OddsRatio_working_3-way'!Y563+2*PI())/3)</f>
        <v>0.43479495053146994</v>
      </c>
      <c r="AE563" s="11">
        <f>'OddsRatio_working_3-way'!X563^(1/3)*SIN(('OddsRatio_working_3-way'!Y563+4*PI())/3)</f>
        <v>-0.46823611498691015</v>
      </c>
      <c r="AF563" s="11">
        <f>-'OddsRatio_working_3-way'!U563/(3*'OddsRatio_working_3-way'!X563^(1/3))*COS(('OddsRatio_working_3-way'!Y563)/3)</f>
        <v>0.52136522876363101</v>
      </c>
      <c r="AG563" s="11">
        <f>-'OddsRatio_working_3-way'!U563/(3*'OddsRatio_working_3-way'!X563^(1/3))*COS(('OddsRatio_working_3-way'!Y563+2*PI())/3)</f>
        <v>-0.28964351233235996</v>
      </c>
      <c r="AH563" s="11">
        <f>-'OddsRatio_working_3-way'!U563/(3*'OddsRatio_working_3-way'!X563^(1/3))*COS(('OddsRatio_working_3-way'!Y563+4*PI())/3)</f>
        <v>-0.23172171643127101</v>
      </c>
      <c r="AI563" s="11">
        <f>'OddsRatio_working_3-way'!U563/(3*'OddsRatio_working_3-way'!X563^(1/3))*SIN(('OddsRatio_working_3-way'!Y563)/3)</f>
        <v>-3.3441164455440195E-2</v>
      </c>
      <c r="AJ563" s="11">
        <f>'OddsRatio_working_3-way'!U563/(3*'OddsRatio_working_3-way'!X563^(1/3))*SIN(('OddsRatio_working_3-way'!Y563+2*PI())/3)</f>
        <v>-0.43479495053146971</v>
      </c>
      <c r="AK563" s="11">
        <f>'OddsRatio_working_3-way'!U563/(3*'OddsRatio_working_3-way'!X563^(1/3))*SIN(('OddsRatio_working_3-way'!Y563+4*PI())/3)</f>
        <v>0.46823611498690992</v>
      </c>
      <c r="AL563" s="11">
        <f>'OddsRatio_working_3-way'!Z563+'OddsRatio_working_3-way'!AF563</f>
        <v>1.0427304575272622</v>
      </c>
      <c r="AM563" s="11">
        <f>'OddsRatio_working_3-way'!AA563+'OddsRatio_working_3-way'!AG563</f>
        <v>-0.57928702466472004</v>
      </c>
      <c r="AN563" s="11">
        <f>'OddsRatio_working_3-way'!AB563+'OddsRatio_working_3-way'!AH563</f>
        <v>-0.46344343286254208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1.0427304575272622</v>
      </c>
      <c r="AS563" s="11">
        <f>IF(('OddsRatio_working_3-way'!X563=0),IF(Q563&gt;0,-Q563^(1/3),(-Q563)^(1/3)),'OddsRatio_working_3-way'!AM563-'OddsRatio_working_3-way'!R563/3)</f>
        <v>-0.57928702466472004</v>
      </c>
      <c r="AT563" s="11">
        <f>IF(('OddsRatio_working_3-way'!X563=0),IF(Q563&gt;0,-Q563^(1/3),(-Q563)^(1/3)),'OddsRatio_working_3-way'!AN563-'OddsRatio_working_3-way'!R563/3)</f>
        <v>-0.46344343286254208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9">
        <f t="shared" si="117"/>
        <v>0.2390276255687773</v>
      </c>
      <c r="E564" s="9">
        <f t="shared" si="118"/>
        <v>0.25704370603168136</v>
      </c>
      <c r="F564" s="9">
        <f t="shared" si="119"/>
        <v>0.50392866839954142</v>
      </c>
      <c r="G564" s="9">
        <f t="shared" si="120"/>
        <v>1.0472423821916941</v>
      </c>
      <c r="H564" s="9">
        <f t="shared" si="121"/>
        <v>4.18361684186275</v>
      </c>
      <c r="I564" s="9">
        <f t="shared" si="122"/>
        <v>3.8903889748490754</v>
      </c>
      <c r="J564" s="9">
        <f t="shared" si="123"/>
        <v>1.9844078392601925</v>
      </c>
      <c r="K564" s="11">
        <f t="shared" si="124"/>
        <v>0.24752475247524752</v>
      </c>
      <c r="L564" s="11">
        <f t="shared" si="125"/>
        <v>0.26595744680851063</v>
      </c>
      <c r="M564" s="11">
        <f t="shared" si="126"/>
        <v>0.51546391752577325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-0.26763294886189659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0.22871200258872129</v>
      </c>
      <c r="Q564" s="11">
        <f>2*'OddsRatio_working_3-way'!K564*'OddsRatio_working_3-way'!L564*'OddsRatio_working_3-way'!M564</f>
        <v>6.7867063082706611E-2</v>
      </c>
      <c r="R564" s="11">
        <f t="shared" si="127"/>
        <v>0</v>
      </c>
      <c r="S564" s="11">
        <f t="shared" si="128"/>
        <v>-0.8545734131814271</v>
      </c>
      <c r="T564" s="11">
        <f t="shared" si="129"/>
        <v>-0.25358261518736708</v>
      </c>
      <c r="U564" s="11">
        <f>'OddsRatio_working_3-way'!S564-'OddsRatio_working_3-way'!R564^2/3</f>
        <v>-0.8545734131814271</v>
      </c>
      <c r="V564" s="11">
        <f>'OddsRatio_working_3-way'!S564*'OddsRatio_working_3-way'!R564/3-2*'OddsRatio_working_3-way'!R564^3/27-'OddsRatio_working_3-way'!T564</f>
        <v>0.25358261518736708</v>
      </c>
      <c r="W564" s="11">
        <f>'OddsRatio_working_3-way'!V564^2+4*'OddsRatio_working_3-way'!U564^3/27</f>
        <v>-2.8153828356880073E-2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0.15203451177458391</v>
      </c>
      <c r="Y564" s="11">
        <f>IF('OddsRatio_working_3-way'!W564&gt;=0,IF('OddsRatio_working_3-way'!V564+SQRT('OddsRatio_working_3-way'!W564)&gt;0,0,PI()),ACOS('OddsRatio_working_3-way'!V564/(2*'OddsRatio_working_3-way'!X564)))</f>
        <v>0.5845436650464424</v>
      </c>
      <c r="Z564" s="11">
        <f>'OddsRatio_working_3-way'!X564^(1/3)*COS('OddsRatio_working_3-way'!Y564/3)</f>
        <v>0.52362119109584704</v>
      </c>
      <c r="AA564" s="11">
        <f>'OddsRatio_working_3-way'!X564^(1/3)*COS(('OddsRatio_working_3-way'!Y564+2*PI())/3)</f>
        <v>-0.35130355321433193</v>
      </c>
      <c r="AB564" s="11">
        <f>'OddsRatio_working_3-way'!X564^(1/3)*COS(('OddsRatio_working_3-way'!Y564+4*PI())/3)</f>
        <v>-0.17231763788151519</v>
      </c>
      <c r="AC564" s="11">
        <f>'OddsRatio_working_3-way'!X564^(1/3)*SIN('OddsRatio_working_3-way'!Y564/3)</f>
        <v>0.10333756639855342</v>
      </c>
      <c r="AD564" s="11">
        <f>'OddsRatio_working_3-way'!X564^(1/3)*SIN(('OddsRatio_working_3-way'!Y564+2*PI())/3)</f>
        <v>0.40180047024959298</v>
      </c>
      <c r="AE564" s="11">
        <f>'OddsRatio_working_3-way'!X564^(1/3)*SIN(('OddsRatio_working_3-way'!Y564+4*PI())/3)</f>
        <v>-0.50513803664814627</v>
      </c>
      <c r="AF564" s="11">
        <f>-'OddsRatio_working_3-way'!U564/(3*'OddsRatio_working_3-way'!X564^(1/3))*COS(('OddsRatio_working_3-way'!Y564)/3)</f>
        <v>0.52362119109584704</v>
      </c>
      <c r="AG564" s="11">
        <f>-'OddsRatio_working_3-way'!U564/(3*'OddsRatio_working_3-way'!X564^(1/3))*COS(('OddsRatio_working_3-way'!Y564+2*PI())/3)</f>
        <v>-0.35130355321433193</v>
      </c>
      <c r="AH564" s="11">
        <f>-'OddsRatio_working_3-way'!U564/(3*'OddsRatio_working_3-way'!X564^(1/3))*COS(('OddsRatio_working_3-way'!Y564+4*PI())/3)</f>
        <v>-0.17231763788151519</v>
      </c>
      <c r="AI564" s="11">
        <f>'OddsRatio_working_3-way'!U564/(3*'OddsRatio_working_3-way'!X564^(1/3))*SIN(('OddsRatio_working_3-way'!Y564)/3)</f>
        <v>-0.10333756639855342</v>
      </c>
      <c r="AJ564" s="11">
        <f>'OddsRatio_working_3-way'!U564/(3*'OddsRatio_working_3-way'!X564^(1/3))*SIN(('OddsRatio_working_3-way'!Y564+2*PI())/3)</f>
        <v>-0.40180047024959298</v>
      </c>
      <c r="AK564" s="11">
        <f>'OddsRatio_working_3-way'!U564/(3*'OddsRatio_working_3-way'!X564^(1/3))*SIN(('OddsRatio_working_3-way'!Y564+4*PI())/3)</f>
        <v>0.50513803664814627</v>
      </c>
      <c r="AL564" s="11">
        <f>'OddsRatio_working_3-way'!Z564+'OddsRatio_working_3-way'!AF564</f>
        <v>1.0472423821916941</v>
      </c>
      <c r="AM564" s="11">
        <f>'OddsRatio_working_3-way'!AA564+'OddsRatio_working_3-way'!AG564</f>
        <v>-0.70260710642866386</v>
      </c>
      <c r="AN564" s="11">
        <f>'OddsRatio_working_3-way'!AB564+'OddsRatio_working_3-way'!AH564</f>
        <v>-0.34463527576303038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1.0472423821916941</v>
      </c>
      <c r="AS564" s="11">
        <f>IF(('OddsRatio_working_3-way'!X564=0),IF(Q564&gt;0,-Q564^(1/3),(-Q564)^(1/3)),'OddsRatio_working_3-way'!AM564-'OddsRatio_working_3-way'!R564/3)</f>
        <v>-0.70260710642866386</v>
      </c>
      <c r="AT564" s="11">
        <f>IF(('OddsRatio_working_3-way'!X564=0),IF(Q564&gt;0,-Q564^(1/3),(-Q564)^(1/3)),'OddsRatio_working_3-way'!AN564-'OddsRatio_working_3-way'!R564/3)</f>
        <v>-0.34463527576303038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9">
        <f t="shared" si="117"/>
        <v>0.38807447699647857</v>
      </c>
      <c r="E565" s="9">
        <f t="shared" si="118"/>
        <v>0.26293340638369278</v>
      </c>
      <c r="F565" s="9">
        <f t="shared" si="119"/>
        <v>0.34899211661982849</v>
      </c>
      <c r="G565" s="9">
        <f t="shared" si="120"/>
        <v>1.0306045512705881</v>
      </c>
      <c r="H565" s="9">
        <f t="shared" si="121"/>
        <v>2.576824963443999</v>
      </c>
      <c r="I565" s="9">
        <f t="shared" si="122"/>
        <v>3.8032443794560002</v>
      </c>
      <c r="J565" s="9">
        <f t="shared" si="123"/>
        <v>2.8653942377997645</v>
      </c>
      <c r="K565" s="11">
        <f t="shared" si="124"/>
        <v>0.39525691699604748</v>
      </c>
      <c r="L565" s="11">
        <f t="shared" si="125"/>
        <v>0.26881720430107525</v>
      </c>
      <c r="M565" s="11">
        <f t="shared" si="126"/>
        <v>0.35587188612099646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-0.28481911244834668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0.2291410206440179</v>
      </c>
      <c r="Q565" s="11">
        <f>2*'OddsRatio_working_3-way'!K565*'OddsRatio_working_3-way'!L565*'OddsRatio_working_3-way'!M565</f>
        <v>7.5624099222448143E-2</v>
      </c>
      <c r="R565" s="11">
        <f t="shared" si="127"/>
        <v>0</v>
      </c>
      <c r="S565" s="11">
        <f t="shared" si="128"/>
        <v>-0.8045142008704691</v>
      </c>
      <c r="T565" s="11">
        <f t="shared" si="129"/>
        <v>-0.26551623791104589</v>
      </c>
      <c r="U565" s="11">
        <f>'OddsRatio_working_3-way'!S565-'OddsRatio_working_3-way'!R565^2/3</f>
        <v>-0.8045142008704691</v>
      </c>
      <c r="V565" s="11">
        <f>'OddsRatio_working_3-way'!S565*'OddsRatio_working_3-way'!R565/3-2*'OddsRatio_working_3-way'!R565^3/27-'OddsRatio_working_3-way'!T565</f>
        <v>0.26551623791104589</v>
      </c>
      <c r="W565" s="11">
        <f>'OddsRatio_working_3-way'!V565^2+4*'OddsRatio_working_3-way'!U565^3/27</f>
        <v>-6.6442777588280322E-3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0.13887327888516132</v>
      </c>
      <c r="Y565" s="11">
        <f>IF('OddsRatio_working_3-way'!W565&gt;=0,IF('OddsRatio_working_3-way'!V565+SQRT('OddsRatio_working_3-way'!W565)&gt;0,0,PI()),ACOS('OddsRatio_working_3-way'!V565/(2*'OddsRatio_working_3-way'!X565)))</f>
        <v>0.29786277682159756</v>
      </c>
      <c r="Z565" s="11">
        <f>'OddsRatio_working_3-way'!X565^(1/3)*COS('OddsRatio_working_3-way'!Y565/3)</f>
        <v>0.51530227563529418</v>
      </c>
      <c r="AA565" s="11">
        <f>'OddsRatio_working_3-way'!X565^(1/3)*COS(('OddsRatio_working_3-way'!Y565+2*PI())/3)</f>
        <v>-0.30210587616388884</v>
      </c>
      <c r="AB565" s="11">
        <f>'OddsRatio_working_3-way'!X565^(1/3)*COS(('OddsRatio_working_3-way'!Y565+4*PI())/3)</f>
        <v>-0.21319639947140545</v>
      </c>
      <c r="AC565" s="11">
        <f>'OddsRatio_working_3-way'!X565^(1/3)*SIN('OddsRatio_working_3-way'!Y565/3)</f>
        <v>5.1331910301914217E-2</v>
      </c>
      <c r="AD565" s="11">
        <f>'OddsRatio_working_3-way'!X565^(1/3)*SIN(('OddsRatio_working_3-way'!Y565+2*PI())/3)</f>
        <v>0.42059890617713874</v>
      </c>
      <c r="AE565" s="11">
        <f>'OddsRatio_working_3-way'!X565^(1/3)*SIN(('OddsRatio_working_3-way'!Y565+4*PI())/3)</f>
        <v>-0.47193081647905277</v>
      </c>
      <c r="AF565" s="11">
        <f>-'OddsRatio_working_3-way'!U565/(3*'OddsRatio_working_3-way'!X565^(1/3))*COS(('OddsRatio_working_3-way'!Y565)/3)</f>
        <v>0.51530227563529407</v>
      </c>
      <c r="AG565" s="11">
        <f>-'OddsRatio_working_3-way'!U565/(3*'OddsRatio_working_3-way'!X565^(1/3))*COS(('OddsRatio_working_3-way'!Y565+2*PI())/3)</f>
        <v>-0.30210587616388879</v>
      </c>
      <c r="AH565" s="11">
        <f>-'OddsRatio_working_3-way'!U565/(3*'OddsRatio_working_3-way'!X565^(1/3))*COS(('OddsRatio_working_3-way'!Y565+4*PI())/3)</f>
        <v>-0.2131963994714054</v>
      </c>
      <c r="AI565" s="11">
        <f>'OddsRatio_working_3-way'!U565/(3*'OddsRatio_working_3-way'!X565^(1/3))*SIN(('OddsRatio_working_3-way'!Y565)/3)</f>
        <v>-5.133191030191421E-2</v>
      </c>
      <c r="AJ565" s="11">
        <f>'OddsRatio_working_3-way'!U565/(3*'OddsRatio_working_3-way'!X565^(1/3))*SIN(('OddsRatio_working_3-way'!Y565+2*PI())/3)</f>
        <v>-0.42059890617713863</v>
      </c>
      <c r="AK565" s="11">
        <f>'OddsRatio_working_3-way'!U565/(3*'OddsRatio_working_3-way'!X565^(1/3))*SIN(('OddsRatio_working_3-way'!Y565+4*PI())/3)</f>
        <v>0.47193081647905266</v>
      </c>
      <c r="AL565" s="11">
        <f>'OddsRatio_working_3-way'!Z565+'OddsRatio_working_3-way'!AF565</f>
        <v>1.0306045512705881</v>
      </c>
      <c r="AM565" s="11">
        <f>'OddsRatio_working_3-way'!AA565+'OddsRatio_working_3-way'!AG565</f>
        <v>-0.60421175232777768</v>
      </c>
      <c r="AN565" s="11">
        <f>'OddsRatio_working_3-way'!AB565+'OddsRatio_working_3-way'!AH565</f>
        <v>-0.42639279894281085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1.0306045512705881</v>
      </c>
      <c r="AS565" s="11">
        <f>IF(('OddsRatio_working_3-way'!X565=0),IF(Q565&gt;0,-Q565^(1/3),(-Q565)^(1/3)),'OddsRatio_working_3-way'!AM565-'OddsRatio_working_3-way'!R565/3)</f>
        <v>-0.60421175232777768</v>
      </c>
      <c r="AT565" s="11">
        <f>IF(('OddsRatio_working_3-way'!X565=0),IF(Q565&gt;0,-Q565^(1/3),(-Q565)^(1/3)),'OddsRatio_working_3-way'!AN565-'OddsRatio_working_3-way'!R565/3)</f>
        <v>-0.42639279894281085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9">
        <f t="shared" si="117"/>
        <v>0.2554604501114372</v>
      </c>
      <c r="E566" s="9">
        <f t="shared" si="118"/>
        <v>0.27428916431116851</v>
      </c>
      <c r="F566" s="9">
        <f t="shared" si="119"/>
        <v>0.4702503855773944</v>
      </c>
      <c r="G566" s="9">
        <f t="shared" si="120"/>
        <v>1.0335107327439075</v>
      </c>
      <c r="H566" s="9">
        <f t="shared" si="121"/>
        <v>3.9145002663378188</v>
      </c>
      <c r="I566" s="9">
        <f t="shared" si="122"/>
        <v>3.6457874758244033</v>
      </c>
      <c r="J566" s="9">
        <f t="shared" si="123"/>
        <v>2.1265266986908591</v>
      </c>
      <c r="K566" s="11">
        <f t="shared" si="124"/>
        <v>0.26178010471204188</v>
      </c>
      <c r="L566" s="11">
        <f t="shared" si="125"/>
        <v>0.2808988764044944</v>
      </c>
      <c r="M566" s="11">
        <f t="shared" si="126"/>
        <v>0.47846889952153115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-0.27685726517546339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0.22763793310667588</v>
      </c>
      <c r="Q566" s="11">
        <f>2*'OddsRatio_working_3-way'!K566*'OddsRatio_working_3-way'!L566*'OddsRatio_working_3-way'!M566</f>
        <v>7.036721270685499E-2</v>
      </c>
      <c r="R566" s="11">
        <f t="shared" si="127"/>
        <v>0</v>
      </c>
      <c r="S566" s="11">
        <f t="shared" si="128"/>
        <v>-0.82222127334244288</v>
      </c>
      <c r="T566" s="11">
        <f t="shared" si="129"/>
        <v>-0.25416422669009053</v>
      </c>
      <c r="U566" s="11">
        <f>'OddsRatio_working_3-way'!S566-'OddsRatio_working_3-way'!R566^2/3</f>
        <v>-0.82222127334244288</v>
      </c>
      <c r="V566" s="11">
        <f>'OddsRatio_working_3-way'!S566*'OddsRatio_working_3-way'!R566/3-2*'OddsRatio_working_3-way'!R566^3/27-'OddsRatio_working_3-way'!T566</f>
        <v>0.25416422669009053</v>
      </c>
      <c r="W566" s="11">
        <f>'OddsRatio_working_3-way'!V566^2+4*'OddsRatio_working_3-way'!U566^3/27</f>
        <v>-1.7750309029873512E-2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0.14348324219124445</v>
      </c>
      <c r="Y566" s="11">
        <f>IF('OddsRatio_working_3-way'!W566&gt;=0,IF('OddsRatio_working_3-way'!V566+SQRT('OddsRatio_working_3-way'!W566)&gt;0,0,PI()),ACOS('OddsRatio_working_3-way'!V566/(2*'OddsRatio_working_3-way'!X566)))</f>
        <v>0.48281162099903541</v>
      </c>
      <c r="Z566" s="11">
        <f>'OddsRatio_working_3-way'!X566^(1/3)*COS('OddsRatio_working_3-way'!Y566/3)</f>
        <v>0.51675536637195385</v>
      </c>
      <c r="AA566" s="11">
        <f>'OddsRatio_working_3-way'!X566^(1/3)*COS(('OddsRatio_working_3-way'!Y566+2*PI())/3)</f>
        <v>-0.33102915825669738</v>
      </c>
      <c r="AB566" s="11">
        <f>'OddsRatio_working_3-way'!X566^(1/3)*COS(('OddsRatio_working_3-way'!Y566+4*PI())/3)</f>
        <v>-0.18572620811525667</v>
      </c>
      <c r="AC566" s="11">
        <f>'OddsRatio_working_3-way'!X566^(1/3)*SIN('OddsRatio_working_3-way'!Y566/3)</f>
        <v>8.3890697378207785E-2</v>
      </c>
      <c r="AD566" s="11">
        <f>'OddsRatio_working_3-way'!X566^(1/3)*SIN(('OddsRatio_working_3-way'!Y566+2*PI())/3)</f>
        <v>0.40557792613094312</v>
      </c>
      <c r="AE566" s="11">
        <f>'OddsRatio_working_3-way'!X566^(1/3)*SIN(('OddsRatio_working_3-way'!Y566+4*PI())/3)</f>
        <v>-0.48946862350915066</v>
      </c>
      <c r="AF566" s="11">
        <f>-'OddsRatio_working_3-way'!U566/(3*'OddsRatio_working_3-way'!X566^(1/3))*COS(('OddsRatio_working_3-way'!Y566)/3)</f>
        <v>0.51675536637195374</v>
      </c>
      <c r="AG566" s="11">
        <f>-'OddsRatio_working_3-way'!U566/(3*'OddsRatio_working_3-way'!X566^(1/3))*COS(('OddsRatio_working_3-way'!Y566+2*PI())/3)</f>
        <v>-0.33102915825669732</v>
      </c>
      <c r="AH566" s="11">
        <f>-'OddsRatio_working_3-way'!U566/(3*'OddsRatio_working_3-way'!X566^(1/3))*COS(('OddsRatio_working_3-way'!Y566+4*PI())/3)</f>
        <v>-0.18572620811525664</v>
      </c>
      <c r="AI566" s="11">
        <f>'OddsRatio_working_3-way'!U566/(3*'OddsRatio_working_3-way'!X566^(1/3))*SIN(('OddsRatio_working_3-way'!Y566)/3)</f>
        <v>-8.3890697378207771E-2</v>
      </c>
      <c r="AJ566" s="11">
        <f>'OddsRatio_working_3-way'!U566/(3*'OddsRatio_working_3-way'!X566^(1/3))*SIN(('OddsRatio_working_3-way'!Y566+2*PI())/3)</f>
        <v>-0.40557792613094301</v>
      </c>
      <c r="AK566" s="11">
        <f>'OddsRatio_working_3-way'!U566/(3*'OddsRatio_working_3-way'!X566^(1/3))*SIN(('OddsRatio_working_3-way'!Y566+4*PI())/3)</f>
        <v>0.48946862350915055</v>
      </c>
      <c r="AL566" s="11">
        <f>'OddsRatio_working_3-way'!Z566+'OddsRatio_working_3-way'!AF566</f>
        <v>1.0335107327439075</v>
      </c>
      <c r="AM566" s="11">
        <f>'OddsRatio_working_3-way'!AA566+'OddsRatio_working_3-way'!AG566</f>
        <v>-0.66205831651339464</v>
      </c>
      <c r="AN566" s="11">
        <f>'OddsRatio_working_3-way'!AB566+'OddsRatio_working_3-way'!AH566</f>
        <v>-0.37145241623051328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1.0335107327439075</v>
      </c>
      <c r="AS566" s="11">
        <f>IF(('OddsRatio_working_3-way'!X566=0),IF(Q566&gt;0,-Q566^(1/3),(-Q566)^(1/3)),'OddsRatio_working_3-way'!AM566-'OddsRatio_working_3-way'!R566/3)</f>
        <v>-0.66205831651339464</v>
      </c>
      <c r="AT566" s="11">
        <f>IF(('OddsRatio_working_3-way'!X566=0),IF(Q566&gt;0,-Q566^(1/3),(-Q566)^(1/3)),'OddsRatio_working_3-way'!AN566-'OddsRatio_working_3-way'!R566/3)</f>
        <v>-0.37145241623051328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9">
        <f t="shared" si="117"/>
        <v>0.47979416803311914</v>
      </c>
      <c r="E567" s="9">
        <f t="shared" si="118"/>
        <v>0.25835652361532202</v>
      </c>
      <c r="F567" s="9">
        <f t="shared" si="119"/>
        <v>0.26184930835155895</v>
      </c>
      <c r="G567" s="9">
        <f t="shared" si="120"/>
        <v>1.0325972233337883</v>
      </c>
      <c r="H567" s="9">
        <f t="shared" si="121"/>
        <v>2.0842270845004771</v>
      </c>
      <c r="I567" s="9">
        <f t="shared" si="122"/>
        <v>3.8706202808679313</v>
      </c>
      <c r="J567" s="9">
        <f t="shared" si="123"/>
        <v>3.8189904197012416</v>
      </c>
      <c r="K567" s="11">
        <f t="shared" si="124"/>
        <v>0.48780487804878053</v>
      </c>
      <c r="L567" s="11">
        <f t="shared" si="125"/>
        <v>0.26455026455026459</v>
      </c>
      <c r="M567" s="11">
        <f t="shared" si="126"/>
        <v>0.26809651474530832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-0.27570348089539876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0.22696001248280068</v>
      </c>
      <c r="Q567" s="11">
        <f>2*'OddsRatio_working_3-way'!K567*'OddsRatio_working_3-way'!L567*'OddsRatio_working_3-way'!M567</f>
        <v>6.9195125756951442E-2</v>
      </c>
      <c r="R567" s="11">
        <f t="shared" si="127"/>
        <v>0</v>
      </c>
      <c r="S567" s="11">
        <f t="shared" si="128"/>
        <v>-0.82320328980143986</v>
      </c>
      <c r="T567" s="11">
        <f t="shared" si="129"/>
        <v>-0.25097661274434147</v>
      </c>
      <c r="U567" s="11">
        <f>'OddsRatio_working_3-way'!S567-'OddsRatio_working_3-way'!R567^2/3</f>
        <v>-0.82320328980143986</v>
      </c>
      <c r="V567" s="11">
        <f>'OddsRatio_working_3-way'!S567*'OddsRatio_working_3-way'!R567/3-2*'OddsRatio_working_3-way'!R567^3/27-'OddsRatio_working_3-way'!T567</f>
        <v>0.25097661274434147</v>
      </c>
      <c r="W567" s="11">
        <f>'OddsRatio_working_3-way'!V567^2+4*'OddsRatio_working_3-way'!U567^3/27</f>
        <v>-1.9655917822471544E-2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0.1437403718228587</v>
      </c>
      <c r="Y567" s="11">
        <f>IF('OddsRatio_working_3-way'!W567&gt;=0,IF('OddsRatio_working_3-way'!V567+SQRT('OddsRatio_working_3-way'!W567)&gt;0,0,PI()),ACOS('OddsRatio_working_3-way'!V567/(2*'OddsRatio_working_3-way'!X567)))</f>
        <v>0.50943414590435609</v>
      </c>
      <c r="Z567" s="11">
        <f>'OddsRatio_working_3-way'!X567^(1/3)*COS('OddsRatio_working_3-way'!Y567/3)</f>
        <v>0.51629861166689417</v>
      </c>
      <c r="AA567" s="11">
        <f>'OddsRatio_working_3-way'!X567^(1/3)*COS(('OddsRatio_working_3-way'!Y567+2*PI())/3)</f>
        <v>-0.33481500966174427</v>
      </c>
      <c r="AB567" s="11">
        <f>'OddsRatio_working_3-way'!X567^(1/3)*COS(('OddsRatio_working_3-way'!Y567+4*PI())/3)</f>
        <v>-0.18148360200515004</v>
      </c>
      <c r="AC567" s="11">
        <f>'OddsRatio_working_3-way'!X567^(1/3)*SIN('OddsRatio_working_3-way'!Y567/3)</f>
        <v>8.8525929485759158E-2</v>
      </c>
      <c r="AD567" s="11">
        <f>'OddsRatio_working_3-way'!X567^(1/3)*SIN(('OddsRatio_working_3-way'!Y567+2*PI())/3)</f>
        <v>0.40286474889928764</v>
      </c>
      <c r="AE567" s="11">
        <f>'OddsRatio_working_3-way'!X567^(1/3)*SIN(('OddsRatio_working_3-way'!Y567+4*PI())/3)</f>
        <v>-0.49139067838504658</v>
      </c>
      <c r="AF567" s="11">
        <f>-'OddsRatio_working_3-way'!U567/(3*'OddsRatio_working_3-way'!X567^(1/3))*COS(('OddsRatio_working_3-way'!Y567)/3)</f>
        <v>0.51629861166689417</v>
      </c>
      <c r="AG567" s="11">
        <f>-'OddsRatio_working_3-way'!U567/(3*'OddsRatio_working_3-way'!X567^(1/3))*COS(('OddsRatio_working_3-way'!Y567+2*PI())/3)</f>
        <v>-0.33481500966174427</v>
      </c>
      <c r="AH567" s="11">
        <f>-'OddsRatio_working_3-way'!U567/(3*'OddsRatio_working_3-way'!X567^(1/3))*COS(('OddsRatio_working_3-way'!Y567+4*PI())/3)</f>
        <v>-0.18148360200515004</v>
      </c>
      <c r="AI567" s="11">
        <f>'OddsRatio_working_3-way'!U567/(3*'OddsRatio_working_3-way'!X567^(1/3))*SIN(('OddsRatio_working_3-way'!Y567)/3)</f>
        <v>-8.8525929485759158E-2</v>
      </c>
      <c r="AJ567" s="11">
        <f>'OddsRatio_working_3-way'!U567/(3*'OddsRatio_working_3-way'!X567^(1/3))*SIN(('OddsRatio_working_3-way'!Y567+2*PI())/3)</f>
        <v>-0.40286474889928764</v>
      </c>
      <c r="AK567" s="11">
        <f>'OddsRatio_working_3-way'!U567/(3*'OddsRatio_working_3-way'!X567^(1/3))*SIN(('OddsRatio_working_3-way'!Y567+4*PI())/3)</f>
        <v>0.49139067838504658</v>
      </c>
      <c r="AL567" s="11">
        <f>'OddsRatio_working_3-way'!Z567+'OddsRatio_working_3-way'!AF567</f>
        <v>1.0325972233337883</v>
      </c>
      <c r="AM567" s="11">
        <f>'OddsRatio_working_3-way'!AA567+'OddsRatio_working_3-way'!AG567</f>
        <v>-0.66963001932348853</v>
      </c>
      <c r="AN567" s="11">
        <f>'OddsRatio_working_3-way'!AB567+'OddsRatio_working_3-way'!AH567</f>
        <v>-0.36296720401030008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1.0325972233337883</v>
      </c>
      <c r="AS567" s="11">
        <f>IF(('OddsRatio_working_3-way'!X567=0),IF(Q567&gt;0,-Q567^(1/3),(-Q567)^(1/3)),'OddsRatio_working_3-way'!AM567-'OddsRatio_working_3-way'!R567/3)</f>
        <v>-0.66963001932348853</v>
      </c>
      <c r="AT567" s="11">
        <f>IF(('OddsRatio_working_3-way'!X567=0),IF(Q567&gt;0,-Q567^(1/3),(-Q567)^(1/3)),'OddsRatio_working_3-way'!AN567-'OddsRatio_working_3-way'!R567/3)</f>
        <v>-0.36296720401030008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9">
        <f t="shared" si="117"/>
        <v>0.59699991493700488</v>
      </c>
      <c r="E568" s="9">
        <f t="shared" si="118"/>
        <v>0.22801918763067178</v>
      </c>
      <c r="F568" s="9">
        <f t="shared" si="119"/>
        <v>0.17498089743232323</v>
      </c>
      <c r="G568" s="9">
        <f t="shared" si="120"/>
        <v>1.0385263303288215</v>
      </c>
      <c r="H568" s="9">
        <f t="shared" si="121"/>
        <v>1.675042114713734</v>
      </c>
      <c r="I568" s="9">
        <f t="shared" si="122"/>
        <v>4.3855958368719579</v>
      </c>
      <c r="J568" s="9">
        <f t="shared" si="123"/>
        <v>5.7149095396928491</v>
      </c>
      <c r="K568" s="11">
        <f t="shared" si="124"/>
        <v>0.60606060606060608</v>
      </c>
      <c r="L568" s="11">
        <f t="shared" si="125"/>
        <v>0.23474178403755869</v>
      </c>
      <c r="M568" s="11">
        <f t="shared" si="126"/>
        <v>0.18050541516245489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-0.24704922823598774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0.21699683569821365</v>
      </c>
      <c r="Q568" s="11">
        <f>2*'OddsRatio_working_3-way'!K568*'OddsRatio_working_3-way'!L568*'OddsRatio_working_3-way'!M568</f>
        <v>5.1360197798393764E-2</v>
      </c>
      <c r="R568" s="11">
        <f t="shared" si="127"/>
        <v>0</v>
      </c>
      <c r="S568" s="11">
        <f t="shared" si="128"/>
        <v>-0.87835463906380928</v>
      </c>
      <c r="T568" s="11">
        <f t="shared" si="129"/>
        <v>-0.20789458912752884</v>
      </c>
      <c r="U568" s="11">
        <f>'OddsRatio_working_3-way'!S568-'OddsRatio_working_3-way'!R568^2/3</f>
        <v>-0.87835463906380928</v>
      </c>
      <c r="V568" s="11">
        <f>'OddsRatio_working_3-way'!S568*'OddsRatio_working_3-way'!R568/3-2*'OddsRatio_working_3-way'!R568^3/27-'OddsRatio_working_3-way'!T568</f>
        <v>0.20789458912752884</v>
      </c>
      <c r="W568" s="11">
        <f>'OddsRatio_working_3-way'!V568^2+4*'OddsRatio_working_3-way'!U568^3/27</f>
        <v>-5.7173416116679844E-2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0.15842472684620912</v>
      </c>
      <c r="Y568" s="11">
        <f>IF('OddsRatio_working_3-way'!W568&gt;=0,IF('OddsRatio_working_3-way'!V568+SQRT('OddsRatio_working_3-way'!W568)&gt;0,0,PI()),ACOS('OddsRatio_working_3-way'!V568/(2*'OddsRatio_working_3-way'!X568)))</f>
        <v>0.85511663520188375</v>
      </c>
      <c r="Z568" s="11">
        <f>'OddsRatio_working_3-way'!X568^(1/3)*COS('OddsRatio_working_3-way'!Y568/3)</f>
        <v>0.51926316516441073</v>
      </c>
      <c r="AA568" s="11">
        <f>'OddsRatio_working_3-way'!X568^(1/3)*COS(('OddsRatio_working_3-way'!Y568+2*PI())/3)</f>
        <v>-0.39140025770467424</v>
      </c>
      <c r="AB568" s="11">
        <f>'OddsRatio_working_3-way'!X568^(1/3)*COS(('OddsRatio_working_3-way'!Y568+4*PI())/3)</f>
        <v>-0.12786290745973619</v>
      </c>
      <c r="AC568" s="11">
        <f>'OddsRatio_working_3-way'!X568^(1/3)*SIN('OddsRatio_working_3-way'!Y568/3)</f>
        <v>0.15215336010543556</v>
      </c>
      <c r="AD568" s="11">
        <f>'OddsRatio_working_3-way'!X568^(1/3)*SIN(('OddsRatio_working_3-way'!Y568+2*PI())/3)</f>
        <v>0.37361841222917674</v>
      </c>
      <c r="AE568" s="11">
        <f>'OddsRatio_working_3-way'!X568^(1/3)*SIN(('OddsRatio_working_3-way'!Y568+4*PI())/3)</f>
        <v>-0.52577177233461225</v>
      </c>
      <c r="AF568" s="11">
        <f>-'OddsRatio_working_3-way'!U568/(3*'OddsRatio_working_3-way'!X568^(1/3))*COS(('OddsRatio_working_3-way'!Y568)/3)</f>
        <v>0.51926316516441073</v>
      </c>
      <c r="AG568" s="11">
        <f>-'OddsRatio_working_3-way'!U568/(3*'OddsRatio_working_3-way'!X568^(1/3))*COS(('OddsRatio_working_3-way'!Y568+2*PI())/3)</f>
        <v>-0.39140025770467424</v>
      </c>
      <c r="AH568" s="11">
        <f>-'OddsRatio_working_3-way'!U568/(3*'OddsRatio_working_3-way'!X568^(1/3))*COS(('OddsRatio_working_3-way'!Y568+4*PI())/3)</f>
        <v>-0.12786290745973619</v>
      </c>
      <c r="AI568" s="11">
        <f>'OddsRatio_working_3-way'!U568/(3*'OddsRatio_working_3-way'!X568^(1/3))*SIN(('OddsRatio_working_3-way'!Y568)/3)</f>
        <v>-0.15215336010543556</v>
      </c>
      <c r="AJ568" s="11">
        <f>'OddsRatio_working_3-way'!U568/(3*'OddsRatio_working_3-way'!X568^(1/3))*SIN(('OddsRatio_working_3-way'!Y568+2*PI())/3)</f>
        <v>-0.37361841222917674</v>
      </c>
      <c r="AK568" s="11">
        <f>'OddsRatio_working_3-way'!U568/(3*'OddsRatio_working_3-way'!X568^(1/3))*SIN(('OddsRatio_working_3-way'!Y568+4*PI())/3)</f>
        <v>0.52577177233461225</v>
      </c>
      <c r="AL568" s="11">
        <f>'OddsRatio_working_3-way'!Z568+'OddsRatio_working_3-way'!AF568</f>
        <v>1.0385263303288215</v>
      </c>
      <c r="AM568" s="11">
        <f>'OddsRatio_working_3-way'!AA568+'OddsRatio_working_3-way'!AG568</f>
        <v>-0.78280051540934847</v>
      </c>
      <c r="AN568" s="11">
        <f>'OddsRatio_working_3-way'!AB568+'OddsRatio_working_3-way'!AH568</f>
        <v>-0.25572581491947238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1.0385263303288215</v>
      </c>
      <c r="AS568" s="11">
        <f>IF(('OddsRatio_working_3-way'!X568=0),IF(Q568&gt;0,-Q568^(1/3),(-Q568)^(1/3)),'OddsRatio_working_3-way'!AM568-'OddsRatio_working_3-way'!R568/3)</f>
        <v>-0.78280051540934847</v>
      </c>
      <c r="AT568" s="11">
        <f>IF(('OddsRatio_working_3-way'!X568=0),IF(Q568&gt;0,-Q568^(1/3),(-Q568)^(1/3)),'OddsRatio_working_3-way'!AN568-'OddsRatio_working_3-way'!R568/3)</f>
        <v>-0.25572581491947238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9">
        <f t="shared" si="117"/>
        <v>0.39890975180337707</v>
      </c>
      <c r="E569" s="9">
        <f t="shared" si="118"/>
        <v>0.27691969203351197</v>
      </c>
      <c r="F569" s="9">
        <f t="shared" si="119"/>
        <v>0.32417055616311125</v>
      </c>
      <c r="G569" s="9">
        <f t="shared" si="120"/>
        <v>1.0320771743195483</v>
      </c>
      <c r="H569" s="9">
        <f t="shared" si="121"/>
        <v>2.5068326745065406</v>
      </c>
      <c r="I569" s="9">
        <f t="shared" si="122"/>
        <v>3.6111552510284572</v>
      </c>
      <c r="J569" s="9">
        <f t="shared" si="123"/>
        <v>3.084795892125487</v>
      </c>
      <c r="K569" s="11">
        <f t="shared" si="124"/>
        <v>0.4065040650406504</v>
      </c>
      <c r="L569" s="11">
        <f t="shared" si="125"/>
        <v>0.28328611898016998</v>
      </c>
      <c r="M569" s="11">
        <f t="shared" si="126"/>
        <v>0.33112582781456956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-0.28451684944592737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0.22916997456937782</v>
      </c>
      <c r="Q569" s="11">
        <f>2*'OddsRatio_working_3-way'!K569*'OddsRatio_working_3-way'!L569*'OddsRatio_working_3-way'!M569</f>
        <v>7.6262886711939371E-2</v>
      </c>
      <c r="R569" s="11">
        <f t="shared" si="127"/>
        <v>0</v>
      </c>
      <c r="S569" s="11">
        <f t="shared" si="128"/>
        <v>-0.80547066022861935</v>
      </c>
      <c r="T569" s="11">
        <f t="shared" si="129"/>
        <v>-0.26804348094130426</v>
      </c>
      <c r="U569" s="11">
        <f>'OddsRatio_working_3-way'!S569-'OddsRatio_working_3-way'!R569^2/3</f>
        <v>-0.80547066022861935</v>
      </c>
      <c r="V569" s="11">
        <f>'OddsRatio_working_3-way'!S569*'OddsRatio_working_3-way'!R569/3-2*'OddsRatio_working_3-way'!R569^3/27-'OddsRatio_working_3-way'!T569</f>
        <v>0.26804348094130426</v>
      </c>
      <c r="W569" s="11">
        <f>'OddsRatio_working_3-way'!V569^2+4*'OddsRatio_working_3-way'!U569^3/27</f>
        <v>-5.5713084525059881E-3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0.1391210049989193</v>
      </c>
      <c r="Y569" s="11">
        <f>IF('OddsRatio_working_3-way'!W569&gt;=0,IF('OddsRatio_working_3-way'!V569+SQRT('OddsRatio_working_3-way'!W569)&gt;0,0,PI()),ACOS('OddsRatio_working_3-way'!V569/(2*'OddsRatio_working_3-way'!X569)))</f>
        <v>0.27158635933110253</v>
      </c>
      <c r="Z569" s="11">
        <f>'OddsRatio_working_3-way'!X569^(1/3)*COS('OddsRatio_working_3-way'!Y569/3)</f>
        <v>0.51603858715977424</v>
      </c>
      <c r="AA569" s="11">
        <f>'OddsRatio_working_3-way'!X569^(1/3)*COS(('OddsRatio_working_3-way'!Y569+2*PI())/3)</f>
        <v>-0.29858772316205001</v>
      </c>
      <c r="AB569" s="11">
        <f>'OddsRatio_working_3-way'!X569^(1/3)*COS(('OddsRatio_working_3-way'!Y569+4*PI())/3)</f>
        <v>-0.21745086399772434</v>
      </c>
      <c r="AC569" s="11">
        <f>'OddsRatio_working_3-way'!X569^(1/3)*SIN('OddsRatio_working_3-way'!Y569/3)</f>
        <v>4.6844387479724178E-2</v>
      </c>
      <c r="AD569" s="11">
        <f>'OddsRatio_working_3-way'!X569^(1/3)*SIN(('OddsRatio_working_3-way'!Y569+2*PI())/3)</f>
        <v>0.42348033207353264</v>
      </c>
      <c r="AE569" s="11">
        <f>'OddsRatio_working_3-way'!X569^(1/3)*SIN(('OddsRatio_working_3-way'!Y569+4*PI())/3)</f>
        <v>-0.47032471955325683</v>
      </c>
      <c r="AF569" s="11">
        <f>-'OddsRatio_working_3-way'!U569/(3*'OddsRatio_working_3-way'!X569^(1/3))*COS(('OddsRatio_working_3-way'!Y569)/3)</f>
        <v>0.51603858715977413</v>
      </c>
      <c r="AG569" s="11">
        <f>-'OddsRatio_working_3-way'!U569/(3*'OddsRatio_working_3-way'!X569^(1/3))*COS(('OddsRatio_working_3-way'!Y569+2*PI())/3)</f>
        <v>-0.29858772316204996</v>
      </c>
      <c r="AH569" s="11">
        <f>-'OddsRatio_working_3-way'!U569/(3*'OddsRatio_working_3-way'!X569^(1/3))*COS(('OddsRatio_working_3-way'!Y569+4*PI())/3)</f>
        <v>-0.21745086399772429</v>
      </c>
      <c r="AI569" s="11">
        <f>'OddsRatio_working_3-way'!U569/(3*'OddsRatio_working_3-way'!X569^(1/3))*SIN(('OddsRatio_working_3-way'!Y569)/3)</f>
        <v>-4.6844387479724171E-2</v>
      </c>
      <c r="AJ569" s="11">
        <f>'OddsRatio_working_3-way'!U569/(3*'OddsRatio_working_3-way'!X569^(1/3))*SIN(('OddsRatio_working_3-way'!Y569+2*PI())/3)</f>
        <v>-0.42348033207353253</v>
      </c>
      <c r="AK569" s="11">
        <f>'OddsRatio_working_3-way'!U569/(3*'OddsRatio_working_3-way'!X569^(1/3))*SIN(('OddsRatio_working_3-way'!Y569+4*PI())/3)</f>
        <v>0.47032471955325672</v>
      </c>
      <c r="AL569" s="11">
        <f>'OddsRatio_working_3-way'!Z569+'OddsRatio_working_3-way'!AF569</f>
        <v>1.0320771743195483</v>
      </c>
      <c r="AM569" s="11">
        <f>'OddsRatio_working_3-way'!AA569+'OddsRatio_working_3-way'!AG569</f>
        <v>-0.59717544632409991</v>
      </c>
      <c r="AN569" s="11">
        <f>'OddsRatio_working_3-way'!AB569+'OddsRatio_working_3-way'!AH569</f>
        <v>-0.43490172799544863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1.0320771743195483</v>
      </c>
      <c r="AS569" s="11">
        <f>IF(('OddsRatio_working_3-way'!X569=0),IF(Q569&gt;0,-Q569^(1/3),(-Q569)^(1/3)),'OddsRatio_working_3-way'!AM569-'OddsRatio_working_3-way'!R569/3)</f>
        <v>-0.59717544632409991</v>
      </c>
      <c r="AT569" s="11">
        <f>IF(('OddsRatio_working_3-way'!X569=0),IF(Q569&gt;0,-Q569^(1/3),(-Q569)^(1/3)),'OddsRatio_working_3-way'!AN569-'OddsRatio_working_3-way'!R569/3)</f>
        <v>-0.43490172799544863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9">
        <f t="shared" si="117"/>
        <v>0.43047277364437142</v>
      </c>
      <c r="E570" s="9">
        <f t="shared" si="118"/>
        <v>0.28476361317781435</v>
      </c>
      <c r="F570" s="9">
        <f t="shared" si="119"/>
        <v>0.28476361317781435</v>
      </c>
      <c r="G570" s="9">
        <f t="shared" si="120"/>
        <v>1.0336150689007757</v>
      </c>
      <c r="H570" s="9">
        <f t="shared" si="121"/>
        <v>2.3230272881929923</v>
      </c>
      <c r="I570" s="9">
        <f t="shared" si="122"/>
        <v>3.5116846174288852</v>
      </c>
      <c r="J570" s="9">
        <f t="shared" si="123"/>
        <v>3.5116846174288852</v>
      </c>
      <c r="K570" s="11">
        <f t="shared" si="124"/>
        <v>0.43859649122807021</v>
      </c>
      <c r="L570" s="11">
        <f t="shared" si="125"/>
        <v>0.29154518950437314</v>
      </c>
      <c r="M570" s="11">
        <f t="shared" si="126"/>
        <v>0.29154518950437314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-0.28177303495544948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0.22889973192635299</v>
      </c>
      <c r="Q570" s="11">
        <f>2*'OddsRatio_working_3-way'!K570*'OddsRatio_working_3-way'!L570*'OddsRatio_working_3-way'!M570</f>
        <v>7.4560173265913021E-2</v>
      </c>
      <c r="R570" s="11">
        <f t="shared" si="127"/>
        <v>0</v>
      </c>
      <c r="S570" s="11">
        <f t="shared" si="128"/>
        <v>-0.81235499331064032</v>
      </c>
      <c r="T570" s="11">
        <f t="shared" si="129"/>
        <v>-0.26461074700672321</v>
      </c>
      <c r="U570" s="11">
        <f>'OddsRatio_working_3-way'!S570-'OddsRatio_working_3-way'!R570^2/3</f>
        <v>-0.81235499331064032</v>
      </c>
      <c r="V570" s="11">
        <f>'OddsRatio_working_3-way'!S570*'OddsRatio_working_3-way'!R570/3-2*'OddsRatio_working_3-way'!R570^3/27-'OddsRatio_working_3-way'!T570</f>
        <v>0.26461074700672321</v>
      </c>
      <c r="W570" s="11">
        <f>'OddsRatio_working_3-way'!V570^2+4*'OddsRatio_working_3-way'!U570^3/27</f>
        <v>-9.4018671105142032E-3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0.14090840512720512</v>
      </c>
      <c r="Y570" s="11">
        <f>IF('OddsRatio_working_3-way'!W570&gt;=0,IF('OddsRatio_working_3-way'!V570+SQRT('OddsRatio_working_3-way'!W570)&gt;0,0,PI()),ACOS('OddsRatio_working_3-way'!V570/(2*'OddsRatio_working_3-way'!X570)))</f>
        <v>0.351242521162626</v>
      </c>
      <c r="Z570" s="11">
        <f>'OddsRatio_working_3-way'!X570^(1/3)*COS('OddsRatio_working_3-way'!Y570/3)</f>
        <v>0.51680753445038796</v>
      </c>
      <c r="AA570" s="11">
        <f>'OddsRatio_working_3-way'!X570^(1/3)*COS(('OddsRatio_working_3-way'!Y570+2*PI())/3)</f>
        <v>-0.31104621757795997</v>
      </c>
      <c r="AB570" s="11">
        <f>'OddsRatio_working_3-way'!X570^(1/3)*COS(('OddsRatio_working_3-way'!Y570+4*PI())/3)</f>
        <v>-0.20576131687242807</v>
      </c>
      <c r="AC570" s="11">
        <f>'OddsRatio_working_3-way'!X570^(1/3)*SIN('OddsRatio_working_3-way'!Y570/3)</f>
        <v>6.0786265763941881E-2</v>
      </c>
      <c r="AD570" s="11">
        <f>'OddsRatio_working_3-way'!X570^(1/3)*SIN(('OddsRatio_working_3-way'!Y570+2*PI())/3)</f>
        <v>0.4171753208192665</v>
      </c>
      <c r="AE570" s="11">
        <f>'OddsRatio_working_3-way'!X570^(1/3)*SIN(('OddsRatio_working_3-way'!Y570+4*PI())/3)</f>
        <v>-0.47796158658320831</v>
      </c>
      <c r="AF570" s="11">
        <f>-'OddsRatio_working_3-way'!U570/(3*'OddsRatio_working_3-way'!X570^(1/3))*COS(('OddsRatio_working_3-way'!Y570)/3)</f>
        <v>0.51680753445038774</v>
      </c>
      <c r="AG570" s="11">
        <f>-'OddsRatio_working_3-way'!U570/(3*'OddsRatio_working_3-way'!X570^(1/3))*COS(('OddsRatio_working_3-way'!Y570+2*PI())/3)</f>
        <v>-0.31104621757795986</v>
      </c>
      <c r="AH570" s="11">
        <f>-'OddsRatio_working_3-way'!U570/(3*'OddsRatio_working_3-way'!X570^(1/3))*COS(('OddsRatio_working_3-way'!Y570+4*PI())/3)</f>
        <v>-0.20576131687242799</v>
      </c>
      <c r="AI570" s="11">
        <f>'OddsRatio_working_3-way'!U570/(3*'OddsRatio_working_3-way'!X570^(1/3))*SIN(('OddsRatio_working_3-way'!Y570)/3)</f>
        <v>-6.078626576394186E-2</v>
      </c>
      <c r="AJ570" s="11">
        <f>'OddsRatio_working_3-way'!U570/(3*'OddsRatio_working_3-way'!X570^(1/3))*SIN(('OddsRatio_working_3-way'!Y570+2*PI())/3)</f>
        <v>-0.41717532081926628</v>
      </c>
      <c r="AK570" s="11">
        <f>'OddsRatio_working_3-way'!U570/(3*'OddsRatio_working_3-way'!X570^(1/3))*SIN(('OddsRatio_working_3-way'!Y570+4*PI())/3)</f>
        <v>0.47796158658320814</v>
      </c>
      <c r="AL570" s="11">
        <f>'OddsRatio_working_3-way'!Z570+'OddsRatio_working_3-way'!AF570</f>
        <v>1.0336150689007757</v>
      </c>
      <c r="AM570" s="11">
        <f>'OddsRatio_working_3-way'!AA570+'OddsRatio_working_3-way'!AG570</f>
        <v>-0.62209243515591983</v>
      </c>
      <c r="AN570" s="11">
        <f>'OddsRatio_working_3-way'!AB570+'OddsRatio_working_3-way'!AH570</f>
        <v>-0.41152263374485609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1.0336150689007757</v>
      </c>
      <c r="AS570" s="11">
        <f>IF(('OddsRatio_working_3-way'!X570=0),IF(Q570&gt;0,-Q570^(1/3),(-Q570)^(1/3)),'OddsRatio_working_3-way'!AM570-'OddsRatio_working_3-way'!R570/3)</f>
        <v>-0.62209243515591983</v>
      </c>
      <c r="AT570" s="11">
        <f>IF(('OddsRatio_working_3-way'!X570=0),IF(Q570&gt;0,-Q570^(1/3),(-Q570)^(1/3)),'OddsRatio_working_3-way'!AN570-'OddsRatio_working_3-way'!R570/3)</f>
        <v>-0.41152263374485609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9">
        <f t="shared" si="117"/>
        <v>0.2993032126375203</v>
      </c>
      <c r="E571" s="9">
        <f t="shared" si="118"/>
        <v>0.27076105491639241</v>
      </c>
      <c r="F571" s="9">
        <f t="shared" si="119"/>
        <v>0.42993573244608763</v>
      </c>
      <c r="G571" s="9">
        <f t="shared" si="120"/>
        <v>1.0358820526329269</v>
      </c>
      <c r="H571" s="9">
        <f t="shared" si="121"/>
        <v>3.341093438950415</v>
      </c>
      <c r="I571" s="9">
        <f t="shared" si="122"/>
        <v>3.6932933368456085</v>
      </c>
      <c r="J571" s="9">
        <f t="shared" si="123"/>
        <v>2.3259290273701461</v>
      </c>
      <c r="K571" s="11">
        <f t="shared" si="124"/>
        <v>0.30674846625766872</v>
      </c>
      <c r="L571" s="11">
        <f t="shared" si="125"/>
        <v>0.27777777777777779</v>
      </c>
      <c r="M571" s="11">
        <f t="shared" si="126"/>
        <v>0.43859649122807021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-0.28108444253100395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0.22946339946662841</v>
      </c>
      <c r="Q571" s="11">
        <f>2*'OddsRatio_working_3-way'!K571*'OddsRatio_working_3-way'!L571*'OddsRatio_working_3-way'!M571</f>
        <v>7.4743778327892002E-2</v>
      </c>
      <c r="R571" s="11">
        <f t="shared" si="127"/>
        <v>0</v>
      </c>
      <c r="S571" s="11">
        <f t="shared" si="128"/>
        <v>-0.81635040844111584</v>
      </c>
      <c r="T571" s="11">
        <f t="shared" si="129"/>
        <v>-0.26591218515997261</v>
      </c>
      <c r="U571" s="11">
        <f>'OddsRatio_working_3-way'!S571-'OddsRatio_working_3-way'!R571^2/3</f>
        <v>-0.81635040844111584</v>
      </c>
      <c r="V571" s="11">
        <f>'OddsRatio_working_3-way'!S571*'OddsRatio_working_3-way'!R571/3-2*'OddsRatio_working_3-way'!R571^3/27-'OddsRatio_working_3-way'!T571</f>
        <v>0.26591218515997261</v>
      </c>
      <c r="W571" s="11">
        <f>'OddsRatio_working_3-way'!V571^2+4*'OddsRatio_working_3-way'!U571^3/27</f>
        <v>-9.8890447926693603E-3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0.14194922948824074</v>
      </c>
      <c r="Y571" s="11">
        <f>IF('OddsRatio_working_3-way'!W571&gt;=0,IF('OddsRatio_working_3-way'!V571+SQRT('OddsRatio_working_3-way'!W571)&gt;0,0,PI()),ACOS('OddsRatio_working_3-way'!V571/(2*'OddsRatio_working_3-way'!X571)))</f>
        <v>0.35786898932276667</v>
      </c>
      <c r="Z571" s="11">
        <f>'OddsRatio_working_3-way'!X571^(1/3)*COS('OddsRatio_working_3-way'!Y571/3)</f>
        <v>0.51794102631646355</v>
      </c>
      <c r="AA571" s="11">
        <f>'OddsRatio_working_3-way'!X571^(1/3)*COS(('OddsRatio_working_3-way'!Y571+2*PI())/3)</f>
        <v>-0.31273315868433416</v>
      </c>
      <c r="AB571" s="11">
        <f>'OddsRatio_working_3-way'!X571^(1/3)*COS(('OddsRatio_working_3-way'!Y571+4*PI())/3)</f>
        <v>-0.20520786763212928</v>
      </c>
      <c r="AC571" s="11">
        <f>'OddsRatio_working_3-way'!X571^(1/3)*SIN('OddsRatio_working_3-way'!Y571/3)</f>
        <v>6.2079755733683316E-2</v>
      </c>
      <c r="AD571" s="11">
        <f>'OddsRatio_working_3-way'!X571^(1/3)*SIN(('OddsRatio_working_3-way'!Y571+2*PI())/3)</f>
        <v>0.41751020858540022</v>
      </c>
      <c r="AE571" s="11">
        <f>'OddsRatio_working_3-way'!X571^(1/3)*SIN(('OddsRatio_working_3-way'!Y571+4*PI())/3)</f>
        <v>-0.47958996431908357</v>
      </c>
      <c r="AF571" s="11">
        <f>-'OddsRatio_working_3-way'!U571/(3*'OddsRatio_working_3-way'!X571^(1/3))*COS(('OddsRatio_working_3-way'!Y571)/3)</f>
        <v>0.51794102631646333</v>
      </c>
      <c r="AG571" s="11">
        <f>-'OddsRatio_working_3-way'!U571/(3*'OddsRatio_working_3-way'!X571^(1/3))*COS(('OddsRatio_working_3-way'!Y571+2*PI())/3)</f>
        <v>-0.31273315868433399</v>
      </c>
      <c r="AH571" s="11">
        <f>-'OddsRatio_working_3-way'!U571/(3*'OddsRatio_working_3-way'!X571^(1/3))*COS(('OddsRatio_working_3-way'!Y571+4*PI())/3)</f>
        <v>-0.2052078676321292</v>
      </c>
      <c r="AI571" s="11">
        <f>'OddsRatio_working_3-way'!U571/(3*'OddsRatio_working_3-way'!X571^(1/3))*SIN(('OddsRatio_working_3-way'!Y571)/3)</f>
        <v>-6.2079755733683295E-2</v>
      </c>
      <c r="AJ571" s="11">
        <f>'OddsRatio_working_3-way'!U571/(3*'OddsRatio_working_3-way'!X571^(1/3))*SIN(('OddsRatio_working_3-way'!Y571+2*PI())/3)</f>
        <v>-0.41751020858540006</v>
      </c>
      <c r="AK571" s="11">
        <f>'OddsRatio_working_3-way'!U571/(3*'OddsRatio_working_3-way'!X571^(1/3))*SIN(('OddsRatio_working_3-way'!Y571+4*PI())/3)</f>
        <v>0.47958996431908341</v>
      </c>
      <c r="AL571" s="11">
        <f>'OddsRatio_working_3-way'!Z571+'OddsRatio_working_3-way'!AF571</f>
        <v>1.0358820526329269</v>
      </c>
      <c r="AM571" s="11">
        <f>'OddsRatio_working_3-way'!AA571+'OddsRatio_working_3-way'!AG571</f>
        <v>-0.62546631736866809</v>
      </c>
      <c r="AN571" s="11">
        <f>'OddsRatio_working_3-way'!AB571+'OddsRatio_working_3-way'!AH571</f>
        <v>-0.41041573526425845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1.0358820526329269</v>
      </c>
      <c r="AS571" s="11">
        <f>IF(('OddsRatio_working_3-way'!X571=0),IF(Q571&gt;0,-Q571^(1/3),(-Q571)^(1/3)),'OddsRatio_working_3-way'!AM571-'OddsRatio_working_3-way'!R571/3)</f>
        <v>-0.62546631736866809</v>
      </c>
      <c r="AT571" s="11">
        <f>IF(('OddsRatio_working_3-way'!X571=0),IF(Q571&gt;0,-Q571^(1/3),(-Q571)^(1/3)),'OddsRatio_working_3-way'!AN571-'OddsRatio_working_3-way'!R571/3)</f>
        <v>-0.41041573526425845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9">
        <f t="shared" si="117"/>
        <v>0.37932533560464826</v>
      </c>
      <c r="E572" s="9">
        <f t="shared" si="118"/>
        <v>0.28948678045251913</v>
      </c>
      <c r="F572" s="9">
        <f t="shared" si="119"/>
        <v>0.33118788394283249</v>
      </c>
      <c r="G572" s="9">
        <f t="shared" si="120"/>
        <v>1.0356072458140166</v>
      </c>
      <c r="H572" s="9">
        <f t="shared" si="121"/>
        <v>2.6362594483861468</v>
      </c>
      <c r="I572" s="9">
        <f t="shared" si="122"/>
        <v>3.4543891725792202</v>
      </c>
      <c r="J572" s="9">
        <f t="shared" si="123"/>
        <v>3.0194341293373328</v>
      </c>
      <c r="K572" s="11">
        <f t="shared" si="124"/>
        <v>0.38759689922480617</v>
      </c>
      <c r="L572" s="11">
        <f t="shared" si="125"/>
        <v>0.29673590504451036</v>
      </c>
      <c r="M572" s="11">
        <f t="shared" si="126"/>
        <v>0.33898305084745761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-0.28468751498592348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0.23002783336783744</v>
      </c>
      <c r="Q572" s="11">
        <f>2*'OddsRatio_working_3-way'!K572*'OddsRatio_working_3-way'!L572*'OddsRatio_working_3-way'!M572</f>
        <v>7.7975536734860157E-2</v>
      </c>
      <c r="R572" s="11">
        <f t="shared" si="127"/>
        <v>0</v>
      </c>
      <c r="S572" s="11">
        <f t="shared" si="128"/>
        <v>-0.80800112846259264</v>
      </c>
      <c r="T572" s="11">
        <f t="shared" si="129"/>
        <v>-0.2738986876144382</v>
      </c>
      <c r="U572" s="11">
        <f>'OddsRatio_working_3-way'!S572-'OddsRatio_working_3-way'!R572^2/3</f>
        <v>-0.80800112846259264</v>
      </c>
      <c r="V572" s="11">
        <f>'OddsRatio_working_3-way'!S572*'OddsRatio_working_3-way'!R572/3-2*'OddsRatio_working_3-way'!R572^3/27-'OddsRatio_working_3-way'!T572</f>
        <v>0.2738986876144382</v>
      </c>
      <c r="W572" s="11">
        <f>'OddsRatio_working_3-way'!V572^2+4*'OddsRatio_working_3-way'!U572^3/27</f>
        <v>-3.1300751750725636E-3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0.13977711387418199</v>
      </c>
      <c r="Y572" s="11">
        <f>IF('OddsRatio_working_3-way'!W572&gt;=0,IF('OddsRatio_working_3-way'!V572+SQRT('OddsRatio_working_3-way'!W572)&gt;0,0,PI()),ACOS('OddsRatio_working_3-way'!V572/(2*'OddsRatio_working_3-way'!X572)))</f>
        <v>0.20149019133578761</v>
      </c>
      <c r="Z572" s="11">
        <f>'OddsRatio_working_3-way'!X572^(1/3)*COS('OddsRatio_working_3-way'!Y572/3)</f>
        <v>0.51780362290700832</v>
      </c>
      <c r="AA572" s="11">
        <f>'OddsRatio_working_3-way'!X572^(1/3)*COS(('OddsRatio_working_3-way'!Y572+2*PI())/3)</f>
        <v>-0.28906533568279053</v>
      </c>
      <c r="AB572" s="11">
        <f>'OddsRatio_working_3-way'!X572^(1/3)*COS(('OddsRatio_working_3-way'!Y572+4*PI())/3)</f>
        <v>-0.22873828722421766</v>
      </c>
      <c r="AC572" s="11">
        <f>'OddsRatio_working_3-way'!X572^(1/3)*SIN('OddsRatio_working_3-way'!Y572/3)</f>
        <v>3.4829837666972577E-2</v>
      </c>
      <c r="AD572" s="11">
        <f>'OddsRatio_working_3-way'!X572^(1/3)*SIN(('OddsRatio_working_3-way'!Y572+2*PI())/3)</f>
        <v>0.43101617277560078</v>
      </c>
      <c r="AE572" s="11">
        <f>'OddsRatio_working_3-way'!X572^(1/3)*SIN(('OddsRatio_working_3-way'!Y572+4*PI())/3)</f>
        <v>-0.4658460104425734</v>
      </c>
      <c r="AF572" s="11">
        <f>-'OddsRatio_working_3-way'!U572/(3*'OddsRatio_working_3-way'!X572^(1/3))*COS(('OddsRatio_working_3-way'!Y572)/3)</f>
        <v>0.51780362290700832</v>
      </c>
      <c r="AG572" s="11">
        <f>-'OddsRatio_working_3-way'!U572/(3*'OddsRatio_working_3-way'!X572^(1/3))*COS(('OddsRatio_working_3-way'!Y572+2*PI())/3)</f>
        <v>-0.28906533568279053</v>
      </c>
      <c r="AH572" s="11">
        <f>-'OddsRatio_working_3-way'!U572/(3*'OddsRatio_working_3-way'!X572^(1/3))*COS(('OddsRatio_working_3-way'!Y572+4*PI())/3)</f>
        <v>-0.22873828722421766</v>
      </c>
      <c r="AI572" s="11">
        <f>'OddsRatio_working_3-way'!U572/(3*'OddsRatio_working_3-way'!X572^(1/3))*SIN(('OddsRatio_working_3-way'!Y572)/3)</f>
        <v>-3.4829837666972577E-2</v>
      </c>
      <c r="AJ572" s="11">
        <f>'OddsRatio_working_3-way'!U572/(3*'OddsRatio_working_3-way'!X572^(1/3))*SIN(('OddsRatio_working_3-way'!Y572+2*PI())/3)</f>
        <v>-0.43101617277560078</v>
      </c>
      <c r="AK572" s="11">
        <f>'OddsRatio_working_3-way'!U572/(3*'OddsRatio_working_3-way'!X572^(1/3))*SIN(('OddsRatio_working_3-way'!Y572+4*PI())/3)</f>
        <v>0.4658460104425734</v>
      </c>
      <c r="AL572" s="11">
        <f>'OddsRatio_working_3-way'!Z572+'OddsRatio_working_3-way'!AF572</f>
        <v>1.0356072458140166</v>
      </c>
      <c r="AM572" s="11">
        <f>'OddsRatio_working_3-way'!AA572+'OddsRatio_working_3-way'!AG572</f>
        <v>-0.57813067136558105</v>
      </c>
      <c r="AN572" s="11">
        <f>'OddsRatio_working_3-way'!AB572+'OddsRatio_working_3-way'!AH572</f>
        <v>-0.45747657444843531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1.0356072458140166</v>
      </c>
      <c r="AS572" s="11">
        <f>IF(('OddsRatio_working_3-way'!X572=0),IF(Q572&gt;0,-Q572^(1/3),(-Q572)^(1/3)),'OddsRatio_working_3-way'!AM572-'OddsRatio_working_3-way'!R572/3)</f>
        <v>-0.57813067136558105</v>
      </c>
      <c r="AT572" s="11">
        <f>IF(('OddsRatio_working_3-way'!X572=0),IF(Q572&gt;0,-Q572^(1/3),(-Q572)^(1/3)),'OddsRatio_working_3-way'!AN572-'OddsRatio_working_3-way'!R572/3)</f>
        <v>-0.45747657444843531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9">
        <f t="shared" si="117"/>
        <v>0.41243864772498823</v>
      </c>
      <c r="E573" s="9">
        <f t="shared" si="118"/>
        <v>0.28088655275930835</v>
      </c>
      <c r="F573" s="9">
        <f t="shared" si="119"/>
        <v>0.30667479951570342</v>
      </c>
      <c r="G573" s="9">
        <f t="shared" si="120"/>
        <v>1.0323210450814937</v>
      </c>
      <c r="H573" s="9">
        <f t="shared" si="121"/>
        <v>2.4246030422124609</v>
      </c>
      <c r="I573" s="9">
        <f t="shared" si="122"/>
        <v>3.5601561918021041</v>
      </c>
      <c r="J573" s="9">
        <f t="shared" si="123"/>
        <v>3.2607830887284708</v>
      </c>
      <c r="K573" s="11">
        <f t="shared" si="124"/>
        <v>0.42016806722689076</v>
      </c>
      <c r="L573" s="11">
        <f t="shared" si="125"/>
        <v>0.28735632183908044</v>
      </c>
      <c r="M573" s="11">
        <f t="shared" si="126"/>
        <v>0.31347962382445144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-0.2836795295353034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0.22898576791001776</v>
      </c>
      <c r="Q573" s="11">
        <f>2*'OddsRatio_working_3-way'!K573*'OddsRatio_working_3-way'!L573*'OddsRatio_working_3-way'!M573</f>
        <v>7.569777451570836E-2</v>
      </c>
      <c r="R573" s="11">
        <f t="shared" si="127"/>
        <v>0</v>
      </c>
      <c r="S573" s="11">
        <f t="shared" si="128"/>
        <v>-0.80719877209723345</v>
      </c>
      <c r="T573" s="11">
        <f t="shared" si="129"/>
        <v>-0.26684256928834166</v>
      </c>
      <c r="U573" s="11">
        <f>'OddsRatio_working_3-way'!S573-'OddsRatio_working_3-way'!R573^2/3</f>
        <v>-0.80719877209723345</v>
      </c>
      <c r="V573" s="11">
        <f>'OddsRatio_working_3-way'!S573*'OddsRatio_working_3-way'!R573/3-2*'OddsRatio_working_3-way'!R573^3/27-'OddsRatio_working_3-way'!T573</f>
        <v>0.26684256928834166</v>
      </c>
      <c r="W573" s="11">
        <f>'OddsRatio_working_3-way'!V573^2+4*'OddsRatio_working_3-way'!U573^3/27</f>
        <v>-6.713026778716033E-3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0.13956896464035212</v>
      </c>
      <c r="Y573" s="11">
        <f>IF('OddsRatio_working_3-way'!W573&gt;=0,IF('OddsRatio_working_3-way'!V573+SQRT('OddsRatio_working_3-way'!W573)&gt;0,0,PI()),ACOS('OddsRatio_working_3-way'!V573/(2*'OddsRatio_working_3-way'!X573)))</f>
        <v>0.29790882200540048</v>
      </c>
      <c r="Z573" s="11">
        <f>'OddsRatio_working_3-way'!X573^(1/3)*COS('OddsRatio_working_3-way'!Y573/3)</f>
        <v>0.51616052254074696</v>
      </c>
      <c r="AA573" s="11">
        <f>'OddsRatio_working_3-way'!X573^(1/3)*COS(('OddsRatio_working_3-way'!Y573+2*PI())/3)</f>
        <v>-0.30261596887849063</v>
      </c>
      <c r="AB573" s="11">
        <f>'OddsRatio_working_3-way'!X573^(1/3)*COS(('OddsRatio_working_3-way'!Y573+4*PI())/3)</f>
        <v>-0.21354455366225619</v>
      </c>
      <c r="AC573" s="11">
        <f>'OddsRatio_working_3-way'!X573^(1/3)*SIN('OddsRatio_working_3-way'!Y573/3)</f>
        <v>5.1425405552193916E-2</v>
      </c>
      <c r="AD573" s="11">
        <f>'OddsRatio_working_3-way'!X573^(1/3)*SIN(('OddsRatio_working_3-way'!Y573+2*PI())/3)</f>
        <v>0.42129542217484028</v>
      </c>
      <c r="AE573" s="11">
        <f>'OddsRatio_working_3-way'!X573^(1/3)*SIN(('OddsRatio_working_3-way'!Y573+4*PI())/3)</f>
        <v>-0.47272082772703417</v>
      </c>
      <c r="AF573" s="11">
        <f>-'OddsRatio_working_3-way'!U573/(3*'OddsRatio_working_3-way'!X573^(1/3))*COS(('OddsRatio_working_3-way'!Y573)/3)</f>
        <v>0.51616052254074685</v>
      </c>
      <c r="AG573" s="11">
        <f>-'OddsRatio_working_3-way'!U573/(3*'OddsRatio_working_3-way'!X573^(1/3))*COS(('OddsRatio_working_3-way'!Y573+2*PI())/3)</f>
        <v>-0.30261596887849057</v>
      </c>
      <c r="AH573" s="11">
        <f>-'OddsRatio_working_3-way'!U573/(3*'OddsRatio_working_3-way'!X573^(1/3))*COS(('OddsRatio_working_3-way'!Y573+4*PI())/3)</f>
        <v>-0.21354455366225614</v>
      </c>
      <c r="AI573" s="11">
        <f>'OddsRatio_working_3-way'!U573/(3*'OddsRatio_working_3-way'!X573^(1/3))*SIN(('OddsRatio_working_3-way'!Y573)/3)</f>
        <v>-5.1425405552193909E-2</v>
      </c>
      <c r="AJ573" s="11">
        <f>'OddsRatio_working_3-way'!U573/(3*'OddsRatio_working_3-way'!X573^(1/3))*SIN(('OddsRatio_working_3-way'!Y573+2*PI())/3)</f>
        <v>-0.42129542217484017</v>
      </c>
      <c r="AK573" s="11">
        <f>'OddsRatio_working_3-way'!U573/(3*'OddsRatio_working_3-way'!X573^(1/3))*SIN(('OddsRatio_working_3-way'!Y573+4*PI())/3)</f>
        <v>0.47272082772703405</v>
      </c>
      <c r="AL573" s="11">
        <f>'OddsRatio_working_3-way'!Z573+'OddsRatio_working_3-way'!AF573</f>
        <v>1.0323210450814937</v>
      </c>
      <c r="AM573" s="11">
        <f>'OddsRatio_working_3-way'!AA573+'OddsRatio_working_3-way'!AG573</f>
        <v>-0.60523193775698125</v>
      </c>
      <c r="AN573" s="11">
        <f>'OddsRatio_working_3-way'!AB573+'OddsRatio_working_3-way'!AH573</f>
        <v>-0.42708910732451233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1.0323210450814937</v>
      </c>
      <c r="AS573" s="11">
        <f>IF(('OddsRatio_working_3-way'!X573=0),IF(Q573&gt;0,-Q573^(1/3),(-Q573)^(1/3)),'OddsRatio_working_3-way'!AM573-'OddsRatio_working_3-way'!R573/3)</f>
        <v>-0.60523193775698125</v>
      </c>
      <c r="AT573" s="11">
        <f>IF(('OddsRatio_working_3-way'!X573=0),IF(Q573&gt;0,-Q573^(1/3),(-Q573)^(1/3)),'OddsRatio_working_3-way'!AN573-'OddsRatio_working_3-way'!R573/3)</f>
        <v>-0.42708910732451233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9">
        <f t="shared" si="117"/>
        <v>0.51120114088873214</v>
      </c>
      <c r="E574" s="9">
        <f t="shared" si="118"/>
        <v>0.24657205389310488</v>
      </c>
      <c r="F574" s="9">
        <f t="shared" si="119"/>
        <v>0.24222680521816314</v>
      </c>
      <c r="G574" s="9">
        <f t="shared" si="120"/>
        <v>1.0393230085636338</v>
      </c>
      <c r="H574" s="9">
        <f t="shared" si="121"/>
        <v>1.9561771678785429</v>
      </c>
      <c r="I574" s="9">
        <f t="shared" si="122"/>
        <v>4.0556096451770847</v>
      </c>
      <c r="J574" s="9">
        <f t="shared" si="123"/>
        <v>4.1283622557765378</v>
      </c>
      <c r="K574" s="11">
        <f t="shared" si="124"/>
        <v>0.52083333333333337</v>
      </c>
      <c r="L574" s="11">
        <f t="shared" si="125"/>
        <v>0.25380710659898476</v>
      </c>
      <c r="M574" s="11">
        <f t="shared" si="126"/>
        <v>0.24937655860349128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-0.26838598301201322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0.22647220780535968</v>
      </c>
      <c r="Q574" s="11">
        <f>2*'OddsRatio_working_3-way'!K574*'OddsRatio_working_3-way'!L574*'OddsRatio_working_3-way'!M574</f>
        <v>6.5930773742462798E-2</v>
      </c>
      <c r="R574" s="11">
        <f t="shared" si="127"/>
        <v>0</v>
      </c>
      <c r="S574" s="11">
        <f t="shared" si="128"/>
        <v>-0.84383023756953268</v>
      </c>
      <c r="T574" s="11">
        <f t="shared" si="129"/>
        <v>-0.24565654659957287</v>
      </c>
      <c r="U574" s="11">
        <f>'OddsRatio_working_3-way'!S574-'OddsRatio_working_3-way'!R574^2/3</f>
        <v>-0.84383023756953268</v>
      </c>
      <c r="V574" s="11">
        <f>'OddsRatio_working_3-way'!S574*'OddsRatio_working_3-way'!R574/3-2*'OddsRatio_working_3-way'!R574^3/27-'OddsRatio_working_3-way'!T574</f>
        <v>0.24565654659957287</v>
      </c>
      <c r="W574" s="11">
        <f>'OddsRatio_working_3-way'!V574^2+4*'OddsRatio_working_3-way'!U574^3/27</f>
        <v>-2.8667509008108702E-2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0.14917661336092264</v>
      </c>
      <c r="Y574" s="11">
        <f>IF('OddsRatio_working_3-way'!W574&gt;=0,IF('OddsRatio_working_3-way'!V574+SQRT('OddsRatio_working_3-way'!W574)&gt;0,0,PI()),ACOS('OddsRatio_working_3-way'!V574/(2*'OddsRatio_working_3-way'!X574)))</f>
        <v>0.60346379649791249</v>
      </c>
      <c r="Z574" s="11">
        <f>'OddsRatio_working_3-way'!X574^(1/3)*COS('OddsRatio_working_3-way'!Y574/3)</f>
        <v>0.51966150428181701</v>
      </c>
      <c r="AA574" s="11">
        <f>'OddsRatio_working_3-way'!X574^(1/3)*COS(('OddsRatio_working_3-way'!Y574+2*PI())/3)</f>
        <v>-0.35159948384213957</v>
      </c>
      <c r="AB574" s="11">
        <f>'OddsRatio_working_3-way'!X574^(1/3)*COS(('OddsRatio_working_3-way'!Y574+4*PI())/3)</f>
        <v>-0.16806202043967755</v>
      </c>
      <c r="AC574" s="11">
        <f>'OddsRatio_working_3-way'!X574^(1/3)*SIN('OddsRatio_working_3-way'!Y574/3)</f>
        <v>0.10596540390179271</v>
      </c>
      <c r="AD574" s="11">
        <f>'OddsRatio_working_3-way'!X574^(1/3)*SIN(('OddsRatio_working_3-way'!Y574+2*PI())/3)</f>
        <v>0.39705736212599302</v>
      </c>
      <c r="AE574" s="11">
        <f>'OddsRatio_working_3-way'!X574^(1/3)*SIN(('OddsRatio_working_3-way'!Y574+4*PI())/3)</f>
        <v>-0.50302276602778562</v>
      </c>
      <c r="AF574" s="11">
        <f>-'OddsRatio_working_3-way'!U574/(3*'OddsRatio_working_3-way'!X574^(1/3))*COS(('OddsRatio_working_3-way'!Y574)/3)</f>
        <v>0.5196615042818169</v>
      </c>
      <c r="AG574" s="11">
        <f>-'OddsRatio_working_3-way'!U574/(3*'OddsRatio_working_3-way'!X574^(1/3))*COS(('OddsRatio_working_3-way'!Y574+2*PI())/3)</f>
        <v>-0.35159948384213946</v>
      </c>
      <c r="AH574" s="11">
        <f>-'OddsRatio_working_3-way'!U574/(3*'OddsRatio_working_3-way'!X574^(1/3))*COS(('OddsRatio_working_3-way'!Y574+4*PI())/3)</f>
        <v>-0.1680620204396775</v>
      </c>
      <c r="AI574" s="11">
        <f>'OddsRatio_working_3-way'!U574/(3*'OddsRatio_working_3-way'!X574^(1/3))*SIN(('OddsRatio_working_3-way'!Y574)/3)</f>
        <v>-0.10596540390179268</v>
      </c>
      <c r="AJ574" s="11">
        <f>'OddsRatio_working_3-way'!U574/(3*'OddsRatio_working_3-way'!X574^(1/3))*SIN(('OddsRatio_working_3-way'!Y574+2*PI())/3)</f>
        <v>-0.39705736212599296</v>
      </c>
      <c r="AK574" s="11">
        <f>'OddsRatio_working_3-way'!U574/(3*'OddsRatio_working_3-way'!X574^(1/3))*SIN(('OddsRatio_working_3-way'!Y574+4*PI())/3)</f>
        <v>0.50302276602778551</v>
      </c>
      <c r="AL574" s="11">
        <f>'OddsRatio_working_3-way'!Z574+'OddsRatio_working_3-way'!AF574</f>
        <v>1.0393230085636338</v>
      </c>
      <c r="AM574" s="11">
        <f>'OddsRatio_working_3-way'!AA574+'OddsRatio_working_3-way'!AG574</f>
        <v>-0.70319896768427903</v>
      </c>
      <c r="AN574" s="11">
        <f>'OddsRatio_working_3-way'!AB574+'OddsRatio_working_3-way'!AH574</f>
        <v>-0.33612404087935505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1.0393230085636338</v>
      </c>
      <c r="AS574" s="11">
        <f>IF(('OddsRatio_working_3-way'!X574=0),IF(Q574&gt;0,-Q574^(1/3),(-Q574)^(1/3)),'OddsRatio_working_3-way'!AM574-'OddsRatio_working_3-way'!R574/3)</f>
        <v>-0.70319896768427903</v>
      </c>
      <c r="AT574" s="11">
        <f>IF(('OddsRatio_working_3-way'!X574=0),IF(Q574&gt;0,-Q574^(1/3),(-Q574)^(1/3)),'OddsRatio_working_3-way'!AN574-'OddsRatio_working_3-way'!R574/3)</f>
        <v>-0.33612404087935505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9">
        <f t="shared" si="117"/>
        <v>0.34594466354626269</v>
      </c>
      <c r="E575" s="9">
        <f t="shared" si="118"/>
        <v>0.29260863048912861</v>
      </c>
      <c r="F575" s="9">
        <f t="shared" si="119"/>
        <v>0.36144670596460876</v>
      </c>
      <c r="G575" s="9">
        <f t="shared" si="120"/>
        <v>1.033134270712178</v>
      </c>
      <c r="H575" s="9">
        <f t="shared" si="121"/>
        <v>2.8906357154032856</v>
      </c>
      <c r="I575" s="9">
        <f t="shared" si="122"/>
        <v>3.4175341934664956</v>
      </c>
      <c r="J575" s="9">
        <f t="shared" si="123"/>
        <v>2.7666596029178243</v>
      </c>
      <c r="K575" s="11">
        <f t="shared" si="124"/>
        <v>0.35335689045936397</v>
      </c>
      <c r="L575" s="11">
        <f t="shared" si="125"/>
        <v>0.29940119760479045</v>
      </c>
      <c r="M575" s="11">
        <f t="shared" si="126"/>
        <v>0.36900369003690037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-0.28586492017985066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0.22954885607763004</v>
      </c>
      <c r="Q575" s="11">
        <f>2*'OddsRatio_working_3-way'!K575*'OddsRatio_working_3-way'!L575*'OddsRatio_working_3-way'!M575</f>
        <v>7.8077842203275516E-2</v>
      </c>
      <c r="R575" s="11">
        <f t="shared" si="127"/>
        <v>0</v>
      </c>
      <c r="S575" s="11">
        <f t="shared" si="128"/>
        <v>-0.8029976393508178</v>
      </c>
      <c r="T575" s="11">
        <f t="shared" si="129"/>
        <v>-0.27312844875878156</v>
      </c>
      <c r="U575" s="11">
        <f>'OddsRatio_working_3-way'!S575-'OddsRatio_working_3-way'!R575^2/3</f>
        <v>-0.8029976393508178</v>
      </c>
      <c r="V575" s="11">
        <f>'OddsRatio_working_3-way'!S575*'OddsRatio_working_3-way'!R575/3-2*'OddsRatio_working_3-way'!R575^3/27-'OddsRatio_working_3-way'!T575</f>
        <v>0.27312844875878156</v>
      </c>
      <c r="W575" s="11">
        <f>'OddsRatio_working_3-way'!V575^2+4*'OddsRatio_working_3-way'!U575^3/27</f>
        <v>-2.1085631467563093E-3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0.13848078627388591</v>
      </c>
      <c r="Y575" s="11">
        <f>IF('OddsRatio_working_3-way'!W575&gt;=0,IF('OddsRatio_working_3-way'!V575+SQRT('OddsRatio_working_3-way'!W575)&gt;0,0,PI()),ACOS('OddsRatio_working_3-way'!V575/(2*'OddsRatio_working_3-way'!X575)))</f>
        <v>0.16656502753036739</v>
      </c>
      <c r="Z575" s="11">
        <f>'OddsRatio_working_3-way'!X575^(1/3)*COS('OddsRatio_working_3-way'!Y575/3)</f>
        <v>0.51656713535608911</v>
      </c>
      <c r="AA575" s="11">
        <f>'OddsRatio_working_3-way'!X575^(1/3)*COS(('OddsRatio_working_3-way'!Y575+2*PI())/3)</f>
        <v>-0.28314731317640857</v>
      </c>
      <c r="AB575" s="11">
        <f>'OddsRatio_working_3-way'!X575^(1/3)*COS(('OddsRatio_working_3-way'!Y575+4*PI())/3)</f>
        <v>-0.23341982217968052</v>
      </c>
      <c r="AC575" s="11">
        <f>'OddsRatio_working_3-way'!X575^(1/3)*SIN('OddsRatio_working_3-way'!Y575/3)</f>
        <v>2.8710180313085552E-2</v>
      </c>
      <c r="AD575" s="11">
        <f>'OddsRatio_working_3-way'!X575^(1/3)*SIN(('OddsRatio_working_3-way'!Y575+2*PI())/3)</f>
        <v>0.43300517182198511</v>
      </c>
      <c r="AE575" s="11">
        <f>'OddsRatio_working_3-way'!X575^(1/3)*SIN(('OddsRatio_working_3-way'!Y575+4*PI())/3)</f>
        <v>-0.4617153521350707</v>
      </c>
      <c r="AF575" s="11">
        <f>-'OddsRatio_working_3-way'!U575/(3*'OddsRatio_working_3-way'!X575^(1/3))*COS(('OddsRatio_working_3-way'!Y575)/3)</f>
        <v>0.516567135356089</v>
      </c>
      <c r="AG575" s="11">
        <f>-'OddsRatio_working_3-way'!U575/(3*'OddsRatio_working_3-way'!X575^(1/3))*COS(('OddsRatio_working_3-way'!Y575+2*PI())/3)</f>
        <v>-0.28314731317640845</v>
      </c>
      <c r="AH575" s="11">
        <f>-'OddsRatio_working_3-way'!U575/(3*'OddsRatio_working_3-way'!X575^(1/3))*COS(('OddsRatio_working_3-way'!Y575+4*PI())/3)</f>
        <v>-0.23341982217968046</v>
      </c>
      <c r="AI575" s="11">
        <f>'OddsRatio_working_3-way'!U575/(3*'OddsRatio_working_3-way'!X575^(1/3))*SIN(('OddsRatio_working_3-way'!Y575)/3)</f>
        <v>-2.8710180313085545E-2</v>
      </c>
      <c r="AJ575" s="11">
        <f>'OddsRatio_working_3-way'!U575/(3*'OddsRatio_working_3-way'!X575^(1/3))*SIN(('OddsRatio_working_3-way'!Y575+2*PI())/3)</f>
        <v>-0.433005171821985</v>
      </c>
      <c r="AK575" s="11">
        <f>'OddsRatio_working_3-way'!U575/(3*'OddsRatio_working_3-way'!X575^(1/3))*SIN(('OddsRatio_working_3-way'!Y575+4*PI())/3)</f>
        <v>0.46171535213507059</v>
      </c>
      <c r="AL575" s="11">
        <f>'OddsRatio_working_3-way'!Z575+'OddsRatio_working_3-way'!AF575</f>
        <v>1.033134270712178</v>
      </c>
      <c r="AM575" s="11">
        <f>'OddsRatio_working_3-way'!AA575+'OddsRatio_working_3-way'!AG575</f>
        <v>-0.56629462635281702</v>
      </c>
      <c r="AN575" s="11">
        <f>'OddsRatio_working_3-way'!AB575+'OddsRatio_working_3-way'!AH575</f>
        <v>-0.46683964435936098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1.033134270712178</v>
      </c>
      <c r="AS575" s="11">
        <f>IF(('OddsRatio_working_3-way'!X575=0),IF(Q575&gt;0,-Q575^(1/3),(-Q575)^(1/3)),'OddsRatio_working_3-way'!AM575-'OddsRatio_working_3-way'!R575/3)</f>
        <v>-0.56629462635281702</v>
      </c>
      <c r="AT575" s="11">
        <f>IF(('OddsRatio_working_3-way'!X575=0),IF(Q575&gt;0,-Q575^(1/3),(-Q575)^(1/3)),'OddsRatio_working_3-way'!AN575-'OddsRatio_working_3-way'!R575/3)</f>
        <v>-0.46683964435936098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9">
        <f t="shared" si="117"/>
        <v>0.479935688296389</v>
      </c>
      <c r="E576" s="9">
        <f t="shared" si="118"/>
        <v>0.29837928179486795</v>
      </c>
      <c r="F576" s="9">
        <f t="shared" si="119"/>
        <v>0.22168502990874292</v>
      </c>
      <c r="G576" s="9">
        <f t="shared" si="120"/>
        <v>1.0836125013950624</v>
      </c>
      <c r="H576" s="9">
        <f t="shared" si="121"/>
        <v>2.0836125013950624</v>
      </c>
      <c r="I576" s="9">
        <f t="shared" si="122"/>
        <v>3.3514391280272857</v>
      </c>
      <c r="J576" s="9">
        <f t="shared" si="123"/>
        <v>4.5109045045200027</v>
      </c>
      <c r="K576" s="11">
        <f t="shared" si="124"/>
        <v>0.5</v>
      </c>
      <c r="L576" s="11">
        <f t="shared" si="125"/>
        <v>0.31545741324921134</v>
      </c>
      <c r="M576" s="11">
        <f t="shared" si="126"/>
        <v>0.23584905660377356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-0.26154693173025412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0.23845306826974583</v>
      </c>
      <c r="Q576" s="11">
        <f>2*'OddsRatio_working_3-way'!K576*'OddsRatio_working_3-way'!L576*'OddsRatio_working_3-way'!M576</f>
        <v>7.440033331349323E-2</v>
      </c>
      <c r="R576" s="11">
        <f t="shared" si="127"/>
        <v>0</v>
      </c>
      <c r="S576" s="11">
        <f t="shared" si="128"/>
        <v>-0.91170279342322358</v>
      </c>
      <c r="T576" s="11">
        <f t="shared" si="129"/>
        <v>-0.28446265005404786</v>
      </c>
      <c r="U576" s="11">
        <f>'OddsRatio_working_3-way'!S576-'OddsRatio_working_3-way'!R576^2/3</f>
        <v>-0.91170279342322358</v>
      </c>
      <c r="V576" s="11">
        <f>'OddsRatio_working_3-way'!S576*'OddsRatio_working_3-way'!R576/3-2*'OddsRatio_working_3-way'!R576^3/27-'OddsRatio_working_3-way'!T576</f>
        <v>0.28446265005404786</v>
      </c>
      <c r="W576" s="11">
        <f>'OddsRatio_working_3-way'!V576^2+4*'OddsRatio_working_3-way'!U576^3/27</f>
        <v>-3.1349025952143894E-2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0.16753210530217452</v>
      </c>
      <c r="Y576" s="11">
        <f>IF('OddsRatio_working_3-way'!W576&gt;=0,IF('OddsRatio_working_3-way'!V576+SQRT('OddsRatio_working_3-way'!W576)&gt;0,0,PI()),ACOS('OddsRatio_working_3-way'!V576/(2*'OddsRatio_working_3-way'!X576)))</f>
        <v>0.55674522435536278</v>
      </c>
      <c r="Z576" s="11">
        <f>'OddsRatio_working_3-way'!X576^(1/3)*COS('OddsRatio_working_3-way'!Y576/3)</f>
        <v>0.54180625069753119</v>
      </c>
      <c r="AA576" s="11">
        <f>'OddsRatio_working_3-way'!X576^(1/3)*COS(('OddsRatio_working_3-way'!Y576+2*PI())/3)</f>
        <v>-0.35899505678756954</v>
      </c>
      <c r="AB576" s="11">
        <f>'OddsRatio_working_3-way'!X576^(1/3)*COS(('OddsRatio_working_3-way'!Y576+4*PI())/3)</f>
        <v>-0.1828111939099617</v>
      </c>
      <c r="AC576" s="11">
        <f>'OddsRatio_working_3-way'!X576^(1/3)*SIN('OddsRatio_working_3-way'!Y576/3)</f>
        <v>0.10171980065925502</v>
      </c>
      <c r="AD576" s="11">
        <f>'OddsRatio_working_3-way'!X576^(1/3)*SIN(('OddsRatio_working_3-way'!Y576+2*PI())/3)</f>
        <v>0.41835807670363467</v>
      </c>
      <c r="AE576" s="11">
        <f>'OddsRatio_working_3-way'!X576^(1/3)*SIN(('OddsRatio_working_3-way'!Y576+4*PI())/3)</f>
        <v>-0.52007787736288968</v>
      </c>
      <c r="AF576" s="11">
        <f>-'OddsRatio_working_3-way'!U576/(3*'OddsRatio_working_3-way'!X576^(1/3))*COS(('OddsRatio_working_3-way'!Y576)/3)</f>
        <v>0.54180625069753108</v>
      </c>
      <c r="AG576" s="11">
        <f>-'OddsRatio_working_3-way'!U576/(3*'OddsRatio_working_3-way'!X576^(1/3))*COS(('OddsRatio_working_3-way'!Y576+2*PI())/3)</f>
        <v>-0.35899505678756949</v>
      </c>
      <c r="AH576" s="11">
        <f>-'OddsRatio_working_3-way'!U576/(3*'OddsRatio_working_3-way'!X576^(1/3))*COS(('OddsRatio_working_3-way'!Y576+4*PI())/3)</f>
        <v>-0.18281119390996167</v>
      </c>
      <c r="AI576" s="11">
        <f>'OddsRatio_working_3-way'!U576/(3*'OddsRatio_working_3-way'!X576^(1/3))*SIN(('OddsRatio_working_3-way'!Y576)/3)</f>
        <v>-0.101719800659255</v>
      </c>
      <c r="AJ576" s="11">
        <f>'OddsRatio_working_3-way'!U576/(3*'OddsRatio_working_3-way'!X576^(1/3))*SIN(('OddsRatio_working_3-way'!Y576+2*PI())/3)</f>
        <v>-0.41835807670363456</v>
      </c>
      <c r="AK576" s="11">
        <f>'OddsRatio_working_3-way'!U576/(3*'OddsRatio_working_3-way'!X576^(1/3))*SIN(('OddsRatio_working_3-way'!Y576+4*PI())/3)</f>
        <v>0.52007787736288957</v>
      </c>
      <c r="AL576" s="11">
        <f>'OddsRatio_working_3-way'!Z576+'OddsRatio_working_3-way'!AF576</f>
        <v>1.0836125013950624</v>
      </c>
      <c r="AM576" s="11">
        <f>'OddsRatio_working_3-way'!AA576+'OddsRatio_working_3-way'!AG576</f>
        <v>-0.71799011357513898</v>
      </c>
      <c r="AN576" s="11">
        <f>'OddsRatio_working_3-way'!AB576+'OddsRatio_working_3-way'!AH576</f>
        <v>-0.3656223878199234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1.0836125013950624</v>
      </c>
      <c r="AS576" s="11">
        <f>IF(('OddsRatio_working_3-way'!X576=0),IF(Q576&gt;0,-Q576^(1/3),(-Q576)^(1/3)),'OddsRatio_working_3-way'!AM576-'OddsRatio_working_3-way'!R576/3)</f>
        <v>-0.71799011357513898</v>
      </c>
      <c r="AT576" s="11">
        <f>IF(('OddsRatio_working_3-way'!X576=0),IF(Q576&gt;0,-Q576^(1/3),(-Q576)^(1/3)),'OddsRatio_working_3-way'!AN576-'OddsRatio_working_3-way'!R576/3)</f>
        <v>-0.3656223878199234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9">
        <f t="shared" si="117"/>
        <v>0.70008877557613747</v>
      </c>
      <c r="E578" s="9">
        <f t="shared" si="118"/>
        <v>0.18885112841039184</v>
      </c>
      <c r="F578" s="9">
        <f t="shared" si="119"/>
        <v>0.11106009601347069</v>
      </c>
      <c r="G578" s="9">
        <f t="shared" si="120"/>
        <v>1.1273428339481923</v>
      </c>
      <c r="H578" s="9">
        <f t="shared" si="121"/>
        <v>1.4283902769003129</v>
      </c>
      <c r="I578" s="9">
        <f t="shared" si="122"/>
        <v>5.2951761973426121</v>
      </c>
      <c r="J578" s="9">
        <f t="shared" si="123"/>
        <v>9.0041341210321661</v>
      </c>
      <c r="K578" s="11">
        <f t="shared" si="124"/>
        <v>0.7246376811594204</v>
      </c>
      <c r="L578" s="11">
        <f t="shared" si="125"/>
        <v>0.20790020790020791</v>
      </c>
      <c r="M578" s="11">
        <f t="shared" si="126"/>
        <v>0.1234567901234568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-0.19118672741861131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0.20998330177074137</v>
      </c>
      <c r="Q578" s="11">
        <f>2*'OddsRatio_working_3-way'!K578*'OddsRatio_working_3-way'!L578*'OddsRatio_working_3-way'!M578</f>
        <v>3.7198104830955078E-2</v>
      </c>
      <c r="R578" s="11">
        <f t="shared" si="127"/>
        <v>0</v>
      </c>
      <c r="S578" s="11">
        <f t="shared" si="128"/>
        <v>-1.0983152680414585</v>
      </c>
      <c r="T578" s="11">
        <f t="shared" si="129"/>
        <v>-0.19456426360344709</v>
      </c>
      <c r="U578" s="11">
        <f>'OddsRatio_working_3-way'!S578-'OddsRatio_working_3-way'!R578^2/3</f>
        <v>-1.0983152680414585</v>
      </c>
      <c r="V578" s="11">
        <f>'OddsRatio_working_3-way'!S578*'OddsRatio_working_3-way'!R578/3-2*'OddsRatio_working_3-way'!R578^3/27-'OddsRatio_working_3-way'!T578</f>
        <v>0.19456426360344709</v>
      </c>
      <c r="W578" s="11">
        <f>'OddsRatio_working_3-way'!V578^2+4*'OddsRatio_working_3-way'!U578^3/27</f>
        <v>-0.15842530802037888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0.2215178100582042</v>
      </c>
      <c r="Y578" s="11">
        <f>IF('OddsRatio_working_3-way'!W578&gt;=0,IF('OddsRatio_working_3-way'!V578+SQRT('OddsRatio_working_3-way'!W578)&gt;0,0,PI()),ACOS('OddsRatio_working_3-way'!V578/(2*'OddsRatio_working_3-way'!X578)))</f>
        <v>1.116130992752697</v>
      </c>
      <c r="Z578" s="11">
        <f>'OddsRatio_working_3-way'!X578^(1/3)*COS('OddsRatio_working_3-way'!Y578/3)</f>
        <v>0.56367141697409628</v>
      </c>
      <c r="AA578" s="11">
        <f>'OddsRatio_working_3-way'!X578^(1/3)*COS(('OddsRatio_working_3-way'!Y578+2*PI())/3)</f>
        <v>-0.47232118634605857</v>
      </c>
      <c r="AB578" s="11">
        <f>'OddsRatio_working_3-way'!X578^(1/3)*COS(('OddsRatio_working_3-way'!Y578+4*PI())/3)</f>
        <v>-9.1350230628037835E-2</v>
      </c>
      <c r="AC578" s="11">
        <f>'OddsRatio_working_3-way'!X578^(1/3)*SIN('OddsRatio_working_3-way'!Y578/3)</f>
        <v>0.2199536838372283</v>
      </c>
      <c r="AD578" s="11">
        <f>'OddsRatio_working_3-way'!X578^(1/3)*SIN(('OddsRatio_working_3-way'!Y578+2*PI())/3)</f>
        <v>0.37817692456812424</v>
      </c>
      <c r="AE578" s="11">
        <f>'OddsRatio_working_3-way'!X578^(1/3)*SIN(('OddsRatio_working_3-way'!Y578+4*PI())/3)</f>
        <v>-0.59813060840535248</v>
      </c>
      <c r="AF578" s="11">
        <f>-'OddsRatio_working_3-way'!U578/(3*'OddsRatio_working_3-way'!X578^(1/3))*COS(('OddsRatio_working_3-way'!Y578)/3)</f>
        <v>0.56367141697409617</v>
      </c>
      <c r="AG578" s="11">
        <f>-'OddsRatio_working_3-way'!U578/(3*'OddsRatio_working_3-way'!X578^(1/3))*COS(('OddsRatio_working_3-way'!Y578+2*PI())/3)</f>
        <v>-0.47232118634605846</v>
      </c>
      <c r="AH578" s="11">
        <f>-'OddsRatio_working_3-way'!U578/(3*'OddsRatio_working_3-way'!X578^(1/3))*COS(('OddsRatio_working_3-way'!Y578+4*PI())/3)</f>
        <v>-9.1350230628037821E-2</v>
      </c>
      <c r="AI578" s="11">
        <f>'OddsRatio_working_3-way'!U578/(3*'OddsRatio_working_3-way'!X578^(1/3))*SIN(('OddsRatio_working_3-way'!Y578)/3)</f>
        <v>-0.21995368383722827</v>
      </c>
      <c r="AJ578" s="11">
        <f>'OddsRatio_working_3-way'!U578/(3*'OddsRatio_working_3-way'!X578^(1/3))*SIN(('OddsRatio_working_3-way'!Y578+2*PI())/3)</f>
        <v>-0.37817692456812413</v>
      </c>
      <c r="AK578" s="11">
        <f>'OddsRatio_working_3-way'!U578/(3*'OddsRatio_working_3-way'!X578^(1/3))*SIN(('OddsRatio_working_3-way'!Y578+4*PI())/3)</f>
        <v>0.59813060840535237</v>
      </c>
      <c r="AL578" s="11">
        <f>'OddsRatio_working_3-way'!Z578+'OddsRatio_working_3-way'!AF578</f>
        <v>1.1273428339481923</v>
      </c>
      <c r="AM578" s="11">
        <f>'OddsRatio_working_3-way'!AA578+'OddsRatio_working_3-way'!AG578</f>
        <v>-0.94464237269211704</v>
      </c>
      <c r="AN578" s="11">
        <f>'OddsRatio_working_3-way'!AB578+'OddsRatio_working_3-way'!AH578</f>
        <v>-0.18270046125607564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1.1273428339481923</v>
      </c>
      <c r="AS578" s="11">
        <f>IF(('OddsRatio_working_3-way'!X578=0),IF(Q578&gt;0,-Q578^(1/3),(-Q578)^(1/3)),'OddsRatio_working_3-way'!AM578-'OddsRatio_working_3-way'!R578/3)</f>
        <v>-0.94464237269211704</v>
      </c>
      <c r="AT578" s="11">
        <f>IF(('OddsRatio_working_3-way'!X578=0),IF(Q578&gt;0,-Q578^(1/3),(-Q578)^(1/3)),'OddsRatio_working_3-way'!AN578-'OddsRatio_working_3-way'!R578/3)</f>
        <v>-0.18270046125607564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9">
        <f t="shared" si="117"/>
        <v>0.20398611055800095</v>
      </c>
      <c r="E579" s="9">
        <f t="shared" si="118"/>
        <v>0.24150991548587392</v>
      </c>
      <c r="F579" s="9">
        <f t="shared" si="119"/>
        <v>0.55450397395612516</v>
      </c>
      <c r="G579" s="9">
        <f t="shared" si="120"/>
        <v>1.0433942672432974</v>
      </c>
      <c r="H579" s="9">
        <f t="shared" si="121"/>
        <v>4.902294559489933</v>
      </c>
      <c r="I579" s="9">
        <f t="shared" si="122"/>
        <v>4.1406167444023252</v>
      </c>
      <c r="J579" s="9">
        <f t="shared" si="123"/>
        <v>1.8034135857773392</v>
      </c>
      <c r="K579" s="11">
        <f t="shared" si="124"/>
        <v>0.21097046413502107</v>
      </c>
      <c r="L579" s="11">
        <f t="shared" si="125"/>
        <v>0.24937655860349128</v>
      </c>
      <c r="M579" s="11">
        <f t="shared" si="126"/>
        <v>0.56497175141242939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-0.25765159914821167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0.22352281588336487</v>
      </c>
      <c r="Q579" s="11">
        <f>2*'OddsRatio_working_3-way'!K579*'OddsRatio_working_3-way'!L579*'OddsRatio_working_3-way'!M579</f>
        <v>5.9447557415788513E-2</v>
      </c>
      <c r="R579" s="11">
        <f t="shared" si="127"/>
        <v>0</v>
      </c>
      <c r="S579" s="11">
        <f t="shared" si="128"/>
        <v>-0.86753902022081164</v>
      </c>
      <c r="T579" s="11">
        <f t="shared" si="129"/>
        <v>-0.2307284628246839</v>
      </c>
      <c r="U579" s="11">
        <f>'OddsRatio_working_3-way'!S579-'OddsRatio_working_3-way'!R579^2/3</f>
        <v>-0.86753902022081164</v>
      </c>
      <c r="V579" s="11">
        <f>'OddsRatio_working_3-way'!S579*'OddsRatio_working_3-way'!R579/3-2*'OddsRatio_working_3-way'!R579^3/27-'OddsRatio_working_3-way'!T579</f>
        <v>0.2307284628246839</v>
      </c>
      <c r="W579" s="11">
        <f>'OddsRatio_working_3-way'!V579^2+4*'OddsRatio_working_3-way'!U579^3/27</f>
        <v>-4.3494842453034345E-2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0.15550760914700917</v>
      </c>
      <c r="Y579" s="11">
        <f>IF('OddsRatio_working_3-way'!W579&gt;=0,IF('OddsRatio_working_3-way'!V579+SQRT('OddsRatio_working_3-way'!W579)&gt;0,0,PI()),ACOS('OddsRatio_working_3-way'!V579/(2*'OddsRatio_working_3-way'!X579)))</f>
        <v>0.73496255670050925</v>
      </c>
      <c r="Z579" s="11">
        <f>'OddsRatio_working_3-way'!X579^(1/3)*COS('OddsRatio_working_3-way'!Y579/3)</f>
        <v>0.52169713362164882</v>
      </c>
      <c r="AA579" s="11">
        <f>'OddsRatio_working_3-way'!X579^(1/3)*COS(('OddsRatio_working_3-way'!Y579+2*PI())/3)</f>
        <v>-0.37380356065093567</v>
      </c>
      <c r="AB579" s="11">
        <f>'OddsRatio_working_3-way'!X579^(1/3)*COS(('OddsRatio_working_3-way'!Y579+4*PI())/3)</f>
        <v>-0.14789357297071326</v>
      </c>
      <c r="AC579" s="11">
        <f>'OddsRatio_working_3-way'!X579^(1/3)*SIN('OddsRatio_working_3-way'!Y579/3)</f>
        <v>0.13042919219980151</v>
      </c>
      <c r="AD579" s="11">
        <f>'OddsRatio_working_3-way'!X579^(1/3)*SIN(('OddsRatio_working_3-way'!Y579+2*PI())/3)</f>
        <v>0.38658837469797191</v>
      </c>
      <c r="AE579" s="11">
        <f>'OddsRatio_working_3-way'!X579^(1/3)*SIN(('OddsRatio_working_3-way'!Y579+4*PI())/3)</f>
        <v>-0.51701756689777334</v>
      </c>
      <c r="AF579" s="11">
        <f>-'OddsRatio_working_3-way'!U579/(3*'OddsRatio_working_3-way'!X579^(1/3))*COS(('OddsRatio_working_3-way'!Y579)/3)</f>
        <v>0.52169713362164871</v>
      </c>
      <c r="AG579" s="11">
        <f>-'OddsRatio_working_3-way'!U579/(3*'OddsRatio_working_3-way'!X579^(1/3))*COS(('OddsRatio_working_3-way'!Y579+2*PI())/3)</f>
        <v>-0.37380356065093562</v>
      </c>
      <c r="AH579" s="11">
        <f>-'OddsRatio_working_3-way'!U579/(3*'OddsRatio_working_3-way'!X579^(1/3))*COS(('OddsRatio_working_3-way'!Y579+4*PI())/3)</f>
        <v>-0.14789357297071323</v>
      </c>
      <c r="AI579" s="11">
        <f>'OddsRatio_working_3-way'!U579/(3*'OddsRatio_working_3-way'!X579^(1/3))*SIN(('OddsRatio_working_3-way'!Y579)/3)</f>
        <v>-0.13042919219980148</v>
      </c>
      <c r="AJ579" s="11">
        <f>'OddsRatio_working_3-way'!U579/(3*'OddsRatio_working_3-way'!X579^(1/3))*SIN(('OddsRatio_working_3-way'!Y579+2*PI())/3)</f>
        <v>-0.38658837469797186</v>
      </c>
      <c r="AK579" s="11">
        <f>'OddsRatio_working_3-way'!U579/(3*'OddsRatio_working_3-way'!X579^(1/3))*SIN(('OddsRatio_working_3-way'!Y579+4*PI())/3)</f>
        <v>0.51701756689777334</v>
      </c>
      <c r="AL579" s="11">
        <f>'OddsRatio_working_3-way'!Z579+'OddsRatio_working_3-way'!AF579</f>
        <v>1.0433942672432974</v>
      </c>
      <c r="AM579" s="11">
        <f>'OddsRatio_working_3-way'!AA579+'OddsRatio_working_3-way'!AG579</f>
        <v>-0.74760712130187135</v>
      </c>
      <c r="AN579" s="11">
        <f>'OddsRatio_working_3-way'!AB579+'OddsRatio_working_3-way'!AH579</f>
        <v>-0.29578714594142652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1.0433942672432974</v>
      </c>
      <c r="AS579" s="11">
        <f>IF(('OddsRatio_working_3-way'!X579=0),IF(Q579&gt;0,-Q579^(1/3),(-Q579)^(1/3)),'OddsRatio_working_3-way'!AM579-'OddsRatio_working_3-way'!R579/3)</f>
        <v>-0.74760712130187135</v>
      </c>
      <c r="AT579" s="11">
        <f>IF(('OddsRatio_working_3-way'!X579=0),IF(Q579&gt;0,-Q579^(1/3),(-Q579)^(1/3)),'OddsRatio_working_3-way'!AN579-'OddsRatio_working_3-way'!R579/3)</f>
        <v>-0.29578714594142652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9">
        <f t="shared" ref="D580:D643" si="130">(K580/(AR580+K580-(AR580*K580)))</f>
        <v>0.10374298643379447</v>
      </c>
      <c r="E580" s="9">
        <f t="shared" ref="E580:E643" si="131">(L580/(AR580+L580-(AR580*L580)))</f>
        <v>0.17772616558948187</v>
      </c>
      <c r="F580" s="9">
        <f t="shared" ref="F580:F643" si="132">(M580/(AR580+M580-(AR580*M580)))</f>
        <v>0.71853084797672362</v>
      </c>
      <c r="G580" s="9">
        <f t="shared" ref="G580:G643" si="133">AR580</f>
        <v>1.0587262050652977</v>
      </c>
      <c r="H580" s="9">
        <f t="shared" ref="H580:H643" si="134">IF(A580="","",1/D580)</f>
        <v>9.6392058333328272</v>
      </c>
      <c r="I580" s="9">
        <f t="shared" ref="I580:I643" si="135">IF(B580="","",1/E580)</f>
        <v>5.6266335161353513</v>
      </c>
      <c r="J580" s="9">
        <f t="shared" ref="J580:J643" si="136">IF(C580="","",1/F580)</f>
        <v>1.3917286958741601</v>
      </c>
      <c r="K580" s="11">
        <f t="shared" ref="K580:K643" si="137">1/A580</f>
        <v>0.1091703056768559</v>
      </c>
      <c r="L580" s="11">
        <f t="shared" ref="L580:L643" si="138">1/B580</f>
        <v>0.18621973929236499</v>
      </c>
      <c r="M580" s="11">
        <f t="shared" ref="M580:M643" si="139">1/C580</f>
        <v>0.72992700729927007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-0.1957866129417406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0.1914253208867106</v>
      </c>
      <c r="Q580" s="11">
        <f>2*'OddsRatio_working_3-way'!K580*'OddsRatio_working_3-way'!L580*'OddsRatio_working_3-way'!M580</f>
        <v>2.9678344323521021E-2</v>
      </c>
      <c r="R580" s="11">
        <f t="shared" ref="R580:R643" si="140">O580/N580</f>
        <v>0</v>
      </c>
      <c r="S580" s="11">
        <f t="shared" ref="S580:S643" si="141">P580/N580</f>
        <v>-0.97772425811192842</v>
      </c>
      <c r="T580" s="11">
        <f t="shared" ref="T580:T643" si="142">Q580/N580</f>
        <v>-0.151585156296423</v>
      </c>
      <c r="U580" s="11">
        <f>'OddsRatio_working_3-way'!S580-'OddsRatio_working_3-way'!R580^2/3</f>
        <v>-0.97772425811192842</v>
      </c>
      <c r="V580" s="11">
        <f>'OddsRatio_working_3-way'!S580*'OddsRatio_working_3-way'!R580/3-2*'OddsRatio_working_3-way'!R580^3/27-'OddsRatio_working_3-way'!T580</f>
        <v>0.151585156296423</v>
      </c>
      <c r="W580" s="11">
        <f>'OddsRatio_working_3-way'!V580^2+4*'OddsRatio_working_3-way'!U580^3/27</f>
        <v>-0.11548865845716283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0.18605558179383777</v>
      </c>
      <c r="Y580" s="11">
        <f>IF('OddsRatio_working_3-way'!W580&gt;=0,IF('OddsRatio_working_3-way'!V580+SQRT('OddsRatio_working_3-way'!W580)&gt;0,0,PI()),ACOS('OddsRatio_working_3-way'!V580/(2*'OddsRatio_working_3-way'!X580)))</f>
        <v>1.1512291074908201</v>
      </c>
      <c r="Z580" s="11">
        <f>'OddsRatio_working_3-way'!X580^(1/3)*COS('OddsRatio_working_3-way'!Y580/3)</f>
        <v>0.52936310253264895</v>
      </c>
      <c r="AA580" s="11">
        <f>'OddsRatio_working_3-way'!X580^(1/3)*COS(('OddsRatio_working_3-way'!Y580+2*PI())/3)</f>
        <v>-0.44978177759178939</v>
      </c>
      <c r="AB580" s="11">
        <f>'OddsRatio_working_3-way'!X580^(1/3)*COS(('OddsRatio_working_3-way'!Y580+4*PI())/3)</f>
        <v>-7.9581324940859649E-2</v>
      </c>
      <c r="AC580" s="11">
        <f>'OddsRatio_working_3-way'!X580^(1/3)*SIN('OddsRatio_working_3-way'!Y580/3)</f>
        <v>0.21373533099213554</v>
      </c>
      <c r="AD580" s="11">
        <f>'OddsRatio_working_3-way'!X580^(1/3)*SIN(('OddsRatio_working_3-way'!Y580+2*PI())/3)</f>
        <v>0.35157422912335268</v>
      </c>
      <c r="AE580" s="11">
        <f>'OddsRatio_working_3-way'!X580^(1/3)*SIN(('OddsRatio_working_3-way'!Y580+4*PI())/3)</f>
        <v>-0.56530956011548827</v>
      </c>
      <c r="AF580" s="11">
        <f>-'OddsRatio_working_3-way'!U580/(3*'OddsRatio_working_3-way'!X580^(1/3))*COS(('OddsRatio_working_3-way'!Y580)/3)</f>
        <v>0.52936310253264884</v>
      </c>
      <c r="AG580" s="11">
        <f>-'OddsRatio_working_3-way'!U580/(3*'OddsRatio_working_3-way'!X580^(1/3))*COS(('OddsRatio_working_3-way'!Y580+2*PI())/3)</f>
        <v>-0.44978177759178928</v>
      </c>
      <c r="AH580" s="11">
        <f>-'OddsRatio_working_3-way'!U580/(3*'OddsRatio_working_3-way'!X580^(1/3))*COS(('OddsRatio_working_3-way'!Y580+4*PI())/3)</f>
        <v>-7.9581324940859635E-2</v>
      </c>
      <c r="AI580" s="11">
        <f>'OddsRatio_working_3-way'!U580/(3*'OddsRatio_working_3-way'!X580^(1/3))*SIN(('OddsRatio_working_3-way'!Y580)/3)</f>
        <v>-0.21373533099213549</v>
      </c>
      <c r="AJ580" s="11">
        <f>'OddsRatio_working_3-way'!U580/(3*'OddsRatio_working_3-way'!X580^(1/3))*SIN(('OddsRatio_working_3-way'!Y580+2*PI())/3)</f>
        <v>-0.35157422912335257</v>
      </c>
      <c r="AK580" s="11">
        <f>'OddsRatio_working_3-way'!U580/(3*'OddsRatio_working_3-way'!X580^(1/3))*SIN(('OddsRatio_working_3-way'!Y580+4*PI())/3)</f>
        <v>0.56530956011548816</v>
      </c>
      <c r="AL580" s="11">
        <f>'OddsRatio_working_3-way'!Z580+'OddsRatio_working_3-way'!AF580</f>
        <v>1.0587262050652977</v>
      </c>
      <c r="AM580" s="11">
        <f>'OddsRatio_working_3-way'!AA580+'OddsRatio_working_3-way'!AG580</f>
        <v>-0.89956355518357867</v>
      </c>
      <c r="AN580" s="11">
        <f>'OddsRatio_working_3-way'!AB580+'OddsRatio_working_3-way'!AH580</f>
        <v>-0.1591626498817193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1.0587262050652977</v>
      </c>
      <c r="AS580" s="11">
        <f>IF(('OddsRatio_working_3-way'!X580=0),IF(Q580&gt;0,-Q580^(1/3),(-Q580)^(1/3)),'OddsRatio_working_3-way'!AM580-'OddsRatio_working_3-way'!R580/3)</f>
        <v>-0.89956355518357867</v>
      </c>
      <c r="AT580" s="11">
        <f>IF(('OddsRatio_working_3-way'!X580=0),IF(Q580&gt;0,-Q580^(1/3),(-Q580)^(1/3)),'OddsRatio_working_3-way'!AN580-'OddsRatio_working_3-way'!R580/3)</f>
        <v>-0.1591626498817193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9">
        <f t="shared" si="130"/>
        <v>0.38866462171266436</v>
      </c>
      <c r="E581" s="9">
        <f t="shared" si="131"/>
        <v>0.25927407772433342</v>
      </c>
      <c r="F581" s="9">
        <f t="shared" si="132"/>
        <v>0.352061300563002</v>
      </c>
      <c r="G581" s="9">
        <f t="shared" si="133"/>
        <v>1.0700083922370456</v>
      </c>
      <c r="H581" s="9">
        <f t="shared" si="134"/>
        <v>2.5729123365884572</v>
      </c>
      <c r="I581" s="9">
        <f t="shared" si="135"/>
        <v>3.8569224072729114</v>
      </c>
      <c r="J581" s="9">
        <f t="shared" si="136"/>
        <v>2.8404144346477191</v>
      </c>
      <c r="K581" s="11">
        <f t="shared" si="137"/>
        <v>0.40485829959514169</v>
      </c>
      <c r="L581" s="11">
        <f t="shared" si="138"/>
        <v>0.27247956403269757</v>
      </c>
      <c r="M581" s="11">
        <f t="shared" si="139"/>
        <v>0.36764705882352938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-0.27379475325966407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0.23766525441051561</v>
      </c>
      <c r="Q581" s="11">
        <f>2*'OddsRatio_working_3-way'!K581*'OddsRatio_working_3-way'!L581*'OddsRatio_working_3-way'!M581</f>
        <v>8.1114421300517256E-2</v>
      </c>
      <c r="R581" s="11">
        <f t="shared" si="140"/>
        <v>0</v>
      </c>
      <c r="S581" s="11">
        <f t="shared" si="141"/>
        <v>-0.86804166837016183</v>
      </c>
      <c r="T581" s="11">
        <f t="shared" si="142"/>
        <v>-0.29625995507514052</v>
      </c>
      <c r="U581" s="11">
        <f>'OddsRatio_working_3-way'!S581-'OddsRatio_working_3-way'!R581^2/3</f>
        <v>-0.86804166837016183</v>
      </c>
      <c r="V581" s="11">
        <f>'OddsRatio_working_3-way'!S581*'OddsRatio_working_3-way'!R581/3-2*'OddsRatio_working_3-way'!R581^3/27-'OddsRatio_working_3-way'!T581</f>
        <v>0.29625995507514052</v>
      </c>
      <c r="W581" s="11">
        <f>'OddsRatio_working_3-way'!V581^2+4*'OddsRatio_working_3-way'!U581^3/27</f>
        <v>-9.1287380368961224E-3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0.15564277932016346</v>
      </c>
      <c r="Y581" s="11">
        <f>IF('OddsRatio_working_3-way'!W581&gt;=0,IF('OddsRatio_working_3-way'!V581+SQRT('OddsRatio_working_3-way'!W581)&gt;0,0,PI()),ACOS('OddsRatio_working_3-way'!V581/(2*'OddsRatio_working_3-way'!X581)))</f>
        <v>0.31197089207059325</v>
      </c>
      <c r="Z581" s="11">
        <f>'OddsRatio_working_3-way'!X581^(1/3)*COS('OddsRatio_working_3-way'!Y581/3)</f>
        <v>0.53500419611852279</v>
      </c>
      <c r="AA581" s="11">
        <f>'OddsRatio_working_3-way'!X581^(1/3)*COS(('OddsRatio_working_3-way'!Y581+2*PI())/3)</f>
        <v>-0.31585806660731525</v>
      </c>
      <c r="AB581" s="11">
        <f>'OddsRatio_working_3-way'!X581^(1/3)*COS(('OddsRatio_working_3-way'!Y581+4*PI())/3)</f>
        <v>-0.21914612951120749</v>
      </c>
      <c r="AC581" s="11">
        <f>'OddsRatio_working_3-way'!X581^(1/3)*SIN('OddsRatio_working_3-way'!Y581/3)</f>
        <v>5.5836662916287992E-2</v>
      </c>
      <c r="AD581" s="11">
        <f>'OddsRatio_working_3-way'!X581^(1/3)*SIN(('OddsRatio_working_3-way'!Y581+2*PI())/3)</f>
        <v>0.43540889351176876</v>
      </c>
      <c r="AE581" s="11">
        <f>'OddsRatio_working_3-way'!X581^(1/3)*SIN(('OddsRatio_working_3-way'!Y581+4*PI())/3)</f>
        <v>-0.49124555642805673</v>
      </c>
      <c r="AF581" s="11">
        <f>-'OddsRatio_working_3-way'!U581/(3*'OddsRatio_working_3-way'!X581^(1/3))*COS(('OddsRatio_working_3-way'!Y581)/3)</f>
        <v>0.53500419611852279</v>
      </c>
      <c r="AG581" s="11">
        <f>-'OddsRatio_working_3-way'!U581/(3*'OddsRatio_working_3-way'!X581^(1/3))*COS(('OddsRatio_working_3-way'!Y581+2*PI())/3)</f>
        <v>-0.31585806660731525</v>
      </c>
      <c r="AH581" s="11">
        <f>-'OddsRatio_working_3-way'!U581/(3*'OddsRatio_working_3-way'!X581^(1/3))*COS(('OddsRatio_working_3-way'!Y581+4*PI())/3)</f>
        <v>-0.21914612951120749</v>
      </c>
      <c r="AI581" s="11">
        <f>'OddsRatio_working_3-way'!U581/(3*'OddsRatio_working_3-way'!X581^(1/3))*SIN(('OddsRatio_working_3-way'!Y581)/3)</f>
        <v>-5.5836662916287992E-2</v>
      </c>
      <c r="AJ581" s="11">
        <f>'OddsRatio_working_3-way'!U581/(3*'OddsRatio_working_3-way'!X581^(1/3))*SIN(('OddsRatio_working_3-way'!Y581+2*PI())/3)</f>
        <v>-0.43540889351176876</v>
      </c>
      <c r="AK581" s="11">
        <f>'OddsRatio_working_3-way'!U581/(3*'OddsRatio_working_3-way'!X581^(1/3))*SIN(('OddsRatio_working_3-way'!Y581+4*PI())/3)</f>
        <v>0.49124555642805673</v>
      </c>
      <c r="AL581" s="11">
        <f>'OddsRatio_working_3-way'!Z581+'OddsRatio_working_3-way'!AF581</f>
        <v>1.0700083922370456</v>
      </c>
      <c r="AM581" s="11">
        <f>'OddsRatio_working_3-way'!AA581+'OddsRatio_working_3-way'!AG581</f>
        <v>-0.63171613321463049</v>
      </c>
      <c r="AN581" s="11">
        <f>'OddsRatio_working_3-way'!AB581+'OddsRatio_working_3-way'!AH581</f>
        <v>-0.43829225902241498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1.0700083922370456</v>
      </c>
      <c r="AS581" s="11">
        <f>IF(('OddsRatio_working_3-way'!X581=0),IF(Q581&gt;0,-Q581^(1/3),(-Q581)^(1/3)),'OddsRatio_working_3-way'!AM581-'OddsRatio_working_3-way'!R581/3)</f>
        <v>-0.63171613321463049</v>
      </c>
      <c r="AT581" s="11">
        <f>IF(('OddsRatio_working_3-way'!X581=0),IF(Q581&gt;0,-Q581^(1/3),(-Q581)^(1/3)),'OddsRatio_working_3-way'!AN581-'OddsRatio_working_3-way'!R581/3)</f>
        <v>-0.43829225902241498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9">
        <f t="shared" si="130"/>
        <v>0.63398824950582877</v>
      </c>
      <c r="E582" s="9">
        <f t="shared" si="131"/>
        <v>0.19836491370189477</v>
      </c>
      <c r="F582" s="9">
        <f t="shared" si="132"/>
        <v>0.16764683679227627</v>
      </c>
      <c r="G582" s="9">
        <f t="shared" si="133"/>
        <v>1.04966600013189</v>
      </c>
      <c r="H582" s="9">
        <f t="shared" si="134"/>
        <v>1.5773163000725396</v>
      </c>
      <c r="I582" s="9">
        <f t="shared" si="135"/>
        <v>5.0412141005077755</v>
      </c>
      <c r="J582" s="9">
        <f t="shared" si="136"/>
        <v>5.9649201806238406</v>
      </c>
      <c r="K582" s="11">
        <f t="shared" si="137"/>
        <v>0.64516129032258063</v>
      </c>
      <c r="L582" s="11">
        <f t="shared" si="138"/>
        <v>0.2061855670103093</v>
      </c>
      <c r="M582" s="11">
        <f t="shared" si="139"/>
        <v>0.17452006980802792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-0.23251795838796141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0.21195453772494779</v>
      </c>
      <c r="Q582" s="11">
        <f>2*'OddsRatio_working_3-way'!K582*'OddsRatio_working_3-way'!L582*'OddsRatio_working_3-way'!M582</f>
        <v>4.6430347803931613E-2</v>
      </c>
      <c r="R582" s="11">
        <f t="shared" si="140"/>
        <v>0</v>
      </c>
      <c r="S582" s="11">
        <f t="shared" si="141"/>
        <v>-0.91156201092776201</v>
      </c>
      <c r="T582" s="11">
        <f t="shared" si="142"/>
        <v>-0.19968499691736299</v>
      </c>
      <c r="U582" s="11">
        <f>'OddsRatio_working_3-way'!S582-'OddsRatio_working_3-way'!R582^2/3</f>
        <v>-0.91156201092776201</v>
      </c>
      <c r="V582" s="11">
        <f>'OddsRatio_working_3-way'!S582*'OddsRatio_working_3-way'!R582/3-2*'OddsRatio_working_3-way'!R582^3/27-'OddsRatio_working_3-way'!T582</f>
        <v>0.19968499691736299</v>
      </c>
      <c r="W582" s="11">
        <f>'OddsRatio_working_3-way'!V582^2+4*'OddsRatio_working_3-way'!U582^3/27</f>
        <v>-7.2341926958153252E-2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0.16749330206909807</v>
      </c>
      <c r="Y582" s="11">
        <f>IF('OddsRatio_working_3-way'!W582&gt;=0,IF('OddsRatio_working_3-way'!V582+SQRT('OddsRatio_working_3-way'!W582)&gt;0,0,PI()),ACOS('OddsRatio_working_3-way'!V582/(2*'OddsRatio_working_3-way'!X582)))</f>
        <v>0.93216328267822945</v>
      </c>
      <c r="Z582" s="11">
        <f>'OddsRatio_working_3-way'!X582^(1/3)*COS('OddsRatio_working_3-way'!Y582/3)</f>
        <v>0.52483300006594502</v>
      </c>
      <c r="AA582" s="11">
        <f>'OddsRatio_working_3-way'!X582^(1/3)*COS(('OddsRatio_working_3-way'!Y582+2*PI())/3)</f>
        <v>-0.40837280946588234</v>
      </c>
      <c r="AB582" s="11">
        <f>'OddsRatio_working_3-way'!X582^(1/3)*COS(('OddsRatio_working_3-way'!Y582+4*PI())/3)</f>
        <v>-0.11646019060006285</v>
      </c>
      <c r="AC582" s="11">
        <f>'OddsRatio_working_3-way'!X582^(1/3)*SIN('OddsRatio_working_3-way'!Y582/3)</f>
        <v>0.16853582908202955</v>
      </c>
      <c r="AD582" s="11">
        <f>'OddsRatio_working_3-way'!X582^(1/3)*SIN(('OddsRatio_working_3-way'!Y582+2*PI())/3)</f>
        <v>0.37025079626049356</v>
      </c>
      <c r="AE582" s="11">
        <f>'OddsRatio_working_3-way'!X582^(1/3)*SIN(('OddsRatio_working_3-way'!Y582+4*PI())/3)</f>
        <v>-0.53878662534252308</v>
      </c>
      <c r="AF582" s="11">
        <f>-'OddsRatio_working_3-way'!U582/(3*'OddsRatio_working_3-way'!X582^(1/3))*COS(('OddsRatio_working_3-way'!Y582)/3)</f>
        <v>0.52483300006594502</v>
      </c>
      <c r="AG582" s="11">
        <f>-'OddsRatio_working_3-way'!U582/(3*'OddsRatio_working_3-way'!X582^(1/3))*COS(('OddsRatio_working_3-way'!Y582+2*PI())/3)</f>
        <v>-0.40837280946588234</v>
      </c>
      <c r="AH582" s="11">
        <f>-'OddsRatio_working_3-way'!U582/(3*'OddsRatio_working_3-way'!X582^(1/3))*COS(('OddsRatio_working_3-way'!Y582+4*PI())/3)</f>
        <v>-0.11646019060006285</v>
      </c>
      <c r="AI582" s="11">
        <f>'OddsRatio_working_3-way'!U582/(3*'OddsRatio_working_3-way'!X582^(1/3))*SIN(('OddsRatio_working_3-way'!Y582)/3)</f>
        <v>-0.16853582908202955</v>
      </c>
      <c r="AJ582" s="11">
        <f>'OddsRatio_working_3-way'!U582/(3*'OddsRatio_working_3-way'!X582^(1/3))*SIN(('OddsRatio_working_3-way'!Y582+2*PI())/3)</f>
        <v>-0.37025079626049356</v>
      </c>
      <c r="AK582" s="11">
        <f>'OddsRatio_working_3-way'!U582/(3*'OddsRatio_working_3-way'!X582^(1/3))*SIN(('OddsRatio_working_3-way'!Y582+4*PI())/3)</f>
        <v>0.53878662534252308</v>
      </c>
      <c r="AL582" s="11">
        <f>'OddsRatio_working_3-way'!Z582+'OddsRatio_working_3-way'!AF582</f>
        <v>1.04966600013189</v>
      </c>
      <c r="AM582" s="11">
        <f>'OddsRatio_working_3-way'!AA582+'OddsRatio_working_3-way'!AG582</f>
        <v>-0.81674561893176467</v>
      </c>
      <c r="AN582" s="11">
        <f>'OddsRatio_working_3-way'!AB582+'OddsRatio_working_3-way'!AH582</f>
        <v>-0.2329203812001257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1.04966600013189</v>
      </c>
      <c r="AS582" s="11">
        <f>IF(('OddsRatio_working_3-way'!X582=0),IF(Q582&gt;0,-Q582^(1/3),(-Q582)^(1/3)),'OddsRatio_working_3-way'!AM582-'OddsRatio_working_3-way'!R582/3)</f>
        <v>-0.81674561893176467</v>
      </c>
      <c r="AT582" s="11">
        <f>IF(('OddsRatio_working_3-way'!X582=0),IF(Q582&gt;0,-Q582^(1/3),(-Q582)^(1/3)),'OddsRatio_working_3-way'!AN582-'OddsRatio_working_3-way'!R582/3)</f>
        <v>-0.2329203812001257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9">
        <f t="shared" si="130"/>
        <v>0.52800579138559289</v>
      </c>
      <c r="E583" s="9">
        <f t="shared" si="131"/>
        <v>0.23860189291700395</v>
      </c>
      <c r="F583" s="9">
        <f t="shared" si="132"/>
        <v>0.23339231569740307</v>
      </c>
      <c r="G583" s="9">
        <f t="shared" si="133"/>
        <v>1.0394402563138381</v>
      </c>
      <c r="H583" s="9">
        <f t="shared" si="134"/>
        <v>1.8939186204299006</v>
      </c>
      <c r="I583" s="9">
        <f t="shared" si="135"/>
        <v>4.1910815868834836</v>
      </c>
      <c r="J583" s="9">
        <f t="shared" si="136"/>
        <v>4.284631209951729</v>
      </c>
      <c r="K583" s="11">
        <f t="shared" si="137"/>
        <v>0.5376344086021505</v>
      </c>
      <c r="L583" s="11">
        <f t="shared" si="138"/>
        <v>0.24570024570024568</v>
      </c>
      <c r="M583" s="11">
        <f t="shared" si="139"/>
        <v>0.24038461538461536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-0.26492517218323663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0.22513631384599123</v>
      </c>
      <c r="Q583" s="11">
        <f>2*'OddsRatio_working_3-way'!K583*'OddsRatio_working_3-way'!L583*'OddsRatio_working_3-way'!M583</f>
        <v>6.3508128024257038E-2</v>
      </c>
      <c r="R583" s="11">
        <f t="shared" si="140"/>
        <v>0</v>
      </c>
      <c r="S583" s="11">
        <f t="shared" si="141"/>
        <v>-0.84981095601694934</v>
      </c>
      <c r="T583" s="11">
        <f t="shared" si="142"/>
        <v>-0.23972100310774308</v>
      </c>
      <c r="U583" s="11">
        <f>'OddsRatio_working_3-way'!S583-'OddsRatio_working_3-way'!R583^2/3</f>
        <v>-0.84981095601694934</v>
      </c>
      <c r="V583" s="11">
        <f>'OddsRatio_working_3-way'!S583*'OddsRatio_working_3-way'!R583/3-2*'OddsRatio_working_3-way'!R583^3/27-'OddsRatio_working_3-way'!T583</f>
        <v>0.23972100310774308</v>
      </c>
      <c r="W583" s="11">
        <f>'OddsRatio_working_3-way'!V583^2+4*'OddsRatio_working_3-way'!U583^3/27</f>
        <v>-3.3454631526933266E-2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0.15076537306185051</v>
      </c>
      <c r="Y583" s="11">
        <f>IF('OddsRatio_working_3-way'!W583&gt;=0,IF('OddsRatio_working_3-way'!V583+SQRT('OddsRatio_working_3-way'!W583)&gt;0,0,PI()),ACOS('OddsRatio_working_3-way'!V583/(2*'OddsRatio_working_3-way'!X583)))</f>
        <v>0.65176655076196277</v>
      </c>
      <c r="Z583" s="11">
        <f>'OddsRatio_working_3-way'!X583^(1/3)*COS('OddsRatio_working_3-way'!Y583/3)</f>
        <v>0.51972012815691904</v>
      </c>
      <c r="AA583" s="11">
        <f>'OddsRatio_working_3-way'!X583^(1/3)*COS(('OddsRatio_working_3-way'!Y583+2*PI())/3)</f>
        <v>-0.35921287126403473</v>
      </c>
      <c r="AB583" s="11">
        <f>'OddsRatio_working_3-way'!X583^(1/3)*COS(('OddsRatio_working_3-way'!Y583+4*PI())/3)</f>
        <v>-0.16050725689288448</v>
      </c>
      <c r="AC583" s="11">
        <f>'OddsRatio_working_3-way'!X583^(1/3)*SIN('OddsRatio_working_3-way'!Y583/3)</f>
        <v>0.11472273994667363</v>
      </c>
      <c r="AD583" s="11">
        <f>'OddsRatio_working_3-way'!X583^(1/3)*SIN(('OddsRatio_working_3-way'!Y583+2*PI())/3)</f>
        <v>0.39272946386865926</v>
      </c>
      <c r="AE583" s="11">
        <f>'OddsRatio_working_3-way'!X583^(1/3)*SIN(('OddsRatio_working_3-way'!Y583+4*PI())/3)</f>
        <v>-0.50745220381533285</v>
      </c>
      <c r="AF583" s="11">
        <f>-'OddsRatio_working_3-way'!U583/(3*'OddsRatio_working_3-way'!X583^(1/3))*COS(('OddsRatio_working_3-way'!Y583)/3)</f>
        <v>0.51972012815691893</v>
      </c>
      <c r="AG583" s="11">
        <f>-'OddsRatio_working_3-way'!U583/(3*'OddsRatio_working_3-way'!X583^(1/3))*COS(('OddsRatio_working_3-way'!Y583+2*PI())/3)</f>
        <v>-0.35921287126403467</v>
      </c>
      <c r="AH583" s="11">
        <f>-'OddsRatio_working_3-way'!U583/(3*'OddsRatio_working_3-way'!X583^(1/3))*COS(('OddsRatio_working_3-way'!Y583+4*PI())/3)</f>
        <v>-0.16050725689288445</v>
      </c>
      <c r="AI583" s="11">
        <f>'OddsRatio_working_3-way'!U583/(3*'OddsRatio_working_3-way'!X583^(1/3))*SIN(('OddsRatio_working_3-way'!Y583)/3)</f>
        <v>-0.11472273994667362</v>
      </c>
      <c r="AJ583" s="11">
        <f>'OddsRatio_working_3-way'!U583/(3*'OddsRatio_working_3-way'!X583^(1/3))*SIN(('OddsRatio_working_3-way'!Y583+2*PI())/3)</f>
        <v>-0.39272946386865915</v>
      </c>
      <c r="AK583" s="11">
        <f>'OddsRatio_working_3-way'!U583/(3*'OddsRatio_working_3-way'!X583^(1/3))*SIN(('OddsRatio_working_3-way'!Y583+4*PI())/3)</f>
        <v>0.50745220381533274</v>
      </c>
      <c r="AL583" s="11">
        <f>'OddsRatio_working_3-way'!Z583+'OddsRatio_working_3-way'!AF583</f>
        <v>1.0394402563138381</v>
      </c>
      <c r="AM583" s="11">
        <f>'OddsRatio_working_3-way'!AA583+'OddsRatio_working_3-way'!AG583</f>
        <v>-0.71842574252806934</v>
      </c>
      <c r="AN583" s="11">
        <f>'OddsRatio_working_3-way'!AB583+'OddsRatio_working_3-way'!AH583</f>
        <v>-0.32101451378576895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1.0394402563138381</v>
      </c>
      <c r="AS583" s="11">
        <f>IF(('OddsRatio_working_3-way'!X583=0),IF(Q583&gt;0,-Q583^(1/3),(-Q583)^(1/3)),'OddsRatio_working_3-way'!AM583-'OddsRatio_working_3-way'!R583/3)</f>
        <v>-0.71842574252806934</v>
      </c>
      <c r="AT583" s="11">
        <f>IF(('OddsRatio_working_3-way'!X583=0),IF(Q583&gt;0,-Q583^(1/3),(-Q583)^(1/3)),'OddsRatio_working_3-way'!AN583-'OddsRatio_working_3-way'!R583/3)</f>
        <v>-0.32101451378576895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9">
        <f t="shared" si="130"/>
        <v>0.49824949600185581</v>
      </c>
      <c r="E584" s="9">
        <f t="shared" si="131"/>
        <v>0.25870851116084598</v>
      </c>
      <c r="F584" s="9">
        <f t="shared" si="132"/>
        <v>0.24304199283729849</v>
      </c>
      <c r="G584" s="9">
        <f t="shared" si="133"/>
        <v>1.0381717693115389</v>
      </c>
      <c r="H584" s="9">
        <f t="shared" si="134"/>
        <v>2.0070266162321926</v>
      </c>
      <c r="I584" s="9">
        <f t="shared" si="135"/>
        <v>3.865354083299847</v>
      </c>
      <c r="J584" s="9">
        <f t="shared" si="136"/>
        <v>4.1145153079346164</v>
      </c>
      <c r="K584" s="11">
        <f t="shared" si="137"/>
        <v>0.50761421319796951</v>
      </c>
      <c r="L584" s="11">
        <f t="shared" si="138"/>
        <v>0.26595744680851063</v>
      </c>
      <c r="M584" s="11">
        <f t="shared" si="139"/>
        <v>0.25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-0.27107409007452221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0.22714386002808079</v>
      </c>
      <c r="Q584" s="11">
        <f>2*'OddsRatio_working_3-way'!K584*'OddsRatio_working_3-way'!L584*'OddsRatio_working_3-way'!M584</f>
        <v>6.7501890052921482E-2</v>
      </c>
      <c r="R584" s="11">
        <f t="shared" si="140"/>
        <v>0</v>
      </c>
      <c r="S584" s="11">
        <f t="shared" si="141"/>
        <v>-0.83794013646097876</v>
      </c>
      <c r="T584" s="11">
        <f t="shared" si="142"/>
        <v>-0.24901638527815118</v>
      </c>
      <c r="U584" s="11">
        <f>'OddsRatio_working_3-way'!S584-'OddsRatio_working_3-way'!R584^2/3</f>
        <v>-0.83794013646097876</v>
      </c>
      <c r="V584" s="11">
        <f>'OddsRatio_working_3-way'!S584*'OddsRatio_working_3-way'!R584/3-2*'OddsRatio_working_3-way'!R584^3/27-'OddsRatio_working_3-way'!T584</f>
        <v>0.24901638527815118</v>
      </c>
      <c r="W584" s="11">
        <f>'OddsRatio_working_3-way'!V584^2+4*'OddsRatio_working_3-way'!U584^3/27</f>
        <v>-2.5154449429784932E-2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0.14761741899821779</v>
      </c>
      <c r="Y584" s="11">
        <f>IF('OddsRatio_working_3-way'!W584&gt;=0,IF('OddsRatio_working_3-way'!V584+SQRT('OddsRatio_working_3-way'!W584)&gt;0,0,PI()),ACOS('OddsRatio_working_3-way'!V584/(2*'OddsRatio_working_3-way'!X584)))</f>
        <v>0.56711948069464269</v>
      </c>
      <c r="Z584" s="11">
        <f>'OddsRatio_working_3-way'!X584^(1/3)*COS('OddsRatio_working_3-way'!Y584/3)</f>
        <v>0.51908588465576944</v>
      </c>
      <c r="AA584" s="11">
        <f>'OddsRatio_working_3-way'!X584^(1/3)*COS(('OddsRatio_working_3-way'!Y584+2*PI())/3)</f>
        <v>-0.34555118250635591</v>
      </c>
      <c r="AB584" s="11">
        <f>'OddsRatio_working_3-way'!X584^(1/3)*COS(('OddsRatio_working_3-way'!Y584+4*PI())/3)</f>
        <v>-0.17353470214941344</v>
      </c>
      <c r="AC584" s="11">
        <f>'OddsRatio_working_3-way'!X584^(1/3)*SIN('OddsRatio_working_3-way'!Y584/3)</f>
        <v>9.9313761239132617E-2</v>
      </c>
      <c r="AD584" s="11">
        <f>'OddsRatio_working_3-way'!X584^(1/3)*SIN(('OddsRatio_working_3-way'!Y584+2*PI())/3)</f>
        <v>0.39988468223824897</v>
      </c>
      <c r="AE584" s="11">
        <f>'OddsRatio_working_3-way'!X584^(1/3)*SIN(('OddsRatio_working_3-way'!Y584+4*PI())/3)</f>
        <v>-0.49919844347738163</v>
      </c>
      <c r="AF584" s="11">
        <f>-'OddsRatio_working_3-way'!U584/(3*'OddsRatio_working_3-way'!X584^(1/3))*COS(('OddsRatio_working_3-way'!Y584)/3)</f>
        <v>0.51908588465576944</v>
      </c>
      <c r="AG584" s="11">
        <f>-'OddsRatio_working_3-way'!U584/(3*'OddsRatio_working_3-way'!X584^(1/3))*COS(('OddsRatio_working_3-way'!Y584+2*PI())/3)</f>
        <v>-0.34555118250635591</v>
      </c>
      <c r="AH584" s="11">
        <f>-'OddsRatio_working_3-way'!U584/(3*'OddsRatio_working_3-way'!X584^(1/3))*COS(('OddsRatio_working_3-way'!Y584+4*PI())/3)</f>
        <v>-0.17353470214941344</v>
      </c>
      <c r="AI584" s="11">
        <f>'OddsRatio_working_3-way'!U584/(3*'OddsRatio_working_3-way'!X584^(1/3))*SIN(('OddsRatio_working_3-way'!Y584)/3)</f>
        <v>-9.9313761239132617E-2</v>
      </c>
      <c r="AJ584" s="11">
        <f>'OddsRatio_working_3-way'!U584/(3*'OddsRatio_working_3-way'!X584^(1/3))*SIN(('OddsRatio_working_3-way'!Y584+2*PI())/3)</f>
        <v>-0.39988468223824897</v>
      </c>
      <c r="AK584" s="11">
        <f>'OddsRatio_working_3-way'!U584/(3*'OddsRatio_working_3-way'!X584^(1/3))*SIN(('OddsRatio_working_3-way'!Y584+4*PI())/3)</f>
        <v>0.49919844347738163</v>
      </c>
      <c r="AL584" s="11">
        <f>'OddsRatio_working_3-way'!Z584+'OddsRatio_working_3-way'!AF584</f>
        <v>1.0381717693115389</v>
      </c>
      <c r="AM584" s="11">
        <f>'OddsRatio_working_3-way'!AA584+'OddsRatio_working_3-way'!AG584</f>
        <v>-0.69110236501271183</v>
      </c>
      <c r="AN584" s="11">
        <f>'OddsRatio_working_3-way'!AB584+'OddsRatio_working_3-way'!AH584</f>
        <v>-0.34706940429882688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1.0381717693115389</v>
      </c>
      <c r="AS584" s="11">
        <f>IF(('OddsRatio_working_3-way'!X584=0),IF(Q584&gt;0,-Q584^(1/3),(-Q584)^(1/3)),'OddsRatio_working_3-way'!AM584-'OddsRatio_working_3-way'!R584/3)</f>
        <v>-0.69110236501271183</v>
      </c>
      <c r="AT584" s="11">
        <f>IF(('OddsRatio_working_3-way'!X584=0),IF(Q584&gt;0,-Q584^(1/3),(-Q584)^(1/3)),'OddsRatio_working_3-way'!AN584-'OddsRatio_working_3-way'!R584/3)</f>
        <v>-0.34706940429882688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9">
        <f t="shared" si="130"/>
        <v>0.40136199664038064</v>
      </c>
      <c r="E585" s="9">
        <f t="shared" si="131"/>
        <v>0.3035232406839285</v>
      </c>
      <c r="F585" s="9">
        <f t="shared" si="132"/>
        <v>0.29511476267569098</v>
      </c>
      <c r="G585" s="9">
        <f t="shared" si="133"/>
        <v>1.0430184668242166</v>
      </c>
      <c r="H585" s="9">
        <f t="shared" si="134"/>
        <v>2.4915164075586298</v>
      </c>
      <c r="I585" s="9">
        <f t="shared" si="135"/>
        <v>3.2946406270132771</v>
      </c>
      <c r="J585" s="9">
        <f t="shared" si="136"/>
        <v>3.3885122890274557</v>
      </c>
      <c r="K585" s="11">
        <f t="shared" si="137"/>
        <v>0.41152263374485593</v>
      </c>
      <c r="L585" s="11">
        <f t="shared" si="138"/>
        <v>0.3125</v>
      </c>
      <c r="M585" s="11">
        <f t="shared" si="139"/>
        <v>0.303951367781155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-0.28160609528812852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0.23140330468935669</v>
      </c>
      <c r="Q585" s="11">
        <f>2*'OddsRatio_working_3-way'!K585*'OddsRatio_working_3-way'!L585*'OddsRatio_working_3-way'!M585</f>
        <v>7.8176792124782665E-2</v>
      </c>
      <c r="R585" s="11">
        <f t="shared" si="140"/>
        <v>0</v>
      </c>
      <c r="S585" s="11">
        <f t="shared" si="141"/>
        <v>-0.82172690350538657</v>
      </c>
      <c r="T585" s="11">
        <f t="shared" si="142"/>
        <v>-0.2776104403734414</v>
      </c>
      <c r="U585" s="11">
        <f>'OddsRatio_working_3-way'!S585-'OddsRatio_working_3-way'!R585^2/3</f>
        <v>-0.82172690350538657</v>
      </c>
      <c r="V585" s="11">
        <f>'OddsRatio_working_3-way'!S585*'OddsRatio_working_3-way'!R585/3-2*'OddsRatio_working_3-way'!R585^3/27-'OddsRatio_working_3-way'!T585</f>
        <v>0.2776104403734414</v>
      </c>
      <c r="W585" s="11">
        <f>'OddsRatio_working_3-way'!V585^2+4*'OddsRatio_working_3-way'!U585^3/27</f>
        <v>-5.133754670107446E-3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0.14335385526246192</v>
      </c>
      <c r="Y585" s="11">
        <f>IF('OddsRatio_working_3-way'!W585&gt;=0,IF('OddsRatio_working_3-way'!V585+SQRT('OddsRatio_working_3-way'!W585)&gt;0,0,PI()),ACOS('OddsRatio_working_3-way'!V585/(2*'OddsRatio_working_3-way'!X585)))</f>
        <v>0.2525840647097406</v>
      </c>
      <c r="Z585" s="11">
        <f>'OddsRatio_working_3-way'!X585^(1/3)*COS('OddsRatio_working_3-way'!Y585/3)</f>
        <v>0.52150923341210831</v>
      </c>
      <c r="AA585" s="11">
        <f>'OddsRatio_working_3-way'!X585^(1/3)*COS(('OddsRatio_working_3-way'!Y585+2*PI())/3)</f>
        <v>-0.29887043331521268</v>
      </c>
      <c r="AB585" s="11">
        <f>'OddsRatio_working_3-way'!X585^(1/3)*COS(('OddsRatio_working_3-way'!Y585+4*PI())/3)</f>
        <v>-0.22263880009689549</v>
      </c>
      <c r="AC585" s="11">
        <f>'OddsRatio_working_3-way'!X585^(1/3)*SIN('OddsRatio_working_3-way'!Y585/3)</f>
        <v>4.4012353959360269E-2</v>
      </c>
      <c r="AD585" s="11">
        <f>'OddsRatio_working_3-way'!X585^(1/3)*SIN(('OddsRatio_working_3-way'!Y585+2*PI())/3)</f>
        <v>0.42963406746335403</v>
      </c>
      <c r="AE585" s="11">
        <f>'OddsRatio_working_3-way'!X585^(1/3)*SIN(('OddsRatio_working_3-way'!Y585+4*PI())/3)</f>
        <v>-0.47364642142271424</v>
      </c>
      <c r="AF585" s="11">
        <f>-'OddsRatio_working_3-way'!U585/(3*'OddsRatio_working_3-way'!X585^(1/3))*COS(('OddsRatio_working_3-way'!Y585)/3)</f>
        <v>0.52150923341210842</v>
      </c>
      <c r="AG585" s="11">
        <f>-'OddsRatio_working_3-way'!U585/(3*'OddsRatio_working_3-way'!X585^(1/3))*COS(('OddsRatio_working_3-way'!Y585+2*PI())/3)</f>
        <v>-0.29887043331521274</v>
      </c>
      <c r="AH585" s="11">
        <f>-'OddsRatio_working_3-way'!U585/(3*'OddsRatio_working_3-way'!X585^(1/3))*COS(('OddsRatio_working_3-way'!Y585+4*PI())/3)</f>
        <v>-0.22263880009689552</v>
      </c>
      <c r="AI585" s="11">
        <f>'OddsRatio_working_3-way'!U585/(3*'OddsRatio_working_3-way'!X585^(1/3))*SIN(('OddsRatio_working_3-way'!Y585)/3)</f>
        <v>-4.4012353959360276E-2</v>
      </c>
      <c r="AJ585" s="11">
        <f>'OddsRatio_working_3-way'!U585/(3*'OddsRatio_working_3-way'!X585^(1/3))*SIN(('OddsRatio_working_3-way'!Y585+2*PI())/3)</f>
        <v>-0.42963406746335414</v>
      </c>
      <c r="AK585" s="11">
        <f>'OddsRatio_working_3-way'!U585/(3*'OddsRatio_working_3-way'!X585^(1/3))*SIN(('OddsRatio_working_3-way'!Y585+4*PI())/3)</f>
        <v>0.47364642142271435</v>
      </c>
      <c r="AL585" s="11">
        <f>'OddsRatio_working_3-way'!Z585+'OddsRatio_working_3-way'!AF585</f>
        <v>1.0430184668242166</v>
      </c>
      <c r="AM585" s="11">
        <f>'OddsRatio_working_3-way'!AA585+'OddsRatio_working_3-way'!AG585</f>
        <v>-0.59774086663042536</v>
      </c>
      <c r="AN585" s="11">
        <f>'OddsRatio_working_3-way'!AB585+'OddsRatio_working_3-way'!AH585</f>
        <v>-0.44527760019379103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1.0430184668242166</v>
      </c>
      <c r="AS585" s="11">
        <f>IF(('OddsRatio_working_3-way'!X585=0),IF(Q585&gt;0,-Q585^(1/3),(-Q585)^(1/3)),'OddsRatio_working_3-way'!AM585-'OddsRatio_working_3-way'!R585/3)</f>
        <v>-0.59774086663042536</v>
      </c>
      <c r="AT585" s="11">
        <f>IF(('OddsRatio_working_3-way'!X585=0),IF(Q585&gt;0,-Q585^(1/3),(-Q585)^(1/3)),'OddsRatio_working_3-way'!AN585-'OddsRatio_working_3-way'!R585/3)</f>
        <v>-0.44527760019379103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9">
        <f t="shared" si="130"/>
        <v>0.48872347259161142</v>
      </c>
      <c r="E586" s="9">
        <f t="shared" si="131"/>
        <v>0.29699682465873661</v>
      </c>
      <c r="F586" s="9">
        <f t="shared" si="132"/>
        <v>0.21427970274965172</v>
      </c>
      <c r="G586" s="9">
        <f t="shared" si="133"/>
        <v>1.0567140023734849</v>
      </c>
      <c r="H586" s="9">
        <f t="shared" si="134"/>
        <v>2.0461468623497505</v>
      </c>
      <c r="I586" s="9">
        <f t="shared" si="135"/>
        <v>3.3670393653166064</v>
      </c>
      <c r="J586" s="9">
        <f t="shared" si="136"/>
        <v>4.6667975882359922</v>
      </c>
      <c r="K586" s="11">
        <f t="shared" si="137"/>
        <v>0.50251256281407031</v>
      </c>
      <c r="L586" s="11">
        <f t="shared" si="138"/>
        <v>0.30864197530864196</v>
      </c>
      <c r="M586" s="11">
        <f t="shared" si="139"/>
        <v>0.2237136465324385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-0.26699742810497928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0.23247121902216916</v>
      </c>
      <c r="Q586" s="11">
        <f>2*'OddsRatio_working_3-way'!K586*'OddsRatio_working_3-way'!L586*'OddsRatio_working_3-way'!M586</f>
        <v>6.9394393737960941E-2</v>
      </c>
      <c r="R586" s="11">
        <f t="shared" si="140"/>
        <v>0</v>
      </c>
      <c r="S586" s="11">
        <f t="shared" si="141"/>
        <v>-0.87068710988019349</v>
      </c>
      <c r="T586" s="11">
        <f t="shared" si="142"/>
        <v>-0.25990659996423687</v>
      </c>
      <c r="U586" s="11">
        <f>'OddsRatio_working_3-way'!S586-'OddsRatio_working_3-way'!R586^2/3</f>
        <v>-0.87068710988019349</v>
      </c>
      <c r="V586" s="11">
        <f>'OddsRatio_working_3-way'!S586*'OddsRatio_working_3-way'!R586/3-2*'OddsRatio_working_3-way'!R586^3/27-'OddsRatio_working_3-way'!T586</f>
        <v>0.25990659996423687</v>
      </c>
      <c r="W586" s="11">
        <f>'OddsRatio_working_3-way'!V586^2+4*'OddsRatio_working_3-way'!U586^3/27</f>
        <v>-3.0235885659848069E-2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0.15635482592873326</v>
      </c>
      <c r="Y586" s="11">
        <f>IF('OddsRatio_working_3-way'!W586&gt;=0,IF('OddsRatio_working_3-way'!V586+SQRT('OddsRatio_working_3-way'!W586)&gt;0,0,PI()),ACOS('OddsRatio_working_3-way'!V586/(2*'OddsRatio_working_3-way'!X586)))</f>
        <v>0.58963532035444066</v>
      </c>
      <c r="Z586" s="11">
        <f>'OddsRatio_working_3-way'!X586^(1/3)*COS('OddsRatio_working_3-way'!Y586/3)</f>
        <v>0.52835700118674245</v>
      </c>
      <c r="AA586" s="11">
        <f>'OddsRatio_working_3-way'!X586^(1/3)*COS(('OddsRatio_working_3-way'!Y586+2*PI())/3)</f>
        <v>-0.35528797838115633</v>
      </c>
      <c r="AB586" s="11">
        <f>'OddsRatio_working_3-way'!X586^(1/3)*COS(('OddsRatio_working_3-way'!Y586+4*PI())/3)</f>
        <v>-0.17306902280558592</v>
      </c>
      <c r="AC586" s="11">
        <f>'OddsRatio_working_3-way'!X586^(1/3)*SIN('OddsRatio_working_3-way'!Y586/3)</f>
        <v>0.10520416305300796</v>
      </c>
      <c r="AD586" s="11">
        <f>'OddsRatio_working_3-way'!X586^(1/3)*SIN(('OddsRatio_working_3-way'!Y586+2*PI())/3)</f>
        <v>0.40496850376857968</v>
      </c>
      <c r="AE586" s="11">
        <f>'OddsRatio_working_3-way'!X586^(1/3)*SIN(('OddsRatio_working_3-way'!Y586+4*PI())/3)</f>
        <v>-0.51017266682158779</v>
      </c>
      <c r="AF586" s="11">
        <f>-'OddsRatio_working_3-way'!U586/(3*'OddsRatio_working_3-way'!X586^(1/3))*COS(('OddsRatio_working_3-way'!Y586)/3)</f>
        <v>0.52835700118674234</v>
      </c>
      <c r="AG586" s="11">
        <f>-'OddsRatio_working_3-way'!U586/(3*'OddsRatio_working_3-way'!X586^(1/3))*COS(('OddsRatio_working_3-way'!Y586+2*PI())/3)</f>
        <v>-0.35528797838115628</v>
      </c>
      <c r="AH586" s="11">
        <f>-'OddsRatio_working_3-way'!U586/(3*'OddsRatio_working_3-way'!X586^(1/3))*COS(('OddsRatio_working_3-way'!Y586+4*PI())/3)</f>
        <v>-0.17306902280558589</v>
      </c>
      <c r="AI586" s="11">
        <f>'OddsRatio_working_3-way'!U586/(3*'OddsRatio_working_3-way'!X586^(1/3))*SIN(('OddsRatio_working_3-way'!Y586)/3)</f>
        <v>-0.10520416305300793</v>
      </c>
      <c r="AJ586" s="11">
        <f>'OddsRatio_working_3-way'!U586/(3*'OddsRatio_working_3-way'!X586^(1/3))*SIN(('OddsRatio_working_3-way'!Y586+2*PI())/3)</f>
        <v>-0.40496850376857962</v>
      </c>
      <c r="AK586" s="11">
        <f>'OddsRatio_working_3-way'!U586/(3*'OddsRatio_working_3-way'!X586^(1/3))*SIN(('OddsRatio_working_3-way'!Y586+4*PI())/3)</f>
        <v>0.51017266682158768</v>
      </c>
      <c r="AL586" s="11">
        <f>'OddsRatio_working_3-way'!Z586+'OddsRatio_working_3-way'!AF586</f>
        <v>1.0567140023734849</v>
      </c>
      <c r="AM586" s="11">
        <f>'OddsRatio_working_3-way'!AA586+'OddsRatio_working_3-way'!AG586</f>
        <v>-0.71057595676231267</v>
      </c>
      <c r="AN586" s="11">
        <f>'OddsRatio_working_3-way'!AB586+'OddsRatio_working_3-way'!AH586</f>
        <v>-0.34613804561117179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1.0567140023734849</v>
      </c>
      <c r="AS586" s="11">
        <f>IF(('OddsRatio_working_3-way'!X586=0),IF(Q586&gt;0,-Q586^(1/3),(-Q586)^(1/3)),'OddsRatio_working_3-way'!AM586-'OddsRatio_working_3-way'!R586/3)</f>
        <v>-0.71057595676231267</v>
      </c>
      <c r="AT586" s="11">
        <f>IF(('OddsRatio_working_3-way'!X586=0),IF(Q586&gt;0,-Q586^(1/3),(-Q586)^(1/3)),'OddsRatio_working_3-way'!AN586-'OddsRatio_working_3-way'!R586/3)</f>
        <v>-0.34613804561117179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9">
        <f t="shared" si="130"/>
        <v>0.28752939154050483</v>
      </c>
      <c r="E587" s="9">
        <f t="shared" si="131"/>
        <v>0.24737220586336664</v>
      </c>
      <c r="F587" s="9">
        <f t="shared" si="132"/>
        <v>0.46509840259612828</v>
      </c>
      <c r="G587" s="9">
        <f t="shared" si="133"/>
        <v>1.0455296701595533</v>
      </c>
      <c r="H587" s="9">
        <f t="shared" si="134"/>
        <v>3.4779053182781423</v>
      </c>
      <c r="I587" s="9">
        <f t="shared" si="135"/>
        <v>4.0424913401642995</v>
      </c>
      <c r="J587" s="9">
        <f t="shared" si="136"/>
        <v>2.1500826371755086</v>
      </c>
      <c r="K587" s="11">
        <f t="shared" si="137"/>
        <v>0.29673590504451036</v>
      </c>
      <c r="L587" s="11">
        <f t="shared" si="138"/>
        <v>0.25575447570332482</v>
      </c>
      <c r="M587" s="11">
        <f t="shared" si="139"/>
        <v>0.47619047619047616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-0.27416250979813928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0.23056571357739331</v>
      </c>
      <c r="Q587" s="11">
        <f>2*'OddsRatio_working_3-way'!K587*'OddsRatio_working_3-way'!L587*'OddsRatio_working_3-way'!M587</f>
        <v>7.2277653159057459E-2</v>
      </c>
      <c r="R587" s="11">
        <f t="shared" si="140"/>
        <v>0</v>
      </c>
      <c r="S587" s="11">
        <f t="shared" si="141"/>
        <v>-0.84098191888874418</v>
      </c>
      <c r="T587" s="11">
        <f t="shared" si="142"/>
        <v>-0.26363069557640884</v>
      </c>
      <c r="U587" s="11">
        <f>'OddsRatio_working_3-way'!S587-'OddsRatio_working_3-way'!R587^2/3</f>
        <v>-0.84098191888874418</v>
      </c>
      <c r="V587" s="11">
        <f>'OddsRatio_working_3-way'!S587*'OddsRatio_working_3-way'!R587/3-2*'OddsRatio_working_3-way'!R587^3/27-'OddsRatio_working_3-way'!T587</f>
        <v>0.26363069557640884</v>
      </c>
      <c r="W587" s="11">
        <f>'OddsRatio_working_3-way'!V587^2+4*'OddsRatio_working_3-way'!U587^3/27</f>
        <v>-1.8615146208488392E-2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0.14842194064439188</v>
      </c>
      <c r="Y587" s="11">
        <f>IF('OddsRatio_working_3-way'!W587&gt;=0,IF('OddsRatio_working_3-way'!V587+SQRT('OddsRatio_working_3-way'!W587)&gt;0,0,PI()),ACOS('OddsRatio_working_3-way'!V587/(2*'OddsRatio_working_3-way'!X587)))</f>
        <v>0.47757467428824874</v>
      </c>
      <c r="Z587" s="11">
        <f>'OddsRatio_working_3-way'!X587^(1/3)*COS('OddsRatio_working_3-way'!Y587/3)</f>
        <v>0.52276483507977656</v>
      </c>
      <c r="AA587" s="11">
        <f>'OddsRatio_working_3-way'!X587^(1/3)*COS(('OddsRatio_working_3-way'!Y587+2*PI())/3)</f>
        <v>-0.33406787086582218</v>
      </c>
      <c r="AB587" s="11">
        <f>'OddsRatio_working_3-way'!X587^(1/3)*COS(('OddsRatio_working_3-way'!Y587+4*PI())/3)</f>
        <v>-0.18869696421395446</v>
      </c>
      <c r="AC587" s="11">
        <f>'OddsRatio_working_3-way'!X587^(1/3)*SIN('OddsRatio_working_3-way'!Y587/3)</f>
        <v>8.3929932087795964E-2</v>
      </c>
      <c r="AD587" s="11">
        <f>'OddsRatio_working_3-way'!X587^(1/3)*SIN(('OddsRatio_working_3-way'!Y587+2*PI())/3)</f>
        <v>0.41076266134037104</v>
      </c>
      <c r="AE587" s="11">
        <f>'OddsRatio_working_3-way'!X587^(1/3)*SIN(('OddsRatio_working_3-way'!Y587+4*PI())/3)</f>
        <v>-0.4946925934281669</v>
      </c>
      <c r="AF587" s="11">
        <f>-'OddsRatio_working_3-way'!U587/(3*'OddsRatio_working_3-way'!X587^(1/3))*COS(('OddsRatio_working_3-way'!Y587)/3)</f>
        <v>0.52276483507977667</v>
      </c>
      <c r="AG587" s="11">
        <f>-'OddsRatio_working_3-way'!U587/(3*'OddsRatio_working_3-way'!X587^(1/3))*COS(('OddsRatio_working_3-way'!Y587+2*PI())/3)</f>
        <v>-0.33406787086582229</v>
      </c>
      <c r="AH587" s="11">
        <f>-'OddsRatio_working_3-way'!U587/(3*'OddsRatio_working_3-way'!X587^(1/3))*COS(('OddsRatio_working_3-way'!Y587+4*PI())/3)</f>
        <v>-0.18869696421395449</v>
      </c>
      <c r="AI587" s="11">
        <f>'OddsRatio_working_3-way'!U587/(3*'OddsRatio_working_3-way'!X587^(1/3))*SIN(('OddsRatio_working_3-way'!Y587)/3)</f>
        <v>-8.3929932087795978E-2</v>
      </c>
      <c r="AJ587" s="11">
        <f>'OddsRatio_working_3-way'!U587/(3*'OddsRatio_working_3-way'!X587^(1/3))*SIN(('OddsRatio_working_3-way'!Y587+2*PI())/3)</f>
        <v>-0.41076266134037109</v>
      </c>
      <c r="AK587" s="11">
        <f>'OddsRatio_working_3-way'!U587/(3*'OddsRatio_working_3-way'!X587^(1/3))*SIN(('OddsRatio_working_3-way'!Y587+4*PI())/3)</f>
        <v>0.49469259342816702</v>
      </c>
      <c r="AL587" s="11">
        <f>'OddsRatio_working_3-way'!Z587+'OddsRatio_working_3-way'!AF587</f>
        <v>1.0455296701595533</v>
      </c>
      <c r="AM587" s="11">
        <f>'OddsRatio_working_3-way'!AA587+'OddsRatio_working_3-way'!AG587</f>
        <v>-0.66813574173164447</v>
      </c>
      <c r="AN587" s="11">
        <f>'OddsRatio_working_3-way'!AB587+'OddsRatio_working_3-way'!AH587</f>
        <v>-0.37739392842790898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1.0455296701595533</v>
      </c>
      <c r="AS587" s="11">
        <f>IF(('OddsRatio_working_3-way'!X587=0),IF(Q587&gt;0,-Q587^(1/3),(-Q587)^(1/3)),'OddsRatio_working_3-way'!AM587-'OddsRatio_working_3-way'!R587/3)</f>
        <v>-0.66813574173164447</v>
      </c>
      <c r="AT587" s="11">
        <f>IF(('OddsRatio_working_3-way'!X587=0),IF(Q587&gt;0,-Q587^(1/3),(-Q587)^(1/3)),'OddsRatio_working_3-way'!AN587-'OddsRatio_working_3-way'!R587/3)</f>
        <v>-0.37739392842790898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9">
        <f t="shared" si="130"/>
        <v>0.19556203450443876</v>
      </c>
      <c r="E588" s="9">
        <f t="shared" si="131"/>
        <v>0.21912550355864768</v>
      </c>
      <c r="F588" s="9">
        <f t="shared" si="132"/>
        <v>0.58531246193691355</v>
      </c>
      <c r="G588" s="9">
        <f t="shared" si="133"/>
        <v>1.0574465165606988</v>
      </c>
      <c r="H588" s="9">
        <f t="shared" si="134"/>
        <v>5.1134669494211185</v>
      </c>
      <c r="I588" s="9">
        <f t="shared" si="135"/>
        <v>4.5635947608095551</v>
      </c>
      <c r="J588" s="9">
        <f t="shared" si="136"/>
        <v>1.7084891660956683</v>
      </c>
      <c r="K588" s="11">
        <f t="shared" si="137"/>
        <v>0.20449897750511248</v>
      </c>
      <c r="L588" s="11">
        <f t="shared" si="138"/>
        <v>0.22883295194508008</v>
      </c>
      <c r="M588" s="11">
        <f t="shared" si="139"/>
        <v>0.5988023952095809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-0.2461203577318416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0.22221144323922526</v>
      </c>
      <c r="Q588" s="11">
        <f>2*'OddsRatio_working_3-way'!K588*'OddsRatio_working_3-way'!L588*'OddsRatio_working_3-way'!M588</f>
        <v>5.6043239152389721E-2</v>
      </c>
      <c r="R588" s="11">
        <f t="shared" si="140"/>
        <v>0</v>
      </c>
      <c r="S588" s="11">
        <f t="shared" si="141"/>
        <v>-0.90285681886312674</v>
      </c>
      <c r="T588" s="11">
        <f t="shared" si="142"/>
        <v>-0.22770663779650105</v>
      </c>
      <c r="U588" s="11">
        <f>'OddsRatio_working_3-way'!S588-'OddsRatio_working_3-way'!R588^2/3</f>
        <v>-0.90285681886312674</v>
      </c>
      <c r="V588" s="11">
        <f>'OddsRatio_working_3-way'!S588*'OddsRatio_working_3-way'!R588/3-2*'OddsRatio_working_3-way'!R588^3/27-'OddsRatio_working_3-way'!T588</f>
        <v>0.22770663779650105</v>
      </c>
      <c r="W588" s="11">
        <f>'OddsRatio_working_3-way'!V588^2+4*'OddsRatio_working_3-way'!U588^3/27</f>
        <v>-5.7181409913920435E-2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0.16509975985030031</v>
      </c>
      <c r="Y588" s="11">
        <f>IF('OddsRatio_working_3-way'!W588&gt;=0,IF('OddsRatio_working_3-way'!V588+SQRT('OddsRatio_working_3-way'!W588)&gt;0,0,PI()),ACOS('OddsRatio_working_3-way'!V588/(2*'OddsRatio_working_3-way'!X588)))</f>
        <v>0.80985537344339265</v>
      </c>
      <c r="Z588" s="11">
        <f>'OddsRatio_working_3-way'!X588^(1/3)*COS('OddsRatio_working_3-way'!Y588/3)</f>
        <v>0.52872325828034938</v>
      </c>
      <c r="AA588" s="11">
        <f>'OddsRatio_working_3-way'!X588^(1/3)*COS(('OddsRatio_working_3-way'!Y588+2*PI())/3)</f>
        <v>-0.39106203099762693</v>
      </c>
      <c r="AB588" s="11">
        <f>'OddsRatio_working_3-way'!X588^(1/3)*COS(('OddsRatio_working_3-way'!Y588+4*PI())/3)</f>
        <v>-0.13766122728272256</v>
      </c>
      <c r="AC588" s="11">
        <f>'OddsRatio_working_3-way'!X588^(1/3)*SIN('OddsRatio_working_3-way'!Y588/3)</f>
        <v>0.14630102223766764</v>
      </c>
      <c r="AD588" s="11">
        <f>'OddsRatio_working_3-way'!X588^(1/3)*SIN(('OddsRatio_working_3-way'!Y588+2*PI())/3)</f>
        <v>0.3847372621236298</v>
      </c>
      <c r="AE588" s="11">
        <f>'OddsRatio_working_3-way'!X588^(1/3)*SIN(('OddsRatio_working_3-way'!Y588+4*PI())/3)</f>
        <v>-0.53103828436129741</v>
      </c>
      <c r="AF588" s="11">
        <f>-'OddsRatio_working_3-way'!U588/(3*'OddsRatio_working_3-way'!X588^(1/3))*COS(('OddsRatio_working_3-way'!Y588)/3)</f>
        <v>0.5287232582803495</v>
      </c>
      <c r="AG588" s="11">
        <f>-'OddsRatio_working_3-way'!U588/(3*'OddsRatio_working_3-way'!X588^(1/3))*COS(('OddsRatio_working_3-way'!Y588+2*PI())/3)</f>
        <v>-0.39106203099762699</v>
      </c>
      <c r="AH588" s="11">
        <f>-'OddsRatio_working_3-way'!U588/(3*'OddsRatio_working_3-way'!X588^(1/3))*COS(('OddsRatio_working_3-way'!Y588+4*PI())/3)</f>
        <v>-0.13766122728272259</v>
      </c>
      <c r="AI588" s="11">
        <f>'OddsRatio_working_3-way'!U588/(3*'OddsRatio_working_3-way'!X588^(1/3))*SIN(('OddsRatio_working_3-way'!Y588)/3)</f>
        <v>-0.14630102223766767</v>
      </c>
      <c r="AJ588" s="11">
        <f>'OddsRatio_working_3-way'!U588/(3*'OddsRatio_working_3-way'!X588^(1/3))*SIN(('OddsRatio_working_3-way'!Y588+2*PI())/3)</f>
        <v>-0.38473726212362985</v>
      </c>
      <c r="AK588" s="11">
        <f>'OddsRatio_working_3-way'!U588/(3*'OddsRatio_working_3-way'!X588^(1/3))*SIN(('OddsRatio_working_3-way'!Y588+4*PI())/3)</f>
        <v>0.53103828436129752</v>
      </c>
      <c r="AL588" s="11">
        <f>'OddsRatio_working_3-way'!Z588+'OddsRatio_working_3-way'!AF588</f>
        <v>1.0574465165606988</v>
      </c>
      <c r="AM588" s="11">
        <f>'OddsRatio_working_3-way'!AA588+'OddsRatio_working_3-way'!AG588</f>
        <v>-0.78212406199525386</v>
      </c>
      <c r="AN588" s="11">
        <f>'OddsRatio_working_3-way'!AB588+'OddsRatio_working_3-way'!AH588</f>
        <v>-0.27532245456544513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1.0574465165606988</v>
      </c>
      <c r="AS588" s="11">
        <f>IF(('OddsRatio_working_3-way'!X588=0),IF(Q588&gt;0,-Q588^(1/3),(-Q588)^(1/3)),'OddsRatio_working_3-way'!AM588-'OddsRatio_working_3-way'!R588/3)</f>
        <v>-0.78212406199525386</v>
      </c>
      <c r="AT588" s="11">
        <f>IF(('OddsRatio_working_3-way'!X588=0),IF(Q588&gt;0,-Q588^(1/3),(-Q588)^(1/3)),'OddsRatio_working_3-way'!AN588-'OddsRatio_working_3-way'!R588/3)</f>
        <v>-0.27532245456544513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9">
        <f t="shared" si="130"/>
        <v>0.35379950062855231</v>
      </c>
      <c r="E589" s="9">
        <f t="shared" si="131"/>
        <v>0.2516027128731213</v>
      </c>
      <c r="F589" s="9">
        <f t="shared" si="132"/>
        <v>0.39459778649832605</v>
      </c>
      <c r="G589" s="9">
        <f t="shared" si="133"/>
        <v>1.0436912080323495</v>
      </c>
      <c r="H589" s="9">
        <f t="shared" si="134"/>
        <v>2.8264596140566121</v>
      </c>
      <c r="I589" s="9">
        <f t="shared" si="135"/>
        <v>3.9745199428921971</v>
      </c>
      <c r="J589" s="9">
        <f t="shared" si="136"/>
        <v>2.5342260758075543</v>
      </c>
      <c r="K589" s="11">
        <f t="shared" si="137"/>
        <v>0.36363636363636365</v>
      </c>
      <c r="L589" s="11">
        <f t="shared" si="138"/>
        <v>0.25974025974025972</v>
      </c>
      <c r="M589" s="11">
        <f t="shared" si="139"/>
        <v>0.40485829959514169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-0.2803560076287348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0.23211238522243305</v>
      </c>
      <c r="Q589" s="11">
        <f>2*'OddsRatio_working_3-way'!K589*'OddsRatio_working_3-way'!L589*'OddsRatio_working_3-way'!M589</f>
        <v>7.6478545378066906E-2</v>
      </c>
      <c r="R589" s="11">
        <f t="shared" si="140"/>
        <v>0</v>
      </c>
      <c r="S589" s="11">
        <f t="shared" si="141"/>
        <v>-0.8279201404872728</v>
      </c>
      <c r="T589" s="11">
        <f t="shared" si="142"/>
        <v>-0.27279082058888726</v>
      </c>
      <c r="U589" s="11">
        <f>'OddsRatio_working_3-way'!S589-'OddsRatio_working_3-way'!R589^2/3</f>
        <v>-0.8279201404872728</v>
      </c>
      <c r="V589" s="11">
        <f>'OddsRatio_working_3-way'!S589*'OddsRatio_working_3-way'!R589/3-2*'OddsRatio_working_3-way'!R589^3/27-'OddsRatio_working_3-way'!T589</f>
        <v>0.27279082058888726</v>
      </c>
      <c r="W589" s="11">
        <f>'OddsRatio_working_3-way'!V589^2+4*'OddsRatio_working_3-way'!U589^3/27</f>
        <v>-9.659141036335403E-3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0.14497756105161058</v>
      </c>
      <c r="Y589" s="11">
        <f>IF('OddsRatio_working_3-way'!W589&gt;=0,IF('OddsRatio_working_3-way'!V589+SQRT('OddsRatio_working_3-way'!W589)&gt;0,0,PI()),ACOS('OddsRatio_working_3-way'!V589/(2*'OddsRatio_working_3-way'!X589)))</f>
        <v>0.34580295463402533</v>
      </c>
      <c r="Z589" s="11">
        <f>'OddsRatio_working_3-way'!X589^(1/3)*COS('OddsRatio_working_3-way'!Y589/3)</f>
        <v>0.52184560401617475</v>
      </c>
      <c r="AA589" s="11">
        <f>'OddsRatio_working_3-way'!X589^(1/3)*COS(('OddsRatio_working_3-way'!Y589+2*PI())/3)</f>
        <v>-0.31324783711140602</v>
      </c>
      <c r="AB589" s="11">
        <f>'OddsRatio_working_3-way'!X589^(1/3)*COS(('OddsRatio_working_3-way'!Y589+4*PI())/3)</f>
        <v>-0.20859776690476878</v>
      </c>
      <c r="AC589" s="11">
        <f>'OddsRatio_working_3-way'!X589^(1/3)*SIN('OddsRatio_working_3-way'!Y589/3)</f>
        <v>6.0419746204515325E-2</v>
      </c>
      <c r="AD589" s="11">
        <f>'OddsRatio_working_3-way'!X589^(1/3)*SIN(('OddsRatio_working_3-way'!Y589+2*PI())/3)</f>
        <v>0.42172167682898432</v>
      </c>
      <c r="AE589" s="11">
        <f>'OddsRatio_working_3-way'!X589^(1/3)*SIN(('OddsRatio_working_3-way'!Y589+4*PI())/3)</f>
        <v>-0.48214142303349961</v>
      </c>
      <c r="AF589" s="11">
        <f>-'OddsRatio_working_3-way'!U589/(3*'OddsRatio_working_3-way'!X589^(1/3))*COS(('OddsRatio_working_3-way'!Y589)/3)</f>
        <v>0.52184560401617486</v>
      </c>
      <c r="AG589" s="11">
        <f>-'OddsRatio_working_3-way'!U589/(3*'OddsRatio_working_3-way'!X589^(1/3))*COS(('OddsRatio_working_3-way'!Y589+2*PI())/3)</f>
        <v>-0.31324783711140614</v>
      </c>
      <c r="AH589" s="11">
        <f>-'OddsRatio_working_3-way'!U589/(3*'OddsRatio_working_3-way'!X589^(1/3))*COS(('OddsRatio_working_3-way'!Y589+4*PI())/3)</f>
        <v>-0.20859776690476881</v>
      </c>
      <c r="AI589" s="11">
        <f>'OddsRatio_working_3-way'!U589/(3*'OddsRatio_working_3-way'!X589^(1/3))*SIN(('OddsRatio_working_3-way'!Y589)/3)</f>
        <v>-6.0419746204515339E-2</v>
      </c>
      <c r="AJ589" s="11">
        <f>'OddsRatio_working_3-way'!U589/(3*'OddsRatio_working_3-way'!X589^(1/3))*SIN(('OddsRatio_working_3-way'!Y589+2*PI())/3)</f>
        <v>-0.42172167682898443</v>
      </c>
      <c r="AK589" s="11">
        <f>'OddsRatio_working_3-way'!U589/(3*'OddsRatio_working_3-way'!X589^(1/3))*SIN(('OddsRatio_working_3-way'!Y589+4*PI())/3)</f>
        <v>0.48214142303349972</v>
      </c>
      <c r="AL589" s="11">
        <f>'OddsRatio_working_3-way'!Z589+'OddsRatio_working_3-way'!AF589</f>
        <v>1.0436912080323495</v>
      </c>
      <c r="AM589" s="11">
        <f>'OddsRatio_working_3-way'!AA589+'OddsRatio_working_3-way'!AG589</f>
        <v>-0.62649567422281216</v>
      </c>
      <c r="AN589" s="11">
        <f>'OddsRatio_working_3-way'!AB589+'OddsRatio_working_3-way'!AH589</f>
        <v>-0.41719553380953756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1.0436912080323495</v>
      </c>
      <c r="AS589" s="11">
        <f>IF(('OddsRatio_working_3-way'!X589=0),IF(Q589&gt;0,-Q589^(1/3),(-Q589)^(1/3)),'OddsRatio_working_3-way'!AM589-'OddsRatio_working_3-way'!R589/3)</f>
        <v>-0.62649567422281216</v>
      </c>
      <c r="AT589" s="11">
        <f>IF(('OddsRatio_working_3-way'!X589=0),IF(Q589&gt;0,-Q589^(1/3),(-Q589)^(1/3)),'OddsRatio_working_3-way'!AN589-'OddsRatio_working_3-way'!R589/3)</f>
        <v>-0.41719553380953756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9">
        <f t="shared" si="130"/>
        <v>0.83141858498839716</v>
      </c>
      <c r="E590" s="9">
        <f t="shared" si="131"/>
        <v>0.11684186774583598</v>
      </c>
      <c r="F590" s="9">
        <f t="shared" si="132"/>
        <v>5.1739547265766697E-2</v>
      </c>
      <c r="G590" s="9">
        <f t="shared" si="133"/>
        <v>1.1264643750346244</v>
      </c>
      <c r="H590" s="9">
        <f t="shared" si="134"/>
        <v>1.2027635875062324</v>
      </c>
      <c r="I590" s="9">
        <f t="shared" si="135"/>
        <v>8.5585759564823292</v>
      </c>
      <c r="J590" s="9">
        <f t="shared" si="136"/>
        <v>19.327575381813336</v>
      </c>
      <c r="K590" s="11">
        <f t="shared" si="137"/>
        <v>0.84745762711864414</v>
      </c>
      <c r="L590" s="11">
        <f t="shared" si="138"/>
        <v>0.1297016861219196</v>
      </c>
      <c r="M590" s="11">
        <f t="shared" si="139"/>
        <v>5.7903879559930517E-2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-0.12507020315543482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0.14740419118995701</v>
      </c>
      <c r="Q590" s="11">
        <f>2*'OddsRatio_working_3-way'!K590*'OddsRatio_working_3-way'!L590*'OddsRatio_working_3-way'!M590</f>
        <v>1.272920476597211E-2</v>
      </c>
      <c r="R590" s="11">
        <f t="shared" si="140"/>
        <v>0</v>
      </c>
      <c r="S590" s="11">
        <f t="shared" si="141"/>
        <v>-1.1785716139500144</v>
      </c>
      <c r="T590" s="11">
        <f t="shared" si="142"/>
        <v>-0.10177647788860229</v>
      </c>
      <c r="U590" s="11">
        <f>'OddsRatio_working_3-way'!S590-'OddsRatio_working_3-way'!R590^2/3</f>
        <v>-1.1785716139500144</v>
      </c>
      <c r="V590" s="11">
        <f>'OddsRatio_working_3-way'!S590*'OddsRatio_working_3-way'!R590/3-2*'OddsRatio_working_3-way'!R590^3/27-'OddsRatio_working_3-way'!T590</f>
        <v>0.10177647788860229</v>
      </c>
      <c r="W590" s="11">
        <f>'OddsRatio_working_3-way'!V590^2+4*'OddsRatio_working_3-way'!U590^3/27</f>
        <v>-0.23217081751046179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0.24623630366066604</v>
      </c>
      <c r="Y590" s="11">
        <f>IF('OddsRatio_working_3-way'!W590&gt;=0,IF('OddsRatio_working_3-way'!V590+SQRT('OddsRatio_working_3-way'!W590)&gt;0,0,PI()),ACOS('OddsRatio_working_3-way'!V590/(2*'OddsRatio_working_3-way'!X590)))</f>
        <v>1.3626319620938372</v>
      </c>
      <c r="Z590" s="11">
        <f>'OddsRatio_working_3-way'!X590^(1/3)*COS('OddsRatio_working_3-way'!Y590/3)</f>
        <v>0.56323218751731219</v>
      </c>
      <c r="AA590" s="11">
        <f>'OddsRatio_working_3-way'!X590^(1/3)*COS(('OddsRatio_working_3-way'!Y590+2*PI())/3)</f>
        <v>-0.51977576854817842</v>
      </c>
      <c r="AB590" s="11">
        <f>'OddsRatio_working_3-way'!X590^(1/3)*COS(('OddsRatio_working_3-way'!Y590+4*PI())/3)</f>
        <v>-4.3456418969133756E-2</v>
      </c>
      <c r="AC590" s="11">
        <f>'OddsRatio_working_3-way'!X590^(1/3)*SIN('OddsRatio_working_3-way'!Y590/3)</f>
        <v>0.27500310469968892</v>
      </c>
      <c r="AD590" s="11">
        <f>'OddsRatio_working_3-way'!X590^(1/3)*SIN(('OddsRatio_working_3-way'!Y590+2*PI())/3)</f>
        <v>0.35027183026922859</v>
      </c>
      <c r="AE590" s="11">
        <f>'OddsRatio_working_3-way'!X590^(1/3)*SIN(('OddsRatio_working_3-way'!Y590+4*PI())/3)</f>
        <v>-0.62527493496891751</v>
      </c>
      <c r="AF590" s="11">
        <f>-'OddsRatio_working_3-way'!U590/(3*'OddsRatio_working_3-way'!X590^(1/3))*COS(('OddsRatio_working_3-way'!Y590)/3)</f>
        <v>0.56323218751731219</v>
      </c>
      <c r="AG590" s="11">
        <f>-'OddsRatio_working_3-way'!U590/(3*'OddsRatio_working_3-way'!X590^(1/3))*COS(('OddsRatio_working_3-way'!Y590+2*PI())/3)</f>
        <v>-0.51977576854817842</v>
      </c>
      <c r="AH590" s="11">
        <f>-'OddsRatio_working_3-way'!U590/(3*'OddsRatio_working_3-way'!X590^(1/3))*COS(('OddsRatio_working_3-way'!Y590+4*PI())/3)</f>
        <v>-4.3456418969133756E-2</v>
      </c>
      <c r="AI590" s="11">
        <f>'OddsRatio_working_3-way'!U590/(3*'OddsRatio_working_3-way'!X590^(1/3))*SIN(('OddsRatio_working_3-way'!Y590)/3)</f>
        <v>-0.27500310469968892</v>
      </c>
      <c r="AJ590" s="11">
        <f>'OddsRatio_working_3-way'!U590/(3*'OddsRatio_working_3-way'!X590^(1/3))*SIN(('OddsRatio_working_3-way'!Y590+2*PI())/3)</f>
        <v>-0.35027183026922859</v>
      </c>
      <c r="AK590" s="11">
        <f>'OddsRatio_working_3-way'!U590/(3*'OddsRatio_working_3-way'!X590^(1/3))*SIN(('OddsRatio_working_3-way'!Y590+4*PI())/3)</f>
        <v>0.62527493496891751</v>
      </c>
      <c r="AL590" s="11">
        <f>'OddsRatio_working_3-way'!Z590+'OddsRatio_working_3-way'!AF590</f>
        <v>1.1264643750346244</v>
      </c>
      <c r="AM590" s="11">
        <f>'OddsRatio_working_3-way'!AA590+'OddsRatio_working_3-way'!AG590</f>
        <v>-1.0395515370963568</v>
      </c>
      <c r="AN590" s="11">
        <f>'OddsRatio_working_3-way'!AB590+'OddsRatio_working_3-way'!AH590</f>
        <v>-8.6912837938267512E-2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1.1264643750346244</v>
      </c>
      <c r="AS590" s="11">
        <f>IF(('OddsRatio_working_3-way'!X590=0),IF(Q590&gt;0,-Q590^(1/3),(-Q590)^(1/3)),'OddsRatio_working_3-way'!AM590-'OddsRatio_working_3-way'!R590/3)</f>
        <v>-1.0395515370963568</v>
      </c>
      <c r="AT590" s="11">
        <f>IF(('OddsRatio_working_3-way'!X590=0),IF(Q590&gt;0,-Q590^(1/3),(-Q590)^(1/3)),'OddsRatio_working_3-way'!AN590-'OddsRatio_working_3-way'!R590/3)</f>
        <v>-8.6912837938267512E-2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9">
        <f t="shared" si="130"/>
        <v>0.79569134742175562</v>
      </c>
      <c r="E591" s="9">
        <f t="shared" si="131"/>
        <v>0.13601306318747505</v>
      </c>
      <c r="F591" s="9">
        <f t="shared" si="132"/>
        <v>6.8295589390769365E-2</v>
      </c>
      <c r="G591" s="9">
        <f t="shared" si="133"/>
        <v>1.1163857598162181</v>
      </c>
      <c r="H591" s="9">
        <f t="shared" si="134"/>
        <v>1.2567687247577304</v>
      </c>
      <c r="I591" s="9">
        <f t="shared" si="135"/>
        <v>7.3522349733542827</v>
      </c>
      <c r="J591" s="9">
        <f t="shared" si="136"/>
        <v>14.64223398495419</v>
      </c>
      <c r="K591" s="11">
        <f t="shared" si="137"/>
        <v>0.81300813008130079</v>
      </c>
      <c r="L591" s="11">
        <f t="shared" si="138"/>
        <v>0.14947683109118085</v>
      </c>
      <c r="M591" s="11">
        <f t="shared" si="139"/>
        <v>7.5642965204235996E-2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-0.14701059115500836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0.16675336186819803</v>
      </c>
      <c r="Q591" s="11">
        <f>2*'OddsRatio_working_3-way'!K591*'OddsRatio_working_3-way'!L591*'OddsRatio_working_3-way'!M591</f>
        <v>1.8385155663527893E-2</v>
      </c>
      <c r="R591" s="11">
        <f t="shared" si="140"/>
        <v>0</v>
      </c>
      <c r="S591" s="11">
        <f t="shared" si="141"/>
        <v>-1.1342948869062968</v>
      </c>
      <c r="T591" s="11">
        <f t="shared" si="142"/>
        <v>-0.12506007573388053</v>
      </c>
      <c r="U591" s="11">
        <f>'OddsRatio_working_3-way'!S591-'OddsRatio_working_3-way'!R591^2/3</f>
        <v>-1.1342948869062968</v>
      </c>
      <c r="V591" s="11">
        <f>'OddsRatio_working_3-way'!S591*'OddsRatio_working_3-way'!R591/3-2*'OddsRatio_working_3-way'!R591^3/27-'OddsRatio_working_3-way'!T591</f>
        <v>0.12506007573388053</v>
      </c>
      <c r="W591" s="11">
        <f>'OddsRatio_working_3-way'!V591^2+4*'OddsRatio_working_3-way'!U591^3/27</f>
        <v>-0.20056916777108913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0.23249150001325483</v>
      </c>
      <c r="Y591" s="11">
        <f>IF('OddsRatio_working_3-way'!W591&gt;=0,IF('OddsRatio_working_3-way'!V591+SQRT('OddsRatio_working_3-way'!W591)&gt;0,0,PI()),ACOS('OddsRatio_working_3-way'!V591/(2*'OddsRatio_working_3-way'!X591)))</f>
        <v>1.298487159068388</v>
      </c>
      <c r="Z591" s="11">
        <f>'OddsRatio_working_3-way'!X591^(1/3)*COS('OddsRatio_working_3-way'!Y591/3)</f>
        <v>0.55819287990810917</v>
      </c>
      <c r="AA591" s="11">
        <f>'OddsRatio_working_3-way'!X591^(1/3)*COS(('OddsRatio_working_3-way'!Y591+2*PI())/3)</f>
        <v>-0.5024554633703755</v>
      </c>
      <c r="AB591" s="11">
        <f>'OddsRatio_working_3-way'!X591^(1/3)*COS(('OddsRatio_working_3-way'!Y591+4*PI())/3)</f>
        <v>-5.5737416537733606E-2</v>
      </c>
      <c r="AC591" s="11">
        <f>'OddsRatio_working_3-way'!X591^(1/3)*SIN('OddsRatio_working_3-way'!Y591/3)</f>
        <v>0.2579127845906895</v>
      </c>
      <c r="AD591" s="11">
        <f>'OddsRatio_working_3-way'!X591^(1/3)*SIN(('OddsRatio_working_3-way'!Y591+2*PI())/3)</f>
        <v>0.35445282191667415</v>
      </c>
      <c r="AE591" s="11">
        <f>'OddsRatio_working_3-way'!X591^(1/3)*SIN(('OddsRatio_working_3-way'!Y591+4*PI())/3)</f>
        <v>-0.61236560650736371</v>
      </c>
      <c r="AF591" s="11">
        <f>-'OddsRatio_working_3-way'!U591/(3*'OddsRatio_working_3-way'!X591^(1/3))*COS(('OddsRatio_working_3-way'!Y591)/3)</f>
        <v>0.55819287990810906</v>
      </c>
      <c r="AG591" s="11">
        <f>-'OddsRatio_working_3-way'!U591/(3*'OddsRatio_working_3-way'!X591^(1/3))*COS(('OddsRatio_working_3-way'!Y591+2*PI())/3)</f>
        <v>-0.50245546337037539</v>
      </c>
      <c r="AH591" s="11">
        <f>-'OddsRatio_working_3-way'!U591/(3*'OddsRatio_working_3-way'!X591^(1/3))*COS(('OddsRatio_working_3-way'!Y591+4*PI())/3)</f>
        <v>-5.5737416537733599E-2</v>
      </c>
      <c r="AI591" s="11">
        <f>'OddsRatio_working_3-way'!U591/(3*'OddsRatio_working_3-way'!X591^(1/3))*SIN(('OddsRatio_working_3-way'!Y591)/3)</f>
        <v>-0.2579127845906895</v>
      </c>
      <c r="AJ591" s="11">
        <f>'OddsRatio_working_3-way'!U591/(3*'OddsRatio_working_3-way'!X591^(1/3))*SIN(('OddsRatio_working_3-way'!Y591+2*PI())/3)</f>
        <v>-0.3544528219166741</v>
      </c>
      <c r="AK591" s="11">
        <f>'OddsRatio_working_3-way'!U591/(3*'OddsRatio_working_3-way'!X591^(1/3))*SIN(('OddsRatio_working_3-way'!Y591+4*PI())/3)</f>
        <v>0.6123656065073636</v>
      </c>
      <c r="AL591" s="11">
        <f>'OddsRatio_working_3-way'!Z591+'OddsRatio_working_3-way'!AF591</f>
        <v>1.1163857598162181</v>
      </c>
      <c r="AM591" s="11">
        <f>'OddsRatio_working_3-way'!AA591+'OddsRatio_working_3-way'!AG591</f>
        <v>-1.004910926740751</v>
      </c>
      <c r="AN591" s="11">
        <f>'OddsRatio_working_3-way'!AB591+'OddsRatio_working_3-way'!AH591</f>
        <v>-0.11147483307546721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1.1163857598162181</v>
      </c>
      <c r="AS591" s="11">
        <f>IF(('OddsRatio_working_3-way'!X591=0),IF(Q591&gt;0,-Q591^(1/3),(-Q591)^(1/3)),'OddsRatio_working_3-way'!AM591-'OddsRatio_working_3-way'!R591/3)</f>
        <v>-1.004910926740751</v>
      </c>
      <c r="AT591" s="11">
        <f>IF(('OddsRatio_working_3-way'!X591=0),IF(Q591&gt;0,-Q591^(1/3),(-Q591)^(1/3)),'OddsRatio_working_3-way'!AN591-'OddsRatio_working_3-way'!R591/3)</f>
        <v>-0.11147483307546721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9">
        <f t="shared" si="130"/>
        <v>0.4262580011589695</v>
      </c>
      <c r="E592" s="9">
        <f t="shared" si="131"/>
        <v>0.30440800694774917</v>
      </c>
      <c r="F592" s="9">
        <f t="shared" si="132"/>
        <v>0.2693339918932815</v>
      </c>
      <c r="G592" s="9">
        <f t="shared" si="133"/>
        <v>1.0434085417807357</v>
      </c>
      <c r="H592" s="9">
        <f t="shared" si="134"/>
        <v>2.3459970188971493</v>
      </c>
      <c r="I592" s="9">
        <f t="shared" si="135"/>
        <v>3.2850647064998109</v>
      </c>
      <c r="J592" s="9">
        <f t="shared" si="136"/>
        <v>3.7128622086299123</v>
      </c>
      <c r="K592" s="11">
        <f t="shared" si="137"/>
        <v>0.4366812227074236</v>
      </c>
      <c r="L592" s="11">
        <f t="shared" si="138"/>
        <v>0.31347962382445144</v>
      </c>
      <c r="M592" s="11">
        <f t="shared" si="139"/>
        <v>0.27777777777777779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-0.27930486920096931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0.23119312382977492</v>
      </c>
      <c r="Q592" s="11">
        <f>2*'OddsRatio_working_3-way'!K592*'OddsRatio_working_3-way'!L592*'OddsRatio_working_3-way'!M592</f>
        <v>7.6050369680847024E-2</v>
      </c>
      <c r="R592" s="11">
        <f t="shared" si="140"/>
        <v>0</v>
      </c>
      <c r="S592" s="11">
        <f t="shared" si="141"/>
        <v>-0.82774469521841254</v>
      </c>
      <c r="T592" s="11">
        <f t="shared" si="142"/>
        <v>-0.27228443921658313</v>
      </c>
      <c r="U592" s="11">
        <f>'OddsRatio_working_3-way'!S592-'OddsRatio_working_3-way'!R592^2/3</f>
        <v>-0.82774469521841254</v>
      </c>
      <c r="V592" s="11">
        <f>'OddsRatio_working_3-way'!S592*'OddsRatio_working_3-way'!R592/3-2*'OddsRatio_working_3-way'!R592^3/27-'OddsRatio_working_3-way'!T592</f>
        <v>0.27228443921658313</v>
      </c>
      <c r="W592" s="11">
        <f>'OddsRatio_working_3-way'!V592^2+4*'OddsRatio_working_3-way'!U592^3/27</f>
        <v>-9.8817197563122877E-3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0.14493148001366149</v>
      </c>
      <c r="Y592" s="11">
        <f>IF('OddsRatio_working_3-way'!W592&gt;=0,IF('OddsRatio_working_3-way'!V592+SQRT('OddsRatio_working_3-way'!W592)&gt;0,0,PI()),ACOS('OddsRatio_working_3-way'!V592/(2*'OddsRatio_working_3-way'!X592)))</f>
        <v>0.35004945566383849</v>
      </c>
      <c r="Z592" s="11">
        <f>'OddsRatio_working_3-way'!X592^(1/3)*COS('OddsRatio_working_3-way'!Y592/3)</f>
        <v>0.52170427089036786</v>
      </c>
      <c r="AA592" s="11">
        <f>'OddsRatio_working_3-way'!X592^(1/3)*COS(('OddsRatio_working_3-way'!Y592+2*PI())/3)</f>
        <v>-0.31381121498463027</v>
      </c>
      <c r="AB592" s="11">
        <f>'OddsRatio_working_3-way'!X592^(1/3)*COS(('OddsRatio_working_3-way'!Y592+4*PI())/3)</f>
        <v>-0.20789305590573751</v>
      </c>
      <c r="AC592" s="11">
        <f>'OddsRatio_working_3-way'!X592^(1/3)*SIN('OddsRatio_working_3-way'!Y592/3)</f>
        <v>6.1151877656268325E-2</v>
      </c>
      <c r="AD592" s="11">
        <f>'OddsRatio_working_3-way'!X592^(1/3)*SIN(('OddsRatio_working_3-way'!Y592+2*PI())/3)</f>
        <v>0.42123321302576289</v>
      </c>
      <c r="AE592" s="11">
        <f>'OddsRatio_working_3-way'!X592^(1/3)*SIN(('OddsRatio_working_3-way'!Y592+4*PI())/3)</f>
        <v>-0.48238509068203117</v>
      </c>
      <c r="AF592" s="11">
        <f>-'OddsRatio_working_3-way'!U592/(3*'OddsRatio_working_3-way'!X592^(1/3))*COS(('OddsRatio_working_3-way'!Y592)/3)</f>
        <v>0.52170427089036775</v>
      </c>
      <c r="AG592" s="11">
        <f>-'OddsRatio_working_3-way'!U592/(3*'OddsRatio_working_3-way'!X592^(1/3))*COS(('OddsRatio_working_3-way'!Y592+2*PI())/3)</f>
        <v>-0.31381121498463022</v>
      </c>
      <c r="AH592" s="11">
        <f>-'OddsRatio_working_3-way'!U592/(3*'OddsRatio_working_3-way'!X592^(1/3))*COS(('OddsRatio_working_3-way'!Y592+4*PI())/3)</f>
        <v>-0.20789305590573745</v>
      </c>
      <c r="AI592" s="11">
        <f>'OddsRatio_working_3-way'!U592/(3*'OddsRatio_working_3-way'!X592^(1/3))*SIN(('OddsRatio_working_3-way'!Y592)/3)</f>
        <v>-6.1151877656268318E-2</v>
      </c>
      <c r="AJ592" s="11">
        <f>'OddsRatio_working_3-way'!U592/(3*'OddsRatio_working_3-way'!X592^(1/3))*SIN(('OddsRatio_working_3-way'!Y592+2*PI())/3)</f>
        <v>-0.42123321302576283</v>
      </c>
      <c r="AK592" s="11">
        <f>'OddsRatio_working_3-way'!U592/(3*'OddsRatio_working_3-way'!X592^(1/3))*SIN(('OddsRatio_working_3-way'!Y592+4*PI())/3)</f>
        <v>0.48238509068203106</v>
      </c>
      <c r="AL592" s="11">
        <f>'OddsRatio_working_3-way'!Z592+'OddsRatio_working_3-way'!AF592</f>
        <v>1.0434085417807357</v>
      </c>
      <c r="AM592" s="11">
        <f>'OddsRatio_working_3-way'!AA592+'OddsRatio_working_3-way'!AG592</f>
        <v>-0.62762242996926054</v>
      </c>
      <c r="AN592" s="11">
        <f>'OddsRatio_working_3-way'!AB592+'OddsRatio_working_3-way'!AH592</f>
        <v>-0.41578611181147496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1.0434085417807357</v>
      </c>
      <c r="AS592" s="11">
        <f>IF(('OddsRatio_working_3-way'!X592=0),IF(Q592&gt;0,-Q592^(1/3),(-Q592)^(1/3)),'OddsRatio_working_3-way'!AM592-'OddsRatio_working_3-way'!R592/3)</f>
        <v>-0.62762242996926054</v>
      </c>
      <c r="AT592" s="11">
        <f>IF(('OddsRatio_working_3-way'!X592=0),IF(Q592&gt;0,-Q592^(1/3),(-Q592)^(1/3)),'OddsRatio_working_3-way'!AN592-'OddsRatio_working_3-way'!R592/3)</f>
        <v>-0.41578611181147496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9">
        <f t="shared" si="130"/>
        <v>0.24775432764678212</v>
      </c>
      <c r="E593" s="9">
        <f t="shared" si="131"/>
        <v>0.33885280935838197</v>
      </c>
      <c r="F593" s="9">
        <f t="shared" si="132"/>
        <v>0.41339286299483607</v>
      </c>
      <c r="G593" s="9">
        <f t="shared" si="133"/>
        <v>1.0433870920869466</v>
      </c>
      <c r="H593" s="9">
        <f t="shared" si="134"/>
        <v>4.036256437973015</v>
      </c>
      <c r="I593" s="9">
        <f t="shared" si="135"/>
        <v>2.9511338622025907</v>
      </c>
      <c r="J593" s="9">
        <f t="shared" si="136"/>
        <v>2.4190064452382467</v>
      </c>
      <c r="K593" s="11">
        <f t="shared" si="137"/>
        <v>0.25575447570332482</v>
      </c>
      <c r="L593" s="11">
        <f t="shared" si="138"/>
        <v>0.34843205574912889</v>
      </c>
      <c r="M593" s="11">
        <f t="shared" si="139"/>
        <v>0.42372881355932207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-0.27944918463817769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0.23184498919541938</v>
      </c>
      <c r="Q593" s="11">
        <f>2*'OddsRatio_working_3-way'!K593*'OddsRatio_working_3-way'!L593*'OddsRatio_working_3-way'!M593</f>
        <v>7.551954045453399E-2</v>
      </c>
      <c r="R593" s="11">
        <f t="shared" si="140"/>
        <v>0</v>
      </c>
      <c r="S593" s="11">
        <f t="shared" si="141"/>
        <v>-0.82964990395518678</v>
      </c>
      <c r="T593" s="11">
        <f t="shared" si="142"/>
        <v>-0.27024426838931159</v>
      </c>
      <c r="U593" s="11">
        <f>'OddsRatio_working_3-way'!S593-'OddsRatio_working_3-way'!R593^2/3</f>
        <v>-0.82964990395518678</v>
      </c>
      <c r="V593" s="11">
        <f>'OddsRatio_working_3-way'!S593*'OddsRatio_working_3-way'!R593/3-2*'OddsRatio_working_3-way'!R593^3/27-'OddsRatio_working_3-way'!T593</f>
        <v>0.27024426838931159</v>
      </c>
      <c r="W593" s="11">
        <f>'OddsRatio_working_3-way'!V593^2+4*'OddsRatio_working_3-way'!U593^3/27</f>
        <v>-1.1570074166237329E-2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0.14543214806526755</v>
      </c>
      <c r="Y593" s="11">
        <f>IF('OddsRatio_working_3-way'!W593&gt;=0,IF('OddsRatio_working_3-way'!V593+SQRT('OddsRatio_working_3-way'!W593)&gt;0,0,PI()),ACOS('OddsRatio_working_3-way'!V593/(2*'OddsRatio_working_3-way'!X593)))</f>
        <v>0.37880360428303583</v>
      </c>
      <c r="Z593" s="11">
        <f>'OddsRatio_working_3-way'!X593^(1/3)*COS('OddsRatio_working_3-way'!Y593/3)</f>
        <v>0.5216935460434734</v>
      </c>
      <c r="AA593" s="11">
        <f>'OddsRatio_working_3-way'!X593^(1/3)*COS(('OddsRatio_working_3-way'!Y593+2*PI())/3)</f>
        <v>-0.31819970669767395</v>
      </c>
      <c r="AB593" s="11">
        <f>'OddsRatio_working_3-way'!X593^(1/3)*COS(('OddsRatio_working_3-way'!Y593+4*PI())/3)</f>
        <v>-0.20349383934579959</v>
      </c>
      <c r="AC593" s="11">
        <f>'OddsRatio_working_3-way'!X593^(1/3)*SIN('OddsRatio_working_3-way'!Y593/3)</f>
        <v>6.6225463393234374E-2</v>
      </c>
      <c r="AD593" s="11">
        <f>'OddsRatio_working_3-way'!X593^(1/3)*SIN(('OddsRatio_working_3-way'!Y593+2*PI())/3)</f>
        <v>0.41868713216741754</v>
      </c>
      <c r="AE593" s="11">
        <f>'OddsRatio_working_3-way'!X593^(1/3)*SIN(('OddsRatio_working_3-way'!Y593+4*PI())/3)</f>
        <v>-0.48491259556065175</v>
      </c>
      <c r="AF593" s="11">
        <f>-'OddsRatio_working_3-way'!U593/(3*'OddsRatio_working_3-way'!X593^(1/3))*COS(('OddsRatio_working_3-way'!Y593)/3)</f>
        <v>0.52169354604347329</v>
      </c>
      <c r="AG593" s="11">
        <f>-'OddsRatio_working_3-way'!U593/(3*'OddsRatio_working_3-way'!X593^(1/3))*COS(('OddsRatio_working_3-way'!Y593+2*PI())/3)</f>
        <v>-0.31819970669767383</v>
      </c>
      <c r="AH593" s="11">
        <f>-'OddsRatio_working_3-way'!U593/(3*'OddsRatio_working_3-way'!X593^(1/3))*COS(('OddsRatio_working_3-way'!Y593+4*PI())/3)</f>
        <v>-0.20349383934579957</v>
      </c>
      <c r="AI593" s="11">
        <f>'OddsRatio_working_3-way'!U593/(3*'OddsRatio_working_3-way'!X593^(1/3))*SIN(('OddsRatio_working_3-way'!Y593)/3)</f>
        <v>-6.622546339323436E-2</v>
      </c>
      <c r="AJ593" s="11">
        <f>'OddsRatio_working_3-way'!U593/(3*'OddsRatio_working_3-way'!X593^(1/3))*SIN(('OddsRatio_working_3-way'!Y593+2*PI())/3)</f>
        <v>-0.41868713216741749</v>
      </c>
      <c r="AK593" s="11">
        <f>'OddsRatio_working_3-way'!U593/(3*'OddsRatio_working_3-way'!X593^(1/3))*SIN(('OddsRatio_working_3-way'!Y593+4*PI())/3)</f>
        <v>0.48491259556065164</v>
      </c>
      <c r="AL593" s="11">
        <f>'OddsRatio_working_3-way'!Z593+'OddsRatio_working_3-way'!AF593</f>
        <v>1.0433870920869466</v>
      </c>
      <c r="AM593" s="11">
        <f>'OddsRatio_working_3-way'!AA593+'OddsRatio_working_3-way'!AG593</f>
        <v>-0.63639941339534778</v>
      </c>
      <c r="AN593" s="11">
        <f>'OddsRatio_working_3-way'!AB593+'OddsRatio_working_3-way'!AH593</f>
        <v>-0.40698767869159913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1.0433870920869466</v>
      </c>
      <c r="AS593" s="11">
        <f>IF(('OddsRatio_working_3-way'!X593=0),IF(Q593&gt;0,-Q593^(1/3),(-Q593)^(1/3)),'OddsRatio_working_3-way'!AM593-'OddsRatio_working_3-way'!R593/3)</f>
        <v>-0.63639941339534778</v>
      </c>
      <c r="AT593" s="11">
        <f>IF(('OddsRatio_working_3-way'!X593=0),IF(Q593&gt;0,-Q593^(1/3),(-Q593)^(1/3)),'OddsRatio_working_3-way'!AN593-'OddsRatio_working_3-way'!R593/3)</f>
        <v>-0.40698767869159913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9">
        <f t="shared" si="130"/>
        <v>0.69000751895001788</v>
      </c>
      <c r="E594" s="9">
        <f t="shared" si="131"/>
        <v>0.19955116321813496</v>
      </c>
      <c r="F594" s="9">
        <f t="shared" si="132"/>
        <v>0.11044131783184731</v>
      </c>
      <c r="G594" s="9">
        <f t="shared" si="133"/>
        <v>1.0696656421315831</v>
      </c>
      <c r="H594" s="9">
        <f t="shared" si="134"/>
        <v>1.4492595696952646</v>
      </c>
      <c r="I594" s="9">
        <f t="shared" si="135"/>
        <v>5.0112461579934369</v>
      </c>
      <c r="J594" s="9">
        <f t="shared" si="136"/>
        <v>9.0545822852508184</v>
      </c>
      <c r="K594" s="11">
        <f t="shared" si="137"/>
        <v>0.70422535211267612</v>
      </c>
      <c r="L594" s="11">
        <f t="shared" si="138"/>
        <v>0.21052631578947367</v>
      </c>
      <c r="M594" s="11">
        <f t="shared" si="139"/>
        <v>0.1172332942555686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-0.20613158807227272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0.20335501005043033</v>
      </c>
      <c r="Q594" s="11">
        <f>2*'OddsRatio_working_3-way'!K594*'OddsRatio_working_3-way'!L594*'OddsRatio_working_3-way'!M594</f>
        <v>3.4761540179560742E-2</v>
      </c>
      <c r="R594" s="11">
        <f t="shared" si="140"/>
        <v>0</v>
      </c>
      <c r="S594" s="11">
        <f t="shared" si="141"/>
        <v>-0.98653007019540895</v>
      </c>
      <c r="T594" s="11">
        <f t="shared" si="142"/>
        <v>-0.16863761883682205</v>
      </c>
      <c r="U594" s="11">
        <f>'OddsRatio_working_3-way'!S594-'OddsRatio_working_3-way'!R594^2/3</f>
        <v>-0.98653007019540895</v>
      </c>
      <c r="V594" s="11">
        <f>'OddsRatio_working_3-way'!S594*'OddsRatio_working_3-way'!R594/3-2*'OddsRatio_working_3-way'!R594^3/27-'OddsRatio_working_3-way'!T594</f>
        <v>0.16863761883682205</v>
      </c>
      <c r="W594" s="11">
        <f>'OddsRatio_working_3-way'!V594^2+4*'OddsRatio_working_3-way'!U594^3/27</f>
        <v>-0.11380314368228146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0.18857477970902867</v>
      </c>
      <c r="Y594" s="11">
        <f>IF('OddsRatio_working_3-way'!W594&gt;=0,IF('OddsRatio_working_3-way'!V594+SQRT('OddsRatio_working_3-way'!W594)&gt;0,0,PI()),ACOS('OddsRatio_working_3-way'!V594/(2*'OddsRatio_working_3-way'!X594)))</f>
        <v>1.107234066908291</v>
      </c>
      <c r="Z594" s="11">
        <f>'OddsRatio_working_3-way'!X594^(1/3)*COS('OddsRatio_working_3-way'!Y594/3)</f>
        <v>0.53483282106579155</v>
      </c>
      <c r="AA594" s="11">
        <f>'OddsRatio_working_3-way'!X594^(1/3)*COS(('OddsRatio_working_3-way'!Y594+2*PI())/3)</f>
        <v>-0.44657530001917684</v>
      </c>
      <c r="AB594" s="11">
        <f>'OddsRatio_working_3-way'!X594^(1/3)*COS(('OddsRatio_working_3-way'!Y594+4*PI())/3)</f>
        <v>-8.8257521046614579E-2</v>
      </c>
      <c r="AC594" s="11">
        <f>'OddsRatio_working_3-way'!X594^(1/3)*SIN('OddsRatio_working_3-way'!Y594/3)</f>
        <v>0.2068748661452377</v>
      </c>
      <c r="AD594" s="11">
        <f>'OddsRatio_working_3-way'!X594^(1/3)*SIN(('OddsRatio_working_3-way'!Y594+2*PI())/3)</f>
        <v>0.35974137674805379</v>
      </c>
      <c r="AE594" s="11">
        <f>'OddsRatio_working_3-way'!X594^(1/3)*SIN(('OddsRatio_working_3-way'!Y594+4*PI())/3)</f>
        <v>-0.56661624289329138</v>
      </c>
      <c r="AF594" s="11">
        <f>-'OddsRatio_working_3-way'!U594/(3*'OddsRatio_working_3-way'!X594^(1/3))*COS(('OddsRatio_working_3-way'!Y594)/3)</f>
        <v>0.53483282106579155</v>
      </c>
      <c r="AG594" s="11">
        <f>-'OddsRatio_working_3-way'!U594/(3*'OddsRatio_working_3-way'!X594^(1/3))*COS(('OddsRatio_working_3-way'!Y594+2*PI())/3)</f>
        <v>-0.44657530001917684</v>
      </c>
      <c r="AH594" s="11">
        <f>-'OddsRatio_working_3-way'!U594/(3*'OddsRatio_working_3-way'!X594^(1/3))*COS(('OddsRatio_working_3-way'!Y594+4*PI())/3)</f>
        <v>-8.8257521046614579E-2</v>
      </c>
      <c r="AI594" s="11">
        <f>'OddsRatio_working_3-way'!U594/(3*'OddsRatio_working_3-way'!X594^(1/3))*SIN(('OddsRatio_working_3-way'!Y594)/3)</f>
        <v>-0.2068748661452377</v>
      </c>
      <c r="AJ594" s="11">
        <f>'OddsRatio_working_3-way'!U594/(3*'OddsRatio_working_3-way'!X594^(1/3))*SIN(('OddsRatio_working_3-way'!Y594+2*PI())/3)</f>
        <v>-0.35974137674805379</v>
      </c>
      <c r="AK594" s="11">
        <f>'OddsRatio_working_3-way'!U594/(3*'OddsRatio_working_3-way'!X594^(1/3))*SIN(('OddsRatio_working_3-way'!Y594+4*PI())/3)</f>
        <v>0.56661624289329138</v>
      </c>
      <c r="AL594" s="11">
        <f>'OddsRatio_working_3-way'!Z594+'OddsRatio_working_3-way'!AF594</f>
        <v>1.0696656421315831</v>
      </c>
      <c r="AM594" s="11">
        <f>'OddsRatio_working_3-way'!AA594+'OddsRatio_working_3-way'!AG594</f>
        <v>-0.89315060003835367</v>
      </c>
      <c r="AN594" s="11">
        <f>'OddsRatio_working_3-way'!AB594+'OddsRatio_working_3-way'!AH594</f>
        <v>-0.17651504209322916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1.0696656421315831</v>
      </c>
      <c r="AS594" s="11">
        <f>IF(('OddsRatio_working_3-way'!X594=0),IF(Q594&gt;0,-Q594^(1/3),(-Q594)^(1/3)),'OddsRatio_working_3-way'!AM594-'OddsRatio_working_3-way'!R594/3)</f>
        <v>-0.89315060003835367</v>
      </c>
      <c r="AT594" s="11">
        <f>IF(('OddsRatio_working_3-way'!X594=0),IF(Q594&gt;0,-Q594^(1/3),(-Q594)^(1/3)),'OddsRatio_working_3-way'!AN594-'OddsRatio_working_3-way'!R594/3)</f>
        <v>-0.17651504209322916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9">
        <f t="shared" si="130"/>
        <v>7.9801109028877312E-2</v>
      </c>
      <c r="E595" s="9">
        <f t="shared" si="131"/>
        <v>0.16625202806132591</v>
      </c>
      <c r="F595" s="9">
        <f t="shared" si="132"/>
        <v>0.75394686290979673</v>
      </c>
      <c r="G595" s="9">
        <f t="shared" si="133"/>
        <v>1.0878447328086276</v>
      </c>
      <c r="H595" s="9">
        <f t="shared" si="134"/>
        <v>12.531154167771453</v>
      </c>
      <c r="I595" s="9">
        <f t="shared" si="135"/>
        <v>6.0149642182477727</v>
      </c>
      <c r="J595" s="9">
        <f t="shared" si="136"/>
        <v>1.3263534198425884</v>
      </c>
      <c r="K595" s="11">
        <f t="shared" si="137"/>
        <v>8.6206896551724144E-2</v>
      </c>
      <c r="L595" s="11">
        <f t="shared" si="138"/>
        <v>0.17825311942959002</v>
      </c>
      <c r="M595" s="11">
        <f t="shared" si="139"/>
        <v>0.76923076923076916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-0.17328614590277869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0.18333593384303321</v>
      </c>
      <c r="Q595" s="11">
        <f>2*'OddsRatio_working_3-way'!K595*'OddsRatio_working_3-way'!L595*'OddsRatio_working_3-way'!M595</f>
        <v>2.3640997271828914E-2</v>
      </c>
      <c r="R595" s="11">
        <f t="shared" si="140"/>
        <v>0</v>
      </c>
      <c r="S595" s="11">
        <f t="shared" si="141"/>
        <v>-1.0579953341791841</v>
      </c>
      <c r="T595" s="11">
        <f t="shared" si="142"/>
        <v>-0.13642750924296382</v>
      </c>
      <c r="U595" s="11">
        <f>'OddsRatio_working_3-way'!S595-'OddsRatio_working_3-way'!R595^2/3</f>
        <v>-1.0579953341791841</v>
      </c>
      <c r="V595" s="11">
        <f>'OddsRatio_working_3-way'!S595*'OddsRatio_working_3-way'!R595/3-2*'OddsRatio_working_3-way'!R595^3/27-'OddsRatio_working_3-way'!T595</f>
        <v>0.13642750924296382</v>
      </c>
      <c r="W595" s="11">
        <f>'OddsRatio_working_3-way'!V595^2+4*'OddsRatio_working_3-way'!U595^3/27</f>
        <v>-0.15683515602747097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0.20943234068889047</v>
      </c>
      <c r="Y595" s="11">
        <f>IF('OddsRatio_working_3-way'!W595&gt;=0,IF('OddsRatio_working_3-way'!V595+SQRT('OddsRatio_working_3-way'!W595)&gt;0,0,PI()),ACOS('OddsRatio_working_3-way'!V595/(2*'OddsRatio_working_3-way'!X595)))</f>
        <v>1.2390360343255837</v>
      </c>
      <c r="Z595" s="11">
        <f>'OddsRatio_working_3-way'!X595^(1/3)*COS('OddsRatio_working_3-way'!Y595/3)</f>
        <v>0.54392236640431391</v>
      </c>
      <c r="AA595" s="11">
        <f>'OddsRatio_working_3-way'!X595^(1/3)*COS(('OddsRatio_working_3-way'!Y595+2*PI())/3)</f>
        <v>-0.47838351251428479</v>
      </c>
      <c r="AB595" s="11">
        <f>'OddsRatio_working_3-way'!X595^(1/3)*COS(('OddsRatio_working_3-way'!Y595+4*PI())/3)</f>
        <v>-6.5538853890029503E-2</v>
      </c>
      <c r="AC595" s="11">
        <f>'OddsRatio_working_3-way'!X595^(1/3)*SIN('OddsRatio_working_3-way'!Y595/3)</f>
        <v>0.23835597479021323</v>
      </c>
      <c r="AD595" s="11">
        <f>'OddsRatio_working_3-way'!X595^(1/3)*SIN(('OddsRatio_working_3-way'!Y595+2*PI())/3)</f>
        <v>0.35187259959757677</v>
      </c>
      <c r="AE595" s="11">
        <f>'OddsRatio_working_3-way'!X595^(1/3)*SIN(('OddsRatio_working_3-way'!Y595+4*PI())/3)</f>
        <v>-0.59022857438778986</v>
      </c>
      <c r="AF595" s="11">
        <f>-'OddsRatio_working_3-way'!U595/(3*'OddsRatio_working_3-way'!X595^(1/3))*COS(('OddsRatio_working_3-way'!Y595)/3)</f>
        <v>0.5439223664043138</v>
      </c>
      <c r="AG595" s="11">
        <f>-'OddsRatio_working_3-way'!U595/(3*'OddsRatio_working_3-way'!X595^(1/3))*COS(('OddsRatio_working_3-way'!Y595+2*PI())/3)</f>
        <v>-0.47838351251428474</v>
      </c>
      <c r="AH595" s="11">
        <f>-'OddsRatio_working_3-way'!U595/(3*'OddsRatio_working_3-way'!X595^(1/3))*COS(('OddsRatio_working_3-way'!Y595+4*PI())/3)</f>
        <v>-6.5538853890029489E-2</v>
      </c>
      <c r="AI595" s="11">
        <f>'OddsRatio_working_3-way'!U595/(3*'OddsRatio_working_3-way'!X595^(1/3))*SIN(('OddsRatio_working_3-way'!Y595)/3)</f>
        <v>-0.23835597479021317</v>
      </c>
      <c r="AJ595" s="11">
        <f>'OddsRatio_working_3-way'!U595/(3*'OddsRatio_working_3-way'!X595^(1/3))*SIN(('OddsRatio_working_3-way'!Y595+2*PI())/3)</f>
        <v>-0.35187259959757666</v>
      </c>
      <c r="AK595" s="11">
        <f>'OddsRatio_working_3-way'!U595/(3*'OddsRatio_working_3-way'!X595^(1/3))*SIN(('OddsRatio_working_3-way'!Y595+4*PI())/3)</f>
        <v>0.59022857438778975</v>
      </c>
      <c r="AL595" s="11">
        <f>'OddsRatio_working_3-way'!Z595+'OddsRatio_working_3-way'!AF595</f>
        <v>1.0878447328086276</v>
      </c>
      <c r="AM595" s="11">
        <f>'OddsRatio_working_3-way'!AA595+'OddsRatio_working_3-way'!AG595</f>
        <v>-0.95676702502856958</v>
      </c>
      <c r="AN595" s="11">
        <f>'OddsRatio_working_3-way'!AB595+'OddsRatio_working_3-way'!AH595</f>
        <v>-0.13107770778005901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1.0878447328086276</v>
      </c>
      <c r="AS595" s="11">
        <f>IF(('OddsRatio_working_3-way'!X595=0),IF(Q595&gt;0,-Q595^(1/3),(-Q595)^(1/3)),'OddsRatio_working_3-way'!AM595-'OddsRatio_working_3-way'!R595/3)</f>
        <v>-0.95676702502856958</v>
      </c>
      <c r="AT595" s="11">
        <f>IF(('OddsRatio_working_3-way'!X595=0),IF(Q595&gt;0,-Q595^(1/3),(-Q595)^(1/3)),'OddsRatio_working_3-way'!AN595-'OddsRatio_working_3-way'!R595/3)</f>
        <v>-0.13107770778005901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9">
        <f t="shared" si="130"/>
        <v>0.66493767855727648</v>
      </c>
      <c r="E596" s="9">
        <f t="shared" si="131"/>
        <v>0.2120321908193897</v>
      </c>
      <c r="F596" s="9">
        <f t="shared" si="132"/>
        <v>0.12303013062333409</v>
      </c>
      <c r="G596" s="9">
        <f t="shared" si="133"/>
        <v>1.0497923723020695</v>
      </c>
      <c r="H596" s="9">
        <f t="shared" si="134"/>
        <v>1.5039003387049932</v>
      </c>
      <c r="I596" s="9">
        <f t="shared" si="135"/>
        <v>4.7162649979493256</v>
      </c>
      <c r="J596" s="9">
        <f t="shared" si="136"/>
        <v>8.1280902079310504</v>
      </c>
      <c r="K596" s="11">
        <f t="shared" si="137"/>
        <v>0.67567567567567566</v>
      </c>
      <c r="L596" s="11">
        <f t="shared" si="138"/>
        <v>0.22026431718061673</v>
      </c>
      <c r="M596" s="11">
        <f t="shared" si="139"/>
        <v>0.12836970474967907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-0.22042418705937405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0.20652406660674344</v>
      </c>
      <c r="Q596" s="11">
        <f>2*'OddsRatio_working_3-way'!K596*'OddsRatio_working_3-way'!L596*'OddsRatio_working_3-way'!M596</f>
        <v>3.8209818058601935E-2</v>
      </c>
      <c r="R596" s="11">
        <f t="shared" si="140"/>
        <v>0</v>
      </c>
      <c r="S596" s="11">
        <f t="shared" si="141"/>
        <v>-0.93693922324011369</v>
      </c>
      <c r="T596" s="11">
        <f t="shared" si="142"/>
        <v>-0.17334675730621901</v>
      </c>
      <c r="U596" s="11">
        <f>'OddsRatio_working_3-way'!S596-'OddsRatio_working_3-way'!R596^2/3</f>
        <v>-0.93693922324011369</v>
      </c>
      <c r="V596" s="11">
        <f>'OddsRatio_working_3-way'!S596*'OddsRatio_working_3-way'!R596/3-2*'OddsRatio_working_3-way'!R596^3/27-'OddsRatio_working_3-way'!T596</f>
        <v>0.17334675730621901</v>
      </c>
      <c r="W596" s="11">
        <f>'OddsRatio_working_3-way'!V596^2+4*'OddsRatio_working_3-way'!U596^3/27</f>
        <v>-9.1802291812868628E-2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0.17453609231434758</v>
      </c>
      <c r="Y596" s="11">
        <f>IF('OddsRatio_working_3-way'!W596&gt;=0,IF('OddsRatio_working_3-way'!V596+SQRT('OddsRatio_working_3-way'!W596)&gt;0,0,PI()),ACOS('OddsRatio_working_3-way'!V596/(2*'OddsRatio_working_3-way'!X596)))</f>
        <v>1.051127320428654</v>
      </c>
      <c r="Z596" s="11">
        <f>'OddsRatio_working_3-way'!X596^(1/3)*COS('OddsRatio_working_3-way'!Y596/3)</f>
        <v>0.52489618615103473</v>
      </c>
      <c r="AA596" s="11">
        <f>'OddsRatio_working_3-way'!X596^(1/3)*COS(('OddsRatio_working_3-way'!Y596+2*PI())/3)</f>
        <v>-0.42857395239038165</v>
      </c>
      <c r="AB596" s="11">
        <f>'OddsRatio_working_3-way'!X596^(1/3)*COS(('OddsRatio_working_3-way'!Y596+4*PI())/3)</f>
        <v>-9.6322233760653325E-2</v>
      </c>
      <c r="AC596" s="11">
        <f>'OddsRatio_working_3-way'!X596^(1/3)*SIN('OddsRatio_working_3-way'!Y596/3)</f>
        <v>0.19182561918958974</v>
      </c>
      <c r="AD596" s="11">
        <f>'OddsRatio_working_3-way'!X596^(1/3)*SIN(('OddsRatio_working_3-way'!Y596+2*PI())/3)</f>
        <v>0.35866062196156706</v>
      </c>
      <c r="AE596" s="11">
        <f>'OddsRatio_working_3-way'!X596^(1/3)*SIN(('OddsRatio_working_3-way'!Y596+4*PI())/3)</f>
        <v>-0.55048624115115652</v>
      </c>
      <c r="AF596" s="11">
        <f>-'OddsRatio_working_3-way'!U596/(3*'OddsRatio_working_3-way'!X596^(1/3))*COS(('OddsRatio_working_3-way'!Y596)/3)</f>
        <v>0.52489618615103473</v>
      </c>
      <c r="AG596" s="11">
        <f>-'OddsRatio_working_3-way'!U596/(3*'OddsRatio_working_3-way'!X596^(1/3))*COS(('OddsRatio_working_3-way'!Y596+2*PI())/3)</f>
        <v>-0.42857395239038165</v>
      </c>
      <c r="AH596" s="11">
        <f>-'OddsRatio_working_3-way'!U596/(3*'OddsRatio_working_3-way'!X596^(1/3))*COS(('OddsRatio_working_3-way'!Y596+4*PI())/3)</f>
        <v>-9.6322233760653325E-2</v>
      </c>
      <c r="AI596" s="11">
        <f>'OddsRatio_working_3-way'!U596/(3*'OddsRatio_working_3-way'!X596^(1/3))*SIN(('OddsRatio_working_3-way'!Y596)/3)</f>
        <v>-0.19182561918958974</v>
      </c>
      <c r="AJ596" s="11">
        <f>'OddsRatio_working_3-way'!U596/(3*'OddsRatio_working_3-way'!X596^(1/3))*SIN(('OddsRatio_working_3-way'!Y596+2*PI())/3)</f>
        <v>-0.35866062196156706</v>
      </c>
      <c r="AK596" s="11">
        <f>'OddsRatio_working_3-way'!U596/(3*'OddsRatio_working_3-way'!X596^(1/3))*SIN(('OddsRatio_working_3-way'!Y596+4*PI())/3)</f>
        <v>0.55048624115115652</v>
      </c>
      <c r="AL596" s="11">
        <f>'OddsRatio_working_3-way'!Z596+'OddsRatio_working_3-way'!AF596</f>
        <v>1.0497923723020695</v>
      </c>
      <c r="AM596" s="11">
        <f>'OddsRatio_working_3-way'!AA596+'OddsRatio_working_3-way'!AG596</f>
        <v>-0.8571479047807633</v>
      </c>
      <c r="AN596" s="11">
        <f>'OddsRatio_working_3-way'!AB596+'OddsRatio_working_3-way'!AH596</f>
        <v>-0.19264446752130665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1.0497923723020695</v>
      </c>
      <c r="AS596" s="11">
        <f>IF(('OddsRatio_working_3-way'!X596=0),IF(Q596&gt;0,-Q596^(1/3),(-Q596)^(1/3)),'OddsRatio_working_3-way'!AM596-'OddsRatio_working_3-way'!R596/3)</f>
        <v>-0.8571479047807633</v>
      </c>
      <c r="AT596" s="11">
        <f>IF(('OddsRatio_working_3-way'!X596=0),IF(Q596&gt;0,-Q596^(1/3),(-Q596)^(1/3)),'OddsRatio_working_3-way'!AN596-'OddsRatio_working_3-way'!R596/3)</f>
        <v>-0.19264446752130665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9">
        <f t="shared" si="130"/>
        <v>0.31441770035127747</v>
      </c>
      <c r="E597" s="9">
        <f t="shared" si="131"/>
        <v>0.29344174641283982</v>
      </c>
      <c r="F597" s="9">
        <f t="shared" si="132"/>
        <v>0.39214055323588276</v>
      </c>
      <c r="G597" s="9">
        <f t="shared" si="133"/>
        <v>1.0334040379963358</v>
      </c>
      <c r="H597" s="9">
        <f t="shared" si="134"/>
        <v>3.180482520172268</v>
      </c>
      <c r="I597" s="9">
        <f t="shared" si="135"/>
        <v>3.4078314085314618</v>
      </c>
      <c r="J597" s="9">
        <f t="shared" si="136"/>
        <v>2.5501060569945029</v>
      </c>
      <c r="K597" s="11">
        <f t="shared" si="137"/>
        <v>0.32154340836012862</v>
      </c>
      <c r="L597" s="11">
        <f t="shared" si="138"/>
        <v>0.3003003003003003</v>
      </c>
      <c r="M597" s="11">
        <f t="shared" si="139"/>
        <v>0.4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-0.28482952405781981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0.22942556704614581</v>
      </c>
      <c r="Q597" s="11">
        <f>2*'OddsRatio_working_3-way'!K597*'OddsRatio_working_3-way'!L597*'OddsRatio_working_3-way'!M597</f>
        <v>7.7247665672102978E-2</v>
      </c>
      <c r="R597" s="11">
        <f t="shared" si="140"/>
        <v>0</v>
      </c>
      <c r="S597" s="11">
        <f t="shared" si="141"/>
        <v>-0.80548379879177445</v>
      </c>
      <c r="T597" s="11">
        <f t="shared" si="142"/>
        <v>-0.27120666625985673</v>
      </c>
      <c r="U597" s="11">
        <f>'OddsRatio_working_3-way'!S597-'OddsRatio_working_3-way'!R597^2/3</f>
        <v>-0.80548379879177445</v>
      </c>
      <c r="V597" s="11">
        <f>'OddsRatio_working_3-way'!S597*'OddsRatio_working_3-way'!R597/3-2*'OddsRatio_working_3-way'!R597^3/27-'OddsRatio_working_3-way'!T597</f>
        <v>0.27120666625985673</v>
      </c>
      <c r="W597" s="11">
        <f>'OddsRatio_working_3-way'!V597^2+4*'OddsRatio_working_3-way'!U597^3/27</f>
        <v>-3.8693488439667939E-3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0.13912440895449665</v>
      </c>
      <c r="Y597" s="11">
        <f>IF('OddsRatio_working_3-way'!W597&gt;=0,IF('OddsRatio_working_3-way'!V597+SQRT('OddsRatio_working_3-way'!W597)&gt;0,0,PI()),ACOS('OddsRatio_working_3-way'!V597/(2*'OddsRatio_working_3-way'!X597)))</f>
        <v>0.22546091093124865</v>
      </c>
      <c r="Z597" s="11">
        <f>'OddsRatio_working_3-way'!X597^(1/3)*COS('OddsRatio_working_3-way'!Y597/3)</f>
        <v>0.51670201899816792</v>
      </c>
      <c r="AA597" s="11">
        <f>'OddsRatio_working_3-way'!X597^(1/3)*COS(('OddsRatio_working_3-way'!Y597+2*PI())/3)</f>
        <v>-0.29204399646011719</v>
      </c>
      <c r="AB597" s="11">
        <f>'OddsRatio_working_3-way'!X597^(1/3)*COS(('OddsRatio_working_3-way'!Y597+4*PI())/3)</f>
        <v>-0.22465802253805084</v>
      </c>
      <c r="AC597" s="11">
        <f>'OddsRatio_working_3-way'!X597^(1/3)*SIN('OddsRatio_working_3-way'!Y597/3)</f>
        <v>3.8905310183510268E-2</v>
      </c>
      <c r="AD597" s="11">
        <f>'OddsRatio_working_3-way'!X597^(1/3)*SIN(('OddsRatio_working_3-way'!Y597+2*PI())/3)</f>
        <v>0.42802441954736797</v>
      </c>
      <c r="AE597" s="11">
        <f>'OddsRatio_working_3-way'!X597^(1/3)*SIN(('OddsRatio_working_3-way'!Y597+4*PI())/3)</f>
        <v>-0.46692972973087804</v>
      </c>
      <c r="AF597" s="11">
        <f>-'OddsRatio_working_3-way'!U597/(3*'OddsRatio_working_3-way'!X597^(1/3))*COS(('OddsRatio_working_3-way'!Y597)/3)</f>
        <v>0.51670201899816781</v>
      </c>
      <c r="AG597" s="11">
        <f>-'OddsRatio_working_3-way'!U597/(3*'OddsRatio_working_3-way'!X597^(1/3))*COS(('OddsRatio_working_3-way'!Y597+2*PI())/3)</f>
        <v>-0.29204399646011708</v>
      </c>
      <c r="AH597" s="11">
        <f>-'OddsRatio_working_3-way'!U597/(3*'OddsRatio_working_3-way'!X597^(1/3))*COS(('OddsRatio_working_3-way'!Y597+4*PI())/3)</f>
        <v>-0.22465802253805078</v>
      </c>
      <c r="AI597" s="11">
        <f>'OddsRatio_working_3-way'!U597/(3*'OddsRatio_working_3-way'!X597^(1/3))*SIN(('OddsRatio_working_3-way'!Y597)/3)</f>
        <v>-3.8905310183510261E-2</v>
      </c>
      <c r="AJ597" s="11">
        <f>'OddsRatio_working_3-way'!U597/(3*'OddsRatio_working_3-way'!X597^(1/3))*SIN(('OddsRatio_working_3-way'!Y597+2*PI())/3)</f>
        <v>-0.42802441954736792</v>
      </c>
      <c r="AK597" s="11">
        <f>'OddsRatio_working_3-way'!U597/(3*'OddsRatio_working_3-way'!X597^(1/3))*SIN(('OddsRatio_working_3-way'!Y597+4*PI())/3)</f>
        <v>0.46692972973087793</v>
      </c>
      <c r="AL597" s="11">
        <f>'OddsRatio_working_3-way'!Z597+'OddsRatio_working_3-way'!AF597</f>
        <v>1.0334040379963358</v>
      </c>
      <c r="AM597" s="11">
        <f>'OddsRatio_working_3-way'!AA597+'OddsRatio_working_3-way'!AG597</f>
        <v>-0.58408799292023428</v>
      </c>
      <c r="AN597" s="11">
        <f>'OddsRatio_working_3-way'!AB597+'OddsRatio_working_3-way'!AH597</f>
        <v>-0.44931604507610162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1.0334040379963358</v>
      </c>
      <c r="AS597" s="11">
        <f>IF(('OddsRatio_working_3-way'!X597=0),IF(Q597&gt;0,-Q597^(1/3),(-Q597)^(1/3)),'OddsRatio_working_3-way'!AM597-'OddsRatio_working_3-way'!R597/3)</f>
        <v>-0.58408799292023428</v>
      </c>
      <c r="AT597" s="11">
        <f>IF(('OddsRatio_working_3-way'!X597=0),IF(Q597&gt;0,-Q597^(1/3),(-Q597)^(1/3)),'OddsRatio_working_3-way'!AN597-'OddsRatio_working_3-way'!R597/3)</f>
        <v>-0.44931604507610162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9">
        <f t="shared" si="130"/>
        <v>0.42462574759955446</v>
      </c>
      <c r="E598" s="9">
        <f t="shared" si="131"/>
        <v>0.29324955708817985</v>
      </c>
      <c r="F598" s="9">
        <f t="shared" si="132"/>
        <v>0.28212469531226581</v>
      </c>
      <c r="G598" s="9">
        <f t="shared" si="133"/>
        <v>1.0343625864615058</v>
      </c>
      <c r="H598" s="9">
        <f t="shared" si="134"/>
        <v>2.3550149882645721</v>
      </c>
      <c r="I598" s="9">
        <f t="shared" si="135"/>
        <v>3.4100648264553084</v>
      </c>
      <c r="J598" s="9">
        <f t="shared" si="136"/>
        <v>3.5445319626953036</v>
      </c>
      <c r="K598" s="11">
        <f t="shared" si="137"/>
        <v>0.4329004329004329</v>
      </c>
      <c r="L598" s="11">
        <f t="shared" si="138"/>
        <v>0.3003003003003003</v>
      </c>
      <c r="M598" s="11">
        <f t="shared" si="139"/>
        <v>0.28901734104046245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-0.28211749020997567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0.2291909806360673</v>
      </c>
      <c r="Q598" s="11">
        <f>2*'OddsRatio_working_3-way'!K598*'OddsRatio_working_3-way'!L598*'OddsRatio_working_3-way'!M598</f>
        <v>7.5144583815104055E-2</v>
      </c>
      <c r="R598" s="11">
        <f t="shared" si="140"/>
        <v>0</v>
      </c>
      <c r="S598" s="11">
        <f t="shared" si="141"/>
        <v>-0.81239550396355786</v>
      </c>
      <c r="T598" s="11">
        <f t="shared" si="142"/>
        <v>-0.26635918162739614</v>
      </c>
      <c r="U598" s="11">
        <f>'OddsRatio_working_3-way'!S598-'OddsRatio_working_3-way'!R598^2/3</f>
        <v>-0.81239550396355786</v>
      </c>
      <c r="V598" s="11">
        <f>'OddsRatio_working_3-way'!S598*'OddsRatio_working_3-way'!R598/3-2*'OddsRatio_working_3-way'!R598^3/27-'OddsRatio_working_3-way'!T598</f>
        <v>0.26635918162739614</v>
      </c>
      <c r="W598" s="11">
        <f>'OddsRatio_working_3-way'!V598^2+4*'OddsRatio_working_3-way'!U598^3/27</f>
        <v>-8.4853831931951534E-3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0.14091894552402398</v>
      </c>
      <c r="Y598" s="11">
        <f>IF('OddsRatio_working_3-way'!W598&gt;=0,IF('OddsRatio_working_3-way'!V598+SQRT('OddsRatio_working_3-way'!W598)&gt;0,0,PI()),ACOS('OddsRatio_working_3-way'!V598/(2*'OddsRatio_working_3-way'!X598)))</f>
        <v>0.33295891385238696</v>
      </c>
      <c r="Z598" s="11">
        <f>'OddsRatio_working_3-way'!X598^(1/3)*COS('OddsRatio_working_3-way'!Y598/3)</f>
        <v>0.5171812932307529</v>
      </c>
      <c r="AA598" s="11">
        <f>'OddsRatio_working_3-way'!X598^(1/3)*COS(('OddsRatio_working_3-way'!Y598+2*PI())/3)</f>
        <v>-0.30850565878620473</v>
      </c>
      <c r="AB598" s="11">
        <f>'OddsRatio_working_3-way'!X598^(1/3)*COS(('OddsRatio_working_3-way'!Y598+4*PI())/3)</f>
        <v>-0.20867563444454834</v>
      </c>
      <c r="AC598" s="11">
        <f>'OddsRatio_working_3-way'!X598^(1/3)*SIN('OddsRatio_working_3-way'!Y598/3)</f>
        <v>5.7636891426862354E-2</v>
      </c>
      <c r="AD598" s="11">
        <f>'OddsRatio_working_3-way'!X598^(1/3)*SIN(('OddsRatio_working_3-way'!Y598+2*PI())/3)</f>
        <v>0.41907369258648985</v>
      </c>
      <c r="AE598" s="11">
        <f>'OddsRatio_working_3-way'!X598^(1/3)*SIN(('OddsRatio_working_3-way'!Y598+4*PI())/3)</f>
        <v>-0.47671058401335203</v>
      </c>
      <c r="AF598" s="11">
        <f>-'OddsRatio_working_3-way'!U598/(3*'OddsRatio_working_3-way'!X598^(1/3))*COS(('OddsRatio_working_3-way'!Y598)/3)</f>
        <v>0.5171812932307529</v>
      </c>
      <c r="AG598" s="11">
        <f>-'OddsRatio_working_3-way'!U598/(3*'OddsRatio_working_3-way'!X598^(1/3))*COS(('OddsRatio_working_3-way'!Y598+2*PI())/3)</f>
        <v>-0.30850565878620473</v>
      </c>
      <c r="AH598" s="11">
        <f>-'OddsRatio_working_3-way'!U598/(3*'OddsRatio_working_3-way'!X598^(1/3))*COS(('OddsRatio_working_3-way'!Y598+4*PI())/3)</f>
        <v>-0.20867563444454834</v>
      </c>
      <c r="AI598" s="11">
        <f>'OddsRatio_working_3-way'!U598/(3*'OddsRatio_working_3-way'!X598^(1/3))*SIN(('OddsRatio_working_3-way'!Y598)/3)</f>
        <v>-5.7636891426862354E-2</v>
      </c>
      <c r="AJ598" s="11">
        <f>'OddsRatio_working_3-way'!U598/(3*'OddsRatio_working_3-way'!X598^(1/3))*SIN(('OddsRatio_working_3-way'!Y598+2*PI())/3)</f>
        <v>-0.41907369258648985</v>
      </c>
      <c r="AK598" s="11">
        <f>'OddsRatio_working_3-way'!U598/(3*'OddsRatio_working_3-way'!X598^(1/3))*SIN(('OddsRatio_working_3-way'!Y598+4*PI())/3)</f>
        <v>0.47671058401335203</v>
      </c>
      <c r="AL598" s="11">
        <f>'OddsRatio_working_3-way'!Z598+'OddsRatio_working_3-way'!AF598</f>
        <v>1.0343625864615058</v>
      </c>
      <c r="AM598" s="11">
        <f>'OddsRatio_working_3-way'!AA598+'OddsRatio_working_3-way'!AG598</f>
        <v>-0.61701131757240946</v>
      </c>
      <c r="AN598" s="11">
        <f>'OddsRatio_working_3-way'!AB598+'OddsRatio_working_3-way'!AH598</f>
        <v>-0.41735126888909668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1.0343625864615058</v>
      </c>
      <c r="AS598" s="11">
        <f>IF(('OddsRatio_working_3-way'!X598=0),IF(Q598&gt;0,-Q598^(1/3),(-Q598)^(1/3)),'OddsRatio_working_3-way'!AM598-'OddsRatio_working_3-way'!R598/3)</f>
        <v>-0.61701131757240946</v>
      </c>
      <c r="AT598" s="11">
        <f>IF(('OddsRatio_working_3-way'!X598=0),IF(Q598&gt;0,-Q598^(1/3),(-Q598)^(1/3)),'OddsRatio_working_3-way'!AN598-'OddsRatio_working_3-way'!R598/3)</f>
        <v>-0.41735126888909668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9">
        <f t="shared" si="130"/>
        <v>0.2882832351486172</v>
      </c>
      <c r="E599" s="9">
        <f t="shared" si="131"/>
        <v>0.32726574897395777</v>
      </c>
      <c r="F599" s="9">
        <f t="shared" si="132"/>
        <v>0.38445101587742531</v>
      </c>
      <c r="G599" s="9">
        <f t="shared" si="133"/>
        <v>1.0329752307895856</v>
      </c>
      <c r="H599" s="9">
        <f t="shared" si="134"/>
        <v>3.4688108015871095</v>
      </c>
      <c r="I599" s="9">
        <f t="shared" si="135"/>
        <v>3.0556207092712753</v>
      </c>
      <c r="J599" s="9">
        <f t="shared" si="136"/>
        <v>2.6011116077238574</v>
      </c>
      <c r="K599" s="11">
        <f t="shared" si="137"/>
        <v>0.29498525073746312</v>
      </c>
      <c r="L599" s="11">
        <f t="shared" si="138"/>
        <v>0.33444816053511706</v>
      </c>
      <c r="M599" s="11">
        <f t="shared" si="139"/>
        <v>0.39215686274509809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-0.28521450509545498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0.22942652460792923</v>
      </c>
      <c r="Q599" s="11">
        <f>2*'OddsRatio_working_3-way'!K599*'OddsRatio_working_3-way'!L599*'OddsRatio_working_3-way'!M599</f>
        <v>7.7378254505203789E-2</v>
      </c>
      <c r="R599" s="11">
        <f t="shared" si="140"/>
        <v>0</v>
      </c>
      <c r="S599" s="11">
        <f t="shared" si="141"/>
        <v>-0.80439991833916458</v>
      </c>
      <c r="T599" s="11">
        <f t="shared" si="142"/>
        <v>-0.27129845475182618</v>
      </c>
      <c r="U599" s="11">
        <f>'OddsRatio_working_3-way'!S599-'OddsRatio_working_3-way'!R599^2/3</f>
        <v>-0.80439991833916458</v>
      </c>
      <c r="V599" s="11">
        <f>'OddsRatio_working_3-way'!S599*'OddsRatio_working_3-way'!R599/3-2*'OddsRatio_working_3-way'!R599^3/27-'OddsRatio_working_3-way'!T599</f>
        <v>0.27129845475182618</v>
      </c>
      <c r="W599" s="11">
        <f>'OddsRatio_working_3-way'!V599^2+4*'OddsRatio_working_3-way'!U599^3/27</f>
        <v>-3.5074285479072265E-3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0.13884368917836698</v>
      </c>
      <c r="Y599" s="11">
        <f>IF('OddsRatio_working_3-way'!W599&gt;=0,IF('OddsRatio_working_3-way'!V599+SQRT('OddsRatio_working_3-way'!W599)&gt;0,0,PI()),ACOS('OddsRatio_working_3-way'!V599/(2*'OddsRatio_working_3-way'!X599)))</f>
        <v>0.21492502364730504</v>
      </c>
      <c r="Z599" s="11">
        <f>'OddsRatio_working_3-way'!X599^(1/3)*COS('OddsRatio_working_3-way'!Y599/3)</f>
        <v>0.51648761539479282</v>
      </c>
      <c r="AA599" s="11">
        <f>'OddsRatio_working_3-way'!X599^(1/3)*COS(('OddsRatio_working_3-way'!Y599+2*PI())/3)</f>
        <v>-0.29034344854650201</v>
      </c>
      <c r="AB599" s="11">
        <f>'OddsRatio_working_3-way'!X599^(1/3)*COS(('OddsRatio_working_3-way'!Y599+4*PI())/3)</f>
        <v>-0.22614416684829075</v>
      </c>
      <c r="AC599" s="11">
        <f>'OddsRatio_working_3-way'!X599^(1/3)*SIN('OddsRatio_working_3-way'!Y599/3)</f>
        <v>3.7065472570242786E-2</v>
      </c>
      <c r="AD599" s="11">
        <f>'OddsRatio_working_3-way'!X599^(1/3)*SIN(('OddsRatio_working_3-way'!Y599+2*PI())/3)</f>
        <v>0.4287586593868159</v>
      </c>
      <c r="AE599" s="11">
        <f>'OddsRatio_working_3-way'!X599^(1/3)*SIN(('OddsRatio_working_3-way'!Y599+4*PI())/3)</f>
        <v>-0.4658241319570588</v>
      </c>
      <c r="AF599" s="11">
        <f>-'OddsRatio_working_3-way'!U599/(3*'OddsRatio_working_3-way'!X599^(1/3))*COS(('OddsRatio_working_3-way'!Y599)/3)</f>
        <v>0.51648761539479282</v>
      </c>
      <c r="AG599" s="11">
        <f>-'OddsRatio_working_3-way'!U599/(3*'OddsRatio_working_3-way'!X599^(1/3))*COS(('OddsRatio_working_3-way'!Y599+2*PI())/3)</f>
        <v>-0.29034344854650201</v>
      </c>
      <c r="AH599" s="11">
        <f>-'OddsRatio_working_3-way'!U599/(3*'OddsRatio_working_3-way'!X599^(1/3))*COS(('OddsRatio_working_3-way'!Y599+4*PI())/3)</f>
        <v>-0.22614416684829075</v>
      </c>
      <c r="AI599" s="11">
        <f>'OddsRatio_working_3-way'!U599/(3*'OddsRatio_working_3-way'!X599^(1/3))*SIN(('OddsRatio_working_3-way'!Y599)/3)</f>
        <v>-3.7065472570242786E-2</v>
      </c>
      <c r="AJ599" s="11">
        <f>'OddsRatio_working_3-way'!U599/(3*'OddsRatio_working_3-way'!X599^(1/3))*SIN(('OddsRatio_working_3-way'!Y599+2*PI())/3)</f>
        <v>-0.4287586593868159</v>
      </c>
      <c r="AK599" s="11">
        <f>'OddsRatio_working_3-way'!U599/(3*'OddsRatio_working_3-way'!X599^(1/3))*SIN(('OddsRatio_working_3-way'!Y599+4*PI())/3)</f>
        <v>0.4658241319570588</v>
      </c>
      <c r="AL599" s="11">
        <f>'OddsRatio_working_3-way'!Z599+'OddsRatio_working_3-way'!AF599</f>
        <v>1.0329752307895856</v>
      </c>
      <c r="AM599" s="11">
        <f>'OddsRatio_working_3-way'!AA599+'OddsRatio_working_3-way'!AG599</f>
        <v>-0.58068689709300403</v>
      </c>
      <c r="AN599" s="11">
        <f>'OddsRatio_working_3-way'!AB599+'OddsRatio_working_3-way'!AH599</f>
        <v>-0.4522883336965815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1.0329752307895856</v>
      </c>
      <c r="AS599" s="11">
        <f>IF(('OddsRatio_working_3-way'!X599=0),IF(Q599&gt;0,-Q599^(1/3),(-Q599)^(1/3)),'OddsRatio_working_3-way'!AM599-'OddsRatio_working_3-way'!R599/3)</f>
        <v>-0.58068689709300403</v>
      </c>
      <c r="AT599" s="11">
        <f>IF(('OddsRatio_working_3-way'!X599=0),IF(Q599&gt;0,-Q599^(1/3),(-Q599)^(1/3)),'OddsRatio_working_3-way'!AN599-'OddsRatio_working_3-way'!R599/3)</f>
        <v>-0.4522883336965815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9">
        <f t="shared" si="130"/>
        <v>0.45852549637431667</v>
      </c>
      <c r="E600" s="9">
        <f t="shared" si="131"/>
        <v>0.32637906935244032</v>
      </c>
      <c r="F600" s="9">
        <f t="shared" si="132"/>
        <v>0.2150954342732431</v>
      </c>
      <c r="G600" s="9">
        <f t="shared" si="133"/>
        <v>1.0638773023278496</v>
      </c>
      <c r="H600" s="9">
        <f t="shared" si="134"/>
        <v>2.1809038055839132</v>
      </c>
      <c r="I600" s="9">
        <f t="shared" si="135"/>
        <v>3.0639219665160278</v>
      </c>
      <c r="J600" s="9">
        <f t="shared" si="136"/>
        <v>4.6490991469845229</v>
      </c>
      <c r="K600" s="11">
        <f t="shared" si="137"/>
        <v>0.47393364928909953</v>
      </c>
      <c r="L600" s="11">
        <f t="shared" si="138"/>
        <v>0.3401360544217687</v>
      </c>
      <c r="M600" s="11">
        <f t="shared" si="139"/>
        <v>0.22573363431151244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-0.26877280070180698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0.23579874751565283</v>
      </c>
      <c r="Q600" s="11">
        <f>2*'OddsRatio_working_3-way'!K600*'OddsRatio_working_3-way'!L600*'OddsRatio_working_3-way'!M600</f>
        <v>7.2777391208534811E-2</v>
      </c>
      <c r="R600" s="11">
        <f t="shared" si="140"/>
        <v>0</v>
      </c>
      <c r="S600" s="11">
        <f t="shared" si="141"/>
        <v>-0.87731625707640859</v>
      </c>
      <c r="T600" s="11">
        <f t="shared" si="142"/>
        <v>-0.27077662255444707</v>
      </c>
      <c r="U600" s="11">
        <f>'OddsRatio_working_3-way'!S600-'OddsRatio_working_3-way'!R600^2/3</f>
        <v>-0.87731625707640859</v>
      </c>
      <c r="V600" s="11">
        <f>'OddsRatio_working_3-way'!S600*'OddsRatio_working_3-way'!R600/3-2*'OddsRatio_working_3-way'!R600^3/27-'OddsRatio_working_3-way'!T600</f>
        <v>0.27077662255444707</v>
      </c>
      <c r="W600" s="11">
        <f>'OddsRatio_working_3-way'!V600^2+4*'OddsRatio_working_3-way'!U600^3/27</f>
        <v>-2.6717964922031573E-2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0.15814387772217509</v>
      </c>
      <c r="Y600" s="11">
        <f>IF('OddsRatio_working_3-way'!W600&gt;=0,IF('OddsRatio_working_3-way'!V600+SQRT('OddsRatio_working_3-way'!W600)&gt;0,0,PI()),ACOS('OddsRatio_working_3-way'!V600/(2*'OddsRatio_working_3-way'!X600)))</f>
        <v>0.54310441799072384</v>
      </c>
      <c r="Z600" s="11">
        <f>'OddsRatio_working_3-way'!X600^(1/3)*COS('OddsRatio_working_3-way'!Y600/3)</f>
        <v>0.5319386511639248</v>
      </c>
      <c r="AA600" s="11">
        <f>'OddsRatio_working_3-way'!X600^(1/3)*COS(('OddsRatio_working_3-way'!Y600+2*PI())/3)</f>
        <v>-0.3502902471704411</v>
      </c>
      <c r="AB600" s="11">
        <f>'OddsRatio_working_3-way'!X600^(1/3)*COS(('OddsRatio_working_3-way'!Y600+4*PI())/3)</f>
        <v>-0.18164840399348356</v>
      </c>
      <c r="AC600" s="11">
        <f>'OddsRatio_working_3-way'!X600^(1/3)*SIN('OddsRatio_working_3-way'!Y600/3)</f>
        <v>9.736541355485101E-2</v>
      </c>
      <c r="AD600" s="11">
        <f>'OddsRatio_working_3-way'!X600^(1/3)*SIN(('OddsRatio_working_3-way'!Y600+2*PI())/3)</f>
        <v>0.4119896783853621</v>
      </c>
      <c r="AE600" s="11">
        <f>'OddsRatio_working_3-way'!X600^(1/3)*SIN(('OddsRatio_working_3-way'!Y600+4*PI())/3)</f>
        <v>-0.50935509194021322</v>
      </c>
      <c r="AF600" s="11">
        <f>-'OddsRatio_working_3-way'!U600/(3*'OddsRatio_working_3-way'!X600^(1/3))*COS(('OddsRatio_working_3-way'!Y600)/3)</f>
        <v>0.5319386511639248</v>
      </c>
      <c r="AG600" s="11">
        <f>-'OddsRatio_working_3-way'!U600/(3*'OddsRatio_working_3-way'!X600^(1/3))*COS(('OddsRatio_working_3-way'!Y600+2*PI())/3)</f>
        <v>-0.3502902471704411</v>
      </c>
      <c r="AH600" s="11">
        <f>-'OddsRatio_working_3-way'!U600/(3*'OddsRatio_working_3-way'!X600^(1/3))*COS(('OddsRatio_working_3-way'!Y600+4*PI())/3)</f>
        <v>-0.18164840399348356</v>
      </c>
      <c r="AI600" s="11">
        <f>'OddsRatio_working_3-way'!U600/(3*'OddsRatio_working_3-way'!X600^(1/3))*SIN(('OddsRatio_working_3-way'!Y600)/3)</f>
        <v>-9.736541355485101E-2</v>
      </c>
      <c r="AJ600" s="11">
        <f>'OddsRatio_working_3-way'!U600/(3*'OddsRatio_working_3-way'!X600^(1/3))*SIN(('OddsRatio_working_3-way'!Y600+2*PI())/3)</f>
        <v>-0.4119896783853621</v>
      </c>
      <c r="AK600" s="11">
        <f>'OddsRatio_working_3-way'!U600/(3*'OddsRatio_working_3-way'!X600^(1/3))*SIN(('OddsRatio_working_3-way'!Y600+4*PI())/3)</f>
        <v>0.50935509194021322</v>
      </c>
      <c r="AL600" s="11">
        <f>'OddsRatio_working_3-way'!Z600+'OddsRatio_working_3-way'!AF600</f>
        <v>1.0638773023278496</v>
      </c>
      <c r="AM600" s="11">
        <f>'OddsRatio_working_3-way'!AA600+'OddsRatio_working_3-way'!AG600</f>
        <v>-0.70058049434088221</v>
      </c>
      <c r="AN600" s="11">
        <f>'OddsRatio_working_3-way'!AB600+'OddsRatio_working_3-way'!AH600</f>
        <v>-0.36329680798696712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1.0638773023278496</v>
      </c>
      <c r="AS600" s="11">
        <f>IF(('OddsRatio_working_3-way'!X600=0),IF(Q600&gt;0,-Q600^(1/3),(-Q600)^(1/3)),'OddsRatio_working_3-way'!AM600-'OddsRatio_working_3-way'!R600/3)</f>
        <v>-0.70058049434088221</v>
      </c>
      <c r="AT600" s="11">
        <f>IF(('OddsRatio_working_3-way'!X600=0),IF(Q600&gt;0,-Q600^(1/3),(-Q600)^(1/3)),'OddsRatio_working_3-way'!AN600-'OddsRatio_working_3-way'!R600/3)</f>
        <v>-0.36329680798696712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9">
        <f t="shared" si="130"/>
        <v>0.31867992122915129</v>
      </c>
      <c r="E601" s="9">
        <f t="shared" si="131"/>
        <v>0.3332939726349089</v>
      </c>
      <c r="F601" s="9">
        <f t="shared" si="132"/>
        <v>0.34802610613593965</v>
      </c>
      <c r="G601" s="9">
        <f t="shared" si="133"/>
        <v>1.0583885122332821</v>
      </c>
      <c r="H601" s="9">
        <f t="shared" si="134"/>
        <v>3.1379447947112298</v>
      </c>
      <c r="I601" s="9">
        <f t="shared" si="135"/>
        <v>3.0003542881209038</v>
      </c>
      <c r="J601" s="9">
        <f t="shared" si="136"/>
        <v>2.8733476666529096</v>
      </c>
      <c r="K601" s="11">
        <f t="shared" si="137"/>
        <v>0.33112582781456956</v>
      </c>
      <c r="L601" s="11">
        <f t="shared" si="138"/>
        <v>0.34602076124567471</v>
      </c>
      <c r="M601" s="11">
        <f t="shared" si="139"/>
        <v>0.36101083032490977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-0.27951291871783934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0.23494368755533895</v>
      </c>
      <c r="Q601" s="11">
        <f>2*'OddsRatio_working_3-way'!K601*'OddsRatio_working_3-way'!L601*'OddsRatio_working_3-way'!M601</f>
        <v>8.2726650547654559E-2</v>
      </c>
      <c r="R601" s="11">
        <f t="shared" si="140"/>
        <v>0</v>
      </c>
      <c r="S601" s="11">
        <f t="shared" si="141"/>
        <v>-0.84054679344716865</v>
      </c>
      <c r="T601" s="11">
        <f t="shared" si="142"/>
        <v>-0.29596718079125656</v>
      </c>
      <c r="U601" s="11">
        <f>'OddsRatio_working_3-way'!S601-'OddsRatio_working_3-way'!R601^2/3</f>
        <v>-0.84054679344716865</v>
      </c>
      <c r="V601" s="11">
        <f>'OddsRatio_working_3-way'!S601*'OddsRatio_working_3-way'!R601/3-2*'OddsRatio_working_3-way'!R601^3/27-'OddsRatio_working_3-way'!T601</f>
        <v>0.29596718079125656</v>
      </c>
      <c r="W601" s="11">
        <f>'OddsRatio_working_3-way'!V601^2+4*'OddsRatio_working_3-way'!U601^3/27</f>
        <v>-3.830139640748631E-4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0.14830676490774047</v>
      </c>
      <c r="Y601" s="11">
        <f>IF('OddsRatio_working_3-way'!W601&gt;=0,IF('OddsRatio_working_3-way'!V601+SQRT('OddsRatio_working_3-way'!W601)&gt;0,0,PI()),ACOS('OddsRatio_working_3-way'!V601/(2*'OddsRatio_working_3-way'!X601)))</f>
        <v>6.602858092530739E-2</v>
      </c>
      <c r="Z601" s="11">
        <f>'OddsRatio_working_3-way'!X601^(1/3)*COS('OddsRatio_working_3-way'!Y601/3)</f>
        <v>0.52919425611664106</v>
      </c>
      <c r="AA601" s="11">
        <f>'OddsRatio_working_3-way'!X601^(1/3)*COS(('OddsRatio_working_3-way'!Y601+2*PI())/3)</f>
        <v>-0.27468562802899632</v>
      </c>
      <c r="AB601" s="11">
        <f>'OddsRatio_working_3-way'!X601^(1/3)*COS(('OddsRatio_working_3-way'!Y601+4*PI())/3)</f>
        <v>-0.25450862808764491</v>
      </c>
      <c r="AC601" s="11">
        <f>'OddsRatio_working_3-way'!X601^(1/3)*SIN('OddsRatio_working_3-way'!Y601/3)</f>
        <v>1.1649196347578534E-2</v>
      </c>
      <c r="AD601" s="11">
        <f>'OddsRatio_working_3-way'!X601^(1/3)*SIN(('OddsRatio_working_3-way'!Y601+2*PI())/3)</f>
        <v>0.45247107116003055</v>
      </c>
      <c r="AE601" s="11">
        <f>'OddsRatio_working_3-way'!X601^(1/3)*SIN(('OddsRatio_working_3-way'!Y601+4*PI())/3)</f>
        <v>-0.46412026750760893</v>
      </c>
      <c r="AF601" s="11">
        <f>-'OddsRatio_working_3-way'!U601/(3*'OddsRatio_working_3-way'!X601^(1/3))*COS(('OddsRatio_working_3-way'!Y601)/3)</f>
        <v>0.52919425611664106</v>
      </c>
      <c r="AG601" s="11">
        <f>-'OddsRatio_working_3-way'!U601/(3*'OddsRatio_working_3-way'!X601^(1/3))*COS(('OddsRatio_working_3-way'!Y601+2*PI())/3)</f>
        <v>-0.27468562802899632</v>
      </c>
      <c r="AH601" s="11">
        <f>-'OddsRatio_working_3-way'!U601/(3*'OddsRatio_working_3-way'!X601^(1/3))*COS(('OddsRatio_working_3-way'!Y601+4*PI())/3)</f>
        <v>-0.25450862808764491</v>
      </c>
      <c r="AI601" s="11">
        <f>'OddsRatio_working_3-way'!U601/(3*'OddsRatio_working_3-way'!X601^(1/3))*SIN(('OddsRatio_working_3-way'!Y601)/3)</f>
        <v>-1.1649196347578534E-2</v>
      </c>
      <c r="AJ601" s="11">
        <f>'OddsRatio_working_3-way'!U601/(3*'OddsRatio_working_3-way'!X601^(1/3))*SIN(('OddsRatio_working_3-way'!Y601+2*PI())/3)</f>
        <v>-0.45247107116003055</v>
      </c>
      <c r="AK601" s="11">
        <f>'OddsRatio_working_3-way'!U601/(3*'OddsRatio_working_3-way'!X601^(1/3))*SIN(('OddsRatio_working_3-way'!Y601+4*PI())/3)</f>
        <v>0.46412026750760893</v>
      </c>
      <c r="AL601" s="11">
        <f>'OddsRatio_working_3-way'!Z601+'OddsRatio_working_3-way'!AF601</f>
        <v>1.0583885122332821</v>
      </c>
      <c r="AM601" s="11">
        <f>'OddsRatio_working_3-way'!AA601+'OddsRatio_working_3-way'!AG601</f>
        <v>-0.54937125605799264</v>
      </c>
      <c r="AN601" s="11">
        <f>'OddsRatio_working_3-way'!AB601+'OddsRatio_working_3-way'!AH601</f>
        <v>-0.50901725617528981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1.0583885122332821</v>
      </c>
      <c r="AS601" s="11">
        <f>IF(('OddsRatio_working_3-way'!X601=0),IF(Q601&gt;0,-Q601^(1/3),(-Q601)^(1/3)),'OddsRatio_working_3-way'!AM601-'OddsRatio_working_3-way'!R601/3)</f>
        <v>-0.54937125605799264</v>
      </c>
      <c r="AT601" s="11">
        <f>IF(('OddsRatio_working_3-way'!X601=0),IF(Q601&gt;0,-Q601^(1/3),(-Q601)^(1/3)),'OddsRatio_working_3-way'!AN601-'OddsRatio_working_3-way'!R601/3)</f>
        <v>-0.50901725617528981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9">
        <f t="shared" si="130"/>
        <v>0.37400496344822587</v>
      </c>
      <c r="E602" s="9">
        <f t="shared" si="131"/>
        <v>0.36112788513863703</v>
      </c>
      <c r="F602" s="9">
        <f t="shared" si="132"/>
        <v>0.2648671514131371</v>
      </c>
      <c r="G602" s="9">
        <f t="shared" si="133"/>
        <v>1.0593425995467796</v>
      </c>
      <c r="H602" s="9">
        <f t="shared" si="134"/>
        <v>2.6737613072839115</v>
      </c>
      <c r="I602" s="9">
        <f t="shared" si="135"/>
        <v>2.7691021412431218</v>
      </c>
      <c r="J602" s="9">
        <f t="shared" si="136"/>
        <v>3.7754776108125623</v>
      </c>
      <c r="K602" s="11">
        <f t="shared" si="137"/>
        <v>0.38759689922480617</v>
      </c>
      <c r="L602" s="11">
        <f t="shared" si="138"/>
        <v>0.37453183520599254</v>
      </c>
      <c r="M602" s="11">
        <f t="shared" si="139"/>
        <v>0.27624309392265195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-0.27722686356816928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0.23539572065818407</v>
      </c>
      <c r="Q602" s="11">
        <f>2*'OddsRatio_working_3-way'!K602*'OddsRatio_working_3-way'!L602*'OddsRatio_working_3-way'!M602</f>
        <v>8.0202971263435813E-2</v>
      </c>
      <c r="R602" s="11">
        <f t="shared" si="140"/>
        <v>0</v>
      </c>
      <c r="S602" s="11">
        <f t="shared" si="141"/>
        <v>-0.84910862399271403</v>
      </c>
      <c r="T602" s="11">
        <f t="shared" si="142"/>
        <v>-0.28930447154777311</v>
      </c>
      <c r="U602" s="11">
        <f>'OddsRatio_working_3-way'!S602-'OddsRatio_working_3-way'!R602^2/3</f>
        <v>-0.84910862399271403</v>
      </c>
      <c r="V602" s="11">
        <f>'OddsRatio_working_3-way'!S602*'OddsRatio_working_3-way'!R602/3-2*'OddsRatio_working_3-way'!R602^3/27-'OddsRatio_working_3-way'!T602</f>
        <v>0.28930447154777311</v>
      </c>
      <c r="W602" s="11">
        <f>'OddsRatio_working_3-way'!V602^2+4*'OddsRatio_working_3-way'!U602^3/27</f>
        <v>-6.9984735426843192E-3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0.15057851008711418</v>
      </c>
      <c r="Y602" s="11">
        <f>IF('OddsRatio_working_3-way'!W602&gt;=0,IF('OddsRatio_working_3-way'!V602+SQRT('OddsRatio_working_3-way'!W602)&gt;0,0,PI()),ACOS('OddsRatio_working_3-way'!V602/(2*'OddsRatio_working_3-way'!X602)))</f>
        <v>0.28148751176182896</v>
      </c>
      <c r="Z602" s="11">
        <f>'OddsRatio_working_3-way'!X602^(1/3)*COS('OddsRatio_working_3-way'!Y602/3)</f>
        <v>0.52967129977338978</v>
      </c>
      <c r="AA602" s="11">
        <f>'OddsRatio_working_3-way'!X602^(1/3)*COS(('OddsRatio_working_3-way'!Y602+2*PI())/3)</f>
        <v>-0.30800267023156491</v>
      </c>
      <c r="AB602" s="11">
        <f>'OddsRatio_working_3-way'!X602^(1/3)*COS(('OddsRatio_working_3-way'!Y602+4*PI())/3)</f>
        <v>-0.22166862954182454</v>
      </c>
      <c r="AC602" s="11">
        <f>'OddsRatio_working_3-way'!X602^(1/3)*SIN('OddsRatio_working_3-way'!Y602/3)</f>
        <v>4.9844981632449686E-2</v>
      </c>
      <c r="AD602" s="11">
        <f>'OddsRatio_working_3-way'!X602^(1/3)*SIN(('OddsRatio_working_3-way'!Y602+2*PI())/3)</f>
        <v>0.43378631044305355</v>
      </c>
      <c r="AE602" s="11">
        <f>'OddsRatio_working_3-way'!X602^(1/3)*SIN(('OddsRatio_working_3-way'!Y602+4*PI())/3)</f>
        <v>-0.48363129207550321</v>
      </c>
      <c r="AF602" s="11">
        <f>-'OddsRatio_working_3-way'!U602/(3*'OddsRatio_working_3-way'!X602^(1/3))*COS(('OddsRatio_working_3-way'!Y602)/3)</f>
        <v>0.52967129977338978</v>
      </c>
      <c r="AG602" s="11">
        <f>-'OddsRatio_working_3-way'!U602/(3*'OddsRatio_working_3-way'!X602^(1/3))*COS(('OddsRatio_working_3-way'!Y602+2*PI())/3)</f>
        <v>-0.30800267023156491</v>
      </c>
      <c r="AH602" s="11">
        <f>-'OddsRatio_working_3-way'!U602/(3*'OddsRatio_working_3-way'!X602^(1/3))*COS(('OddsRatio_working_3-way'!Y602+4*PI())/3)</f>
        <v>-0.22166862954182454</v>
      </c>
      <c r="AI602" s="11">
        <f>'OddsRatio_working_3-way'!U602/(3*'OddsRatio_working_3-way'!X602^(1/3))*SIN(('OddsRatio_working_3-way'!Y602)/3)</f>
        <v>-4.9844981632449686E-2</v>
      </c>
      <c r="AJ602" s="11">
        <f>'OddsRatio_working_3-way'!U602/(3*'OddsRatio_working_3-way'!X602^(1/3))*SIN(('OddsRatio_working_3-way'!Y602+2*PI())/3)</f>
        <v>-0.43378631044305355</v>
      </c>
      <c r="AK602" s="11">
        <f>'OddsRatio_working_3-way'!U602/(3*'OddsRatio_working_3-way'!X602^(1/3))*SIN(('OddsRatio_working_3-way'!Y602+4*PI())/3)</f>
        <v>0.48363129207550321</v>
      </c>
      <c r="AL602" s="11">
        <f>'OddsRatio_working_3-way'!Z602+'OddsRatio_working_3-way'!AF602</f>
        <v>1.0593425995467796</v>
      </c>
      <c r="AM602" s="11">
        <f>'OddsRatio_working_3-way'!AA602+'OddsRatio_working_3-way'!AG602</f>
        <v>-0.61600534046312982</v>
      </c>
      <c r="AN602" s="11">
        <f>'OddsRatio_working_3-way'!AB602+'OddsRatio_working_3-way'!AH602</f>
        <v>-0.44333725908364907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1.0593425995467796</v>
      </c>
      <c r="AS602" s="11">
        <f>IF(('OddsRatio_working_3-way'!X602=0),IF(Q602&gt;0,-Q602^(1/3),(-Q602)^(1/3)),'OddsRatio_working_3-way'!AM602-'OddsRatio_working_3-way'!R602/3)</f>
        <v>-0.61600534046312982</v>
      </c>
      <c r="AT602" s="11">
        <f>IF(('OddsRatio_working_3-way'!X602=0),IF(Q602&gt;0,-Q602^(1/3),(-Q602)^(1/3)),'OddsRatio_working_3-way'!AN602-'OddsRatio_working_3-way'!R602/3)</f>
        <v>-0.44333725908364907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9">
        <f t="shared" si="130"/>
        <v>0.52879627832355303</v>
      </c>
      <c r="E603" s="9">
        <f t="shared" si="131"/>
        <v>0.29003948205872232</v>
      </c>
      <c r="F603" s="9">
        <f t="shared" si="132"/>
        <v>0.18116423961772471</v>
      </c>
      <c r="G603" s="9">
        <f t="shared" si="133"/>
        <v>1.0735993247169828</v>
      </c>
      <c r="H603" s="9">
        <f t="shared" si="134"/>
        <v>1.8910874395150961</v>
      </c>
      <c r="I603" s="9">
        <f t="shared" si="135"/>
        <v>3.4478064603547209</v>
      </c>
      <c r="J603" s="9">
        <f t="shared" si="136"/>
        <v>5.5198531570584981</v>
      </c>
      <c r="K603" s="11">
        <f t="shared" si="137"/>
        <v>0.54644808743169393</v>
      </c>
      <c r="L603" s="11">
        <f t="shared" si="138"/>
        <v>0.3048780487804878</v>
      </c>
      <c r="M603" s="11">
        <f t="shared" si="139"/>
        <v>0.19193857965451055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-0.25476066770988348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0.23407143860306162</v>
      </c>
      <c r="Q603" s="11">
        <f>2*'OddsRatio_working_3-way'!K603*'OddsRatio_working_3-way'!L603*'OddsRatio_working_3-way'!M603</f>
        <v>6.3953944973514101E-2</v>
      </c>
      <c r="R603" s="11">
        <f t="shared" si="140"/>
        <v>0</v>
      </c>
      <c r="S603" s="11">
        <f t="shared" si="141"/>
        <v>-0.91878954748861641</v>
      </c>
      <c r="T603" s="11">
        <f t="shared" si="142"/>
        <v>-0.25103539548869303</v>
      </c>
      <c r="U603" s="11">
        <f>'OddsRatio_working_3-way'!S603-'OddsRatio_working_3-way'!R603^2/3</f>
        <v>-0.91878954748861641</v>
      </c>
      <c r="V603" s="11">
        <f>'OddsRatio_working_3-way'!S603*'OddsRatio_working_3-way'!R603/3-2*'OddsRatio_working_3-way'!R603^3/27-'OddsRatio_working_3-way'!T603</f>
        <v>0.25103539548869303</v>
      </c>
      <c r="W603" s="11">
        <f>'OddsRatio_working_3-way'!V603^2+4*'OddsRatio_working_3-way'!U603^3/27</f>
        <v>-5.1887668900505807E-2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0.16948926122963537</v>
      </c>
      <c r="Y603" s="11">
        <f>IF('OddsRatio_working_3-way'!W603&gt;=0,IF('OddsRatio_working_3-way'!V603+SQRT('OddsRatio_working_3-way'!W603)&gt;0,0,PI()),ACOS('OddsRatio_working_3-way'!V603/(2*'OddsRatio_working_3-way'!X603)))</f>
        <v>0.73688659187445893</v>
      </c>
      <c r="Z603" s="11">
        <f>'OddsRatio_working_3-way'!X603^(1/3)*COS('OddsRatio_working_3-way'!Y603/3)</f>
        <v>0.53679966235849153</v>
      </c>
      <c r="AA603" s="11">
        <f>'OddsRatio_working_3-way'!X603^(1/3)*COS(('OddsRatio_working_3-way'!Y603+2*PI())/3)</f>
        <v>-0.38494157795271422</v>
      </c>
      <c r="AB603" s="11">
        <f>'OddsRatio_working_3-way'!X603^(1/3)*COS(('OddsRatio_working_3-way'!Y603+4*PI())/3)</f>
        <v>-0.15185808440577747</v>
      </c>
      <c r="AC603" s="11">
        <f>'OddsRatio_working_3-way'!X603^(1/3)*SIN('OddsRatio_working_3-way'!Y603/3)</f>
        <v>0.13457081774298255</v>
      </c>
      <c r="AD603" s="11">
        <f>'OddsRatio_working_3-way'!X603^(1/3)*SIN(('OddsRatio_working_3-way'!Y603+2*PI())/3)</f>
        <v>0.39759673547387181</v>
      </c>
      <c r="AE603" s="11">
        <f>'OddsRatio_working_3-way'!X603^(1/3)*SIN(('OddsRatio_working_3-way'!Y603+4*PI())/3)</f>
        <v>-0.53216755321685416</v>
      </c>
      <c r="AF603" s="11">
        <f>-'OddsRatio_working_3-way'!U603/(3*'OddsRatio_working_3-way'!X603^(1/3))*COS(('OddsRatio_working_3-way'!Y603)/3)</f>
        <v>0.53679966235849141</v>
      </c>
      <c r="AG603" s="11">
        <f>-'OddsRatio_working_3-way'!U603/(3*'OddsRatio_working_3-way'!X603^(1/3))*COS(('OddsRatio_working_3-way'!Y603+2*PI())/3)</f>
        <v>-0.38494157795271411</v>
      </c>
      <c r="AH603" s="11">
        <f>-'OddsRatio_working_3-way'!U603/(3*'OddsRatio_working_3-way'!X603^(1/3))*COS(('OddsRatio_working_3-way'!Y603+4*PI())/3)</f>
        <v>-0.15185808440577744</v>
      </c>
      <c r="AI603" s="11">
        <f>'OddsRatio_working_3-way'!U603/(3*'OddsRatio_working_3-way'!X603^(1/3))*SIN(('OddsRatio_working_3-way'!Y603)/3)</f>
        <v>-0.13457081774298252</v>
      </c>
      <c r="AJ603" s="11">
        <f>'OddsRatio_working_3-way'!U603/(3*'OddsRatio_working_3-way'!X603^(1/3))*SIN(('OddsRatio_working_3-way'!Y603+2*PI())/3)</f>
        <v>-0.39759673547387175</v>
      </c>
      <c r="AK603" s="11">
        <f>'OddsRatio_working_3-way'!U603/(3*'OddsRatio_working_3-way'!X603^(1/3))*SIN(('OddsRatio_working_3-way'!Y603+4*PI())/3)</f>
        <v>0.53216755321685405</v>
      </c>
      <c r="AL603" s="11">
        <f>'OddsRatio_working_3-way'!Z603+'OddsRatio_working_3-way'!AF603</f>
        <v>1.0735993247169828</v>
      </c>
      <c r="AM603" s="11">
        <f>'OddsRatio_working_3-way'!AA603+'OddsRatio_working_3-way'!AG603</f>
        <v>-0.76988315590542833</v>
      </c>
      <c r="AN603" s="11">
        <f>'OddsRatio_working_3-way'!AB603+'OddsRatio_working_3-way'!AH603</f>
        <v>-0.30371616881155494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1.0735993247169828</v>
      </c>
      <c r="AS603" s="11">
        <f>IF(('OddsRatio_working_3-way'!X603=0),IF(Q603&gt;0,-Q603^(1/3),(-Q603)^(1/3)),'OddsRatio_working_3-way'!AM603-'OddsRatio_working_3-way'!R603/3)</f>
        <v>-0.76988315590542833</v>
      </c>
      <c r="AT603" s="11">
        <f>IF(('OddsRatio_working_3-way'!X603=0),IF(Q603&gt;0,-Q603^(1/3),(-Q603)^(1/3)),'OddsRatio_working_3-way'!AN603-'OddsRatio_working_3-way'!R603/3)</f>
        <v>-0.30371616881155494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9">
        <f t="shared" si="130"/>
        <v>0.26858203992355445</v>
      </c>
      <c r="E604" s="9">
        <f t="shared" si="131"/>
        <v>0.30702925956322208</v>
      </c>
      <c r="F604" s="9">
        <f t="shared" si="132"/>
        <v>0.42438870051322342</v>
      </c>
      <c r="G604" s="9">
        <f t="shared" si="133"/>
        <v>1.0596331315612684</v>
      </c>
      <c r="H604" s="9">
        <f t="shared" si="134"/>
        <v>3.723257148112459</v>
      </c>
      <c r="I604" s="9">
        <f t="shared" si="135"/>
        <v>3.2570185702255015</v>
      </c>
      <c r="J604" s="9">
        <f t="shared" si="136"/>
        <v>2.3563304083984238</v>
      </c>
      <c r="K604" s="11">
        <f t="shared" si="137"/>
        <v>0.28011204481792717</v>
      </c>
      <c r="L604" s="11">
        <f t="shared" si="138"/>
        <v>0.31948881789137379</v>
      </c>
      <c r="M604" s="11">
        <f t="shared" si="139"/>
        <v>0.43859649122807021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-0.27502697732868153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0.23472199260288165</v>
      </c>
      <c r="Q604" s="11">
        <f>2*'OddsRatio_working_3-way'!K604*'OddsRatio_working_3-way'!L604*'OddsRatio_working_3-way'!M604</f>
        <v>7.850233866317112E-2</v>
      </c>
      <c r="R604" s="11">
        <f t="shared" si="140"/>
        <v>0</v>
      </c>
      <c r="S604" s="11">
        <f t="shared" si="141"/>
        <v>-0.85345079556456793</v>
      </c>
      <c r="T604" s="11">
        <f t="shared" si="142"/>
        <v>-0.28543504868380198</v>
      </c>
      <c r="U604" s="11">
        <f>'OddsRatio_working_3-way'!S604-'OddsRatio_working_3-way'!R604^2/3</f>
        <v>-0.85345079556456793</v>
      </c>
      <c r="V604" s="11">
        <f>'OddsRatio_working_3-way'!S604*'OddsRatio_working_3-way'!R604/3-2*'OddsRatio_working_3-way'!R604^3/27-'OddsRatio_working_3-way'!T604</f>
        <v>0.28543504868380198</v>
      </c>
      <c r="W604" s="11">
        <f>'OddsRatio_working_3-way'!V604^2+4*'OddsRatio_working_3-way'!U604^3/27</f>
        <v>-1.062090792403303E-2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0.15173502804326153</v>
      </c>
      <c r="Y604" s="11">
        <f>IF('OddsRatio_working_3-way'!W604&gt;=0,IF('OddsRatio_working_3-way'!V604+SQRT('OddsRatio_working_3-way'!W604)&gt;0,0,PI()),ACOS('OddsRatio_working_3-way'!V604/(2*'OddsRatio_working_3-way'!X604)))</f>
        <v>0.34648934229691353</v>
      </c>
      <c r="Z604" s="11">
        <f>'OddsRatio_working_3-way'!X604^(1/3)*COS('OddsRatio_working_3-way'!Y604/3)</f>
        <v>0.52981656578063419</v>
      </c>
      <c r="AA604" s="11">
        <f>'OddsRatio_working_3-way'!X604^(1/3)*COS(('OddsRatio_working_3-way'!Y604+2*PI())/3)</f>
        <v>-0.3181389494224317</v>
      </c>
      <c r="AB604" s="11">
        <f>'OddsRatio_working_3-way'!X604^(1/3)*COS(('OddsRatio_working_3-way'!Y604+4*PI())/3)</f>
        <v>-0.21167761635820262</v>
      </c>
      <c r="AC604" s="11">
        <f>'OddsRatio_working_3-way'!X604^(1/3)*SIN('OddsRatio_working_3-way'!Y604/3)</f>
        <v>6.1465479302919089E-2</v>
      </c>
      <c r="AD604" s="11">
        <f>'OddsRatio_working_3-way'!X604^(1/3)*SIN(('OddsRatio_working_3-way'!Y604+2*PI())/3)</f>
        <v>0.42810186566039871</v>
      </c>
      <c r="AE604" s="11">
        <f>'OddsRatio_working_3-way'!X604^(1/3)*SIN(('OddsRatio_working_3-way'!Y604+4*PI())/3)</f>
        <v>-0.48956734496331783</v>
      </c>
      <c r="AF604" s="11">
        <f>-'OddsRatio_working_3-way'!U604/(3*'OddsRatio_working_3-way'!X604^(1/3))*COS(('OddsRatio_working_3-way'!Y604)/3)</f>
        <v>0.52981656578063419</v>
      </c>
      <c r="AG604" s="11">
        <f>-'OddsRatio_working_3-way'!U604/(3*'OddsRatio_working_3-way'!X604^(1/3))*COS(('OddsRatio_working_3-way'!Y604+2*PI())/3)</f>
        <v>-0.3181389494224317</v>
      </c>
      <c r="AH604" s="11">
        <f>-'OddsRatio_working_3-way'!U604/(3*'OddsRatio_working_3-way'!X604^(1/3))*COS(('OddsRatio_working_3-way'!Y604+4*PI())/3)</f>
        <v>-0.21167761635820262</v>
      </c>
      <c r="AI604" s="11">
        <f>'OddsRatio_working_3-way'!U604/(3*'OddsRatio_working_3-way'!X604^(1/3))*SIN(('OddsRatio_working_3-way'!Y604)/3)</f>
        <v>-6.1465479302919089E-2</v>
      </c>
      <c r="AJ604" s="11">
        <f>'OddsRatio_working_3-way'!U604/(3*'OddsRatio_working_3-way'!X604^(1/3))*SIN(('OddsRatio_working_3-way'!Y604+2*PI())/3)</f>
        <v>-0.42810186566039871</v>
      </c>
      <c r="AK604" s="11">
        <f>'OddsRatio_working_3-way'!U604/(3*'OddsRatio_working_3-way'!X604^(1/3))*SIN(('OddsRatio_working_3-way'!Y604+4*PI())/3)</f>
        <v>0.48956734496331783</v>
      </c>
      <c r="AL604" s="11">
        <f>'OddsRatio_working_3-way'!Z604+'OddsRatio_working_3-way'!AF604</f>
        <v>1.0596331315612684</v>
      </c>
      <c r="AM604" s="11">
        <f>'OddsRatio_working_3-way'!AA604+'OddsRatio_working_3-way'!AG604</f>
        <v>-0.63627789884486341</v>
      </c>
      <c r="AN604" s="11">
        <f>'OddsRatio_working_3-way'!AB604+'OddsRatio_working_3-way'!AH604</f>
        <v>-0.42335523271640524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1.0596331315612684</v>
      </c>
      <c r="AS604" s="11">
        <f>IF(('OddsRatio_working_3-way'!X604=0),IF(Q604&gt;0,-Q604^(1/3),(-Q604)^(1/3)),'OddsRatio_working_3-way'!AM604-'OddsRatio_working_3-way'!R604/3)</f>
        <v>-0.63627789884486341</v>
      </c>
      <c r="AT604" s="11">
        <f>IF(('OddsRatio_working_3-way'!X604=0),IF(Q604&gt;0,-Q604^(1/3),(-Q604)^(1/3)),'OddsRatio_working_3-way'!AN604-'OddsRatio_working_3-way'!R604/3)</f>
        <v>-0.42335523271640524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9">
        <f t="shared" si="130"/>
        <v>0.3558092760508057</v>
      </c>
      <c r="E605" s="9">
        <f t="shared" si="131"/>
        <v>0.3379837555680329</v>
      </c>
      <c r="F605" s="9">
        <f t="shared" si="132"/>
        <v>0.30620696838116129</v>
      </c>
      <c r="G605" s="9">
        <f t="shared" si="133"/>
        <v>1.0587686914433467</v>
      </c>
      <c r="H605" s="9">
        <f t="shared" si="134"/>
        <v>2.8104944623681223</v>
      </c>
      <c r="I605" s="9">
        <f t="shared" si="135"/>
        <v>2.9587220791701911</v>
      </c>
      <c r="J605" s="9">
        <f t="shared" si="136"/>
        <v>3.2657649996887623</v>
      </c>
      <c r="K605" s="11">
        <f t="shared" si="137"/>
        <v>0.36900369003690037</v>
      </c>
      <c r="L605" s="11">
        <f t="shared" si="138"/>
        <v>0.35087719298245612</v>
      </c>
      <c r="M605" s="11">
        <f t="shared" si="139"/>
        <v>0.31847133757961782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-0.27915011634192766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0.23503419747573273</v>
      </c>
      <c r="Q605" s="11">
        <f>2*'OddsRatio_working_3-way'!K605*'OddsRatio_working_3-way'!L605*'OddsRatio_working_3-way'!M605</f>
        <v>8.2468139465169357E-2</v>
      </c>
      <c r="R605" s="11">
        <f t="shared" si="140"/>
        <v>0</v>
      </c>
      <c r="S605" s="11">
        <f t="shared" si="141"/>
        <v>-0.84196345878588907</v>
      </c>
      <c r="T605" s="11">
        <f t="shared" si="142"/>
        <v>-0.29542577501259254</v>
      </c>
      <c r="U605" s="11">
        <f>'OddsRatio_working_3-way'!S605-'OddsRatio_working_3-way'!R605^2/3</f>
        <v>-0.84196345878588907</v>
      </c>
      <c r="V605" s="11">
        <f>'OddsRatio_working_3-way'!S605*'OddsRatio_working_3-way'!R605/3-2*'OddsRatio_working_3-way'!R605^3/27-'OddsRatio_working_3-way'!T605</f>
        <v>0.29542577501259254</v>
      </c>
      <c r="W605" s="11">
        <f>'OddsRatio_working_3-way'!V605^2+4*'OddsRatio_working_3-way'!U605^3/27</f>
        <v>-1.1487925184840153E-3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0.14868185923329294</v>
      </c>
      <c r="Y605" s="11">
        <f>IF('OddsRatio_working_3-way'!W605&gt;=0,IF('OddsRatio_working_3-way'!V605+SQRT('OddsRatio_working_3-way'!W605)&gt;0,0,PI()),ACOS('OddsRatio_working_3-way'!V605/(2*'OddsRatio_working_3-way'!X605)))</f>
        <v>0.11422934911950611</v>
      </c>
      <c r="Z605" s="11">
        <f>'OddsRatio_working_3-way'!X605^(1/3)*COS('OddsRatio_working_3-way'!Y605/3)</f>
        <v>0.52938434572167337</v>
      </c>
      <c r="AA605" s="11">
        <f>'OddsRatio_working_3-way'!X605^(1/3)*COS(('OddsRatio_working_3-way'!Y605+2*PI())/3)</f>
        <v>-0.2821571542550203</v>
      </c>
      <c r="AB605" s="11">
        <f>'OddsRatio_working_3-way'!X605^(1/3)*COS(('OddsRatio_working_3-way'!Y605+4*PI())/3)</f>
        <v>-0.24722719146665315</v>
      </c>
      <c r="AC605" s="11">
        <f>'OddsRatio_working_3-way'!X605^(1/3)*SIN('OddsRatio_working_3-way'!Y605/3)</f>
        <v>2.0166823418647343E-2</v>
      </c>
      <c r="AD605" s="11">
        <f>'OddsRatio_working_3-way'!X605^(1/3)*SIN(('OddsRatio_working_3-way'!Y605+2*PI())/3)</f>
        <v>0.44837688005144927</v>
      </c>
      <c r="AE605" s="11">
        <f>'OddsRatio_working_3-way'!X605^(1/3)*SIN(('OddsRatio_working_3-way'!Y605+4*PI())/3)</f>
        <v>-0.46854370347009666</v>
      </c>
      <c r="AF605" s="11">
        <f>-'OddsRatio_working_3-way'!U605/(3*'OddsRatio_working_3-way'!X605^(1/3))*COS(('OddsRatio_working_3-way'!Y605)/3)</f>
        <v>0.52938434572167326</v>
      </c>
      <c r="AG605" s="11">
        <f>-'OddsRatio_working_3-way'!U605/(3*'OddsRatio_working_3-way'!X605^(1/3))*COS(('OddsRatio_working_3-way'!Y605+2*PI())/3)</f>
        <v>-0.28215715425502025</v>
      </c>
      <c r="AH605" s="11">
        <f>-'OddsRatio_working_3-way'!U605/(3*'OddsRatio_working_3-way'!X605^(1/3))*COS(('OddsRatio_working_3-way'!Y605+4*PI())/3)</f>
        <v>-0.24722719146665309</v>
      </c>
      <c r="AI605" s="11">
        <f>'OddsRatio_working_3-way'!U605/(3*'OddsRatio_working_3-way'!X605^(1/3))*SIN(('OddsRatio_working_3-way'!Y605)/3)</f>
        <v>-2.0166823418647339E-2</v>
      </c>
      <c r="AJ605" s="11">
        <f>'OddsRatio_working_3-way'!U605/(3*'OddsRatio_working_3-way'!X605^(1/3))*SIN(('OddsRatio_working_3-way'!Y605+2*PI())/3)</f>
        <v>-0.44837688005144921</v>
      </c>
      <c r="AK605" s="11">
        <f>'OddsRatio_working_3-way'!U605/(3*'OddsRatio_working_3-way'!X605^(1/3))*SIN(('OddsRatio_working_3-way'!Y605+4*PI())/3)</f>
        <v>0.46854370347009661</v>
      </c>
      <c r="AL605" s="11">
        <f>'OddsRatio_working_3-way'!Z605+'OddsRatio_working_3-way'!AF605</f>
        <v>1.0587686914433467</v>
      </c>
      <c r="AM605" s="11">
        <f>'OddsRatio_working_3-way'!AA605+'OddsRatio_working_3-way'!AG605</f>
        <v>-0.56431430851004061</v>
      </c>
      <c r="AN605" s="11">
        <f>'OddsRatio_working_3-way'!AB605+'OddsRatio_working_3-way'!AH605</f>
        <v>-0.49445438293330624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1.0587686914433467</v>
      </c>
      <c r="AS605" s="11">
        <f>IF(('OddsRatio_working_3-way'!X605=0),IF(Q605&gt;0,-Q605^(1/3),(-Q605)^(1/3)),'OddsRatio_working_3-way'!AM605-'OddsRatio_working_3-way'!R605/3)</f>
        <v>-0.56431430851004061</v>
      </c>
      <c r="AT605" s="11">
        <f>IF(('OddsRatio_working_3-way'!X605=0),IF(Q605&gt;0,-Q605^(1/3),(-Q605)^(1/3)),'OddsRatio_working_3-way'!AN605-'OddsRatio_working_3-way'!R605/3)</f>
        <v>-0.49445438293330624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9">
        <f t="shared" si="130"/>
        <v>0.48637341203487217</v>
      </c>
      <c r="E606" s="9">
        <f t="shared" si="131"/>
        <v>0.28867710010247177</v>
      </c>
      <c r="F606" s="9">
        <f t="shared" si="132"/>
        <v>0.22494948786265612</v>
      </c>
      <c r="G606" s="9">
        <f t="shared" si="133"/>
        <v>1.0667004455439124</v>
      </c>
      <c r="H606" s="9">
        <f t="shared" si="134"/>
        <v>2.0560334410884731</v>
      </c>
      <c r="I606" s="9">
        <f t="shared" si="135"/>
        <v>3.4640780292064379</v>
      </c>
      <c r="J606" s="9">
        <f t="shared" si="136"/>
        <v>4.4454424391068379</v>
      </c>
      <c r="K606" s="11">
        <f t="shared" si="137"/>
        <v>0.50251256281407031</v>
      </c>
      <c r="L606" s="11">
        <f t="shared" si="138"/>
        <v>0.30211480362537763</v>
      </c>
      <c r="M606" s="11">
        <f t="shared" si="139"/>
        <v>0.23640661938534277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-0.26511131216925421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0.23436445438465564</v>
      </c>
      <c r="Q606" s="11">
        <f>2*'OddsRatio_working_3-way'!K606*'OddsRatio_working_3-way'!L606*'OddsRatio_working_3-way'!M606</f>
        <v>7.1780843609389161E-2</v>
      </c>
      <c r="R606" s="11">
        <f t="shared" si="140"/>
        <v>0</v>
      </c>
      <c r="S606" s="11">
        <f t="shared" si="141"/>
        <v>-0.8840228373017559</v>
      </c>
      <c r="T606" s="11">
        <f t="shared" si="142"/>
        <v>-0.2707573774277966</v>
      </c>
      <c r="U606" s="11">
        <f>'OddsRatio_working_3-way'!S606-'OddsRatio_working_3-way'!R606^2/3</f>
        <v>-0.8840228373017559</v>
      </c>
      <c r="V606" s="11">
        <f>'OddsRatio_working_3-way'!S606*'OddsRatio_working_3-way'!R606/3-2*'OddsRatio_working_3-way'!R606^3/27-'OddsRatio_working_3-way'!T606</f>
        <v>0.2707573774277966</v>
      </c>
      <c r="W606" s="11">
        <f>'OddsRatio_working_3-way'!V606^2+4*'OddsRatio_working_3-way'!U606^3/27</f>
        <v>-2.9040167668063943E-2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0.15996071791196287</v>
      </c>
      <c r="Y606" s="11">
        <f>IF('OddsRatio_working_3-way'!W606&gt;=0,IF('OddsRatio_working_3-way'!V606+SQRT('OddsRatio_working_3-way'!W606)&gt;0,0,PI()),ACOS('OddsRatio_working_3-way'!V606/(2*'OddsRatio_working_3-way'!X606)))</f>
        <v>0.56174934309802715</v>
      </c>
      <c r="Z606" s="11">
        <f>'OddsRatio_working_3-way'!X606^(1/3)*COS('OddsRatio_working_3-way'!Y606/3)</f>
        <v>0.53335022277195621</v>
      </c>
      <c r="AA606" s="11">
        <f>'OddsRatio_working_3-way'!X606^(1/3)*COS(('OddsRatio_working_3-way'!Y606+2*PI())/3)</f>
        <v>-0.35419004855254171</v>
      </c>
      <c r="AB606" s="11">
        <f>'OddsRatio_working_3-way'!X606^(1/3)*COS(('OddsRatio_working_3-way'!Y606+4*PI())/3)</f>
        <v>-0.17916017421941435</v>
      </c>
      <c r="AC606" s="11">
        <f>'OddsRatio_working_3-way'!X606^(1/3)*SIN('OddsRatio_working_3-way'!Y606/3)</f>
        <v>0.10105354506245742</v>
      </c>
      <c r="AD606" s="11">
        <f>'OddsRatio_working_3-way'!X606^(1/3)*SIN(('OddsRatio_working_3-way'!Y606+2*PI())/3)</f>
        <v>0.4113680695033749</v>
      </c>
      <c r="AE606" s="11">
        <f>'OddsRatio_working_3-way'!X606^(1/3)*SIN(('OddsRatio_working_3-way'!Y606+4*PI())/3)</f>
        <v>-0.51242161456583235</v>
      </c>
      <c r="AF606" s="11">
        <f>-'OddsRatio_working_3-way'!U606/(3*'OddsRatio_working_3-way'!X606^(1/3))*COS(('OddsRatio_working_3-way'!Y606)/3)</f>
        <v>0.5333502227719561</v>
      </c>
      <c r="AG606" s="11">
        <f>-'OddsRatio_working_3-way'!U606/(3*'OddsRatio_working_3-way'!X606^(1/3))*COS(('OddsRatio_working_3-way'!Y606+2*PI())/3)</f>
        <v>-0.35419004855254166</v>
      </c>
      <c r="AH606" s="11">
        <f>-'OddsRatio_working_3-way'!U606/(3*'OddsRatio_working_3-way'!X606^(1/3))*COS(('OddsRatio_working_3-way'!Y606+4*PI())/3)</f>
        <v>-0.1791601742194143</v>
      </c>
      <c r="AI606" s="11">
        <f>'OddsRatio_working_3-way'!U606/(3*'OddsRatio_working_3-way'!X606^(1/3))*SIN(('OddsRatio_working_3-way'!Y606)/3)</f>
        <v>-0.10105354506245741</v>
      </c>
      <c r="AJ606" s="11">
        <f>'OddsRatio_working_3-way'!U606/(3*'OddsRatio_working_3-way'!X606^(1/3))*SIN(('OddsRatio_working_3-way'!Y606+2*PI())/3)</f>
        <v>-0.41136806950337484</v>
      </c>
      <c r="AK606" s="11">
        <f>'OddsRatio_working_3-way'!U606/(3*'OddsRatio_working_3-way'!X606^(1/3))*SIN(('OddsRatio_working_3-way'!Y606+4*PI())/3)</f>
        <v>0.51242161456583224</v>
      </c>
      <c r="AL606" s="11">
        <f>'OddsRatio_working_3-way'!Z606+'OddsRatio_working_3-way'!AF606</f>
        <v>1.0667004455439124</v>
      </c>
      <c r="AM606" s="11">
        <f>'OddsRatio_working_3-way'!AA606+'OddsRatio_working_3-way'!AG606</f>
        <v>-0.70838009710508332</v>
      </c>
      <c r="AN606" s="11">
        <f>'OddsRatio_working_3-way'!AB606+'OddsRatio_working_3-way'!AH606</f>
        <v>-0.35832034843882865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1.0667004455439124</v>
      </c>
      <c r="AS606" s="11">
        <f>IF(('OddsRatio_working_3-way'!X606=0),IF(Q606&gt;0,-Q606^(1/3),(-Q606)^(1/3)),'OddsRatio_working_3-way'!AM606-'OddsRatio_working_3-way'!R606/3)</f>
        <v>-0.70838009710508332</v>
      </c>
      <c r="AT606" s="11">
        <f>IF(('OddsRatio_working_3-way'!X606=0),IF(Q606&gt;0,-Q606^(1/3),(-Q606)^(1/3)),'OddsRatio_working_3-way'!AN606-'OddsRatio_working_3-way'!R606/3)</f>
        <v>-0.35832034843882865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9">
        <f t="shared" si="130"/>
        <v>0.28792725755695731</v>
      </c>
      <c r="E607" s="9">
        <f t="shared" si="131"/>
        <v>0.28617807637522702</v>
      </c>
      <c r="F607" s="9">
        <f t="shared" si="132"/>
        <v>0.42589466606781556</v>
      </c>
      <c r="G607" s="9">
        <f t="shared" si="133"/>
        <v>1.0614160731684523</v>
      </c>
      <c r="H607" s="9">
        <f t="shared" si="134"/>
        <v>3.4730994504824944</v>
      </c>
      <c r="I607" s="9">
        <f t="shared" si="135"/>
        <v>3.494327771945863</v>
      </c>
      <c r="J607" s="9">
        <f t="shared" si="136"/>
        <v>2.3479984129239346</v>
      </c>
      <c r="K607" s="11">
        <f t="shared" si="137"/>
        <v>0.3003003003003003</v>
      </c>
      <c r="L607" s="11">
        <f t="shared" si="138"/>
        <v>0.29850746268656714</v>
      </c>
      <c r="M607" s="11">
        <f t="shared" si="139"/>
        <v>0.44052863436123346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-0.27460763413160016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0.23496440091877002</v>
      </c>
      <c r="Q607" s="11">
        <f>2*'OddsRatio_working_3-way'!K607*'OddsRatio_working_3-way'!L607*'OddsRatio_working_3-way'!M607</f>
        <v>7.8979630560931088E-2</v>
      </c>
      <c r="R607" s="11">
        <f t="shared" si="140"/>
        <v>0</v>
      </c>
      <c r="S607" s="11">
        <f t="shared" si="141"/>
        <v>-0.85563681309081185</v>
      </c>
      <c r="T607" s="11">
        <f t="shared" si="142"/>
        <v>-0.28760901280363421</v>
      </c>
      <c r="U607" s="11">
        <f>'OddsRatio_working_3-way'!S607-'OddsRatio_working_3-way'!R607^2/3</f>
        <v>-0.85563681309081185</v>
      </c>
      <c r="V607" s="11">
        <f>'OddsRatio_working_3-way'!S607*'OddsRatio_working_3-way'!R607/3-2*'OddsRatio_working_3-way'!R607^3/27-'OddsRatio_working_3-way'!T607</f>
        <v>0.28760901280363421</v>
      </c>
      <c r="W607" s="11">
        <f>'OddsRatio_working_3-way'!V607^2+4*'OddsRatio_working_3-way'!U607^3/27</f>
        <v>-1.0084610467329419E-2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0.15231837931878942</v>
      </c>
      <c r="Y607" s="11">
        <f>IF('OddsRatio_working_3-way'!W607&gt;=0,IF('OddsRatio_working_3-way'!V607+SQRT('OddsRatio_working_3-way'!W607)&gt;0,0,PI()),ACOS('OddsRatio_working_3-way'!V607/(2*'OddsRatio_working_3-way'!X607)))</f>
        <v>0.33592814813656124</v>
      </c>
      <c r="Z607" s="11">
        <f>'OddsRatio_working_3-way'!X607^(1/3)*COS('OddsRatio_working_3-way'!Y607/3)</f>
        <v>0.53070803658422616</v>
      </c>
      <c r="AA607" s="11">
        <f>'OddsRatio_working_3-way'!X607^(1/3)*COS(('OddsRatio_working_3-way'!Y607+2*PI())/3)</f>
        <v>-0.31703513864945221</v>
      </c>
      <c r="AB607" s="11">
        <f>'OddsRatio_working_3-way'!X607^(1/3)*COS(('OddsRatio_working_3-way'!Y607+4*PI())/3)</f>
        <v>-0.21367289793477398</v>
      </c>
      <c r="AC607" s="11">
        <f>'OddsRatio_working_3-way'!X607^(1/3)*SIN('OddsRatio_working_3-way'!Y607/3)</f>
        <v>5.9676217500662349E-2</v>
      </c>
      <c r="AD607" s="11">
        <f>'OddsRatio_working_3-way'!X607^(1/3)*SIN(('OddsRatio_working_3-way'!Y607+2*PI())/3)</f>
        <v>0.42976853292416983</v>
      </c>
      <c r="AE607" s="11">
        <f>'OddsRatio_working_3-way'!X607^(1/3)*SIN(('OddsRatio_working_3-way'!Y607+4*PI())/3)</f>
        <v>-0.48944475042483221</v>
      </c>
      <c r="AF607" s="11">
        <f>-'OddsRatio_working_3-way'!U607/(3*'OddsRatio_working_3-way'!X607^(1/3))*COS(('OddsRatio_working_3-way'!Y607)/3)</f>
        <v>0.53070803658422616</v>
      </c>
      <c r="AG607" s="11">
        <f>-'OddsRatio_working_3-way'!U607/(3*'OddsRatio_working_3-way'!X607^(1/3))*COS(('OddsRatio_working_3-way'!Y607+2*PI())/3)</f>
        <v>-0.31703513864945221</v>
      </c>
      <c r="AH607" s="11">
        <f>-'OddsRatio_working_3-way'!U607/(3*'OddsRatio_working_3-way'!X607^(1/3))*COS(('OddsRatio_working_3-way'!Y607+4*PI())/3)</f>
        <v>-0.21367289793477398</v>
      </c>
      <c r="AI607" s="11">
        <f>'OddsRatio_working_3-way'!U607/(3*'OddsRatio_working_3-way'!X607^(1/3))*SIN(('OddsRatio_working_3-way'!Y607)/3)</f>
        <v>-5.9676217500662349E-2</v>
      </c>
      <c r="AJ607" s="11">
        <f>'OddsRatio_working_3-way'!U607/(3*'OddsRatio_working_3-way'!X607^(1/3))*SIN(('OddsRatio_working_3-way'!Y607+2*PI())/3)</f>
        <v>-0.42976853292416983</v>
      </c>
      <c r="AK607" s="11">
        <f>'OddsRatio_working_3-way'!U607/(3*'OddsRatio_working_3-way'!X607^(1/3))*SIN(('OddsRatio_working_3-way'!Y607+4*PI())/3)</f>
        <v>0.48944475042483221</v>
      </c>
      <c r="AL607" s="11">
        <f>'OddsRatio_working_3-way'!Z607+'OddsRatio_working_3-way'!AF607</f>
        <v>1.0614160731684523</v>
      </c>
      <c r="AM607" s="11">
        <f>'OddsRatio_working_3-way'!AA607+'OddsRatio_working_3-way'!AG607</f>
        <v>-0.63407027729890442</v>
      </c>
      <c r="AN607" s="11">
        <f>'OddsRatio_working_3-way'!AB607+'OddsRatio_working_3-way'!AH607</f>
        <v>-0.42734579586954796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1.0614160731684523</v>
      </c>
      <c r="AS607" s="11">
        <f>IF(('OddsRatio_working_3-way'!X607=0),IF(Q607&gt;0,-Q607^(1/3),(-Q607)^(1/3)),'OddsRatio_working_3-way'!AM607-'OddsRatio_working_3-way'!R607/3)</f>
        <v>-0.63407027729890442</v>
      </c>
      <c r="AT607" s="11">
        <f>IF(('OddsRatio_working_3-way'!X607=0),IF(Q607&gt;0,-Q607^(1/3),(-Q607)^(1/3)),'OddsRatio_working_3-way'!AN607-'OddsRatio_working_3-way'!R607/3)</f>
        <v>-0.42734579586954796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9">
        <f t="shared" si="130"/>
        <v>0.58841481989855193</v>
      </c>
      <c r="E608" s="9">
        <f t="shared" si="131"/>
        <v>0.23589709199195785</v>
      </c>
      <c r="F608" s="9">
        <f t="shared" si="132"/>
        <v>0.17568808810949041</v>
      </c>
      <c r="G608" s="9">
        <f t="shared" si="133"/>
        <v>1.0761251212129808</v>
      </c>
      <c r="H608" s="9">
        <f t="shared" si="134"/>
        <v>1.6994813287884372</v>
      </c>
      <c r="I608" s="9">
        <f t="shared" si="135"/>
        <v>4.2391366148510716</v>
      </c>
      <c r="J608" s="9">
        <f t="shared" si="136"/>
        <v>5.6919055284885962</v>
      </c>
      <c r="K608" s="11">
        <f t="shared" si="137"/>
        <v>0.60606060606060608</v>
      </c>
      <c r="L608" s="11">
        <f t="shared" si="138"/>
        <v>0.24937655860349128</v>
      </c>
      <c r="M608" s="11">
        <f t="shared" si="139"/>
        <v>0.18656716417910446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-0.2405322063452856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0.2261420171867933</v>
      </c>
      <c r="Q608" s="11">
        <f>2*'OddsRatio_working_3-way'!K608*'OddsRatio_working_3-way'!L608*'OddsRatio_working_3-way'!M608</f>
        <v>5.6394518001694087E-2</v>
      </c>
      <c r="R608" s="11">
        <f t="shared" si="140"/>
        <v>0</v>
      </c>
      <c r="S608" s="11">
        <f t="shared" si="141"/>
        <v>-0.94017354525142016</v>
      </c>
      <c r="T608" s="11">
        <f t="shared" si="142"/>
        <v>-0.2344572432048429</v>
      </c>
      <c r="U608" s="11">
        <f>'OddsRatio_working_3-way'!S608-'OddsRatio_working_3-way'!R608^2/3</f>
        <v>-0.94017354525142016</v>
      </c>
      <c r="V608" s="11">
        <f>'OddsRatio_working_3-way'!S608*'OddsRatio_working_3-way'!R608/3-2*'OddsRatio_working_3-way'!R608^3/27-'OddsRatio_working_3-way'!T608</f>
        <v>0.2344572432048429</v>
      </c>
      <c r="W608" s="11">
        <f>'OddsRatio_working_3-way'!V608^2+4*'OddsRatio_working_3-way'!U608^3/27</f>
        <v>-6.8147448322166251E-2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0.17544062187345688</v>
      </c>
      <c r="Y608" s="11">
        <f>IF('OddsRatio_working_3-way'!W608&gt;=0,IF('OddsRatio_working_3-way'!V608+SQRT('OddsRatio_working_3-way'!W608)&gt;0,0,PI()),ACOS('OddsRatio_working_3-way'!V608/(2*'OddsRatio_working_3-way'!X608)))</f>
        <v>0.83901573438129917</v>
      </c>
      <c r="Z608" s="11">
        <f>'OddsRatio_working_3-way'!X608^(1/3)*COS('OddsRatio_working_3-way'!Y608/3)</f>
        <v>0.53806256060649038</v>
      </c>
      <c r="AA608" s="11">
        <f>'OddsRatio_working_3-way'!X608^(1/3)*COS(('OddsRatio_working_3-way'!Y608+2*PI())/3)</f>
        <v>-0.40285914350088098</v>
      </c>
      <c r="AB608" s="11">
        <f>'OddsRatio_working_3-way'!X608^(1/3)*COS(('OddsRatio_working_3-way'!Y608+4*PI())/3)</f>
        <v>-0.13520341710560957</v>
      </c>
      <c r="AC608" s="11">
        <f>'OddsRatio_working_3-way'!X608^(1/3)*SIN('OddsRatio_working_3-way'!Y608/3)</f>
        <v>0.15453110568445505</v>
      </c>
      <c r="AD608" s="11">
        <f>'OddsRatio_working_3-way'!X608^(1/3)*SIN(('OddsRatio_working_3-way'!Y608+2*PI())/3)</f>
        <v>0.38871029346829744</v>
      </c>
      <c r="AE608" s="11">
        <f>'OddsRatio_working_3-way'!X608^(1/3)*SIN(('OddsRatio_working_3-way'!Y608+4*PI())/3)</f>
        <v>-0.54324139915275227</v>
      </c>
      <c r="AF608" s="11">
        <f>-'OddsRatio_working_3-way'!U608/(3*'OddsRatio_working_3-way'!X608^(1/3))*COS(('OddsRatio_working_3-way'!Y608)/3)</f>
        <v>0.53806256060649049</v>
      </c>
      <c r="AG608" s="11">
        <f>-'OddsRatio_working_3-way'!U608/(3*'OddsRatio_working_3-way'!X608^(1/3))*COS(('OddsRatio_working_3-way'!Y608+2*PI())/3)</f>
        <v>-0.40285914350088109</v>
      </c>
      <c r="AH608" s="11">
        <f>-'OddsRatio_working_3-way'!U608/(3*'OddsRatio_working_3-way'!X608^(1/3))*COS(('OddsRatio_working_3-way'!Y608+4*PI())/3)</f>
        <v>-0.1352034171056096</v>
      </c>
      <c r="AI608" s="11">
        <f>'OddsRatio_working_3-way'!U608/(3*'OddsRatio_working_3-way'!X608^(1/3))*SIN(('OddsRatio_working_3-way'!Y608)/3)</f>
        <v>-0.15453110568445508</v>
      </c>
      <c r="AJ608" s="11">
        <f>'OddsRatio_working_3-way'!U608/(3*'OddsRatio_working_3-way'!X608^(1/3))*SIN(('OddsRatio_working_3-way'!Y608+2*PI())/3)</f>
        <v>-0.38871029346829755</v>
      </c>
      <c r="AK608" s="11">
        <f>'OddsRatio_working_3-way'!U608/(3*'OddsRatio_working_3-way'!X608^(1/3))*SIN(('OddsRatio_working_3-way'!Y608+4*PI())/3)</f>
        <v>0.54324139915275238</v>
      </c>
      <c r="AL608" s="11">
        <f>'OddsRatio_working_3-way'!Z608+'OddsRatio_working_3-way'!AF608</f>
        <v>1.0761251212129808</v>
      </c>
      <c r="AM608" s="11">
        <f>'OddsRatio_working_3-way'!AA608+'OddsRatio_working_3-way'!AG608</f>
        <v>-0.80571828700176207</v>
      </c>
      <c r="AN608" s="11">
        <f>'OddsRatio_working_3-way'!AB608+'OddsRatio_working_3-way'!AH608</f>
        <v>-0.27040683421121914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1.0761251212129808</v>
      </c>
      <c r="AS608" s="11">
        <f>IF(('OddsRatio_working_3-way'!X608=0),IF(Q608&gt;0,-Q608^(1/3),(-Q608)^(1/3)),'OddsRatio_working_3-way'!AM608-'OddsRatio_working_3-way'!R608/3)</f>
        <v>-0.80571828700176207</v>
      </c>
      <c r="AT608" s="11">
        <f>IF(('OddsRatio_working_3-way'!X608=0),IF(Q608&gt;0,-Q608^(1/3),(-Q608)^(1/3)),'OddsRatio_working_3-way'!AN608-'OddsRatio_working_3-way'!R608/3)</f>
        <v>-0.27040683421121914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 t="shared" ref="C2:C65" si="0">IF(A2="","",((1/A2)+(1/B2))-1)</f>
        <v>3.7910309754970006E-2</v>
      </c>
      <c r="D2" s="4">
        <f>IF(A2="","",(2*A2)/(2-($C2*A2)))</f>
        <v>1.4381648936170213</v>
      </c>
      <c r="E2" s="4">
        <f>IF(B2="","",(2*B2)/(2-($C2*B2)))</f>
        <v>3.2822458270106223</v>
      </c>
      <c r="G2" s="4">
        <f t="shared" ref="G2:G65" si="1">IF(A2="","",C2+1)</f>
        <v>1.03791030975497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si="0"/>
        <v>3.5731402098088338E-2</v>
      </c>
      <c r="D3" s="4">
        <f t="shared" ref="D3:D66" si="2">IF(A3="","",(2*A3)/(2-($C3*A3)))</f>
        <v>1.8384649273092173</v>
      </c>
      <c r="E3" s="4">
        <f t="shared" ref="E3:E66" si="3">IF(B3="","",(2*B3)/(2-($C3*B3)))</f>
        <v>2.1926557300484557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3.6947548575455569E-2</v>
      </c>
      <c r="D4" s="4">
        <f t="shared" si="2"/>
        <v>1.5850953482805394</v>
      </c>
      <c r="E4" s="4">
        <f t="shared" si="3"/>
        <v>2.7091231419609985</v>
      </c>
      <c r="G4" s="4">
        <f t="shared" si="1"/>
        <v>1.0369475485754556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2.982584211075201E-2</v>
      </c>
      <c r="D5" s="4">
        <f t="shared" si="2"/>
        <v>1.7652798232695142</v>
      </c>
      <c r="E5" s="4">
        <f t="shared" si="3"/>
        <v>2.3067115708443593</v>
      </c>
      <c r="G5" s="4">
        <f t="shared" si="1"/>
        <v>1.029825842110752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2.8806584362139898E-2</v>
      </c>
      <c r="D6" s="4">
        <f t="shared" si="2"/>
        <v>1.658703071672355</v>
      </c>
      <c r="E6" s="4">
        <f t="shared" si="3"/>
        <v>2.5181347150259068</v>
      </c>
      <c r="G6" s="4">
        <f t="shared" si="1"/>
        <v>1.0288065843621399</v>
      </c>
    </row>
    <row r="7" spans="1:7" x14ac:dyDescent="0.2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2.7126027126027186E-2</v>
      </c>
      <c r="D7" s="4">
        <f t="shared" si="2"/>
        <v>1.5937204165351848</v>
      </c>
      <c r="E7" s="4">
        <f t="shared" si="3"/>
        <v>2.6842944459208082</v>
      </c>
      <c r="G7" s="4">
        <f t="shared" si="1"/>
        <v>1.0271260271260272</v>
      </c>
    </row>
    <row r="8" spans="1:7" x14ac:dyDescent="0.2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5.3392745465916214E-2</v>
      </c>
      <c r="D8" s="4">
        <f t="shared" si="2"/>
        <v>1.2717602028135409</v>
      </c>
      <c r="E8" s="4">
        <f t="shared" si="3"/>
        <v>4.6797146515456376</v>
      </c>
      <c r="G8" s="4">
        <f t="shared" si="1"/>
        <v>1.0533927454659162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3.0954077996130813E-2</v>
      </c>
      <c r="D9" s="4">
        <f t="shared" si="2"/>
        <v>1.6511432414256895</v>
      </c>
      <c r="E9" s="4">
        <f t="shared" si="3"/>
        <v>2.5357603924606251</v>
      </c>
      <c r="G9" s="4">
        <f t="shared" si="1"/>
        <v>1.0309540779961308</v>
      </c>
    </row>
    <row r="10" spans="1:7" x14ac:dyDescent="0.2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3.4024455077086735E-2</v>
      </c>
      <c r="D10" s="4">
        <f t="shared" si="2"/>
        <v>1.8568608094768018</v>
      </c>
      <c r="E10" s="4">
        <f t="shared" si="3"/>
        <v>2.1670506912442398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3.4887442654432999E-2</v>
      </c>
      <c r="D11" s="4">
        <f t="shared" si="2"/>
        <v>1.8796751228316457</v>
      </c>
      <c r="E11" s="4">
        <f t="shared" si="3"/>
        <v>2.1367833124358828</v>
      </c>
      <c r="G11" s="4">
        <f t="shared" si="1"/>
        <v>1.034887442654433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3.0245246040574214E-2</v>
      </c>
      <c r="D12" s="4">
        <f t="shared" si="2"/>
        <v>1.9138324294186226</v>
      </c>
      <c r="E12" s="4">
        <f t="shared" si="3"/>
        <v>2.0942925287037548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2.813852813852824E-2</v>
      </c>
      <c r="D14" s="4">
        <f t="shared" si="2"/>
        <v>1.5741056218057923</v>
      </c>
      <c r="E14" s="4">
        <f t="shared" si="3"/>
        <v>2.7418397626112765</v>
      </c>
      <c r="G14" s="4">
        <f t="shared" si="1"/>
        <v>1.0281385281385282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2.9239766081871288E-2</v>
      </c>
      <c r="D15" s="4">
        <f t="shared" si="2"/>
        <v>1.7538461538461536</v>
      </c>
      <c r="E15" s="4">
        <f t="shared" si="3"/>
        <v>2.3265306122448979</v>
      </c>
      <c r="G15" s="4">
        <f t="shared" si="1"/>
        <v>1.0292397660818713</v>
      </c>
    </row>
    <row r="16" spans="1:7" x14ac:dyDescent="0.2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2.9732678668848767E-2</v>
      </c>
      <c r="D16" s="4">
        <f t="shared" si="2"/>
        <v>1.4401885680612845</v>
      </c>
      <c r="E16" s="4">
        <f t="shared" si="3"/>
        <v>3.271753681392235</v>
      </c>
      <c r="G16" s="4">
        <f t="shared" si="1"/>
        <v>1.0297326786688488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2.891515407344869E-2</v>
      </c>
      <c r="D17" s="4">
        <f t="shared" si="2"/>
        <v>2.1232354918216445</v>
      </c>
      <c r="E17" s="4">
        <f t="shared" si="3"/>
        <v>1.8902852583283463</v>
      </c>
      <c r="G17" s="4">
        <f t="shared" si="1"/>
        <v>1.0289151540734487</v>
      </c>
    </row>
    <row r="18" spans="1:7" x14ac:dyDescent="0.2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3.3664999742228252E-2</v>
      </c>
      <c r="D18" s="4">
        <f t="shared" si="2"/>
        <v>2.4793251102447753</v>
      </c>
      <c r="E18" s="4">
        <f t="shared" si="3"/>
        <v>1.6759839288028686</v>
      </c>
      <c r="G18" s="4">
        <f t="shared" si="1"/>
        <v>1.0336649997422283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3.5471537807986397E-2</v>
      </c>
      <c r="D19" s="4">
        <f t="shared" si="2"/>
        <v>2.2244271202456889</v>
      </c>
      <c r="E19" s="4">
        <f t="shared" si="3"/>
        <v>1.8167084699980707</v>
      </c>
      <c r="G19" s="4">
        <f t="shared" si="1"/>
        <v>1.0354715378079864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3.3664999742228252E-2</v>
      </c>
      <c r="D21" s="4">
        <f t="shared" si="2"/>
        <v>2.4793251102447753</v>
      </c>
      <c r="E21" s="4">
        <f t="shared" si="3"/>
        <v>1.6759839288028686</v>
      </c>
      <c r="G21" s="4">
        <f t="shared" si="1"/>
        <v>1.0336649997422283</v>
      </c>
    </row>
    <row r="22" spans="1:7" x14ac:dyDescent="0.2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3.2640646167216181E-2</v>
      </c>
      <c r="D22" s="4">
        <f t="shared" si="2"/>
        <v>2.5303495779840248</v>
      </c>
      <c r="E22" s="4">
        <f t="shared" si="3"/>
        <v>1.6534454704900365</v>
      </c>
      <c r="G22" s="4">
        <f t="shared" si="1"/>
        <v>1.0326406461672162</v>
      </c>
    </row>
    <row r="23" spans="1:7" x14ac:dyDescent="0.2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3.6282558021688338E-2</v>
      </c>
      <c r="D23" s="4">
        <f t="shared" si="2"/>
        <v>2.6517065305025525</v>
      </c>
      <c r="E23" s="4">
        <f t="shared" si="3"/>
        <v>1.6054344288968434</v>
      </c>
      <c r="G23" s="4">
        <f t="shared" si="1"/>
        <v>1.0362825580216883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3.383458646616555E-2</v>
      </c>
      <c r="D24" s="4">
        <f t="shared" si="2"/>
        <v>2.3714710252600297</v>
      </c>
      <c r="E24" s="4">
        <f t="shared" si="3"/>
        <v>1.7291440953412784</v>
      </c>
      <c r="G24" s="4">
        <f t="shared" si="1"/>
        <v>1.0338345864661656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3.4655686647135031E-2</v>
      </c>
      <c r="D25" s="4">
        <f t="shared" si="2"/>
        <v>2.2763841740018629</v>
      </c>
      <c r="E25" s="4">
        <f t="shared" si="3"/>
        <v>1.7834631769717797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3.0927835051546504E-2</v>
      </c>
      <c r="D26" s="4">
        <f t="shared" si="2"/>
        <v>2.0000000000000004</v>
      </c>
      <c r="E26" s="4">
        <f t="shared" si="3"/>
        <v>2.0000000000000004</v>
      </c>
      <c r="G26" s="4">
        <f t="shared" si="1"/>
        <v>1.0309278350515465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3.3255418614534626E-2</v>
      </c>
      <c r="D27" s="4">
        <f t="shared" si="2"/>
        <v>2.1545152798443401</v>
      </c>
      <c r="E27" s="4">
        <f t="shared" si="3"/>
        <v>1.8661643699811639</v>
      </c>
      <c r="G27" s="4">
        <f t="shared" si="1"/>
        <v>1.0332554186145346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3.5577975284917462E-2</v>
      </c>
      <c r="D29" s="4">
        <f t="shared" si="2"/>
        <v>2.1491381535549374</v>
      </c>
      <c r="E29" s="4">
        <f t="shared" si="3"/>
        <v>1.8702173858786533</v>
      </c>
      <c r="G29" s="4">
        <f t="shared" si="1"/>
        <v>1.0355779752849175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3.3674339300937772E-2</v>
      </c>
      <c r="D30" s="4">
        <f t="shared" si="2"/>
        <v>2.1125619090499774</v>
      </c>
      <c r="E30" s="4">
        <f t="shared" si="3"/>
        <v>1.8988263860785108</v>
      </c>
      <c r="G30" s="4">
        <f t="shared" si="1"/>
        <v>1.0336743393009378</v>
      </c>
    </row>
    <row r="31" spans="1:7" x14ac:dyDescent="0.2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3.4151034151034265E-2</v>
      </c>
      <c r="D31" s="4">
        <f t="shared" si="2"/>
        <v>1.9530295913574449</v>
      </c>
      <c r="E31" s="4">
        <f t="shared" si="3"/>
        <v>2.0492853622474128</v>
      </c>
      <c r="G31" s="4">
        <f t="shared" si="1"/>
        <v>1.0341510341510343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3.7128117398625982E-2</v>
      </c>
      <c r="D32" s="4">
        <f t="shared" si="2"/>
        <v>2.1743628490889537</v>
      </c>
      <c r="E32" s="4">
        <f t="shared" si="3"/>
        <v>1.8515255747197545</v>
      </c>
      <c r="G32" s="4">
        <f t="shared" si="1"/>
        <v>1.037128117398626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3.475935828876997E-2</v>
      </c>
      <c r="D33" s="4">
        <f t="shared" si="2"/>
        <v>2.0720221606648197</v>
      </c>
      <c r="E33" s="4">
        <f t="shared" si="3"/>
        <v>1.9328165374677002</v>
      </c>
      <c r="G33" s="4">
        <f t="shared" si="1"/>
        <v>1.03475935828877</v>
      </c>
    </row>
    <row r="34" spans="1:7" x14ac:dyDescent="0.2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3.8864175168482618E-2</v>
      </c>
      <c r="D34" s="4">
        <f t="shared" si="2"/>
        <v>2.2655321203343295</v>
      </c>
      <c r="E34" s="4">
        <f t="shared" si="3"/>
        <v>1.7901814453637255</v>
      </c>
      <c r="G34" s="4">
        <f t="shared" si="1"/>
        <v>1.0388641751684826</v>
      </c>
    </row>
    <row r="35" spans="1:7" x14ac:dyDescent="0.2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4.0266652330519959E-2</v>
      </c>
      <c r="D35" s="4">
        <f t="shared" si="2"/>
        <v>2.1818075186206087</v>
      </c>
      <c r="E35" s="4">
        <f t="shared" si="3"/>
        <v>1.8461614808198106</v>
      </c>
      <c r="G35" s="4">
        <f t="shared" si="1"/>
        <v>1.04026665233052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3.8647342995169254E-2</v>
      </c>
      <c r="D36" s="4">
        <f t="shared" si="2"/>
        <v>2.15625</v>
      </c>
      <c r="E36" s="4">
        <f t="shared" si="3"/>
        <v>1.8648648648648651</v>
      </c>
      <c r="G36" s="4">
        <f t="shared" si="1"/>
        <v>1.0386473429951693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3.3930002671653803E-2</v>
      </c>
      <c r="D37" s="4">
        <f t="shared" si="2"/>
        <v>2.0381159814865235</v>
      </c>
      <c r="E37" s="4">
        <f t="shared" si="3"/>
        <v>1.9632835038027801</v>
      </c>
      <c r="G37" s="4">
        <f t="shared" si="1"/>
        <v>1.0339300026716538</v>
      </c>
    </row>
    <row r="38" spans="1:7" x14ac:dyDescent="0.2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3.4151034151034265E-2</v>
      </c>
      <c r="D38" s="4">
        <f t="shared" si="2"/>
        <v>2.0492853622474128</v>
      </c>
      <c r="E38" s="4">
        <f t="shared" si="3"/>
        <v>1.9530295913574449</v>
      </c>
      <c r="G38" s="4">
        <f t="shared" si="1"/>
        <v>1.0341510341510343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3.315137797896428E-2</v>
      </c>
      <c r="D39" s="4">
        <f t="shared" si="2"/>
        <v>2.1006852188505105</v>
      </c>
      <c r="E39" s="4">
        <f t="shared" si="3"/>
        <v>1.9085249650616189</v>
      </c>
      <c r="G39" s="4">
        <f t="shared" si="1"/>
        <v>1.0331513779789643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3.4252965480474407E-2</v>
      </c>
      <c r="D40" s="4">
        <f t="shared" si="2"/>
        <v>2.1245929491717397</v>
      </c>
      <c r="E40" s="4">
        <f t="shared" si="3"/>
        <v>1.8892106257081707</v>
      </c>
      <c r="G40" s="4">
        <f t="shared" si="1"/>
        <v>1.0342529654804744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3.7988228999465079E-2</v>
      </c>
      <c r="D41" s="4">
        <f t="shared" si="2"/>
        <v>2.1872440023405506</v>
      </c>
      <c r="E41" s="4">
        <f t="shared" si="3"/>
        <v>1.8422868408082802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3.4151034151034265E-2</v>
      </c>
      <c r="D42" s="4">
        <f t="shared" si="2"/>
        <v>2.0492853622474128</v>
      </c>
      <c r="E42" s="4">
        <f t="shared" si="3"/>
        <v>1.9530295913574449</v>
      </c>
      <c r="G42" s="4">
        <f t="shared" si="1"/>
        <v>1.0341510341510343</v>
      </c>
    </row>
    <row r="43" spans="1:7" x14ac:dyDescent="0.2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3.1914893617021267E-2</v>
      </c>
      <c r="D43" s="4">
        <f t="shared" si="2"/>
        <v>2.0659340659340657</v>
      </c>
      <c r="E43" s="4">
        <f t="shared" si="3"/>
        <v>1.9381443298969072</v>
      </c>
      <c r="G43" s="4">
        <f t="shared" si="1"/>
        <v>1.0319148936170213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4.0146469604903645E-2</v>
      </c>
      <c r="D45" s="4">
        <f t="shared" si="2"/>
        <v>2.3344999535416733</v>
      </c>
      <c r="E45" s="4">
        <f t="shared" si="3"/>
        <v>1.7493443498038854</v>
      </c>
      <c r="G45" s="4">
        <f t="shared" si="1"/>
        <v>1.0401464696049036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3.9879931389365408E-2</v>
      </c>
      <c r="D47" s="4">
        <f t="shared" si="2"/>
        <v>2.213573801613669</v>
      </c>
      <c r="E47" s="4">
        <f t="shared" si="3"/>
        <v>1.8240125146656239</v>
      </c>
      <c r="G47" s="4">
        <f t="shared" si="1"/>
        <v>1.0398799313893654</v>
      </c>
    </row>
    <row r="48" spans="1:7" x14ac:dyDescent="0.2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3.7715971344289834E-2</v>
      </c>
      <c r="D48" s="4">
        <f t="shared" si="2"/>
        <v>2.3606068142253167</v>
      </c>
      <c r="E48" s="4">
        <f t="shared" si="3"/>
        <v>1.7349661853408882</v>
      </c>
      <c r="G48" s="4">
        <f t="shared" si="1"/>
        <v>1.0377159713442898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4.1416326203636888E-2</v>
      </c>
      <c r="D49" s="4">
        <f t="shared" si="2"/>
        <v>2.2940365707984927</v>
      </c>
      <c r="E49" s="4">
        <f t="shared" si="3"/>
        <v>1.7727756869985087</v>
      </c>
      <c r="G49" s="4">
        <f t="shared" si="1"/>
        <v>1.0414163262036369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4.4096111080978329E-2</v>
      </c>
      <c r="D50" s="4">
        <f t="shared" si="2"/>
        <v>1.8635467731338755</v>
      </c>
      <c r="E50" s="4">
        <f t="shared" si="3"/>
        <v>2.1580148651021243</v>
      </c>
      <c r="G50" s="4">
        <f t="shared" si="1"/>
        <v>1.0440961110809783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3.9058924870117639E-2</v>
      </c>
      <c r="D51" s="4">
        <f t="shared" si="2"/>
        <v>2.1138012461236451</v>
      </c>
      <c r="E51" s="4">
        <f t="shared" si="3"/>
        <v>1.8978262535441519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4.3150961150692391E-2</v>
      </c>
      <c r="D52" s="4">
        <f t="shared" si="2"/>
        <v>1.7970769416596208</v>
      </c>
      <c r="E52" s="4">
        <f t="shared" si="3"/>
        <v>2.2545840278830127</v>
      </c>
      <c r="G52" s="4">
        <f t="shared" si="1"/>
        <v>1.0431509611506924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3.7271921102840277E-2</v>
      </c>
      <c r="D53" s="4">
        <f t="shared" si="2"/>
        <v>1.937521151693437</v>
      </c>
      <c r="E53" s="4">
        <f t="shared" si="3"/>
        <v>2.06664260128287</v>
      </c>
      <c r="G53" s="4">
        <f t="shared" si="1"/>
        <v>1.0372719211028403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3.80529783514858E-2</v>
      </c>
      <c r="D54" s="4">
        <f t="shared" si="2"/>
        <v>1.9174938764986464</v>
      </c>
      <c r="E54" s="4">
        <f t="shared" si="3"/>
        <v>2.0899255304201207</v>
      </c>
      <c r="G54" s="4">
        <f t="shared" si="1"/>
        <v>1.0380529783514858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4.5688545688545634E-2</v>
      </c>
      <c r="D55" s="4">
        <f t="shared" si="2"/>
        <v>1.7470489038785832</v>
      </c>
      <c r="E55" s="4">
        <f t="shared" si="3"/>
        <v>2.3386004514672689</v>
      </c>
      <c r="G55" s="4">
        <f t="shared" si="1"/>
        <v>1.0456885456885456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4.2566983578219642E-2</v>
      </c>
      <c r="D56" s="4">
        <f t="shared" si="2"/>
        <v>1.8500899460323807</v>
      </c>
      <c r="E56" s="4">
        <f t="shared" si="3"/>
        <v>2.1763461086292031</v>
      </c>
      <c r="G56" s="4">
        <f t="shared" si="1"/>
        <v>1.0425669835782196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3.0357331084642114E-2</v>
      </c>
      <c r="D57" s="4">
        <f t="shared" si="2"/>
        <v>1.8399922420480992</v>
      </c>
      <c r="E57" s="4">
        <f t="shared" si="3"/>
        <v>2.1904871854075272</v>
      </c>
      <c r="G57" s="4">
        <f t="shared" si="1"/>
        <v>1.0303573310846421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2.8622540250447193E-2</v>
      </c>
      <c r="D58" s="4">
        <f t="shared" si="2"/>
        <v>1.5956232159847763</v>
      </c>
      <c r="E58" s="4">
        <f t="shared" si="3"/>
        <v>2.678913738019169</v>
      </c>
      <c r="G58" s="4">
        <f t="shared" si="1"/>
        <v>1.0286225402504472</v>
      </c>
    </row>
    <row r="59" spans="1:7" x14ac:dyDescent="0.2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4.2606516290726759E-2</v>
      </c>
      <c r="D59" s="4">
        <f t="shared" si="2"/>
        <v>2.8197879858657244</v>
      </c>
      <c r="E59" s="4">
        <f t="shared" si="3"/>
        <v>1.5495145631067961</v>
      </c>
      <c r="G59" s="4">
        <f t="shared" si="1"/>
        <v>1.0426065162907268</v>
      </c>
    </row>
    <row r="60" spans="1:7" x14ac:dyDescent="0.2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4.3995122942491527E-2</v>
      </c>
      <c r="D60" s="4">
        <f t="shared" si="2"/>
        <v>2.7464769080507887</v>
      </c>
      <c r="E60" s="4">
        <f t="shared" si="3"/>
        <v>1.5725812894463531</v>
      </c>
      <c r="G60" s="4">
        <f t="shared" si="1"/>
        <v>1.0439951229424915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4.3995122942491527E-2</v>
      </c>
      <c r="D62" s="4">
        <f t="shared" si="2"/>
        <v>2.7464769080507887</v>
      </c>
      <c r="E62" s="4">
        <f t="shared" si="3"/>
        <v>1.5725812894463531</v>
      </c>
      <c r="G62" s="4">
        <f t="shared" si="1"/>
        <v>1.0439951229424915</v>
      </c>
    </row>
    <row r="63" spans="1:7" x14ac:dyDescent="0.2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4.1039534417017798E-2</v>
      </c>
      <c r="D63" s="4">
        <f t="shared" si="2"/>
        <v>2.7912057134855064</v>
      </c>
      <c r="E63" s="4">
        <f t="shared" si="3"/>
        <v>1.5582831678523961</v>
      </c>
      <c r="G63" s="4">
        <f t="shared" si="1"/>
        <v>1.0410395344170178</v>
      </c>
    </row>
    <row r="64" spans="1:7" x14ac:dyDescent="0.2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4.3567664824572638E-2</v>
      </c>
      <c r="D64" s="4">
        <f t="shared" si="2"/>
        <v>2.655178297218904</v>
      </c>
      <c r="E64" s="4">
        <f t="shared" si="3"/>
        <v>1.60416451912174</v>
      </c>
      <c r="G64" s="4">
        <f t="shared" si="1"/>
        <v>1.0435676648245726</v>
      </c>
    </row>
    <row r="65" spans="1:7" x14ac:dyDescent="0.2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4.1666666666666741E-2</v>
      </c>
      <c r="D65" s="4">
        <f t="shared" si="2"/>
        <v>2.5263157894736841</v>
      </c>
      <c r="E65" s="4">
        <f t="shared" si="3"/>
        <v>1.6551724137931036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ref="C66:C129" si="4">IF(A66="","",((1/A66)+(1/B66))-1)</f>
        <v>4.3058940692402459E-2</v>
      </c>
      <c r="D66" s="4">
        <f t="shared" si="2"/>
        <v>2.4974310305331024</v>
      </c>
      <c r="E66" s="4">
        <f t="shared" si="3"/>
        <v>1.667810389667155</v>
      </c>
      <c r="G66" s="4">
        <f t="shared" ref="G66:G129" si="5">IF(A66="","",C66+1)</f>
        <v>1.0430589406924025</v>
      </c>
    </row>
    <row r="67" spans="1:7" x14ac:dyDescent="0.2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si="4"/>
        <v>5.1880434495335193E-2</v>
      </c>
      <c r="D67" s="4">
        <f t="shared" ref="D67:D130" si="6">IF(A67="","",(2*A67)/(2-($C67*A67)))</f>
        <v>1.6366546272465774</v>
      </c>
      <c r="E67" s="4">
        <f t="shared" ref="E67:E130" si="7">IF(B67="","",(2*B67)/(2-($C67*B67)))</f>
        <v>2.5707103305363996</v>
      </c>
      <c r="G67" s="4">
        <f t="shared" si="5"/>
        <v>1.0518804344953352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4"/>
        <v>5.4852320675105481E-2</v>
      </c>
      <c r="D68" s="4">
        <f t="shared" si="6"/>
        <v>2.53475935828877</v>
      </c>
      <c r="E68" s="4">
        <f t="shared" si="7"/>
        <v>1.6515679442508711</v>
      </c>
      <c r="G68" s="4">
        <f t="shared" si="5"/>
        <v>1.0548523206751055</v>
      </c>
    </row>
    <row r="69" spans="1:7" x14ac:dyDescent="0.2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4"/>
        <v>5.0302561778583499E-2</v>
      </c>
      <c r="D69" s="4">
        <f t="shared" si="6"/>
        <v>2.4750437106192065</v>
      </c>
      <c r="E69" s="4">
        <f t="shared" si="7"/>
        <v>1.67794601122716</v>
      </c>
      <c r="G69" s="4">
        <f t="shared" si="5"/>
        <v>1.0503025617785835</v>
      </c>
    </row>
    <row r="70" spans="1:7" x14ac:dyDescent="0.2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4"/>
        <v>5.1587301587301626E-2</v>
      </c>
      <c r="D70" s="4">
        <f t="shared" si="6"/>
        <v>3.0179640718562877</v>
      </c>
      <c r="E70" s="4">
        <f t="shared" si="7"/>
        <v>1.4955489614243322</v>
      </c>
      <c r="G70" s="4">
        <f t="shared" si="5"/>
        <v>1.0515873015873016</v>
      </c>
    </row>
    <row r="71" spans="1:7" x14ac:dyDescent="0.2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4"/>
        <v>3.3895182831352955E-2</v>
      </c>
      <c r="D71" s="4">
        <f t="shared" si="6"/>
        <v>1.4445183608302288</v>
      </c>
      <c r="E71" s="4">
        <f t="shared" si="7"/>
        <v>3.2496258605208017</v>
      </c>
      <c r="G71" s="4">
        <f t="shared" si="5"/>
        <v>1.033895182831353</v>
      </c>
    </row>
    <row r="72" spans="1:7" x14ac:dyDescent="0.2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4"/>
        <v>3.6104443246950613E-2</v>
      </c>
      <c r="D72" s="4">
        <f t="shared" si="6"/>
        <v>1.5311855380114767</v>
      </c>
      <c r="E72" s="4">
        <f t="shared" si="7"/>
        <v>2.882581374002684</v>
      </c>
      <c r="G72" s="4">
        <f t="shared" si="5"/>
        <v>1.0361044432469506</v>
      </c>
    </row>
    <row r="73" spans="1:7" x14ac:dyDescent="0.2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4"/>
        <v>2.9534620865890204E-2</v>
      </c>
      <c r="D73" s="4">
        <f t="shared" si="6"/>
        <v>1.5653678987653372</v>
      </c>
      <c r="E73" s="4">
        <f t="shared" si="7"/>
        <v>2.7687597795768419</v>
      </c>
      <c r="G73" s="4">
        <f t="shared" si="5"/>
        <v>1.0295346208658902</v>
      </c>
    </row>
    <row r="74" spans="1:7" x14ac:dyDescent="0.2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4"/>
        <v>3.2261471038597556E-2</v>
      </c>
      <c r="D74" s="4">
        <f t="shared" si="6"/>
        <v>2.216513546725964</v>
      </c>
      <c r="E74" s="4">
        <f t="shared" si="7"/>
        <v>1.822021261243927</v>
      </c>
      <c r="G74" s="4">
        <f t="shared" si="5"/>
        <v>1.0322614710385976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4"/>
        <v>3.3428240008436028E-2</v>
      </c>
      <c r="D77" s="4">
        <f t="shared" si="6"/>
        <v>2.2624358821424311</v>
      </c>
      <c r="E77" s="4">
        <f t="shared" si="7"/>
        <v>1.7921194368326561</v>
      </c>
      <c r="G77" s="4">
        <f t="shared" si="5"/>
        <v>1.033428240008436</v>
      </c>
    </row>
    <row r="78" spans="1:7" x14ac:dyDescent="0.2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4"/>
        <v>2.7217318200924545E-2</v>
      </c>
      <c r="D78" s="4">
        <f t="shared" si="6"/>
        <v>2.1405916094927453</v>
      </c>
      <c r="E78" s="4">
        <f t="shared" si="7"/>
        <v>1.8767379942806428</v>
      </c>
      <c r="G78" s="4">
        <f t="shared" si="5"/>
        <v>1.0272173182009245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4"/>
        <v>2.9427331427966497E-2</v>
      </c>
      <c r="D79" s="4">
        <f t="shared" si="6"/>
        <v>2.0712563034422273</v>
      </c>
      <c r="E79" s="4">
        <f t="shared" si="7"/>
        <v>1.9334834220221038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4"/>
        <v>3.3428240008436028E-2</v>
      </c>
      <c r="D80" s="4">
        <f t="shared" si="6"/>
        <v>1.7921194368326561</v>
      </c>
      <c r="E80" s="4">
        <f t="shared" si="7"/>
        <v>2.2624358821424311</v>
      </c>
      <c r="G80" s="4">
        <f t="shared" si="5"/>
        <v>1.033428240008436</v>
      </c>
    </row>
    <row r="81" spans="1:7" x14ac:dyDescent="0.2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4"/>
        <v>4.6397720188796843E-2</v>
      </c>
      <c r="D81" s="4">
        <f t="shared" si="6"/>
        <v>1.1709682465196307</v>
      </c>
      <c r="E81" s="4">
        <f t="shared" si="7"/>
        <v>6.8490393412625794</v>
      </c>
      <c r="G81" s="4">
        <f t="shared" si="5"/>
        <v>1.0463977201887968</v>
      </c>
    </row>
    <row r="82" spans="1:7" x14ac:dyDescent="0.2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4"/>
        <v>3.3255418614534626E-2</v>
      </c>
      <c r="D82" s="4">
        <f t="shared" si="6"/>
        <v>1.8661643699811639</v>
      </c>
      <c r="E82" s="4">
        <f t="shared" si="7"/>
        <v>2.1545152798443401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4"/>
        <v>3.3495866016535869E-2</v>
      </c>
      <c r="D83" s="4">
        <f t="shared" si="6"/>
        <v>1.8346946713341112</v>
      </c>
      <c r="E83" s="4">
        <f t="shared" si="7"/>
        <v>2.1980428704566637</v>
      </c>
      <c r="G83" s="4">
        <f t="shared" si="5"/>
        <v>1.0334958660165359</v>
      </c>
    </row>
    <row r="84" spans="1:7" x14ac:dyDescent="0.2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4"/>
        <v>3.5766729599328695E-2</v>
      </c>
      <c r="D84" s="4">
        <f t="shared" si="6"/>
        <v>2.3660503784588656</v>
      </c>
      <c r="E84" s="4">
        <f t="shared" si="7"/>
        <v>1.7320374239258789</v>
      </c>
      <c r="G84" s="4">
        <f t="shared" si="5"/>
        <v>1.0357667295993287</v>
      </c>
    </row>
    <row r="85" spans="1:7" x14ac:dyDescent="0.2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4"/>
        <v>3.5471537807986397E-2</v>
      </c>
      <c r="D85" s="4">
        <f t="shared" si="6"/>
        <v>2.2244271202456889</v>
      </c>
      <c r="E85" s="4">
        <f t="shared" si="7"/>
        <v>1.8167084699980707</v>
      </c>
      <c r="G85" s="4">
        <f t="shared" si="5"/>
        <v>1.0354715378079864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4"/>
        <v>3.3255418614534626E-2</v>
      </c>
      <c r="D86" s="4">
        <f t="shared" si="6"/>
        <v>2.1545152798443401</v>
      </c>
      <c r="E86" s="4">
        <f t="shared" si="7"/>
        <v>1.8661643699811639</v>
      </c>
      <c r="G86" s="4">
        <f t="shared" si="5"/>
        <v>1.0332554186145346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4"/>
        <v>2.8345418589321048E-2</v>
      </c>
      <c r="D87" s="4">
        <f t="shared" si="6"/>
        <v>2.1113430758524703</v>
      </c>
      <c r="E87" s="4">
        <f t="shared" si="7"/>
        <v>1.8998121477770822</v>
      </c>
      <c r="G87" s="4">
        <f t="shared" si="5"/>
        <v>1.028345418589321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4"/>
        <v>3.3930002671653803E-2</v>
      </c>
      <c r="D89" s="4">
        <f t="shared" si="6"/>
        <v>1.9632835038027801</v>
      </c>
      <c r="E89" s="4">
        <f t="shared" si="7"/>
        <v>2.0381159814865235</v>
      </c>
      <c r="G89" s="4">
        <f t="shared" si="5"/>
        <v>1.0339300026716538</v>
      </c>
    </row>
    <row r="90" spans="1:7" x14ac:dyDescent="0.2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4"/>
        <v>3.5146846413095734E-2</v>
      </c>
      <c r="D90" s="4">
        <f t="shared" si="6"/>
        <v>1.9228514118191637</v>
      </c>
      <c r="E90" s="4">
        <f t="shared" si="7"/>
        <v>2.0835980605249955</v>
      </c>
      <c r="G90" s="4">
        <f t="shared" si="5"/>
        <v>1.0351468464130957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4"/>
        <v>3.3598632551679941E-2</v>
      </c>
      <c r="D91" s="4">
        <f t="shared" si="6"/>
        <v>2.0053558995233249</v>
      </c>
      <c r="E91" s="4">
        <f t="shared" si="7"/>
        <v>1.9946726333173512</v>
      </c>
      <c r="G91" s="4">
        <f t="shared" si="5"/>
        <v>1.0335986325516799</v>
      </c>
    </row>
    <row r="92" spans="1:7" x14ac:dyDescent="0.2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4"/>
        <v>3.5590045491035394E-2</v>
      </c>
      <c r="D92" s="4">
        <f t="shared" si="6"/>
        <v>1.9129767084719731</v>
      </c>
      <c r="E92" s="4">
        <f t="shared" si="7"/>
        <v>2.0953181945612553</v>
      </c>
      <c r="G92" s="4">
        <f t="shared" si="5"/>
        <v>1.0355900454910354</v>
      </c>
    </row>
    <row r="93" spans="1:7" x14ac:dyDescent="0.2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4"/>
        <v>5.3079459631953929E-2</v>
      </c>
      <c r="D93" s="4">
        <f t="shared" si="6"/>
        <v>1.6491535830190334</v>
      </c>
      <c r="E93" s="4">
        <f t="shared" si="7"/>
        <v>2.5404675043912981</v>
      </c>
      <c r="G93" s="4">
        <f t="shared" si="5"/>
        <v>1.0530794596319539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4"/>
        <v>5.2350427350427386E-2</v>
      </c>
      <c r="D94" s="4">
        <f t="shared" si="6"/>
        <v>1.6699375557537914</v>
      </c>
      <c r="E94" s="4">
        <f t="shared" si="7"/>
        <v>2.4926764314247669</v>
      </c>
      <c r="G94" s="4">
        <f t="shared" si="5"/>
        <v>1.0523504273504274</v>
      </c>
    </row>
    <row r="95" spans="1:7" x14ac:dyDescent="0.2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4"/>
        <v>5.0223275814543111E-2</v>
      </c>
      <c r="D95" s="4">
        <f t="shared" si="6"/>
        <v>1.9621396506030613</v>
      </c>
      <c r="E95" s="4">
        <f t="shared" si="7"/>
        <v>2.0393501602113662</v>
      </c>
      <c r="G95" s="4">
        <f t="shared" si="5"/>
        <v>1.0502232758145431</v>
      </c>
    </row>
    <row r="96" spans="1:7" x14ac:dyDescent="0.2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4"/>
        <v>5.2197802197802012E-2</v>
      </c>
      <c r="D96" s="4">
        <f t="shared" si="6"/>
        <v>1.8337531486146093</v>
      </c>
      <c r="E96" s="4">
        <f t="shared" si="7"/>
        <v>2.1993957703927487</v>
      </c>
      <c r="G96" s="4">
        <f t="shared" si="5"/>
        <v>1.052197802197802</v>
      </c>
    </row>
    <row r="97" spans="1:7" x14ac:dyDescent="0.2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4"/>
        <v>5.4678939294323881E-2</v>
      </c>
      <c r="D97" s="4">
        <f t="shared" si="6"/>
        <v>1.771866809047665</v>
      </c>
      <c r="E97" s="4">
        <f t="shared" si="7"/>
        <v>2.2955603068796377</v>
      </c>
      <c r="G97" s="4">
        <f t="shared" si="5"/>
        <v>1.0546789392943239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4"/>
        <v>5.4263565891472743E-2</v>
      </c>
      <c r="D98" s="4">
        <f t="shared" si="6"/>
        <v>1.5636363636363635</v>
      </c>
      <c r="E98" s="4">
        <f t="shared" si="7"/>
        <v>2.7741935483870965</v>
      </c>
      <c r="G98" s="4">
        <f t="shared" si="5"/>
        <v>1.0542635658914727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4"/>
        <v>4.7149122807017552E-2</v>
      </c>
      <c r="D99" s="4">
        <f t="shared" si="6"/>
        <v>2.0110253583241455</v>
      </c>
      <c r="E99" s="4">
        <f t="shared" si="7"/>
        <v>1.9890948745910577</v>
      </c>
      <c r="G99" s="4">
        <f t="shared" si="5"/>
        <v>1.0471491228070176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4"/>
        <v>5.1270055315518537E-2</v>
      </c>
      <c r="D100" s="4">
        <f t="shared" si="6"/>
        <v>1.8760874616000205</v>
      </c>
      <c r="E100" s="4">
        <f t="shared" si="7"/>
        <v>2.1414385478975744</v>
      </c>
      <c r="G100" s="4">
        <f t="shared" si="5"/>
        <v>1.0512700553155185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4"/>
        <v>4.7378811142794408E-2</v>
      </c>
      <c r="D101" s="4">
        <f t="shared" si="6"/>
        <v>1.9676305567544234</v>
      </c>
      <c r="E101" s="4">
        <f t="shared" si="7"/>
        <v>2.033452274754683</v>
      </c>
      <c r="G101" s="4">
        <f t="shared" si="5"/>
        <v>1.0473788111427944</v>
      </c>
    </row>
    <row r="102" spans="1:7" x14ac:dyDescent="0.2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4"/>
        <v>4.7235244126436093E-2</v>
      </c>
      <c r="D102" s="4">
        <f t="shared" si="6"/>
        <v>1.9783062613553166</v>
      </c>
      <c r="E102" s="4">
        <f t="shared" si="7"/>
        <v>2.0221747928042801</v>
      </c>
      <c r="G102" s="4">
        <f t="shared" si="5"/>
        <v>1.0472352441264361</v>
      </c>
    </row>
    <row r="103" spans="1:7" x14ac:dyDescent="0.2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4"/>
        <v>2.813852813852824E-2</v>
      </c>
      <c r="D103" s="4">
        <f t="shared" si="6"/>
        <v>1.7206703910614525</v>
      </c>
      <c r="E103" s="4">
        <f t="shared" si="7"/>
        <v>2.3875968992248064</v>
      </c>
      <c r="G103" s="4">
        <f t="shared" si="5"/>
        <v>1.0281385281385282</v>
      </c>
    </row>
    <row r="104" spans="1:7" x14ac:dyDescent="0.2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4"/>
        <v>2.7494331065759603E-2</v>
      </c>
      <c r="D104" s="4">
        <f t="shared" si="6"/>
        <v>2.9987250318742027</v>
      </c>
      <c r="E104" s="4">
        <f t="shared" si="7"/>
        <v>1.5003189453540293</v>
      </c>
      <c r="G104" s="4">
        <f t="shared" si="5"/>
        <v>1.0274943310657596</v>
      </c>
    </row>
    <row r="105" spans="1:7" x14ac:dyDescent="0.2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4"/>
        <v>2.7622077463010708E-2</v>
      </c>
      <c r="D105" s="4">
        <f t="shared" si="6"/>
        <v>2.5465183565871534</v>
      </c>
      <c r="E105" s="4">
        <f t="shared" si="7"/>
        <v>1.6466137280172954</v>
      </c>
      <c r="G105" s="4">
        <f t="shared" si="5"/>
        <v>1.0276220774630107</v>
      </c>
    </row>
    <row r="106" spans="1:7" x14ac:dyDescent="0.2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4"/>
        <v>2.9789419619928204E-2</v>
      </c>
      <c r="D106" s="4">
        <f t="shared" si="6"/>
        <v>1.691572545612511</v>
      </c>
      <c r="E106" s="4">
        <f t="shared" si="7"/>
        <v>2.4459798994974875</v>
      </c>
      <c r="G106" s="4">
        <f t="shared" si="5"/>
        <v>1.0297894196199282</v>
      </c>
    </row>
    <row r="107" spans="1:7" x14ac:dyDescent="0.2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4"/>
        <v>4.1191670466636188E-2</v>
      </c>
      <c r="D107" s="4">
        <f t="shared" si="6"/>
        <v>2.7247877407330705</v>
      </c>
      <c r="E107" s="4">
        <f t="shared" si="7"/>
        <v>1.5797814863729138</v>
      </c>
      <c r="G107" s="4">
        <f t="shared" si="5"/>
        <v>1.0411916704666362</v>
      </c>
    </row>
    <row r="108" spans="1:7" x14ac:dyDescent="0.2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4"/>
        <v>4.4265101491807402E-2</v>
      </c>
      <c r="D108" s="4">
        <f t="shared" si="6"/>
        <v>3.0077234277307836</v>
      </c>
      <c r="E108" s="4">
        <f t="shared" si="7"/>
        <v>1.4980765708005128</v>
      </c>
      <c r="G108" s="4">
        <f t="shared" si="5"/>
        <v>1.0442651014918074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4"/>
        <v>4.0540540540540349E-2</v>
      </c>
      <c r="D109" s="4">
        <f t="shared" si="6"/>
        <v>1.9220779220779218</v>
      </c>
      <c r="E109" s="4">
        <f t="shared" si="7"/>
        <v>2.0845070422535206</v>
      </c>
      <c r="G109" s="4">
        <f t="shared" si="5"/>
        <v>1.0405405405405403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4"/>
        <v>4.1191670466636188E-2</v>
      </c>
      <c r="D110" s="4">
        <f t="shared" si="6"/>
        <v>1.5797814863729138</v>
      </c>
      <c r="E110" s="4">
        <f t="shared" si="7"/>
        <v>2.7247877407330705</v>
      </c>
      <c r="G110" s="4">
        <f t="shared" si="5"/>
        <v>1.0411916704666362</v>
      </c>
    </row>
    <row r="111" spans="1:7" x14ac:dyDescent="0.2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4"/>
        <v>3.2679738562091387E-2</v>
      </c>
      <c r="D111" s="4">
        <f t="shared" si="6"/>
        <v>1.7485714285714284</v>
      </c>
      <c r="E111" s="4">
        <f t="shared" si="7"/>
        <v>2.3358778625954195</v>
      </c>
      <c r="G111" s="4">
        <f t="shared" si="5"/>
        <v>1.0326797385620914</v>
      </c>
    </row>
    <row r="112" spans="1:7" x14ac:dyDescent="0.2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4"/>
        <v>3.1223893065998265E-2</v>
      </c>
      <c r="D112" s="4">
        <f t="shared" si="6"/>
        <v>1.7569030364186771</v>
      </c>
      <c r="E112" s="4">
        <f t="shared" si="7"/>
        <v>2.3211731911283482</v>
      </c>
      <c r="G112" s="4">
        <f t="shared" si="5"/>
        <v>1.0312238930659983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4"/>
        <v>3.5451035451035562E-2</v>
      </c>
      <c r="D114" s="4">
        <f t="shared" si="6"/>
        <v>1.583217560433454</v>
      </c>
      <c r="E114" s="4">
        <f t="shared" si="7"/>
        <v>2.7146260123868511</v>
      </c>
      <c r="G114" s="4">
        <f t="shared" si="5"/>
        <v>1.0354510354510356</v>
      </c>
    </row>
    <row r="115" spans="1:7" x14ac:dyDescent="0.2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4"/>
        <v>2.1963885844966446E-2</v>
      </c>
      <c r="D115" s="4">
        <f t="shared" si="6"/>
        <v>2.86754559737687</v>
      </c>
      <c r="E115" s="4">
        <f t="shared" si="7"/>
        <v>1.5354621602838436</v>
      </c>
      <c r="G115" s="4">
        <f t="shared" si="5"/>
        <v>1.0219638858449664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4"/>
        <v>3.6055771758459754E-2</v>
      </c>
      <c r="D116" s="4">
        <f t="shared" si="6"/>
        <v>2.5194636537774748</v>
      </c>
      <c r="E116" s="4">
        <f t="shared" si="7"/>
        <v>1.6581269630990791</v>
      </c>
      <c r="G116" s="4">
        <f t="shared" si="5"/>
        <v>1.0360557717584598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4"/>
        <v>3.3764291056736839E-2</v>
      </c>
      <c r="D117" s="4">
        <f t="shared" si="6"/>
        <v>2.0270738574832143</v>
      </c>
      <c r="E117" s="4">
        <f t="shared" si="7"/>
        <v>1.9736398144242935</v>
      </c>
      <c r="G117" s="4">
        <f t="shared" si="5"/>
        <v>1.0337642910567368</v>
      </c>
    </row>
    <row r="118" spans="1:7" x14ac:dyDescent="0.2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4"/>
        <v>3.5285997756880239E-2</v>
      </c>
      <c r="D118" s="4">
        <f t="shared" si="6"/>
        <v>3.684946749324431</v>
      </c>
      <c r="E118" s="4">
        <f t="shared" si="7"/>
        <v>1.3724468651944823</v>
      </c>
      <c r="G118" s="4">
        <f t="shared" si="5"/>
        <v>1.0352859977568802</v>
      </c>
    </row>
    <row r="119" spans="1:7" x14ac:dyDescent="0.2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4"/>
        <v>3.8647342995169254E-2</v>
      </c>
      <c r="D119" s="4">
        <f t="shared" si="6"/>
        <v>2.15625</v>
      </c>
      <c r="E119" s="4">
        <f t="shared" si="7"/>
        <v>1.8648648648648651</v>
      </c>
      <c r="G119" s="4">
        <f t="shared" si="5"/>
        <v>1.0386473429951693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4"/>
        <v>3.4252965480474407E-2</v>
      </c>
      <c r="D120" s="4">
        <f t="shared" si="6"/>
        <v>1.8892106257081707</v>
      </c>
      <c r="E120" s="4">
        <f t="shared" si="7"/>
        <v>2.1245929491717397</v>
      </c>
      <c r="G120" s="4">
        <f t="shared" si="5"/>
        <v>1.0342529654804744</v>
      </c>
    </row>
    <row r="121" spans="1:7" x14ac:dyDescent="0.2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4"/>
        <v>3.7784679089026829E-2</v>
      </c>
      <c r="D121" s="4">
        <f t="shared" si="6"/>
        <v>1.6605070906746886</v>
      </c>
      <c r="E121" s="4">
        <f t="shared" si="7"/>
        <v>2.5139882888744305</v>
      </c>
      <c r="G121" s="4">
        <f t="shared" si="5"/>
        <v>1.0377846790890268</v>
      </c>
    </row>
    <row r="122" spans="1:7" x14ac:dyDescent="0.2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4"/>
        <v>2.9924164787866303E-2</v>
      </c>
      <c r="D122" s="4">
        <f t="shared" si="6"/>
        <v>1.6812543073742245</v>
      </c>
      <c r="E122" s="4">
        <f t="shared" si="7"/>
        <v>2.4678806272129488</v>
      </c>
      <c r="G122" s="4">
        <f t="shared" si="5"/>
        <v>1.0299241647878663</v>
      </c>
    </row>
    <row r="123" spans="1:7" x14ac:dyDescent="0.2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4"/>
        <v>2.5039123630672844E-2</v>
      </c>
      <c r="D123" s="4">
        <f t="shared" si="6"/>
        <v>2.1883561643835616</v>
      </c>
      <c r="E123" s="4">
        <f t="shared" si="7"/>
        <v>1.8414985590778097</v>
      </c>
      <c r="G123" s="4">
        <f t="shared" si="5"/>
        <v>1.0250391236306728</v>
      </c>
    </row>
    <row r="124" spans="1:7" x14ac:dyDescent="0.2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4"/>
        <v>2.4802822748028364E-2</v>
      </c>
      <c r="D124" s="4">
        <f t="shared" si="6"/>
        <v>1.7992717766781814</v>
      </c>
      <c r="E124" s="4">
        <f t="shared" si="7"/>
        <v>2.2511388856442007</v>
      </c>
      <c r="G124" s="4">
        <f t="shared" si="5"/>
        <v>1.0248028227480284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4"/>
        <v>4.2606516290726759E-2</v>
      </c>
      <c r="D125" s="4">
        <f t="shared" si="6"/>
        <v>2.8197879858657244</v>
      </c>
      <c r="E125" s="4">
        <f t="shared" si="7"/>
        <v>1.5495145631067961</v>
      </c>
      <c r="G125" s="4">
        <f t="shared" si="5"/>
        <v>1.0426065162907268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4"/>
        <v>4.6650717703349276E-2</v>
      </c>
      <c r="D126" s="4">
        <f t="shared" si="6"/>
        <v>1.8353457738748626</v>
      </c>
      <c r="E126" s="4">
        <f t="shared" si="7"/>
        <v>2.1971090670170828</v>
      </c>
      <c r="G126" s="4">
        <f t="shared" si="5"/>
        <v>1.0466507177033493</v>
      </c>
    </row>
    <row r="127" spans="1:7" x14ac:dyDescent="0.2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4"/>
        <v>3.6714742298498582E-2</v>
      </c>
      <c r="D127" s="4">
        <f t="shared" si="6"/>
        <v>2.0439162297916722</v>
      </c>
      <c r="E127" s="4">
        <f t="shared" si="7"/>
        <v>1.9579312702127099</v>
      </c>
      <c r="G127" s="4">
        <f t="shared" si="5"/>
        <v>1.0367147422984986</v>
      </c>
    </row>
    <row r="128" spans="1:7" x14ac:dyDescent="0.2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4"/>
        <v>4.0418207318628108E-2</v>
      </c>
      <c r="D128" s="4">
        <f t="shared" si="6"/>
        <v>1.6001224115066817</v>
      </c>
      <c r="E128" s="4">
        <f t="shared" si="7"/>
        <v>2.6663267040625529</v>
      </c>
      <c r="G128" s="4">
        <f t="shared" si="5"/>
        <v>1.0404182073186281</v>
      </c>
    </row>
    <row r="129" spans="1:7" x14ac:dyDescent="0.2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4"/>
        <v>4.2479792511268322E-2</v>
      </c>
      <c r="D129" s="4">
        <f t="shared" si="6"/>
        <v>1.5600337831202247</v>
      </c>
      <c r="E129" s="4">
        <f t="shared" si="7"/>
        <v>2.7856065654262965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2.3345896147403788E-2</v>
      </c>
      <c r="D130" s="4">
        <f t="shared" si="6"/>
        <v>2.0373253705876082</v>
      </c>
      <c r="E130" s="4">
        <f t="shared" si="7"/>
        <v>1.9640176827387685</v>
      </c>
      <c r="G130" s="4">
        <f t="shared" ref="G130:G193" si="9">IF(A130="","",C130+1)</f>
        <v>1.0233458961474038</v>
      </c>
    </row>
    <row r="131" spans="1:7" x14ac:dyDescent="0.2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si="8"/>
        <v>3.9305522064142728E-2</v>
      </c>
      <c r="D131" s="4">
        <f t="shared" ref="D131:D194" si="10">IF(A131="","",(2*A131)/(2-($C131*A131)))</f>
        <v>3.0303251735476797</v>
      </c>
      <c r="E131" s="4">
        <f t="shared" ref="E131:E194" si="11">IF(B131="","",(2*B131)/(2-($C131*B131)))</f>
        <v>1.4925319416951592</v>
      </c>
      <c r="G131" s="4">
        <f t="shared" si="9"/>
        <v>1.0393055220641427</v>
      </c>
    </row>
    <row r="132" spans="1:7" x14ac:dyDescent="0.2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8"/>
        <v>4.4361406534444869E-2</v>
      </c>
      <c r="D132" s="4">
        <f t="shared" si="10"/>
        <v>3.14509567575712</v>
      </c>
      <c r="E132" s="4">
        <f t="shared" si="11"/>
        <v>1.4661796726838521</v>
      </c>
      <c r="G132" s="4">
        <f t="shared" si="9"/>
        <v>1.0443614065344449</v>
      </c>
    </row>
    <row r="133" spans="1:7" x14ac:dyDescent="0.2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8"/>
        <v>3.8413878562577386E-2</v>
      </c>
      <c r="D133" s="4">
        <f t="shared" si="10"/>
        <v>2.8365553602811948</v>
      </c>
      <c r="E133" s="4">
        <f t="shared" si="11"/>
        <v>1.5444976076555021</v>
      </c>
      <c r="G133" s="4">
        <f t="shared" si="9"/>
        <v>1.0384138785625774</v>
      </c>
    </row>
    <row r="134" spans="1:7" x14ac:dyDescent="0.2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8"/>
        <v>4.3668588511637907E-2</v>
      </c>
      <c r="D134" s="4">
        <f t="shared" si="10"/>
        <v>1.7439716972348942</v>
      </c>
      <c r="E134" s="4">
        <f t="shared" si="11"/>
        <v>2.3441371542985863</v>
      </c>
      <c r="G134" s="4">
        <f t="shared" si="9"/>
        <v>1.0436685885116379</v>
      </c>
    </row>
    <row r="135" spans="1:7" x14ac:dyDescent="0.2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8"/>
        <v>3.4455319487546765E-2</v>
      </c>
      <c r="D135" s="4">
        <f t="shared" si="10"/>
        <v>1.8256700806275876</v>
      </c>
      <c r="E135" s="4">
        <f t="shared" si="11"/>
        <v>2.2111375032990233</v>
      </c>
      <c r="G135" s="4">
        <f t="shared" si="9"/>
        <v>1.0344553194875468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8"/>
        <v>3.0245246040574214E-2</v>
      </c>
      <c r="D136" s="4">
        <f t="shared" si="10"/>
        <v>1.9138324294186226</v>
      </c>
      <c r="E136" s="4">
        <f t="shared" si="11"/>
        <v>2.0942925287037548</v>
      </c>
      <c r="G136" s="4">
        <f t="shared" si="9"/>
        <v>1.0302452460405742</v>
      </c>
    </row>
    <row r="137" spans="1:7" x14ac:dyDescent="0.2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8"/>
        <v>3.614399496453391E-2</v>
      </c>
      <c r="D137" s="4">
        <f t="shared" si="10"/>
        <v>1.5101175352331511</v>
      </c>
      <c r="E137" s="4">
        <f t="shared" si="11"/>
        <v>2.9603325330562225</v>
      </c>
      <c r="G137" s="4">
        <f t="shared" si="9"/>
        <v>1.0361439949645339</v>
      </c>
    </row>
    <row r="138" spans="1:7" x14ac:dyDescent="0.2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8"/>
        <v>2.9011311269375728E-2</v>
      </c>
      <c r="D138" s="4">
        <f t="shared" si="10"/>
        <v>1.8061099025820484</v>
      </c>
      <c r="E138" s="4">
        <f t="shared" si="11"/>
        <v>2.2405256365129644</v>
      </c>
      <c r="G138" s="4">
        <f t="shared" si="9"/>
        <v>1.0290113112693757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8"/>
        <v>2.908747243515708E-2</v>
      </c>
      <c r="D139" s="4">
        <f t="shared" si="10"/>
        <v>1.8273049985608751</v>
      </c>
      <c r="E139" s="4">
        <f t="shared" si="11"/>
        <v>2.2087440565928333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8"/>
        <v>3.2261471038597556E-2</v>
      </c>
      <c r="D140" s="4">
        <f t="shared" si="10"/>
        <v>1.822021261243927</v>
      </c>
      <c r="E140" s="4">
        <f t="shared" si="11"/>
        <v>2.216513546725964</v>
      </c>
      <c r="G140" s="4">
        <f t="shared" si="9"/>
        <v>1.0322614710385976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8"/>
        <v>2.8338796658559762E-2</v>
      </c>
      <c r="D141" s="4">
        <f t="shared" si="10"/>
        <v>1.9842635333613092</v>
      </c>
      <c r="E141" s="4">
        <f t="shared" si="11"/>
        <v>2.0159880622468553</v>
      </c>
      <c r="G141" s="4">
        <f t="shared" si="9"/>
        <v>1.0283387966585598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8"/>
        <v>2.4350566824259179E-2</v>
      </c>
      <c r="D143" s="4">
        <f t="shared" si="10"/>
        <v>1.6942422806941992</v>
      </c>
      <c r="E143" s="4">
        <f t="shared" si="11"/>
        <v>2.4404193288257559</v>
      </c>
      <c r="G143" s="4">
        <f t="shared" si="9"/>
        <v>1.0243505668242592</v>
      </c>
    </row>
    <row r="144" spans="1:7" x14ac:dyDescent="0.2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8"/>
        <v>2.0726196041763956E-2</v>
      </c>
      <c r="D144" s="4">
        <f t="shared" si="10"/>
        <v>1.8965568198610905</v>
      </c>
      <c r="E144" s="4">
        <f t="shared" si="11"/>
        <v>2.1153782759189053</v>
      </c>
      <c r="G144" s="4">
        <f t="shared" si="9"/>
        <v>1.020726196041764</v>
      </c>
    </row>
    <row r="145" spans="1:7" x14ac:dyDescent="0.2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8"/>
        <v>2.4802822748028364E-2</v>
      </c>
      <c r="D145" s="4">
        <f t="shared" si="10"/>
        <v>1.7992717766781814</v>
      </c>
      <c r="E145" s="4">
        <f t="shared" si="11"/>
        <v>2.2511388856442007</v>
      </c>
      <c r="G145" s="4">
        <f t="shared" si="9"/>
        <v>1.0248028227480284</v>
      </c>
    </row>
    <row r="146" spans="1:7" x14ac:dyDescent="0.2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8"/>
        <v>2.6272577996715896E-2</v>
      </c>
      <c r="D146" s="4">
        <f t="shared" si="10"/>
        <v>1.7179125528913963</v>
      </c>
      <c r="E146" s="4">
        <f t="shared" si="11"/>
        <v>2.3929273084479368</v>
      </c>
      <c r="G146" s="4">
        <f t="shared" si="9"/>
        <v>1.0262725779967159</v>
      </c>
    </row>
    <row r="147" spans="1:7" x14ac:dyDescent="0.2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8"/>
        <v>2.631578947368407E-2</v>
      </c>
      <c r="D147" s="4">
        <f t="shared" si="10"/>
        <v>2.0540540540540539</v>
      </c>
      <c r="E147" s="4">
        <f t="shared" si="11"/>
        <v>1.9487179487179485</v>
      </c>
      <c r="G147" s="4">
        <f t="shared" si="9"/>
        <v>1.0263157894736841</v>
      </c>
    </row>
    <row r="148" spans="1:7" x14ac:dyDescent="0.2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8"/>
        <v>2.8676664035780064E-2</v>
      </c>
      <c r="D148" s="4">
        <f t="shared" si="10"/>
        <v>2.1651951011107946</v>
      </c>
      <c r="E148" s="4">
        <f t="shared" si="11"/>
        <v>1.858225372769494</v>
      </c>
      <c r="G148" s="4">
        <f t="shared" si="9"/>
        <v>1.0286766640357801</v>
      </c>
    </row>
    <row r="149" spans="1:7" x14ac:dyDescent="0.2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8"/>
        <v>2.5748928223876311E-2</v>
      </c>
      <c r="D149" s="4">
        <f t="shared" si="10"/>
        <v>2.0212647191728026</v>
      </c>
      <c r="E149" s="4">
        <f t="shared" si="11"/>
        <v>1.9791780536685666</v>
      </c>
      <c r="G149" s="4">
        <f t="shared" si="9"/>
        <v>1.0257489282238763</v>
      </c>
    </row>
    <row r="150" spans="1:7" x14ac:dyDescent="0.2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8"/>
        <v>2.8485132531375301E-2</v>
      </c>
      <c r="D150" s="4">
        <f t="shared" si="10"/>
        <v>2.2924849280725841</v>
      </c>
      <c r="E150" s="4">
        <f t="shared" si="11"/>
        <v>1.7737034129219971</v>
      </c>
      <c r="G150" s="4">
        <f t="shared" si="9"/>
        <v>1.0284851325313753</v>
      </c>
    </row>
    <row r="151" spans="1:7" x14ac:dyDescent="0.2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8"/>
        <v>3.1223893065998265E-2</v>
      </c>
      <c r="D151" s="4">
        <f t="shared" si="10"/>
        <v>2.3211731911283482</v>
      </c>
      <c r="E151" s="4">
        <f t="shared" si="11"/>
        <v>1.7569030364186771</v>
      </c>
      <c r="G151" s="4">
        <f t="shared" si="9"/>
        <v>1.0312238930659983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8"/>
        <v>2.8676664035780064E-2</v>
      </c>
      <c r="D152" s="4">
        <f t="shared" si="10"/>
        <v>1.858225372769494</v>
      </c>
      <c r="E152" s="4">
        <f t="shared" si="11"/>
        <v>2.1651951011107946</v>
      </c>
      <c r="G152" s="4">
        <f t="shared" si="9"/>
        <v>1.0286766640357801</v>
      </c>
    </row>
    <row r="153" spans="1:7" x14ac:dyDescent="0.2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8"/>
        <v>2.5667999158426325E-2</v>
      </c>
      <c r="D153" s="4">
        <f t="shared" si="10"/>
        <v>1.9895353704478862</v>
      </c>
      <c r="E153" s="4">
        <f t="shared" si="11"/>
        <v>2.0105752961082914</v>
      </c>
      <c r="G153" s="4">
        <f t="shared" si="9"/>
        <v>1.0256679991584263</v>
      </c>
    </row>
    <row r="154" spans="1:7" x14ac:dyDescent="0.2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8"/>
        <v>5.159552424368008E-2</v>
      </c>
      <c r="D154" s="4">
        <f t="shared" si="10"/>
        <v>2.7181075753308925</v>
      </c>
      <c r="E154" s="4">
        <f t="shared" si="11"/>
        <v>1.5820357318472382</v>
      </c>
      <c r="G154" s="4">
        <f t="shared" si="9"/>
        <v>1.0515955242436801</v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8"/>
        <v>5.1273605621431795E-2</v>
      </c>
      <c r="D156" s="4">
        <f t="shared" si="10"/>
        <v>1.8431650308610747</v>
      </c>
      <c r="E156" s="4">
        <f t="shared" si="11"/>
        <v>2.1860074402976122</v>
      </c>
      <c r="G156" s="4">
        <f t="shared" si="9"/>
        <v>1.0512736056214318</v>
      </c>
    </row>
    <row r="157" spans="1:7" x14ac:dyDescent="0.2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8"/>
        <v>2.7986944565804084E-2</v>
      </c>
      <c r="D157" s="4">
        <f t="shared" si="10"/>
        <v>1.7099602293950913</v>
      </c>
      <c r="E157" s="4">
        <f t="shared" si="11"/>
        <v>2.4085296029216061</v>
      </c>
      <c r="G157" s="4">
        <f t="shared" si="9"/>
        <v>1.0279869445658041</v>
      </c>
    </row>
    <row r="158" spans="1:7" x14ac:dyDescent="0.2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8"/>
        <v>2.9281277728482547E-2</v>
      </c>
      <c r="D158" s="4">
        <f t="shared" si="10"/>
        <v>1.6488661302121432</v>
      </c>
      <c r="E158" s="4">
        <f t="shared" si="11"/>
        <v>2.5411499436302138</v>
      </c>
      <c r="G158" s="4">
        <f t="shared" si="9"/>
        <v>1.0292812777284825</v>
      </c>
    </row>
    <row r="159" spans="1:7" x14ac:dyDescent="0.2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8"/>
        <v>4.8279541210989763E-2</v>
      </c>
      <c r="D159" s="4">
        <f t="shared" si="10"/>
        <v>1.6967639737497173</v>
      </c>
      <c r="E159" s="4">
        <f t="shared" si="11"/>
        <v>2.4352062357908415</v>
      </c>
      <c r="G159" s="4">
        <f t="shared" si="9"/>
        <v>1.0482795412109898</v>
      </c>
    </row>
    <row r="160" spans="1:7" x14ac:dyDescent="0.2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8"/>
        <v>3.5196687370600444E-2</v>
      </c>
      <c r="D160" s="4">
        <f t="shared" si="10"/>
        <v>1.4143484626647145</v>
      </c>
      <c r="E160" s="4">
        <f t="shared" si="11"/>
        <v>3.4134275618374565</v>
      </c>
      <c r="G160" s="4">
        <f t="shared" si="9"/>
        <v>1.0351966873706004</v>
      </c>
    </row>
    <row r="161" spans="1:7" x14ac:dyDescent="0.2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8"/>
        <v>2.81266064478225E-2</v>
      </c>
      <c r="D161" s="4">
        <f t="shared" si="10"/>
        <v>1.5636447149336854</v>
      </c>
      <c r="E161" s="4">
        <f t="shared" si="11"/>
        <v>2.7741672608739938</v>
      </c>
      <c r="G161" s="4">
        <f t="shared" si="9"/>
        <v>1.0281266064478225</v>
      </c>
    </row>
    <row r="162" spans="1:7" x14ac:dyDescent="0.2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8"/>
        <v>3.0219780219780112E-2</v>
      </c>
      <c r="D162" s="4">
        <f t="shared" si="10"/>
        <v>1.8714652956298199</v>
      </c>
      <c r="E162" s="4">
        <f t="shared" si="11"/>
        <v>2.1474926253687316</v>
      </c>
      <c r="G162" s="4">
        <f t="shared" si="9"/>
        <v>1.0302197802197801</v>
      </c>
    </row>
    <row r="163" spans="1:7" x14ac:dyDescent="0.2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8"/>
        <v>3.3884036620014824E-2</v>
      </c>
      <c r="D163" s="4">
        <f t="shared" si="10"/>
        <v>2.2959652089876781</v>
      </c>
      <c r="E163" s="4">
        <f t="shared" si="11"/>
        <v>1.7716256524981358</v>
      </c>
      <c r="G163" s="4">
        <f t="shared" si="9"/>
        <v>1.0338840366200148</v>
      </c>
    </row>
    <row r="164" spans="1:7" x14ac:dyDescent="0.2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8"/>
        <v>3.7225746074659449E-2</v>
      </c>
      <c r="D164" s="4">
        <f t="shared" si="10"/>
        <v>2.4684291581108826</v>
      </c>
      <c r="E164" s="4">
        <f t="shared" si="11"/>
        <v>1.6809998252053835</v>
      </c>
      <c r="G164" s="4">
        <f t="shared" si="9"/>
        <v>1.0372257460746594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8"/>
        <v>3.3444121312837582E-2</v>
      </c>
      <c r="D165" s="4">
        <f t="shared" si="10"/>
        <v>1.707394928178755</v>
      </c>
      <c r="E165" s="4">
        <f t="shared" si="11"/>
        <v>2.4136375031336175</v>
      </c>
      <c r="G165" s="4">
        <f t="shared" si="9"/>
        <v>1.0334441213128376</v>
      </c>
    </row>
    <row r="166" spans="1:7" x14ac:dyDescent="0.2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8"/>
        <v>3.5274160554807032E-2</v>
      </c>
      <c r="D166" s="4">
        <f t="shared" si="10"/>
        <v>1.5724316479033458</v>
      </c>
      <c r="E166" s="4">
        <f t="shared" si="11"/>
        <v>2.7469334612485432</v>
      </c>
      <c r="G166" s="4">
        <f t="shared" si="9"/>
        <v>1.035274160554807</v>
      </c>
    </row>
    <row r="167" spans="1:7" x14ac:dyDescent="0.2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8"/>
        <v>3.5245155416829377E-2</v>
      </c>
      <c r="D167" s="4">
        <f t="shared" si="10"/>
        <v>1.6994142999226434</v>
      </c>
      <c r="E167" s="4">
        <f t="shared" si="11"/>
        <v>2.4297677358192451</v>
      </c>
      <c r="G167" s="4">
        <f t="shared" si="9"/>
        <v>1.0352451554168294</v>
      </c>
    </row>
    <row r="168" spans="1:7" x14ac:dyDescent="0.2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8"/>
        <v>4.4099785106979539E-2</v>
      </c>
      <c r="D168" s="4">
        <f t="shared" si="10"/>
        <v>1.4339496248660237</v>
      </c>
      <c r="E168" s="4">
        <f t="shared" si="11"/>
        <v>3.3044149428836072</v>
      </c>
      <c r="G168" s="4">
        <f t="shared" si="9"/>
        <v>1.0440997851069795</v>
      </c>
    </row>
    <row r="169" spans="1:7" x14ac:dyDescent="0.2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8"/>
        <v>4.5411542100283864E-2</v>
      </c>
      <c r="D169" s="4">
        <f t="shared" si="10"/>
        <v>1.4459644322845417</v>
      </c>
      <c r="E169" s="4">
        <f t="shared" si="11"/>
        <v>3.2423312883435584</v>
      </c>
      <c r="G169" s="4">
        <f t="shared" si="9"/>
        <v>1.0454115421002839</v>
      </c>
    </row>
    <row r="170" spans="1:7" x14ac:dyDescent="0.2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8"/>
        <v>3.383458646616555E-2</v>
      </c>
      <c r="D170" s="4">
        <f t="shared" si="10"/>
        <v>2.3714710252600297</v>
      </c>
      <c r="E170" s="4">
        <f t="shared" si="11"/>
        <v>1.7291440953412784</v>
      </c>
      <c r="G170" s="4">
        <f t="shared" si="9"/>
        <v>1.0338345864661656</v>
      </c>
    </row>
    <row r="171" spans="1:7" x14ac:dyDescent="0.2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8"/>
        <v>3.37891172052045E-2</v>
      </c>
      <c r="D171" s="4">
        <f t="shared" si="10"/>
        <v>2.5775604633610079</v>
      </c>
      <c r="E171" s="4">
        <f t="shared" si="11"/>
        <v>1.6338901254342355</v>
      </c>
      <c r="G171" s="4">
        <f t="shared" si="9"/>
        <v>1.0337891172052045</v>
      </c>
    </row>
    <row r="172" spans="1:7" x14ac:dyDescent="0.2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8"/>
        <v>3.0955227846419575E-2</v>
      </c>
      <c r="D172" s="4">
        <f t="shared" si="10"/>
        <v>2.0106851876586083</v>
      </c>
      <c r="E172" s="4">
        <f t="shared" si="11"/>
        <v>1.9894277785119598</v>
      </c>
      <c r="G172" s="4">
        <f t="shared" si="9"/>
        <v>1.0309552278464196</v>
      </c>
    </row>
    <row r="173" spans="1:7" x14ac:dyDescent="0.2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8"/>
        <v>3.1333648244370904E-2</v>
      </c>
      <c r="D173" s="4">
        <f t="shared" si="10"/>
        <v>1.7887621461765948</v>
      </c>
      <c r="E173" s="4">
        <f t="shared" si="11"/>
        <v>2.2678093197643276</v>
      </c>
      <c r="G173" s="4">
        <f t="shared" si="9"/>
        <v>1.0313336482443709</v>
      </c>
    </row>
    <row r="174" spans="1:7" x14ac:dyDescent="0.2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8"/>
        <v>2.3828227284629522E-2</v>
      </c>
      <c r="D174" s="4">
        <f t="shared" si="10"/>
        <v>2.05931517929361</v>
      </c>
      <c r="E174" s="4">
        <f t="shared" si="11"/>
        <v>1.9440061084245355</v>
      </c>
      <c r="G174" s="4">
        <f t="shared" si="9"/>
        <v>1.0238282272846295</v>
      </c>
    </row>
    <row r="175" spans="1:7" x14ac:dyDescent="0.2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8"/>
        <v>3.1223893065998265E-2</v>
      </c>
      <c r="D175" s="4">
        <f t="shared" si="10"/>
        <v>2.3211731911283482</v>
      </c>
      <c r="E175" s="4">
        <f t="shared" si="11"/>
        <v>1.7569030364186771</v>
      </c>
      <c r="G175" s="4">
        <f t="shared" si="9"/>
        <v>1.0312238930659983</v>
      </c>
    </row>
    <row r="176" spans="1:7" x14ac:dyDescent="0.2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8"/>
        <v>2.982584211075201E-2</v>
      </c>
      <c r="D176" s="4">
        <f t="shared" si="10"/>
        <v>2.3067115708443593</v>
      </c>
      <c r="E176" s="4">
        <f t="shared" si="11"/>
        <v>1.7652798232695142</v>
      </c>
      <c r="G176" s="4">
        <f t="shared" si="9"/>
        <v>1.029825842110752</v>
      </c>
    </row>
    <row r="177" spans="1:7" x14ac:dyDescent="0.2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8"/>
        <v>3.3427495291902032E-2</v>
      </c>
      <c r="D177" s="4">
        <f t="shared" si="10"/>
        <v>3.1029948867786707</v>
      </c>
      <c r="E177" s="4">
        <f t="shared" si="11"/>
        <v>1.4755123306703715</v>
      </c>
      <c r="G177" s="4">
        <f t="shared" si="9"/>
        <v>1.033427495291902</v>
      </c>
    </row>
    <row r="178" spans="1:7" x14ac:dyDescent="0.2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8"/>
        <v>4.9054373522458672E-2</v>
      </c>
      <c r="D178" s="4">
        <f t="shared" si="10"/>
        <v>3.0295434198746642</v>
      </c>
      <c r="E178" s="4">
        <f t="shared" si="11"/>
        <v>1.4927216585796206</v>
      </c>
      <c r="G178" s="4">
        <f t="shared" si="9"/>
        <v>1.0490543735224587</v>
      </c>
    </row>
    <row r="179" spans="1:7" x14ac:dyDescent="0.2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8"/>
        <v>4.1198501872659055E-2</v>
      </c>
      <c r="D179" s="4">
        <f t="shared" si="10"/>
        <v>2.8253968253968247</v>
      </c>
      <c r="E179" s="4">
        <f t="shared" si="11"/>
        <v>1.5478260869565217</v>
      </c>
      <c r="G179" s="4">
        <f t="shared" si="9"/>
        <v>1.0411985018726591</v>
      </c>
    </row>
    <row r="180" spans="1:7" x14ac:dyDescent="0.2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8"/>
        <v>4.6691105537333577E-2</v>
      </c>
      <c r="D180" s="4">
        <f t="shared" si="10"/>
        <v>3.1336154776299878</v>
      </c>
      <c r="E180" s="4">
        <f t="shared" si="11"/>
        <v>1.4686880136015867</v>
      </c>
      <c r="G180" s="4">
        <f t="shared" si="9"/>
        <v>1.0466911055373336</v>
      </c>
    </row>
    <row r="181" spans="1:7" x14ac:dyDescent="0.2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8"/>
        <v>4.5883940620782715E-2</v>
      </c>
      <c r="D181" s="4">
        <f t="shared" si="10"/>
        <v>2.6183745583038869</v>
      </c>
      <c r="E181" s="4">
        <f t="shared" si="11"/>
        <v>1.6179039301310043</v>
      </c>
      <c r="G181" s="4">
        <f t="shared" si="9"/>
        <v>1.0458839406207827</v>
      </c>
    </row>
    <row r="182" spans="1:7" x14ac:dyDescent="0.2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8"/>
        <v>4.5751633986928164E-2</v>
      </c>
      <c r="D182" s="4">
        <f t="shared" si="10"/>
        <v>2.7079646017699113</v>
      </c>
      <c r="E182" s="4">
        <f t="shared" si="11"/>
        <v>1.5854922279792747</v>
      </c>
      <c r="G182" s="4">
        <f t="shared" si="9"/>
        <v>1.0457516339869282</v>
      </c>
    </row>
    <row r="183" spans="1:7" x14ac:dyDescent="0.2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8"/>
        <v>4.4679365712576136E-2</v>
      </c>
      <c r="D183" s="4">
        <f t="shared" si="10"/>
        <v>2.8846375143843503</v>
      </c>
      <c r="E183" s="4">
        <f t="shared" si="11"/>
        <v>1.5306060143489544</v>
      </c>
      <c r="G183" s="4">
        <f t="shared" si="9"/>
        <v>1.0446793657125761</v>
      </c>
    </row>
    <row r="184" spans="1:7" x14ac:dyDescent="0.2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8"/>
        <v>3.8968048359240282E-2</v>
      </c>
      <c r="D184" s="4">
        <f t="shared" si="10"/>
        <v>1.9946172892668752</v>
      </c>
      <c r="E184" s="4">
        <f t="shared" si="11"/>
        <v>2.0054118411083453</v>
      </c>
      <c r="G184" s="4">
        <f t="shared" si="9"/>
        <v>1.0389680483592403</v>
      </c>
    </row>
    <row r="185" spans="1:7" x14ac:dyDescent="0.2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8"/>
        <v>4.0540540540540349E-2</v>
      </c>
      <c r="D185" s="4">
        <f t="shared" si="10"/>
        <v>2.0845070422535206</v>
      </c>
      <c r="E185" s="4">
        <f t="shared" si="11"/>
        <v>1.9220779220779218</v>
      </c>
      <c r="G185" s="4">
        <f t="shared" si="9"/>
        <v>1.0405405405405403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8"/>
        <v>4.4889540248602255E-2</v>
      </c>
      <c r="D186" s="4">
        <f t="shared" si="10"/>
        <v>1.8540733658732955</v>
      </c>
      <c r="E186" s="4">
        <f t="shared" si="11"/>
        <v>2.1708596005420371</v>
      </c>
      <c r="G186" s="4">
        <f t="shared" si="9"/>
        <v>1.0448895402486023</v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4">
        <f t="shared" si="30"/>
        <v>2.9237940909248916E-2</v>
      </c>
      <c r="E424" s="4">
        <f t="shared" si="31"/>
        <v>1.8943396869337406</v>
      </c>
      <c r="F424" s="4">
        <f t="shared" si="32"/>
        <v>4.4227615845001473</v>
      </c>
      <c r="G424" s="4">
        <f t="shared" si="33"/>
        <v>4.0649002725416326</v>
      </c>
      <c r="I424" s="4">
        <f t="shared" si="34"/>
        <v>1.0292379409092489</v>
      </c>
    </row>
    <row r="425" spans="1: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4">
        <f t="shared" si="30"/>
        <v>3.0130593423902008E-2</v>
      </c>
      <c r="E425" s="4">
        <f t="shared" si="31"/>
        <v>1.5745111604013149</v>
      </c>
      <c r="F425" s="4">
        <f t="shared" si="32"/>
        <v>4.6362813374466718</v>
      </c>
      <c r="G425" s="4">
        <f t="shared" si="33"/>
        <v>6.7027660824591635</v>
      </c>
      <c r="I425" s="4">
        <f t="shared" si="34"/>
        <v>1.030130593423902</v>
      </c>
    </row>
    <row r="426" spans="1: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4">
        <f t="shared" si="30"/>
        <v>3.5683025649849487E-2</v>
      </c>
      <c r="E426" s="4">
        <f t="shared" si="31"/>
        <v>1.289478624506047</v>
      </c>
      <c r="F426" s="4">
        <f t="shared" si="32"/>
        <v>6.6586668372706557</v>
      </c>
      <c r="G426" s="4">
        <f t="shared" si="33"/>
        <v>13.456676391515302</v>
      </c>
      <c r="I426" s="4">
        <f t="shared" si="34"/>
        <v>1.0356830256498495</v>
      </c>
    </row>
    <row r="427" spans="1: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4">
        <f t="shared" si="30"/>
        <v>2.2735953222547067E-2</v>
      </c>
      <c r="E427" s="4">
        <f t="shared" si="31"/>
        <v>2.1236370965363327</v>
      </c>
      <c r="F427" s="4">
        <f t="shared" si="32"/>
        <v>3.8173311183541148</v>
      </c>
      <c r="G427" s="4">
        <f t="shared" si="33"/>
        <v>3.743262730904108</v>
      </c>
      <c r="I427" s="4">
        <f t="shared" si="34"/>
        <v>1.0227359532225471</v>
      </c>
    </row>
    <row r="428" spans="1: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4">
        <f t="shared" si="30"/>
        <v>2.7907556862355243E-2</v>
      </c>
      <c r="E428" s="4">
        <f t="shared" si="31"/>
        <v>8.3986195971491959</v>
      </c>
      <c r="F428" s="4">
        <f t="shared" si="32"/>
        <v>5.376055598615098</v>
      </c>
      <c r="G428" s="4">
        <f t="shared" si="33"/>
        <v>1.4390086960516293</v>
      </c>
      <c r="I428" s="4">
        <f t="shared" si="34"/>
        <v>1.0279075568623552</v>
      </c>
    </row>
    <row r="429" spans="1: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4">
        <f t="shared" si="30"/>
        <v>2.4453604249140337E-2</v>
      </c>
      <c r="E429" s="4">
        <f t="shared" si="31"/>
        <v>1.785616661059868</v>
      </c>
      <c r="F429" s="4">
        <f t="shared" si="32"/>
        <v>4.4561902068817734</v>
      </c>
      <c r="G429" s="4">
        <f t="shared" si="33"/>
        <v>4.6390269857145201</v>
      </c>
      <c r="I429" s="4">
        <f t="shared" si="34"/>
        <v>1.0244536042491403</v>
      </c>
    </row>
    <row r="430" spans="1: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4">
        <f t="shared" si="30"/>
        <v>5.0348899631237343E-2</v>
      </c>
      <c r="E430" s="4">
        <f t="shared" si="31"/>
        <v>17.221386807189461</v>
      </c>
      <c r="F430" s="4">
        <f t="shared" si="32"/>
        <v>8.9881171778136704</v>
      </c>
      <c r="G430" s="4">
        <f t="shared" si="33"/>
        <v>1.2038407423044708</v>
      </c>
      <c r="I430" s="4">
        <f t="shared" si="34"/>
        <v>1.0503488996312373</v>
      </c>
    </row>
    <row r="431" spans="1: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4">
        <f t="shared" si="30"/>
        <v>2.2951156119199956E-2</v>
      </c>
      <c r="E431" s="4">
        <f t="shared" si="31"/>
        <v>3.0914247846831202</v>
      </c>
      <c r="F431" s="4">
        <f t="shared" si="32"/>
        <v>3.8395656038748562</v>
      </c>
      <c r="G431" s="4">
        <f t="shared" si="33"/>
        <v>2.4033930438526725</v>
      </c>
      <c r="I431" s="4">
        <f t="shared" si="34"/>
        <v>1.0229511561192</v>
      </c>
    </row>
    <row r="432" spans="1: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4">
        <f t="shared" si="30"/>
        <v>2.7506653101914802E-2</v>
      </c>
      <c r="E432" s="4">
        <f t="shared" si="31"/>
        <v>3.4987499585832289</v>
      </c>
      <c r="F432" s="4">
        <f t="shared" si="32"/>
        <v>3.63739500684007</v>
      </c>
      <c r="G432" s="4">
        <f t="shared" si="33"/>
        <v>2.2765476875841757</v>
      </c>
      <c r="I432" s="4">
        <f t="shared" si="34"/>
        <v>1.0275066531019148</v>
      </c>
    </row>
    <row r="433" spans="1: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4">
        <f t="shared" si="30"/>
        <v>2.787879871174237E-2</v>
      </c>
      <c r="E433" s="4">
        <f t="shared" si="31"/>
        <v>3.4150454593305115</v>
      </c>
      <c r="F433" s="4">
        <f t="shared" si="32"/>
        <v>3.6497257990995697</v>
      </c>
      <c r="G433" s="4">
        <f t="shared" si="33"/>
        <v>2.3084828216964102</v>
      </c>
      <c r="I433" s="4">
        <f t="shared" si="34"/>
        <v>1.0278787987117424</v>
      </c>
    </row>
    <row r="434" spans="1: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4">
        <f t="shared" si="30"/>
        <v>2.8383446072239416E-2</v>
      </c>
      <c r="E434" s="4">
        <f t="shared" si="31"/>
        <v>2.602542526208707</v>
      </c>
      <c r="F434" s="4">
        <f t="shared" si="32"/>
        <v>3.5664110924511268</v>
      </c>
      <c r="G434" s="4">
        <f t="shared" si="33"/>
        <v>2.981812990609245</v>
      </c>
      <c r="I434" s="4">
        <f t="shared" si="34"/>
        <v>1.0283834460722394</v>
      </c>
    </row>
    <row r="435" spans="1: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4">
        <f t="shared" si="30"/>
        <v>2.8181801191955014E-2</v>
      </c>
      <c r="E435" s="4">
        <f t="shared" si="31"/>
        <v>2.1734895232421327</v>
      </c>
      <c r="F435" s="4">
        <f t="shared" si="32"/>
        <v>3.4375321922030899</v>
      </c>
      <c r="G435" s="4">
        <f t="shared" si="33"/>
        <v>4.015999757719082</v>
      </c>
      <c r="I435" s="4">
        <f t="shared" si="34"/>
        <v>1.028181801191955</v>
      </c>
    </row>
    <row r="436" spans="1: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4">
        <f t="shared" si="30"/>
        <v>2.3125253307307414E-2</v>
      </c>
      <c r="E436" s="4">
        <f t="shared" si="31"/>
        <v>10.600811760248153</v>
      </c>
      <c r="F436" s="4">
        <f t="shared" si="32"/>
        <v>6.1920915611307841</v>
      </c>
      <c r="G436" s="4">
        <f t="shared" si="33"/>
        <v>1.343776661217738</v>
      </c>
      <c r="I436" s="4">
        <f t="shared" si="34"/>
        <v>1.0231252533073074</v>
      </c>
    </row>
    <row r="437" spans="1: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4">
        <f t="shared" si="30"/>
        <v>2.7043921928729064E-2</v>
      </c>
      <c r="E437" s="4">
        <f t="shared" si="31"/>
        <v>6.7018196112370934</v>
      </c>
      <c r="F437" s="4">
        <f t="shared" si="32"/>
        <v>4.5708896314891536</v>
      </c>
      <c r="G437" s="4">
        <f t="shared" si="33"/>
        <v>1.5822509408766983</v>
      </c>
      <c r="I437" s="4">
        <f t="shared" si="34"/>
        <v>1.0270439219287291</v>
      </c>
    </row>
    <row r="438" spans="1: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4">
        <f t="shared" si="30"/>
        <v>2.6788640343074377E-2</v>
      </c>
      <c r="E438" s="4">
        <f t="shared" si="31"/>
        <v>1.417723479384408</v>
      </c>
      <c r="F438" s="4">
        <f t="shared" si="32"/>
        <v>5.5853322641377874</v>
      </c>
      <c r="G438" s="4">
        <f t="shared" si="33"/>
        <v>8.6502605361915794</v>
      </c>
      <c r="I438" s="4">
        <f t="shared" si="34"/>
        <v>1.0267886403430744</v>
      </c>
    </row>
    <row r="439" spans="1: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4">
        <f t="shared" si="30"/>
        <v>2.8025991835388009E-2</v>
      </c>
      <c r="E439" s="4">
        <f t="shared" si="31"/>
        <v>3.7681349390992405</v>
      </c>
      <c r="F439" s="4">
        <f t="shared" si="32"/>
        <v>3.5862546507184954</v>
      </c>
      <c r="G439" s="4">
        <f t="shared" si="33"/>
        <v>2.1940685114345517</v>
      </c>
      <c r="I439" s="4">
        <f t="shared" si="34"/>
        <v>1.028025991835388</v>
      </c>
    </row>
    <row r="440" spans="1: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4">
        <f t="shared" si="30"/>
        <v>2.7860896107608557E-2</v>
      </c>
      <c r="E440" s="4">
        <f t="shared" si="31"/>
        <v>3.5855470127516442</v>
      </c>
      <c r="F440" s="4">
        <f t="shared" si="32"/>
        <v>3.3405153306179995</v>
      </c>
      <c r="G440" s="4">
        <f t="shared" si="33"/>
        <v>2.3710868677779464</v>
      </c>
      <c r="I440" s="4">
        <f t="shared" si="34"/>
        <v>1.0278608961076086</v>
      </c>
    </row>
    <row r="441" spans="1: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4">
        <f t="shared" si="30"/>
        <v>3.0627193750770498E-2</v>
      </c>
      <c r="E441" s="4">
        <f t="shared" si="31"/>
        <v>1.688617073258021</v>
      </c>
      <c r="F441" s="4">
        <f t="shared" si="32"/>
        <v>3.8992800052620837</v>
      </c>
      <c r="G441" s="4">
        <f t="shared" si="33"/>
        <v>6.6075587958742155</v>
      </c>
      <c r="I441" s="4">
        <f t="shared" si="34"/>
        <v>1.0306271937507705</v>
      </c>
    </row>
    <row r="442" spans="1: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4">
        <f t="shared" si="30"/>
        <v>3.0690418650595852E-2</v>
      </c>
      <c r="E442" s="4">
        <f t="shared" si="31"/>
        <v>5.302873134900782</v>
      </c>
      <c r="F442" s="4">
        <f t="shared" si="32"/>
        <v>3.8023695004358111</v>
      </c>
      <c r="G442" s="4">
        <f t="shared" si="33"/>
        <v>1.8233898228932721</v>
      </c>
      <c r="I442" s="4">
        <f t="shared" si="34"/>
        <v>1.0306904186505959</v>
      </c>
    </row>
    <row r="443" spans="1: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4">
        <f t="shared" si="30"/>
        <v>2.7466168160981352E-2</v>
      </c>
      <c r="E443" s="4">
        <f t="shared" si="31"/>
        <v>2.5376175340663072</v>
      </c>
      <c r="F443" s="4">
        <f t="shared" si="32"/>
        <v>3.1587840878223008</v>
      </c>
      <c r="G443" s="4">
        <f t="shared" si="33"/>
        <v>3.455997355044611</v>
      </c>
      <c r="I443" s="4">
        <f t="shared" si="34"/>
        <v>1.0274661681609814</v>
      </c>
    </row>
    <row r="444" spans="1: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4">
        <f t="shared" si="30"/>
        <v>2.823805601408802E-2</v>
      </c>
      <c r="E444" s="4">
        <f t="shared" si="31"/>
        <v>2.059151941564052</v>
      </c>
      <c r="F444" s="4">
        <f t="shared" si="32"/>
        <v>3.3844914623799851</v>
      </c>
      <c r="G444" s="4">
        <f t="shared" si="33"/>
        <v>4.5683415849273326</v>
      </c>
      <c r="I444" s="4">
        <f t="shared" si="34"/>
        <v>1.028238056014088</v>
      </c>
    </row>
    <row r="445" spans="1: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4">
        <f t="shared" si="30"/>
        <v>2.9409725294214706E-2</v>
      </c>
      <c r="E445" s="4">
        <f t="shared" si="31"/>
        <v>2.2276063241071022</v>
      </c>
      <c r="F445" s="4">
        <f t="shared" si="32"/>
        <v>3.3356206634309982</v>
      </c>
      <c r="G445" s="4">
        <f t="shared" si="33"/>
        <v>3.9794126839020998</v>
      </c>
      <c r="I445" s="4">
        <f t="shared" si="34"/>
        <v>1.0294097252942147</v>
      </c>
    </row>
    <row r="446" spans="1: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4">
        <f t="shared" si="30"/>
        <v>2.8627821183724311E-2</v>
      </c>
      <c r="E446" s="4">
        <f t="shared" si="31"/>
        <v>3.2369925526901282</v>
      </c>
      <c r="F446" s="4">
        <f t="shared" si="32"/>
        <v>3.2582513922683858</v>
      </c>
      <c r="G446" s="4">
        <f t="shared" si="33"/>
        <v>2.603094379284284</v>
      </c>
      <c r="I446" s="4">
        <f t="shared" si="34"/>
        <v>1.0286278211837243</v>
      </c>
    </row>
    <row r="447" spans="1: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4">
        <f t="shared" si="30"/>
        <v>2.8476236376603792E-2</v>
      </c>
      <c r="E447" s="4">
        <f t="shared" si="31"/>
        <v>1.9141583629637657</v>
      </c>
      <c r="F447" s="4">
        <f t="shared" si="32"/>
        <v>3.5988797588154848</v>
      </c>
      <c r="G447" s="4">
        <f t="shared" si="33"/>
        <v>5.007186761875321</v>
      </c>
      <c r="I447" s="4">
        <f t="shared" si="34"/>
        <v>1.0284762363766038</v>
      </c>
    </row>
    <row r="448" spans="1: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4">
        <f t="shared" si="30"/>
        <v>2.84088272443348E-2</v>
      </c>
      <c r="E448" s="4">
        <f t="shared" si="31"/>
        <v>2.4872341175325707</v>
      </c>
      <c r="F448" s="4">
        <f t="shared" si="32"/>
        <v>3.5772066294088294</v>
      </c>
      <c r="G448" s="4">
        <f t="shared" si="33"/>
        <v>3.1407109809433718</v>
      </c>
      <c r="I448" s="4">
        <f t="shared" si="34"/>
        <v>1.0284088272443348</v>
      </c>
    </row>
    <row r="449" spans="1: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4">
        <f t="shared" si="30"/>
        <v>2.7877929974426507E-2</v>
      </c>
      <c r="E449" s="4">
        <f t="shared" si="31"/>
        <v>4.2948296208026759</v>
      </c>
      <c r="F449" s="4">
        <f t="shared" si="32"/>
        <v>3.5535967360394758</v>
      </c>
      <c r="G449" s="4">
        <f t="shared" si="33"/>
        <v>2.0586430764010051</v>
      </c>
      <c r="I449" s="4">
        <f t="shared" si="34"/>
        <v>1.0278779299744265</v>
      </c>
    </row>
    <row r="450" spans="1: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4">
        <f t="shared" si="30"/>
        <v>3.6857609106653477E-2</v>
      </c>
      <c r="E450" s="4">
        <f t="shared" si="31"/>
        <v>5.8640884860269695</v>
      </c>
      <c r="F450" s="4">
        <f t="shared" si="32"/>
        <v>3.7447049043715466</v>
      </c>
      <c r="G450" s="4">
        <f t="shared" si="33"/>
        <v>1.7780092383062356</v>
      </c>
      <c r="I450" s="4">
        <f t="shared" si="34"/>
        <v>1.0368576091066535</v>
      </c>
    </row>
    <row r="451" spans="1: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4">
        <f t="shared" ref="D451:D514" si="35">IF(A451="","",((1/A451)+(1/B451)+(1/C451))-1)</f>
        <v>3.3401196179275505E-2</v>
      </c>
      <c r="E451" s="4">
        <f t="shared" ref="E451:E514" si="36">IF(A451="","",(3*A451)/(3-($D451*A451)))</f>
        <v>3.0074384814340158</v>
      </c>
      <c r="F451" s="4">
        <f t="shared" ref="F451:F514" si="37">IF(B451="","",(3*B451)/(3-($D451*B451)))</f>
        <v>3.6527471658764563</v>
      </c>
      <c r="G451" s="4">
        <f t="shared" ref="G451:G514" si="38">IF(C451="","",(3*C451)/(3-($D451*C451)))</f>
        <v>2.5398465893549611</v>
      </c>
      <c r="I451" s="4">
        <f t="shared" ref="I451:I514" si="39">IF(A451="","",D451+1)</f>
        <v>1.0334011961792755</v>
      </c>
    </row>
    <row r="452" spans="1: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4">
        <f t="shared" si="35"/>
        <v>3.3240631439947155E-2</v>
      </c>
      <c r="E452" s="4">
        <f t="shared" si="36"/>
        <v>2.5712242651219737</v>
      </c>
      <c r="F452" s="4">
        <f t="shared" si="37"/>
        <v>3.4360176540952274</v>
      </c>
      <c r="G452" s="4">
        <f t="shared" si="38"/>
        <v>3.124554581713157</v>
      </c>
      <c r="I452" s="4">
        <f t="shared" si="39"/>
        <v>1.0332406314399472</v>
      </c>
    </row>
    <row r="453" spans="1: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4">
        <f t="shared" si="35"/>
        <v>3.2613308828142618E-2</v>
      </c>
      <c r="E453" s="4">
        <f t="shared" si="36"/>
        <v>2.6015528238543446</v>
      </c>
      <c r="F453" s="4">
        <f t="shared" si="37"/>
        <v>3.3368046861210203</v>
      </c>
      <c r="G453" s="4">
        <f t="shared" si="38"/>
        <v>3.1652953705614588</v>
      </c>
      <c r="I453" s="4">
        <f t="shared" si="39"/>
        <v>1.0326133088281426</v>
      </c>
    </row>
    <row r="454" spans="1: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4">
        <f t="shared" si="35"/>
        <v>3.3999599854719342E-2</v>
      </c>
      <c r="E454" s="4">
        <f t="shared" si="36"/>
        <v>2.0882804763956755</v>
      </c>
      <c r="F454" s="4">
        <f t="shared" si="37"/>
        <v>3.7422582208681878</v>
      </c>
      <c r="G454" s="4">
        <f t="shared" si="38"/>
        <v>3.9382670428286866</v>
      </c>
      <c r="I454" s="4">
        <f t="shared" si="39"/>
        <v>1.0339995998547193</v>
      </c>
    </row>
    <row r="455" spans="1: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4">
        <f t="shared" si="35"/>
        <v>3.4908748127577605E-2</v>
      </c>
      <c r="E455" s="4">
        <f t="shared" si="36"/>
        <v>2.0686234571935658</v>
      </c>
      <c r="F455" s="4">
        <f t="shared" si="37"/>
        <v>3.8337191095565757</v>
      </c>
      <c r="G455" s="4">
        <f t="shared" si="38"/>
        <v>3.9101688786496025</v>
      </c>
      <c r="I455" s="4">
        <f t="shared" si="39"/>
        <v>1.0349087481275776</v>
      </c>
    </row>
    <row r="456" spans="1: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4">
        <f t="shared" si="35"/>
        <v>3.6622373009141507E-2</v>
      </c>
      <c r="E456" s="4">
        <f t="shared" si="36"/>
        <v>1.6526836055530751</v>
      </c>
      <c r="F456" s="4">
        <f t="shared" si="37"/>
        <v>3.9299029653588802</v>
      </c>
      <c r="G456" s="4">
        <f t="shared" si="38"/>
        <v>7.1192467683499574</v>
      </c>
      <c r="I456" s="4">
        <f t="shared" si="39"/>
        <v>1.0366223730091415</v>
      </c>
    </row>
    <row r="457" spans="1: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4">
        <f t="shared" si="35"/>
        <v>3.6923829137469832E-2</v>
      </c>
      <c r="E457" s="4">
        <f t="shared" si="36"/>
        <v>1.8198699634320934</v>
      </c>
      <c r="F457" s="4">
        <f t="shared" si="37"/>
        <v>3.8107239091262541</v>
      </c>
      <c r="G457" s="4">
        <f t="shared" si="38"/>
        <v>5.3165229539797831</v>
      </c>
      <c r="I457" s="4">
        <f t="shared" si="39"/>
        <v>1.0369238291374698</v>
      </c>
    </row>
    <row r="458" spans="1: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4">
        <f t="shared" si="35"/>
        <v>3.3071633825944247E-2</v>
      </c>
      <c r="E458" s="4">
        <f t="shared" si="36"/>
        <v>2.6343441625737847</v>
      </c>
      <c r="F458" s="4">
        <f t="shared" si="37"/>
        <v>3.4892423383366657</v>
      </c>
      <c r="G458" s="4">
        <f t="shared" si="38"/>
        <v>2.9957725910173965</v>
      </c>
      <c r="I458" s="4">
        <f t="shared" si="39"/>
        <v>1.0330716338259442</v>
      </c>
    </row>
    <row r="459" spans="1: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4">
        <f t="shared" si="35"/>
        <v>3.5645219386131632E-2</v>
      </c>
      <c r="E459" s="4">
        <f t="shared" si="36"/>
        <v>3.7172353129793492</v>
      </c>
      <c r="F459" s="4">
        <f t="shared" si="37"/>
        <v>3.9577545361856834</v>
      </c>
      <c r="G459" s="4">
        <f t="shared" si="38"/>
        <v>2.0906753555657369</v>
      </c>
      <c r="I459" s="4">
        <f t="shared" si="39"/>
        <v>1.0356452193861316</v>
      </c>
    </row>
    <row r="460" spans="1: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4">
        <f t="shared" si="35"/>
        <v>3.3677344161215039E-2</v>
      </c>
      <c r="E460" s="4">
        <f t="shared" si="36"/>
        <v>2.1297283591451084</v>
      </c>
      <c r="F460" s="4">
        <f t="shared" si="37"/>
        <v>3.6648142194461029</v>
      </c>
      <c r="G460" s="4">
        <f t="shared" si="38"/>
        <v>3.8821168371504671</v>
      </c>
      <c r="I460" s="4">
        <f t="shared" si="39"/>
        <v>1.033677344161215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4">
        <f t="shared" si="35"/>
        <v>3.3140938718489332E-2</v>
      </c>
      <c r="E461" s="4">
        <f t="shared" si="36"/>
        <v>2.4442641315168925</v>
      </c>
      <c r="F461" s="4">
        <f t="shared" si="37"/>
        <v>3.4787390223801209</v>
      </c>
      <c r="G461" s="4">
        <f t="shared" si="38"/>
        <v>3.2957787123560474</v>
      </c>
      <c r="I461" s="4">
        <f t="shared" si="39"/>
        <v>1.0331409387184893</v>
      </c>
    </row>
    <row r="462" spans="1: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4">
        <f t="shared" si="35"/>
        <v>3.3484060225928092E-2</v>
      </c>
      <c r="E462" s="4">
        <f t="shared" si="36"/>
        <v>2.6989239472763327</v>
      </c>
      <c r="F462" s="4">
        <f t="shared" si="37"/>
        <v>3.2540433162224871</v>
      </c>
      <c r="G462" s="4">
        <f t="shared" si="38"/>
        <v>3.1039322545485031</v>
      </c>
      <c r="I462" s="4">
        <f t="shared" si="39"/>
        <v>1.0334840602259281</v>
      </c>
    </row>
    <row r="463" spans="1: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4">
        <f t="shared" si="35"/>
        <v>3.3622908622908732E-2</v>
      </c>
      <c r="E463" s="4">
        <f t="shared" si="36"/>
        <v>2.6674295522815048</v>
      </c>
      <c r="F463" s="4">
        <f t="shared" si="37"/>
        <v>3.4590984974958268</v>
      </c>
      <c r="G463" s="4">
        <f t="shared" si="38"/>
        <v>2.9760612831152256</v>
      </c>
      <c r="I463" s="4">
        <f t="shared" si="39"/>
        <v>1.0336229086229087</v>
      </c>
    </row>
    <row r="464" spans="1: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4">
        <f t="shared" si="35"/>
        <v>3.2746312613937345E-2</v>
      </c>
      <c r="E464" s="4">
        <f t="shared" si="36"/>
        <v>3.0268039459772282</v>
      </c>
      <c r="F464" s="4">
        <f t="shared" si="37"/>
        <v>3.671467114981112</v>
      </c>
      <c r="G464" s="4">
        <f t="shared" si="38"/>
        <v>2.5173202472076386</v>
      </c>
      <c r="I464" s="4">
        <f t="shared" si="39"/>
        <v>1.0327463126139373</v>
      </c>
    </row>
    <row r="465" spans="1: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4">
        <f t="shared" si="35"/>
        <v>3.2510350514519448E-2</v>
      </c>
      <c r="E465" s="4">
        <f t="shared" si="36"/>
        <v>2.5379324711060192</v>
      </c>
      <c r="F465" s="4">
        <f t="shared" si="37"/>
        <v>3.4869659847645296</v>
      </c>
      <c r="G465" s="4">
        <f t="shared" si="38"/>
        <v>3.1328691819743426</v>
      </c>
      <c r="I465" s="4">
        <f t="shared" si="39"/>
        <v>1.0325103505145194</v>
      </c>
    </row>
    <row r="466" spans="1: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4">
        <f t="shared" si="35"/>
        <v>3.3946068364091087E-2</v>
      </c>
      <c r="E466" s="4">
        <f t="shared" si="36"/>
        <v>2.6257642158421164</v>
      </c>
      <c r="F466" s="4">
        <f t="shared" si="37"/>
        <v>3.4172144239122768</v>
      </c>
      <c r="G466" s="4">
        <f t="shared" si="38"/>
        <v>3.0625762573626383</v>
      </c>
      <c r="I466" s="4">
        <f t="shared" si="39"/>
        <v>1.0339460683640911</v>
      </c>
    </row>
    <row r="467" spans="1: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4">
        <f t="shared" si="35"/>
        <v>3.2851591535645985E-2</v>
      </c>
      <c r="E467" s="4">
        <f t="shared" si="36"/>
        <v>2.4753257743083723</v>
      </c>
      <c r="F467" s="4">
        <f t="shared" si="37"/>
        <v>3.7477431943203721</v>
      </c>
      <c r="G467" s="4">
        <f t="shared" si="38"/>
        <v>3.0378006545444154</v>
      </c>
      <c r="I467" s="4">
        <f t="shared" si="39"/>
        <v>1.032851591535646</v>
      </c>
    </row>
    <row r="468" spans="1: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4">
        <f t="shared" si="35"/>
        <v>3.7313089487002626E-2</v>
      </c>
      <c r="E468" s="4">
        <f t="shared" si="36"/>
        <v>1.9354982338448752</v>
      </c>
      <c r="F468" s="4">
        <f t="shared" si="37"/>
        <v>3.9334620256982573</v>
      </c>
      <c r="G468" s="4">
        <f t="shared" si="38"/>
        <v>4.3647499832652787</v>
      </c>
      <c r="I468" s="4">
        <f t="shared" si="39"/>
        <v>1.0373130894870026</v>
      </c>
    </row>
    <row r="469" spans="1: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4">
        <f t="shared" si="35"/>
        <v>3.7603436624244591E-2</v>
      </c>
      <c r="E469" s="4">
        <f t="shared" si="36"/>
        <v>5.5396839248470684</v>
      </c>
      <c r="F469" s="4">
        <f t="shared" si="37"/>
        <v>3.9900501577643968</v>
      </c>
      <c r="G469" s="4">
        <f t="shared" si="38"/>
        <v>1.7578990800790879</v>
      </c>
      <c r="I469" s="4">
        <f t="shared" si="39"/>
        <v>1.0376034366242446</v>
      </c>
    </row>
    <row r="470" spans="1: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4">
        <f t="shared" si="35"/>
        <v>3.1993782071109589E-2</v>
      </c>
      <c r="E470" s="4">
        <f t="shared" si="36"/>
        <v>2.5051890510030401</v>
      </c>
      <c r="F470" s="4">
        <f t="shared" si="37"/>
        <v>3.3666892144471938</v>
      </c>
      <c r="G470" s="4">
        <f t="shared" si="38"/>
        <v>3.2916304082982353</v>
      </c>
      <c r="I470" s="4">
        <f t="shared" si="39"/>
        <v>1.0319937820711096</v>
      </c>
    </row>
    <row r="471" spans="1: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4">
        <f t="shared" si="35"/>
        <v>3.6280366141326681E-2</v>
      </c>
      <c r="E471" s="4">
        <f t="shared" si="36"/>
        <v>2.0075861611787116</v>
      </c>
      <c r="F471" s="4">
        <f t="shared" si="37"/>
        <v>3.7529355933253572</v>
      </c>
      <c r="G471" s="4">
        <f t="shared" si="38"/>
        <v>4.2475236399743075</v>
      </c>
      <c r="I471" s="4">
        <f t="shared" si="39"/>
        <v>1.0362803661413267</v>
      </c>
    </row>
    <row r="472" spans="1: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4">
        <f t="shared" si="35"/>
        <v>3.8920195627896392E-2</v>
      </c>
      <c r="E472" s="4">
        <f t="shared" si="36"/>
        <v>2.5624441508461659</v>
      </c>
      <c r="F472" s="4">
        <f t="shared" si="37"/>
        <v>3.7653702390926087</v>
      </c>
      <c r="G472" s="4">
        <f t="shared" si="38"/>
        <v>2.9055454370271829</v>
      </c>
      <c r="I472" s="4">
        <f t="shared" si="39"/>
        <v>1.0389201956278964</v>
      </c>
    </row>
    <row r="473" spans="1: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4">
        <f t="shared" si="35"/>
        <v>3.9033999708157019E-2</v>
      </c>
      <c r="E473" s="4">
        <f t="shared" si="36"/>
        <v>2.7339095744680852</v>
      </c>
      <c r="F473" s="4">
        <f t="shared" si="37"/>
        <v>3.6669936680638546</v>
      </c>
      <c r="G473" s="4">
        <f t="shared" si="38"/>
        <v>2.7660948536831484</v>
      </c>
      <c r="I473" s="4">
        <f t="shared" si="39"/>
        <v>1.039033999708157</v>
      </c>
    </row>
    <row r="474" spans="1: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4">
        <f t="shared" si="35"/>
        <v>3.9248078509636297E-2</v>
      </c>
      <c r="E474" s="4">
        <f t="shared" si="36"/>
        <v>3.0143644106787404</v>
      </c>
      <c r="F474" s="4">
        <f t="shared" si="37"/>
        <v>3.8550966146535153</v>
      </c>
      <c r="G474" s="4">
        <f t="shared" si="38"/>
        <v>2.4458355325525929</v>
      </c>
      <c r="I474" s="4">
        <f t="shared" si="39"/>
        <v>1.0392480785096363</v>
      </c>
    </row>
    <row r="475" spans="1: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4">
        <f t="shared" si="35"/>
        <v>4.4144265287743956E-2</v>
      </c>
      <c r="E475" s="4">
        <f t="shared" si="36"/>
        <v>4.8994720050896197</v>
      </c>
      <c r="F475" s="4">
        <f t="shared" si="37"/>
        <v>3.9690113631830268</v>
      </c>
      <c r="G475" s="4">
        <f t="shared" si="38"/>
        <v>1.838422979594303</v>
      </c>
      <c r="I475" s="4">
        <f t="shared" si="39"/>
        <v>1.044144265287744</v>
      </c>
    </row>
    <row r="476" spans="1: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4">
        <f t="shared" si="35"/>
        <v>4.273579578309894E-2</v>
      </c>
      <c r="E476" s="4">
        <f t="shared" si="36"/>
        <v>1.4597358845884252</v>
      </c>
      <c r="F476" s="4">
        <f t="shared" si="37"/>
        <v>4.4333534115841537</v>
      </c>
      <c r="G476" s="4">
        <f t="shared" si="38"/>
        <v>11.187975267844735</v>
      </c>
      <c r="I476" s="4">
        <f t="shared" si="39"/>
        <v>1.0427357957830989</v>
      </c>
    </row>
    <row r="477" spans="1: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4">
        <f t="shared" si="35"/>
        <v>4.103633285859809E-2</v>
      </c>
      <c r="E477" s="4">
        <f t="shared" si="36"/>
        <v>1.9717855015470349</v>
      </c>
      <c r="F477" s="4">
        <f t="shared" si="37"/>
        <v>3.6429121296333737</v>
      </c>
      <c r="G477" s="4">
        <f t="shared" si="38"/>
        <v>4.580017357791899</v>
      </c>
      <c r="I477" s="4">
        <f t="shared" si="39"/>
        <v>1.0410363328585981</v>
      </c>
    </row>
    <row r="478" spans="1: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4">
        <f t="shared" si="35"/>
        <v>3.9059785708579264E-2</v>
      </c>
      <c r="E478" s="4">
        <f t="shared" si="36"/>
        <v>2.2860773310926321</v>
      </c>
      <c r="F478" s="4">
        <f t="shared" si="37"/>
        <v>3.9203911852217836</v>
      </c>
      <c r="G478" s="4">
        <f t="shared" si="38"/>
        <v>3.2521076948484833</v>
      </c>
      <c r="I478" s="4">
        <f t="shared" si="39"/>
        <v>1.0390597857085793</v>
      </c>
    </row>
    <row r="479" spans="1: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4">
        <f t="shared" si="35"/>
        <v>2.3031814610280366E-2</v>
      </c>
      <c r="E479" s="4">
        <f t="shared" si="36"/>
        <v>2.0724580797913053</v>
      </c>
      <c r="F479" s="4">
        <f t="shared" si="37"/>
        <v>3.7869914427368627</v>
      </c>
      <c r="G479" s="4">
        <f t="shared" si="38"/>
        <v>3.9460288344918895</v>
      </c>
      <c r="I479" s="4">
        <f t="shared" si="39"/>
        <v>1.0230318146102804</v>
      </c>
    </row>
    <row r="480" spans="1: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4">
        <f t="shared" si="35"/>
        <v>2.5854077996721125E-2</v>
      </c>
      <c r="E480" s="4">
        <f t="shared" si="36"/>
        <v>8.3621057919403103</v>
      </c>
      <c r="F480" s="4">
        <f t="shared" si="37"/>
        <v>5.4110922679944764</v>
      </c>
      <c r="G480" s="4">
        <f t="shared" si="38"/>
        <v>1.4375926797476632</v>
      </c>
      <c r="I480" s="4">
        <f t="shared" si="39"/>
        <v>1.0258540779967211</v>
      </c>
    </row>
    <row r="481" spans="1: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4">
        <f t="shared" si="35"/>
        <v>3.7930193155520264E-2</v>
      </c>
      <c r="E481" s="4">
        <f t="shared" si="36"/>
        <v>2.5389689374138169</v>
      </c>
      <c r="F481" s="4">
        <f t="shared" si="37"/>
        <v>3.1398906360340613</v>
      </c>
      <c r="G481" s="4">
        <f t="shared" si="38"/>
        <v>3.476363650671153</v>
      </c>
      <c r="I481" s="4">
        <f t="shared" si="39"/>
        <v>1.0379301931555203</v>
      </c>
    </row>
    <row r="482" spans="1: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4">
        <f t="shared" si="35"/>
        <v>3.9139729265005752E-2</v>
      </c>
      <c r="E482" s="4">
        <f t="shared" si="36"/>
        <v>3.0680825205639435</v>
      </c>
      <c r="F482" s="4">
        <f t="shared" si="37"/>
        <v>3.0789005702916872</v>
      </c>
      <c r="G482" s="4">
        <f t="shared" si="38"/>
        <v>2.8630959358041435</v>
      </c>
      <c r="I482" s="4">
        <f t="shared" si="39"/>
        <v>1.0391397292650058</v>
      </c>
    </row>
    <row r="483" spans="1: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4">
        <f t="shared" si="35"/>
        <v>3.8019744184687898E-2</v>
      </c>
      <c r="E483" s="4">
        <f t="shared" si="36"/>
        <v>3.1509981448266631</v>
      </c>
      <c r="F483" s="4">
        <f t="shared" si="37"/>
        <v>3.0645723525999631</v>
      </c>
      <c r="G483" s="4">
        <f t="shared" si="38"/>
        <v>2.8063838566709145</v>
      </c>
      <c r="I483" s="4">
        <f t="shared" si="39"/>
        <v>1.0380197441846879</v>
      </c>
    </row>
    <row r="484" spans="1: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4">
        <f t="shared" si="35"/>
        <v>3.9569953794010626E-2</v>
      </c>
      <c r="E484" s="4">
        <f t="shared" si="36"/>
        <v>2.0964092763756739</v>
      </c>
      <c r="F484" s="4">
        <f t="shared" si="37"/>
        <v>3.2647855339436083</v>
      </c>
      <c r="G484" s="4">
        <f t="shared" si="38"/>
        <v>4.6147795920808647</v>
      </c>
      <c r="I484" s="4">
        <f t="shared" si="39"/>
        <v>1.0395699537940106</v>
      </c>
    </row>
    <row r="485" spans="1: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4">
        <f t="shared" si="35"/>
        <v>3.8397875687973926E-2</v>
      </c>
      <c r="E485" s="4">
        <f t="shared" si="36"/>
        <v>2.3167177810197872</v>
      </c>
      <c r="F485" s="4">
        <f t="shared" si="37"/>
        <v>3.2714800523009209</v>
      </c>
      <c r="G485" s="4">
        <f t="shared" si="38"/>
        <v>3.806872750213381</v>
      </c>
      <c r="I485" s="4">
        <f t="shared" si="39"/>
        <v>1.0383978756879739</v>
      </c>
    </row>
    <row r="486" spans="1: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4">
        <f t="shared" si="35"/>
        <v>4.171862795053749E-2</v>
      </c>
      <c r="E486" s="4">
        <f t="shared" si="36"/>
        <v>2.0889708209506335</v>
      </c>
      <c r="F486" s="4">
        <f t="shared" si="37"/>
        <v>3.1850923090463774</v>
      </c>
      <c r="G486" s="4">
        <f t="shared" si="38"/>
        <v>4.8231651900559438</v>
      </c>
      <c r="I486" s="4">
        <f t="shared" si="39"/>
        <v>1.0417186279505375</v>
      </c>
    </row>
    <row r="487" spans="1: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4">
        <f t="shared" si="35"/>
        <v>3.9022046655634579E-2</v>
      </c>
      <c r="E487" s="4">
        <f t="shared" si="36"/>
        <v>3.3934545015397628</v>
      </c>
      <c r="F487" s="4">
        <f t="shared" si="37"/>
        <v>2.9705058406892544</v>
      </c>
      <c r="G487" s="4">
        <f t="shared" si="38"/>
        <v>2.7124378589700275</v>
      </c>
      <c r="I487" s="4">
        <f t="shared" si="39"/>
        <v>1.0390220466556346</v>
      </c>
    </row>
    <row r="488" spans="1: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4">
        <f t="shared" si="35"/>
        <v>3.9309271646228217E-2</v>
      </c>
      <c r="E488" s="4">
        <f t="shared" si="36"/>
        <v>4.0434496791360148</v>
      </c>
      <c r="F488" s="4">
        <f t="shared" si="37"/>
        <v>3.1119195326145883</v>
      </c>
      <c r="G488" s="4">
        <f t="shared" si="38"/>
        <v>2.3183494718704849</v>
      </c>
      <c r="I488" s="4">
        <f t="shared" si="39"/>
        <v>1.0393092716462282</v>
      </c>
    </row>
    <row r="489" spans="1: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4">
        <f t="shared" si="35"/>
        <v>5.2708965154892651E-2</v>
      </c>
      <c r="E489" s="4">
        <f t="shared" si="36"/>
        <v>1.1737150335077919</v>
      </c>
      <c r="F489" s="4">
        <f t="shared" si="37"/>
        <v>9.1867354891337207</v>
      </c>
      <c r="G489" s="4">
        <f t="shared" si="38"/>
        <v>25.54158217863781</v>
      </c>
      <c r="I489" s="4">
        <f t="shared" si="39"/>
        <v>1.0527089651548927</v>
      </c>
    </row>
    <row r="490" spans="1: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4">
        <f t="shared" si="35"/>
        <v>5.4024880111836815E-2</v>
      </c>
      <c r="E490" s="4">
        <f t="shared" si="36"/>
        <v>1.9565939963299366</v>
      </c>
      <c r="F490" s="4">
        <f t="shared" si="37"/>
        <v>3.1601580703487624</v>
      </c>
      <c r="G490" s="4">
        <f t="shared" si="38"/>
        <v>5.7981805123294246</v>
      </c>
      <c r="I490" s="4">
        <f t="shared" si="39"/>
        <v>1.0540248801118368</v>
      </c>
    </row>
    <row r="491" spans="1: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4">
        <f t="shared" si="35"/>
        <v>5.0401638350971556E-2</v>
      </c>
      <c r="E491" s="4">
        <f t="shared" si="36"/>
        <v>2.3600040397217796</v>
      </c>
      <c r="F491" s="4">
        <f t="shared" si="37"/>
        <v>3.0374805496349131</v>
      </c>
      <c r="G491" s="4">
        <f t="shared" si="38"/>
        <v>4.0477358125959801</v>
      </c>
      <c r="I491" s="4">
        <f t="shared" si="39"/>
        <v>1.0504016383509716</v>
      </c>
    </row>
    <row r="492" spans="1: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4">
        <f t="shared" si="35"/>
        <v>5.323008347919389E-2</v>
      </c>
      <c r="E492" s="4">
        <f t="shared" si="36"/>
        <v>5.7285471403227186</v>
      </c>
      <c r="F492" s="4">
        <f t="shared" si="37"/>
        <v>2.9574553052409778</v>
      </c>
      <c r="G492" s="4">
        <f t="shared" si="38"/>
        <v>2.0520938642839646</v>
      </c>
      <c r="I492" s="4">
        <f t="shared" si="39"/>
        <v>1.0532300834791939</v>
      </c>
    </row>
    <row r="493" spans="1: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4">
        <f t="shared" si="35"/>
        <v>2.6048715489709329E-2</v>
      </c>
      <c r="E493" s="4">
        <f t="shared" si="36"/>
        <v>7.1702452783034039</v>
      </c>
      <c r="F493" s="4">
        <f t="shared" si="37"/>
        <v>5.2925299502980545</v>
      </c>
      <c r="G493" s="4">
        <f t="shared" si="38"/>
        <v>1.4890054731672453</v>
      </c>
      <c r="I493" s="4">
        <f t="shared" si="39"/>
        <v>1.0260487154897093</v>
      </c>
    </row>
    <row r="494" spans="1: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4">
        <f t="shared" si="35"/>
        <v>2.601511362412845E-2</v>
      </c>
      <c r="E494" s="4">
        <f t="shared" si="36"/>
        <v>1.3659913895438542</v>
      </c>
      <c r="F494" s="4">
        <f t="shared" si="37"/>
        <v>5.7423856041294954</v>
      </c>
      <c r="G494" s="4">
        <f t="shared" si="38"/>
        <v>10.662423095965581</v>
      </c>
      <c r="I494" s="4">
        <f t="shared" si="39"/>
        <v>1.0260151136241284</v>
      </c>
    </row>
    <row r="495" spans="1: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4">
        <f t="shared" si="35"/>
        <v>2.3268265317980541E-2</v>
      </c>
      <c r="E495" s="4">
        <f t="shared" si="36"/>
        <v>1.92841826699091</v>
      </c>
      <c r="F495" s="4">
        <f t="shared" si="37"/>
        <v>4.4376569069712541</v>
      </c>
      <c r="G495" s="4">
        <f t="shared" si="38"/>
        <v>3.9047833526233671</v>
      </c>
      <c r="I495" s="4">
        <f t="shared" si="39"/>
        <v>1.0232682653179805</v>
      </c>
    </row>
    <row r="496" spans="1: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4">
        <f t="shared" si="35"/>
        <v>2.8559283221958776E-2</v>
      </c>
      <c r="E496" s="4">
        <f t="shared" si="36"/>
        <v>2.8028429386330913</v>
      </c>
      <c r="F496" s="4">
        <f t="shared" si="37"/>
        <v>3.1199958948772806</v>
      </c>
      <c r="G496" s="4">
        <f t="shared" si="38"/>
        <v>3.0987943431090943</v>
      </c>
      <c r="I496" s="4">
        <f t="shared" si="39"/>
        <v>1.0285592832219588</v>
      </c>
    </row>
    <row r="497" spans="1: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4">
        <f t="shared" si="35"/>
        <v>2.6935740558031496E-2</v>
      </c>
      <c r="E497" s="4">
        <f t="shared" si="36"/>
        <v>3.2099200362405296</v>
      </c>
      <c r="F497" s="4">
        <f t="shared" si="37"/>
        <v>3.3264703478368389</v>
      </c>
      <c r="G497" s="4">
        <f t="shared" si="38"/>
        <v>2.5783375216658899</v>
      </c>
      <c r="I497" s="4">
        <f t="shared" si="39"/>
        <v>1.0269357405580315</v>
      </c>
    </row>
    <row r="498" spans="1: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4">
        <f t="shared" si="35"/>
        <v>2.8677855920380857E-2</v>
      </c>
      <c r="E498" s="4">
        <f t="shared" si="36"/>
        <v>1.9974241365111893</v>
      </c>
      <c r="F498" s="4">
        <f t="shared" si="37"/>
        <v>3.1734341482709834</v>
      </c>
      <c r="G498" s="4">
        <f t="shared" si="38"/>
        <v>5.4277276157268872</v>
      </c>
      <c r="I498" s="4">
        <f t="shared" si="39"/>
        <v>1.0286778559203809</v>
      </c>
    </row>
    <row r="499" spans="1: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4">
        <f t="shared" si="35"/>
        <v>3.0503428236068775E-2</v>
      </c>
      <c r="E499" s="4">
        <f t="shared" si="36"/>
        <v>1.7713385001563569</v>
      </c>
      <c r="F499" s="4">
        <f t="shared" si="37"/>
        <v>3.7906816907522294</v>
      </c>
      <c r="G499" s="4">
        <f t="shared" si="38"/>
        <v>5.8257956914523978</v>
      </c>
      <c r="I499" s="4">
        <f t="shared" si="39"/>
        <v>1.0305034282360688</v>
      </c>
    </row>
    <row r="500" spans="1: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4">
        <f t="shared" si="35"/>
        <v>2.6754940527835114E-2</v>
      </c>
      <c r="E500" s="4">
        <f t="shared" si="36"/>
        <v>2.5674727935208965</v>
      </c>
      <c r="F500" s="4">
        <f t="shared" si="37"/>
        <v>3.4425436221956387</v>
      </c>
      <c r="G500" s="4">
        <f t="shared" si="38"/>
        <v>3.1247162863874363</v>
      </c>
      <c r="I500" s="4">
        <f t="shared" si="39"/>
        <v>1.0267549405278351</v>
      </c>
    </row>
    <row r="501" spans="1: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4">
        <f t="shared" si="35"/>
        <v>2.8718046790336071E-2</v>
      </c>
      <c r="E501" s="4">
        <f t="shared" si="36"/>
        <v>2.2056052865913673</v>
      </c>
      <c r="F501" s="4">
        <f t="shared" si="37"/>
        <v>3.4289773762249993</v>
      </c>
      <c r="G501" s="4">
        <f t="shared" si="38"/>
        <v>3.9219134130588782</v>
      </c>
      <c r="I501" s="4">
        <f t="shared" si="39"/>
        <v>1.0287180467903361</v>
      </c>
    </row>
    <row r="502" spans="1: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4">
        <f t="shared" si="35"/>
        <v>2.8673700822806625E-2</v>
      </c>
      <c r="E502" s="4">
        <f t="shared" si="36"/>
        <v>2.0078050896088011</v>
      </c>
      <c r="F502" s="4">
        <f t="shared" si="37"/>
        <v>3.9001629040184418</v>
      </c>
      <c r="G502" s="4">
        <f t="shared" si="38"/>
        <v>4.0725875103043503</v>
      </c>
      <c r="I502" s="4">
        <f t="shared" si="39"/>
        <v>1.0286737008228066</v>
      </c>
    </row>
    <row r="503" spans="1: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4">
        <f t="shared" si="35"/>
        <v>3.0955282698867714E-2</v>
      </c>
      <c r="E503" s="4">
        <f t="shared" si="36"/>
        <v>1.1228606332838507</v>
      </c>
      <c r="F503" s="4">
        <f t="shared" si="37"/>
        <v>13.604726001023179</v>
      </c>
      <c r="G503" s="4">
        <f t="shared" si="38"/>
        <v>27.844560247844214</v>
      </c>
      <c r="I503" s="4">
        <f t="shared" si="39"/>
        <v>1.0309552826988677</v>
      </c>
    </row>
    <row r="504" spans="1: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4">
        <f t="shared" si="35"/>
        <v>3.4056282950088335E-2</v>
      </c>
      <c r="E504" s="4">
        <f t="shared" si="36"/>
        <v>1.4535969587775426</v>
      </c>
      <c r="F504" s="4">
        <f t="shared" si="37"/>
        <v>5.0766255963875775</v>
      </c>
      <c r="G504" s="4">
        <f t="shared" si="38"/>
        <v>8.6903506066817719</v>
      </c>
      <c r="I504" s="4">
        <f t="shared" si="39"/>
        <v>1.0340562829500883</v>
      </c>
    </row>
    <row r="505" spans="1: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4">
        <f t="shared" si="35"/>
        <v>2.7566337355749759E-2</v>
      </c>
      <c r="E505" s="4">
        <f t="shared" si="36"/>
        <v>3.6376582462299187</v>
      </c>
      <c r="F505" s="4">
        <f t="shared" si="37"/>
        <v>3.8409390348820538</v>
      </c>
      <c r="G505" s="4">
        <f t="shared" si="38"/>
        <v>2.1517182096772731</v>
      </c>
      <c r="I505" s="4">
        <f t="shared" si="39"/>
        <v>1.0275663373557498</v>
      </c>
    </row>
    <row r="506" spans="1: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4">
        <f t="shared" si="35"/>
        <v>2.6171522860264584E-2</v>
      </c>
      <c r="E506" s="4">
        <f t="shared" si="36"/>
        <v>2.7651309183367885</v>
      </c>
      <c r="F506" s="4">
        <f t="shared" si="37"/>
        <v>3.1017178576839224</v>
      </c>
      <c r="G506" s="4">
        <f t="shared" si="38"/>
        <v>3.1650428990553134</v>
      </c>
      <c r="I506" s="4">
        <f t="shared" si="39"/>
        <v>1.0261715228602646</v>
      </c>
    </row>
    <row r="507" spans="1: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4">
        <f t="shared" si="35"/>
        <v>3.0120404103040954E-2</v>
      </c>
      <c r="E507" s="4">
        <f t="shared" si="36"/>
        <v>1.9369497491419108</v>
      </c>
      <c r="F507" s="4">
        <f t="shared" si="37"/>
        <v>3.4773064194905734</v>
      </c>
      <c r="G507" s="4">
        <f t="shared" si="38"/>
        <v>5.0982579009187994</v>
      </c>
      <c r="I507" s="4">
        <f t="shared" si="39"/>
        <v>1.030120404103041</v>
      </c>
    </row>
    <row r="508" spans="1: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4">
        <f t="shared" si="35"/>
        <v>2.7777777777777679E-2</v>
      </c>
      <c r="E508" s="4">
        <f t="shared" si="36"/>
        <v>2.2978723404255321</v>
      </c>
      <c r="F508" s="4">
        <f t="shared" si="37"/>
        <v>3.4678899082568804</v>
      </c>
      <c r="G508" s="4">
        <f t="shared" si="38"/>
        <v>3.6172248803827749</v>
      </c>
      <c r="I508" s="4">
        <f t="shared" si="39"/>
        <v>1.0277777777777777</v>
      </c>
    </row>
    <row r="509" spans="1: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4">
        <f t="shared" si="35"/>
        <v>2.8641366336285889E-2</v>
      </c>
      <c r="E509" s="4">
        <f t="shared" si="36"/>
        <v>2.1846339087313278</v>
      </c>
      <c r="F509" s="4">
        <f t="shared" si="37"/>
        <v>3.5247506777096151</v>
      </c>
      <c r="G509" s="4">
        <f t="shared" si="38"/>
        <v>3.8677329303133736</v>
      </c>
      <c r="I509" s="4">
        <f t="shared" si="39"/>
        <v>1.0286413663362859</v>
      </c>
    </row>
    <row r="510" spans="1: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4">
        <f t="shared" si="35"/>
        <v>2.8037209578791744E-2</v>
      </c>
      <c r="E510" s="4">
        <f t="shared" si="36"/>
        <v>2.4341422684949343</v>
      </c>
      <c r="F510" s="4">
        <f t="shared" si="37"/>
        <v>3.5969853409531276</v>
      </c>
      <c r="G510" s="4">
        <f t="shared" si="38"/>
        <v>3.2137075271213558</v>
      </c>
      <c r="I510" s="4">
        <f t="shared" si="39"/>
        <v>1.0280372095787917</v>
      </c>
    </row>
    <row r="511" spans="1: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4">
        <f t="shared" si="35"/>
        <v>3.2782033232531038E-2</v>
      </c>
      <c r="E511" s="4">
        <f t="shared" si="36"/>
        <v>2.2122150533248321</v>
      </c>
      <c r="F511" s="4">
        <f t="shared" si="37"/>
        <v>3.628373208098953</v>
      </c>
      <c r="G511" s="4">
        <f t="shared" si="38"/>
        <v>3.6716276227240101</v>
      </c>
      <c r="I511" s="4">
        <f t="shared" si="39"/>
        <v>1.032782033232531</v>
      </c>
    </row>
    <row r="512" spans="1: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4">
        <f t="shared" si="35"/>
        <v>3.7584103492851906E-2</v>
      </c>
      <c r="E512" s="4">
        <f t="shared" si="36"/>
        <v>1.6535596814271165</v>
      </c>
      <c r="F512" s="4">
        <f t="shared" si="37"/>
        <v>4.3331129466430012</v>
      </c>
      <c r="G512" s="4">
        <f t="shared" si="38"/>
        <v>6.08039069584009</v>
      </c>
      <c r="I512" s="4">
        <f t="shared" si="39"/>
        <v>1.0375841034928519</v>
      </c>
    </row>
    <row r="513" spans="1: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4">
        <f t="shared" si="35"/>
        <v>3.4524166183935723E-2</v>
      </c>
      <c r="E513" s="4">
        <f t="shared" si="36"/>
        <v>2.2887357418736456</v>
      </c>
      <c r="F513" s="4">
        <f t="shared" si="37"/>
        <v>3.9519098546322224</v>
      </c>
      <c r="G513" s="4">
        <f t="shared" si="38"/>
        <v>3.2254386167094027</v>
      </c>
      <c r="I513" s="4">
        <f t="shared" si="39"/>
        <v>1.0345241661839357</v>
      </c>
    </row>
    <row r="514" spans="1: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4">
        <f t="shared" si="35"/>
        <v>3.4025384694121197E-2</v>
      </c>
      <c r="E514" s="4">
        <f t="shared" si="36"/>
        <v>3.2989841573571206</v>
      </c>
      <c r="F514" s="4">
        <f t="shared" si="37"/>
        <v>3.4931172158989332</v>
      </c>
      <c r="G514" s="4">
        <f t="shared" si="38"/>
        <v>2.4354654423831978</v>
      </c>
      <c r="I514" s="4">
        <f t="shared" si="39"/>
        <v>1.0340253846941212</v>
      </c>
    </row>
    <row r="515" spans="1: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4">
        <f t="shared" ref="D515:D578" si="40">IF(A515="","",((1/A515)+(1/B515)+(1/C515))-1)</f>
        <v>5.3015321308004237E-2</v>
      </c>
      <c r="E515" s="4">
        <f t="shared" ref="E515:E578" si="41">IF(A515="","",(3*A515)/(3-($D515*A515)))</f>
        <v>1.6995563904669213</v>
      </c>
      <c r="F515" s="4">
        <f t="shared" ref="F515:F578" si="42">IF(B515="","",(3*B515)/(3-($D515*B515)))</f>
        <v>4.9005743000717876</v>
      </c>
      <c r="G515" s="4">
        <f t="shared" ref="G515:G578" si="43">IF(C515="","",(3*C515)/(3-($D515*C515)))</f>
        <v>4.8180359949953484</v>
      </c>
      <c r="I515" s="4">
        <f t="shared" ref="I515:I578" si="44">IF(A515="","",D515+1)</f>
        <v>1.0530153213080042</v>
      </c>
    </row>
    <row r="516" spans="1: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4">
        <f t="shared" si="40"/>
        <v>5.0620590732121551E-2</v>
      </c>
      <c r="E516" s="4">
        <f t="shared" si="41"/>
        <v>1.9949679535533356</v>
      </c>
      <c r="F516" s="4">
        <f t="shared" si="42"/>
        <v>4.2895171923068878</v>
      </c>
      <c r="G516" s="4">
        <f t="shared" si="43"/>
        <v>3.7648852437937981</v>
      </c>
      <c r="I516" s="4">
        <f t="shared" si="44"/>
        <v>1.0506205907321216</v>
      </c>
    </row>
    <row r="517" spans="1: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4">
        <f t="shared" si="40"/>
        <v>5.148499104317672E-2</v>
      </c>
      <c r="E517" s="4">
        <f t="shared" si="41"/>
        <v>3.9622772928540217</v>
      </c>
      <c r="F517" s="4">
        <f t="shared" si="42"/>
        <v>3.9280774247290018</v>
      </c>
      <c r="G517" s="4">
        <f t="shared" si="43"/>
        <v>2.0282230566583377</v>
      </c>
      <c r="I517" s="4">
        <f t="shared" si="44"/>
        <v>1.0514849910431767</v>
      </c>
    </row>
    <row r="518" spans="1: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4">
        <f t="shared" si="40"/>
        <v>5.5129575007036635E-2</v>
      </c>
      <c r="E518" s="4">
        <f t="shared" si="41"/>
        <v>1.6697071320717605</v>
      </c>
      <c r="F518" s="4">
        <f t="shared" si="42"/>
        <v>3.7748727216112452</v>
      </c>
      <c r="G518" s="4">
        <f t="shared" si="43"/>
        <v>7.3430614971829264</v>
      </c>
      <c r="I518" s="4">
        <f t="shared" si="44"/>
        <v>1.0551295750070366</v>
      </c>
    </row>
    <row r="519" spans="1: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4">
        <f t="shared" si="40"/>
        <v>4.9189354172603172E-2</v>
      </c>
      <c r="E519" s="4">
        <f t="shared" si="41"/>
        <v>2.8688884778978641</v>
      </c>
      <c r="F519" s="4">
        <f t="shared" si="42"/>
        <v>3.9276332222011292</v>
      </c>
      <c r="G519" s="4">
        <f t="shared" si="43"/>
        <v>2.5199917935343321</v>
      </c>
      <c r="I519" s="4">
        <f t="shared" si="44"/>
        <v>1.0491893541726032</v>
      </c>
    </row>
    <row r="520" spans="1: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4">
        <f t="shared" si="40"/>
        <v>5.2767209900903111E-2</v>
      </c>
      <c r="E520" s="4">
        <f t="shared" si="41"/>
        <v>1.8695183925583476</v>
      </c>
      <c r="F520" s="4">
        <f t="shared" si="42"/>
        <v>4.8985889209475131</v>
      </c>
      <c r="G520" s="4">
        <f t="shared" si="43"/>
        <v>3.8319687516794394</v>
      </c>
      <c r="I520" s="4">
        <f t="shared" si="44"/>
        <v>1.0527672099009031</v>
      </c>
    </row>
    <row r="521" spans="1: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4">
        <f t="shared" si="40"/>
        <v>4.9115734854827675E-2</v>
      </c>
      <c r="E521" s="4">
        <f t="shared" si="41"/>
        <v>2.8358192913993605</v>
      </c>
      <c r="F521" s="4">
        <f t="shared" si="42"/>
        <v>3.7916110372288316</v>
      </c>
      <c r="G521" s="4">
        <f t="shared" si="43"/>
        <v>2.6066912989044826</v>
      </c>
      <c r="I521" s="4">
        <f t="shared" si="44"/>
        <v>1.0491157348548277</v>
      </c>
    </row>
    <row r="522" spans="1: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4">
        <f t="shared" si="40"/>
        <v>4.9326619390977822E-2</v>
      </c>
      <c r="E522" s="4">
        <f t="shared" si="41"/>
        <v>2.4985979105144303</v>
      </c>
      <c r="F522" s="4">
        <f t="shared" si="42"/>
        <v>3.668713221228296</v>
      </c>
      <c r="G522" s="4">
        <f t="shared" si="43"/>
        <v>3.056230933843282</v>
      </c>
      <c r="I522" s="4">
        <f t="shared" si="44"/>
        <v>1.0493266193909778</v>
      </c>
    </row>
    <row r="523" spans="1: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4">
        <f t="shared" si="40"/>
        <v>5.1847995835502259E-2</v>
      </c>
      <c r="E523" s="4">
        <f t="shared" si="41"/>
        <v>2.1145519923680927</v>
      </c>
      <c r="F523" s="4">
        <f t="shared" si="42"/>
        <v>4.0098803228499857</v>
      </c>
      <c r="G523" s="4">
        <f t="shared" si="43"/>
        <v>3.6009747563109218</v>
      </c>
      <c r="I523" s="4">
        <f t="shared" si="44"/>
        <v>1.0518479958355023</v>
      </c>
    </row>
    <row r="524" spans="1: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4">
        <f t="shared" si="40"/>
        <v>5.2062354973613445E-2</v>
      </c>
      <c r="E524" s="4">
        <f t="shared" si="41"/>
        <v>3.6583997599558042</v>
      </c>
      <c r="F524" s="4">
        <f t="shared" si="42"/>
        <v>4.0568259996090603</v>
      </c>
      <c r="G524" s="4">
        <f t="shared" si="43"/>
        <v>2.0826464093543802</v>
      </c>
      <c r="I524" s="4">
        <f t="shared" si="44"/>
        <v>1.0520623549736134</v>
      </c>
    </row>
    <row r="525" spans="1: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4">
        <f t="shared" si="40"/>
        <v>2.7079700494955894E-2</v>
      </c>
      <c r="E525" s="4">
        <f t="shared" si="41"/>
        <v>1.3974070273340866</v>
      </c>
      <c r="F525" s="4">
        <f t="shared" si="42"/>
        <v>5.6325145625311199</v>
      </c>
      <c r="G525" s="4">
        <f t="shared" si="43"/>
        <v>9.3590642927322492</v>
      </c>
      <c r="I525" s="4">
        <f t="shared" si="44"/>
        <v>1.0270797004949559</v>
      </c>
    </row>
    <row r="526" spans="1: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4">
        <f t="shared" si="40"/>
        <v>2.2706346513560849E-2</v>
      </c>
      <c r="E526" s="4">
        <f t="shared" si="41"/>
        <v>3.2059498765160024</v>
      </c>
      <c r="F526" s="4">
        <f t="shared" si="42"/>
        <v>3.0487648012828337</v>
      </c>
      <c r="G526" s="4">
        <f t="shared" si="43"/>
        <v>2.7771739225621359</v>
      </c>
      <c r="I526" s="4">
        <f t="shared" si="44"/>
        <v>1.0227063465135608</v>
      </c>
    </row>
    <row r="527" spans="1: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4">
        <f t="shared" si="40"/>
        <v>2.4841751260754164E-2</v>
      </c>
      <c r="E527" s="4">
        <f t="shared" si="41"/>
        <v>5.8393263836989817</v>
      </c>
      <c r="F527" s="4">
        <f t="shared" si="42"/>
        <v>3.4773246599270689</v>
      </c>
      <c r="G527" s="4">
        <f t="shared" si="43"/>
        <v>1.8478482979226589</v>
      </c>
      <c r="I527" s="4">
        <f t="shared" si="44"/>
        <v>1.0248417512607542</v>
      </c>
    </row>
    <row r="528" spans="1: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4">
        <f t="shared" si="40"/>
        <v>2.6213202681880432E-2</v>
      </c>
      <c r="E528" s="4">
        <f t="shared" si="41"/>
        <v>7.3313704109287938</v>
      </c>
      <c r="F528" s="4">
        <f t="shared" si="42"/>
        <v>5.2065577175223767</v>
      </c>
      <c r="G528" s="4">
        <f t="shared" si="43"/>
        <v>1.4891270466555959</v>
      </c>
      <c r="I528" s="4">
        <f t="shared" si="44"/>
        <v>1.0262132026818804</v>
      </c>
    </row>
    <row r="529" spans="1: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4">
        <f t="shared" si="40"/>
        <v>3.3467265760633191E-2</v>
      </c>
      <c r="E529" s="4">
        <f t="shared" si="41"/>
        <v>2.2658630849708876</v>
      </c>
      <c r="F529" s="4">
        <f t="shared" si="42"/>
        <v>3.2110471333753452</v>
      </c>
      <c r="G529" s="4">
        <f t="shared" si="43"/>
        <v>4.044617345862104</v>
      </c>
      <c r="I529" s="4">
        <f t="shared" si="44"/>
        <v>1.0334672657606332</v>
      </c>
    </row>
    <row r="530" spans="1: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4">
        <f t="shared" si="40"/>
        <v>3.9320088550174992E-2</v>
      </c>
      <c r="E530" s="4">
        <f t="shared" si="41"/>
        <v>2.2441203478439857</v>
      </c>
      <c r="F530" s="4">
        <f t="shared" si="42"/>
        <v>3.1878536203707326</v>
      </c>
      <c r="G530" s="4">
        <f t="shared" si="43"/>
        <v>4.1545421475326982</v>
      </c>
      <c r="I530" s="4">
        <f t="shared" si="44"/>
        <v>1.039320088550175</v>
      </c>
    </row>
    <row r="531" spans="1: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4">
        <f t="shared" si="40"/>
        <v>3.7930193155520264E-2</v>
      </c>
      <c r="E531" s="4">
        <f t="shared" si="41"/>
        <v>2.5389689374138169</v>
      </c>
      <c r="F531" s="4">
        <f t="shared" si="42"/>
        <v>3.476363650671153</v>
      </c>
      <c r="G531" s="4">
        <f t="shared" si="43"/>
        <v>3.1398906360340613</v>
      </c>
      <c r="I531" s="4">
        <f t="shared" si="44"/>
        <v>1.0379301931555203</v>
      </c>
    </row>
    <row r="532" spans="1: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4">
        <f t="shared" si="40"/>
        <v>4.1825365859700536E-2</v>
      </c>
      <c r="E532" s="4">
        <f t="shared" si="41"/>
        <v>1.2825297560342763</v>
      </c>
      <c r="F532" s="4">
        <f t="shared" si="42"/>
        <v>6.738731845751488</v>
      </c>
      <c r="G532" s="4">
        <f t="shared" si="43"/>
        <v>13.909149641795754</v>
      </c>
      <c r="I532" s="4">
        <f t="shared" si="44"/>
        <v>1.0418253658597005</v>
      </c>
    </row>
    <row r="533" spans="1: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4">
        <f t="shared" si="40"/>
        <v>2.9476593743268165E-2</v>
      </c>
      <c r="E533" s="4">
        <f t="shared" si="41"/>
        <v>1.915380913838111</v>
      </c>
      <c r="F533" s="4">
        <f t="shared" si="42"/>
        <v>4.1419744557819165</v>
      </c>
      <c r="G533" s="4">
        <f t="shared" si="43"/>
        <v>4.2286894276398224</v>
      </c>
      <c r="I533" s="4">
        <f t="shared" si="44"/>
        <v>1.0294765937432682</v>
      </c>
    </row>
    <row r="534" spans="1: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4">
        <f t="shared" si="40"/>
        <v>2.2605721613745189E-2</v>
      </c>
      <c r="E534" s="4">
        <f t="shared" si="41"/>
        <v>3.3105755247605564</v>
      </c>
      <c r="F534" s="4">
        <f t="shared" si="42"/>
        <v>3.7743779025320121</v>
      </c>
      <c r="G534" s="4">
        <f t="shared" si="43"/>
        <v>2.3095040577179033</v>
      </c>
      <c r="I534" s="4">
        <f t="shared" si="44"/>
        <v>1.0226057216137452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4">
        <f t="shared" si="40"/>
        <v>2.7522743648658032E-2</v>
      </c>
      <c r="E535" s="4">
        <f t="shared" si="41"/>
        <v>2.6215703978818672</v>
      </c>
      <c r="F535" s="4">
        <f t="shared" si="42"/>
        <v>3.5201242182547547</v>
      </c>
      <c r="G535" s="4">
        <f t="shared" si="43"/>
        <v>2.9898193916931568</v>
      </c>
      <c r="I535" s="4">
        <f t="shared" si="44"/>
        <v>1.027522743648658</v>
      </c>
    </row>
    <row r="536" spans="1: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4">
        <f t="shared" si="40"/>
        <v>2.9625083364251736E-2</v>
      </c>
      <c r="E536" s="4">
        <f t="shared" si="41"/>
        <v>1.574093536999313</v>
      </c>
      <c r="F536" s="4">
        <f t="shared" si="42"/>
        <v>4.6326621676373305</v>
      </c>
      <c r="G536" s="4">
        <f t="shared" si="43"/>
        <v>6.7179410858812654</v>
      </c>
      <c r="I536" s="4">
        <f t="shared" si="44"/>
        <v>1.0296250833642517</v>
      </c>
    </row>
    <row r="537" spans="1: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4">
        <f t="shared" si="40"/>
        <v>2.137563680490473E-2</v>
      </c>
      <c r="E537" s="4">
        <f t="shared" si="41"/>
        <v>2.1009878679822749</v>
      </c>
      <c r="F537" s="4">
        <f t="shared" si="42"/>
        <v>3.2851374380613065</v>
      </c>
      <c r="G537" s="4">
        <f t="shared" si="43"/>
        <v>4.5530673289507355</v>
      </c>
      <c r="I537" s="4">
        <f t="shared" si="44"/>
        <v>1.0213756368049047</v>
      </c>
    </row>
    <row r="538" spans="1: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4">
        <f t="shared" si="40"/>
        <v>2.6610037675044662E-2</v>
      </c>
      <c r="E538" s="4">
        <f t="shared" si="41"/>
        <v>3.3995071136066195</v>
      </c>
      <c r="F538" s="4">
        <f t="shared" si="42"/>
        <v>3.3358690079798672</v>
      </c>
      <c r="G538" s="4">
        <f t="shared" si="43"/>
        <v>2.4626432607249624</v>
      </c>
      <c r="I538" s="4">
        <f t="shared" si="44"/>
        <v>1.0266100376750447</v>
      </c>
    </row>
    <row r="539" spans="1: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4">
        <f t="shared" si="40"/>
        <v>3.783784806274948E-2</v>
      </c>
      <c r="E539" s="4">
        <f t="shared" si="41"/>
        <v>7.4498848796017123</v>
      </c>
      <c r="F539" s="4">
        <f t="shared" si="42"/>
        <v>4.5354020930811156</v>
      </c>
      <c r="G539" s="4">
        <f t="shared" si="43"/>
        <v>1.5497097590855236</v>
      </c>
      <c r="I539" s="4">
        <f t="shared" si="44"/>
        <v>1.0378378480627495</v>
      </c>
    </row>
    <row r="540" spans="1: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4">
        <f t="shared" si="40"/>
        <v>2.2866828382067883E-2</v>
      </c>
      <c r="E540" s="4">
        <f t="shared" si="41"/>
        <v>2.7046309259106751</v>
      </c>
      <c r="F540" s="4">
        <f t="shared" si="42"/>
        <v>2.9237366093949375</v>
      </c>
      <c r="G540" s="4">
        <f t="shared" si="43"/>
        <v>3.4693827247438294</v>
      </c>
      <c r="I540" s="4">
        <f t="shared" si="44"/>
        <v>1.0228668283820679</v>
      </c>
    </row>
    <row r="541" spans="1: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4">
        <f t="shared" si="40"/>
        <v>3.2127420580020605E-2</v>
      </c>
      <c r="E541" s="4">
        <f t="shared" si="41"/>
        <v>2.4317186292356427</v>
      </c>
      <c r="F541" s="4">
        <f t="shared" si="42"/>
        <v>3.2385551000475323</v>
      </c>
      <c r="G541" s="4">
        <f t="shared" si="43"/>
        <v>3.5715748245442476</v>
      </c>
      <c r="I541" s="4">
        <f t="shared" si="44"/>
        <v>1.0321274205800206</v>
      </c>
    </row>
    <row r="542" spans="1: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4">
        <f t="shared" si="40"/>
        <v>3.3819488000476294E-2</v>
      </c>
      <c r="E542" s="4">
        <f t="shared" si="41"/>
        <v>2.0775435882398248</v>
      </c>
      <c r="F542" s="4">
        <f t="shared" si="42"/>
        <v>3.7197000374296558</v>
      </c>
      <c r="G542" s="4">
        <f t="shared" si="43"/>
        <v>4.0028269072033487</v>
      </c>
      <c r="I542" s="4">
        <f t="shared" si="44"/>
        <v>1.0338194880004763</v>
      </c>
    </row>
    <row r="543" spans="1: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4">
        <f t="shared" si="40"/>
        <v>3.3743787345730691E-2</v>
      </c>
      <c r="E543" s="4">
        <f t="shared" si="41"/>
        <v>2.466585550632475</v>
      </c>
      <c r="F543" s="4">
        <f t="shared" si="42"/>
        <v>3.9805864809291811</v>
      </c>
      <c r="G543" s="4">
        <f t="shared" si="43"/>
        <v>2.9123781900979897</v>
      </c>
      <c r="I543" s="4">
        <f t="shared" si="44"/>
        <v>1.0337437873457307</v>
      </c>
    </row>
    <row r="544" spans="1: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4">
        <f t="shared" si="40"/>
        <v>2.408945456461975E-2</v>
      </c>
      <c r="E544" s="4">
        <f t="shared" si="41"/>
        <v>1.9191253299367732</v>
      </c>
      <c r="F544" s="4">
        <f t="shared" si="42"/>
        <v>4.0367398628413556</v>
      </c>
      <c r="G544" s="4">
        <f t="shared" si="43"/>
        <v>4.3251728704499151</v>
      </c>
      <c r="I544" s="4">
        <f t="shared" si="44"/>
        <v>1.0240894545646197</v>
      </c>
    </row>
    <row r="545" spans="1: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4">
        <f t="shared" si="40"/>
        <v>1.8464764545339074E-2</v>
      </c>
      <c r="E545" s="4">
        <f t="shared" si="41"/>
        <v>2.5081302416235802</v>
      </c>
      <c r="F545" s="4">
        <f t="shared" si="42"/>
        <v>3.4726716734322882</v>
      </c>
      <c r="G545" s="4">
        <f t="shared" si="43"/>
        <v>3.1914836267799442</v>
      </c>
      <c r="I545" s="4">
        <f t="shared" si="44"/>
        <v>1.0184647645453391</v>
      </c>
    </row>
    <row r="546" spans="1: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4">
        <f t="shared" si="40"/>
        <v>1.8495927908212417E-2</v>
      </c>
      <c r="E546" s="4">
        <f t="shared" si="41"/>
        <v>2.6320286308615684</v>
      </c>
      <c r="F546" s="4">
        <f t="shared" si="42"/>
        <v>3.7340282528014361</v>
      </c>
      <c r="G546" s="4">
        <f t="shared" si="43"/>
        <v>2.8388313424640232</v>
      </c>
      <c r="I546" s="4">
        <f t="shared" si="44"/>
        <v>1.0184959279082124</v>
      </c>
    </row>
    <row r="547" spans="1: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4">
        <f t="shared" si="40"/>
        <v>3.9475511150925957E-2</v>
      </c>
      <c r="E547" s="4">
        <f t="shared" si="41"/>
        <v>2.4462891257943089</v>
      </c>
      <c r="F547" s="4">
        <f t="shared" si="42"/>
        <v>3.0691364687128138</v>
      </c>
      <c r="G547" s="4">
        <f t="shared" si="43"/>
        <v>3.767996493139278</v>
      </c>
      <c r="I547" s="4">
        <f t="shared" si="44"/>
        <v>1.039475511150926</v>
      </c>
    </row>
    <row r="548" spans="1: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4">
        <f t="shared" si="40"/>
        <v>4.5425164923803774E-2</v>
      </c>
      <c r="E548" s="4">
        <f t="shared" si="41"/>
        <v>2.0943762997748157</v>
      </c>
      <c r="F548" s="4">
        <f t="shared" si="42"/>
        <v>3.606775757326496</v>
      </c>
      <c r="G548" s="4">
        <f t="shared" si="43"/>
        <v>4.0770572791136406</v>
      </c>
      <c r="I548" s="4">
        <f t="shared" si="44"/>
        <v>1.0454251649238038</v>
      </c>
    </row>
    <row r="549" spans="1: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4">
        <f t="shared" si="40"/>
        <v>3.2497277864216301E-2</v>
      </c>
      <c r="E549" s="4">
        <f t="shared" si="41"/>
        <v>1.5868149260976907</v>
      </c>
      <c r="F549" s="4">
        <f t="shared" si="42"/>
        <v>4.1702436851720446</v>
      </c>
      <c r="G549" s="4">
        <f t="shared" si="43"/>
        <v>7.6915595717130074</v>
      </c>
      <c r="I549" s="4">
        <f t="shared" si="44"/>
        <v>1.0324972778642163</v>
      </c>
    </row>
    <row r="550" spans="1: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4">
        <f t="shared" si="40"/>
        <v>3.9976619737254637E-2</v>
      </c>
      <c r="E550" s="4">
        <f t="shared" si="41"/>
        <v>1.3954757916510903</v>
      </c>
      <c r="F550" s="4">
        <f t="shared" si="42"/>
        <v>5.5294682196986162</v>
      </c>
      <c r="G550" s="4">
        <f t="shared" si="43"/>
        <v>9.7514059223168061</v>
      </c>
      <c r="I550" s="4">
        <f t="shared" si="44"/>
        <v>1.0399766197372546</v>
      </c>
    </row>
    <row r="551" spans="1: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4">
        <f t="shared" si="40"/>
        <v>4.353554825459649E-2</v>
      </c>
      <c r="E551" s="4">
        <f t="shared" si="41"/>
        <v>12.513004623600667</v>
      </c>
      <c r="F551" s="4">
        <f t="shared" si="42"/>
        <v>6.273478727036399</v>
      </c>
      <c r="G551" s="4">
        <f t="shared" si="43"/>
        <v>1.3146098724615634</v>
      </c>
      <c r="I551" s="4">
        <f t="shared" si="44"/>
        <v>1.0435355482545965</v>
      </c>
    </row>
    <row r="552" spans="1: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4">
        <f t="shared" si="40"/>
        <v>2.3941939809884349E-2</v>
      </c>
      <c r="E552" s="4">
        <f t="shared" si="41"/>
        <v>1.6412187385365644</v>
      </c>
      <c r="F552" s="4">
        <f t="shared" si="42"/>
        <v>4.1852748583062773</v>
      </c>
      <c r="G552" s="4">
        <f t="shared" si="43"/>
        <v>6.5891882526206356</v>
      </c>
      <c r="I552" s="4">
        <f t="shared" si="44"/>
        <v>1.0239419398098843</v>
      </c>
    </row>
    <row r="553" spans="1: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4">
        <f t="shared" si="40"/>
        <v>3.2508737026110124E-2</v>
      </c>
      <c r="E553" s="4">
        <f t="shared" si="41"/>
        <v>2.7919902150308524</v>
      </c>
      <c r="F553" s="4">
        <f t="shared" si="42"/>
        <v>2.8026056474492766</v>
      </c>
      <c r="G553" s="4">
        <f t="shared" si="43"/>
        <v>3.5085042679998208</v>
      </c>
      <c r="I553" s="4">
        <f t="shared" si="44"/>
        <v>1.0325087370261101</v>
      </c>
    </row>
    <row r="554" spans="1: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4">
        <f t="shared" si="40"/>
        <v>3.4938324186630787E-2</v>
      </c>
      <c r="E554" s="4">
        <f t="shared" si="41"/>
        <v>2.1211351460906624</v>
      </c>
      <c r="F554" s="4">
        <f t="shared" si="42"/>
        <v>2.8836989977078802</v>
      </c>
      <c r="G554" s="4">
        <f t="shared" si="43"/>
        <v>5.5012312146492164</v>
      </c>
      <c r="I554" s="4">
        <f t="shared" si="44"/>
        <v>1.0349383241866308</v>
      </c>
    </row>
    <row r="555" spans="1: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4">
        <f t="shared" si="40"/>
        <v>3.5030230766041504E-2</v>
      </c>
      <c r="E555" s="4">
        <f t="shared" si="41"/>
        <v>4.5938770461476492</v>
      </c>
      <c r="F555" s="4">
        <f t="shared" si="42"/>
        <v>3.2164279539169947</v>
      </c>
      <c r="G555" s="4">
        <f t="shared" si="43"/>
        <v>2.1212729908471304</v>
      </c>
      <c r="I555" s="4">
        <f t="shared" si="44"/>
        <v>1.0350302307660415</v>
      </c>
    </row>
    <row r="556" spans="1: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4">
        <f t="shared" si="40"/>
        <v>4.1511882472980766E-2</v>
      </c>
      <c r="E556" s="4">
        <f t="shared" si="41"/>
        <v>5.1759286953400725</v>
      </c>
      <c r="F556" s="4">
        <f t="shared" si="42"/>
        <v>4.436613218672858</v>
      </c>
      <c r="G556" s="4">
        <f t="shared" si="43"/>
        <v>1.719983870234904</v>
      </c>
      <c r="I556" s="4">
        <f t="shared" si="44"/>
        <v>1.0415118824729808</v>
      </c>
    </row>
    <row r="557" spans="1: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4">
        <f t="shared" si="40"/>
        <v>2.9304945283940009E-2</v>
      </c>
      <c r="E557" s="4">
        <f t="shared" si="41"/>
        <v>2.2169941657353549</v>
      </c>
      <c r="F557" s="4">
        <f t="shared" si="42"/>
        <v>3.7312115400279913</v>
      </c>
      <c r="G557" s="4">
        <f t="shared" si="43"/>
        <v>3.5596137135913759</v>
      </c>
      <c r="I557" s="4">
        <f t="shared" si="44"/>
        <v>1.02930494528394</v>
      </c>
    </row>
    <row r="558" spans="1: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4">
        <f t="shared" si="40"/>
        <v>2.8854326672028474E-2</v>
      </c>
      <c r="E558" s="4">
        <f t="shared" si="41"/>
        <v>1.790306071386329</v>
      </c>
      <c r="F558" s="4">
        <f t="shared" si="42"/>
        <v>4.06278849789462</v>
      </c>
      <c r="G558" s="4">
        <f t="shared" si="43"/>
        <v>5.1203296962442435</v>
      </c>
      <c r="I558" s="4">
        <f t="shared" si="44"/>
        <v>1.0288543266720285</v>
      </c>
    </row>
    <row r="559" spans="1: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4">
        <f t="shared" si="40"/>
        <v>3.2703976236345689E-2</v>
      </c>
      <c r="E559" s="4">
        <f t="shared" si="41"/>
        <v>6.8338042523716069</v>
      </c>
      <c r="F559" s="4">
        <f t="shared" si="42"/>
        <v>4.9427068411982482</v>
      </c>
      <c r="G559" s="4">
        <f t="shared" si="43"/>
        <v>1.5352721164151548</v>
      </c>
      <c r="I559" s="4">
        <f t="shared" si="44"/>
        <v>1.0327039762363457</v>
      </c>
    </row>
    <row r="560" spans="1: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4">
        <f t="shared" si="40"/>
        <v>2.2270412514314941E-2</v>
      </c>
      <c r="E560" s="4">
        <f t="shared" si="41"/>
        <v>3.9632717440288423</v>
      </c>
      <c r="F560" s="4">
        <f t="shared" si="42"/>
        <v>3.7410896052991403</v>
      </c>
      <c r="G560" s="4">
        <f t="shared" si="43"/>
        <v>2.0816792344368169</v>
      </c>
      <c r="I560" s="4">
        <f t="shared" si="44"/>
        <v>1.0222704125143149</v>
      </c>
    </row>
    <row r="561" spans="1: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4">
        <f t="shared" si="40"/>
        <v>2.2062088966638527E-2</v>
      </c>
      <c r="E561" s="4">
        <f t="shared" si="41"/>
        <v>2.7130723587940087</v>
      </c>
      <c r="F561" s="4">
        <f t="shared" si="42"/>
        <v>3.6346210529763217</v>
      </c>
      <c r="G561" s="4">
        <f t="shared" si="43"/>
        <v>2.806762796310414</v>
      </c>
      <c r="I561" s="4">
        <f t="shared" si="44"/>
        <v>1.0220620889666385</v>
      </c>
    </row>
    <row r="562" spans="1: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4">
        <f t="shared" si="40"/>
        <v>2.7394653513579392E-2</v>
      </c>
      <c r="E562" s="4">
        <f t="shared" si="41"/>
        <v>3.2963216968034397</v>
      </c>
      <c r="F562" s="4">
        <f t="shared" si="42"/>
        <v>3.6903025252572537</v>
      </c>
      <c r="G562" s="4">
        <f t="shared" si="43"/>
        <v>2.349342218990111</v>
      </c>
      <c r="I562" s="4">
        <f t="shared" si="44"/>
        <v>1.0273946535135794</v>
      </c>
    </row>
    <row r="563" spans="1: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4">
        <f t="shared" si="40"/>
        <v>2.7940025011556013E-2</v>
      </c>
      <c r="E563" s="4">
        <f t="shared" si="41"/>
        <v>2.7380869745109706</v>
      </c>
      <c r="F563" s="4">
        <f t="shared" si="42"/>
        <v>3.5005191909354294</v>
      </c>
      <c r="G563" s="4">
        <f t="shared" si="43"/>
        <v>2.8644299883315876</v>
      </c>
      <c r="I563" s="4">
        <f t="shared" si="44"/>
        <v>1.027940025011556</v>
      </c>
    </row>
    <row r="564" spans="1: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4">
        <f t="shared" si="40"/>
        <v>2.8946116809531297E-2</v>
      </c>
      <c r="E564" s="4">
        <f t="shared" si="41"/>
        <v>4.2038700959991973</v>
      </c>
      <c r="F564" s="4">
        <f t="shared" si="42"/>
        <v>3.9015446578112685</v>
      </c>
      <c r="G564" s="4">
        <f t="shared" si="43"/>
        <v>1.977006575581258</v>
      </c>
      <c r="I564" s="4">
        <f t="shared" si="44"/>
        <v>1.0289461168095313</v>
      </c>
    </row>
    <row r="565" spans="1: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4">
        <f t="shared" si="40"/>
        <v>1.9946007418119249E-2</v>
      </c>
      <c r="E565" s="4">
        <f t="shared" si="41"/>
        <v>2.5732855787683069</v>
      </c>
      <c r="F565" s="4">
        <f t="shared" si="42"/>
        <v>3.814340265444947</v>
      </c>
      <c r="G565" s="4">
        <f t="shared" si="43"/>
        <v>2.8634980475900647</v>
      </c>
      <c r="I565" s="4">
        <f t="shared" si="44"/>
        <v>1.0199460074181192</v>
      </c>
    </row>
    <row r="566" spans="1: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4">
        <f t="shared" si="40"/>
        <v>2.1147880638067384E-2</v>
      </c>
      <c r="E566" s="4">
        <f t="shared" si="41"/>
        <v>3.9257127766466198</v>
      </c>
      <c r="F566" s="4">
        <f t="shared" si="42"/>
        <v>3.6516396686162178</v>
      </c>
      <c r="G566" s="4">
        <f t="shared" si="43"/>
        <v>2.1212524624017277</v>
      </c>
      <c r="I566" s="4">
        <f t="shared" si="44"/>
        <v>1.0211478806380674</v>
      </c>
    </row>
    <row r="567" spans="1: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4">
        <f t="shared" si="40"/>
        <v>2.0451657344353391E-2</v>
      </c>
      <c r="E567" s="4">
        <f t="shared" si="41"/>
        <v>2.0790554215388419</v>
      </c>
      <c r="F567" s="4">
        <f t="shared" si="42"/>
        <v>3.8799836408650834</v>
      </c>
      <c r="G567" s="4">
        <f t="shared" si="43"/>
        <v>3.8273220141181952</v>
      </c>
      <c r="I567" s="4">
        <f t="shared" si="44"/>
        <v>1.0204516573443534</v>
      </c>
    </row>
    <row r="568" spans="1: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4">
        <f t="shared" si="40"/>
        <v>2.1307805260619705E-2</v>
      </c>
      <c r="E568" s="4">
        <f t="shared" si="41"/>
        <v>1.6695661345354231</v>
      </c>
      <c r="F568" s="4">
        <f t="shared" si="42"/>
        <v>4.3929168518639683</v>
      </c>
      <c r="G568" s="4">
        <f t="shared" si="43"/>
        <v>5.7669191193675768</v>
      </c>
      <c r="I568" s="4">
        <f t="shared" si="44"/>
        <v>1.0213078052606197</v>
      </c>
    </row>
    <row r="569" spans="1: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4">
        <f t="shared" si="40"/>
        <v>2.0916011835389936E-2</v>
      </c>
      <c r="E569" s="4">
        <f t="shared" si="41"/>
        <v>2.5029280435166861</v>
      </c>
      <c r="F569" s="4">
        <f t="shared" si="42"/>
        <v>3.6190695501501535</v>
      </c>
      <c r="G569" s="4">
        <f t="shared" si="43"/>
        <v>3.0849551242769642</v>
      </c>
      <c r="I569" s="4">
        <f t="shared" si="44"/>
        <v>1.0209160118353899</v>
      </c>
    </row>
    <row r="570" spans="1: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4">
        <f t="shared" si="40"/>
        <v>2.168687023681648E-2</v>
      </c>
      <c r="E570" s="4">
        <f t="shared" si="41"/>
        <v>2.3182087664519186</v>
      </c>
      <c r="F570" s="4">
        <f t="shared" si="42"/>
        <v>3.51721036219717</v>
      </c>
      <c r="G570" s="4">
        <f t="shared" si="43"/>
        <v>3.51721036219717</v>
      </c>
      <c r="I570" s="4">
        <f t="shared" si="44"/>
        <v>1.0216868702368165</v>
      </c>
    </row>
    <row r="571" spans="1: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4">
        <f t="shared" si="40"/>
        <v>2.3122735263516603E-2</v>
      </c>
      <c r="E571" s="4">
        <f t="shared" si="41"/>
        <v>3.3440243146507767</v>
      </c>
      <c r="F571" s="4">
        <f t="shared" si="42"/>
        <v>3.7027409998671565</v>
      </c>
      <c r="G571" s="4">
        <f t="shared" si="43"/>
        <v>2.3207837804082647</v>
      </c>
      <c r="I571" s="4">
        <f t="shared" si="44"/>
        <v>1.0231227352635166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4">
        <f t="shared" si="40"/>
        <v>2.3315855116774031E-2</v>
      </c>
      <c r="E572" s="4">
        <f t="shared" si="41"/>
        <v>2.6327917808753498</v>
      </c>
      <c r="F572" s="4">
        <f t="shared" si="42"/>
        <v>3.4606392542917748</v>
      </c>
      <c r="G572" s="4">
        <f t="shared" si="43"/>
        <v>3.0192224916100239</v>
      </c>
      <c r="I572" s="4">
        <f t="shared" si="44"/>
        <v>1.023315855116774</v>
      </c>
    </row>
    <row r="573" spans="1: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4">
        <f t="shared" si="40"/>
        <v>2.1004012890422752E-2</v>
      </c>
      <c r="E573" s="4">
        <f t="shared" si="41"/>
        <v>2.4203304098952949</v>
      </c>
      <c r="F573" s="4">
        <f t="shared" si="42"/>
        <v>3.5669064447762135</v>
      </c>
      <c r="G573" s="4">
        <f t="shared" si="43"/>
        <v>3.262873896932422</v>
      </c>
      <c r="I573" s="4">
        <f t="shared" si="44"/>
        <v>1.0210040128904228</v>
      </c>
    </row>
    <row r="574" spans="1: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4">
        <f t="shared" si="40"/>
        <v>2.4016998535809408E-2</v>
      </c>
      <c r="E574" s="4">
        <f t="shared" si="41"/>
        <v>1.9499727960236597</v>
      </c>
      <c r="F574" s="4">
        <f t="shared" si="42"/>
        <v>4.0683244096932514</v>
      </c>
      <c r="G574" s="4">
        <f t="shared" si="43"/>
        <v>4.1430016268891601</v>
      </c>
      <c r="I574" s="4">
        <f t="shared" si="44"/>
        <v>1.0240169985358094</v>
      </c>
    </row>
    <row r="575" spans="1: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4">
        <f t="shared" si="40"/>
        <v>2.1761778101054841E-2</v>
      </c>
      <c r="E575" s="4">
        <f t="shared" si="41"/>
        <v>2.8893135938878576</v>
      </c>
      <c r="F575" s="4">
        <f t="shared" si="42"/>
        <v>3.4229311628419943</v>
      </c>
      <c r="G575" s="4">
        <f t="shared" si="43"/>
        <v>2.7643418172101737</v>
      </c>
      <c r="I575" s="4">
        <f t="shared" si="44"/>
        <v>1.0217617781010548</v>
      </c>
    </row>
    <row r="576" spans="1: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4">
        <f t="shared" si="40"/>
        <v>5.1306469852985037E-2</v>
      </c>
      <c r="E576" s="4">
        <f t="shared" si="41"/>
        <v>2.070831364654163</v>
      </c>
      <c r="F576" s="4">
        <f t="shared" si="42"/>
        <v>3.3517090038568957</v>
      </c>
      <c r="G576" s="4">
        <f t="shared" si="43"/>
        <v>4.5714933563103726</v>
      </c>
      <c r="I576" s="4">
        <f t="shared" si="44"/>
        <v>1.051306469852985</v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4">
        <f t="shared" si="40"/>
        <v>5.5994679183085205E-2</v>
      </c>
      <c r="E578" s="4">
        <f t="shared" si="41"/>
        <v>1.4164851915802585</v>
      </c>
      <c r="F578" s="4">
        <f t="shared" si="42"/>
        <v>5.284425905650032</v>
      </c>
      <c r="G578" s="4">
        <f t="shared" si="43"/>
        <v>9.542722558064419</v>
      </c>
      <c r="I578" s="4">
        <f t="shared" si="44"/>
        <v>1.0559946791830852</v>
      </c>
    </row>
    <row r="579" spans="1: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4">
        <f t="shared" ref="D579:D642" si="45">IF(A579="","",((1/A579)+(1/B579)+(1/C579))-1)</f>
        <v>2.5318774150941747E-2</v>
      </c>
      <c r="E579" s="4">
        <f t="shared" ref="E579:E642" si="46">IF(A579="","",(3*A579)/(3-($D579*A579)))</f>
        <v>4.9375188405354695</v>
      </c>
      <c r="F579" s="4">
        <f t="shared" ref="F579:F642" si="47">IF(B579="","",(3*B579)/(3-($D579*B579)))</f>
        <v>4.150463133735494</v>
      </c>
      <c r="G579" s="4">
        <f t="shared" ref="G579:G642" si="48">IF(C579="","",(3*C579)/(3-($D579*C579)))</f>
        <v>1.7968413540527166</v>
      </c>
      <c r="I579" s="4">
        <f t="shared" ref="I579:I642" si="49">IF(A579="","",D579+1)</f>
        <v>1.0253187741509417</v>
      </c>
    </row>
    <row r="580" spans="1: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4">
        <f t="shared" si="45"/>
        <v>2.5317052268490903E-2</v>
      </c>
      <c r="E580" s="4">
        <f t="shared" si="46"/>
        <v>9.9274020746978415</v>
      </c>
      <c r="F580" s="4">
        <f t="shared" si="47"/>
        <v>5.6249068486393883</v>
      </c>
      <c r="G580" s="4">
        <f t="shared" si="48"/>
        <v>1.3860244578309024</v>
      </c>
      <c r="I580" s="4">
        <f t="shared" si="49"/>
        <v>1.0253170522684909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4">
        <f t="shared" si="45"/>
        <v>4.4984922451368758E-2</v>
      </c>
      <c r="E581" s="4">
        <f t="shared" si="46"/>
        <v>2.5650014626520234</v>
      </c>
      <c r="F581" s="4">
        <f t="shared" si="47"/>
        <v>3.883727567763736</v>
      </c>
      <c r="G581" s="4">
        <f t="shared" si="48"/>
        <v>2.8356560005225888</v>
      </c>
      <c r="I581" s="4">
        <f t="shared" si="49"/>
        <v>1.0449849224513688</v>
      </c>
    </row>
    <row r="582" spans="1: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4">
        <f t="shared" si="45"/>
        <v>2.5866927140917984E-2</v>
      </c>
      <c r="E582" s="4">
        <f t="shared" si="46"/>
        <v>1.5709956961253582</v>
      </c>
      <c r="F582" s="4">
        <f t="shared" si="47"/>
        <v>5.0616699193408623</v>
      </c>
      <c r="G582" s="4">
        <f t="shared" si="48"/>
        <v>6.0278089071998586</v>
      </c>
      <c r="I582" s="4">
        <f t="shared" si="49"/>
        <v>1.025866927140918</v>
      </c>
    </row>
    <row r="583" spans="1: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4">
        <f t="shared" si="45"/>
        <v>2.3719269687011657E-2</v>
      </c>
      <c r="E583" s="4">
        <f t="shared" si="46"/>
        <v>1.8877613182841155</v>
      </c>
      <c r="F583" s="4">
        <f t="shared" si="47"/>
        <v>4.205323711136093</v>
      </c>
      <c r="G583" s="4">
        <f t="shared" si="48"/>
        <v>4.3014787353931263</v>
      </c>
      <c r="I583" s="4">
        <f t="shared" si="49"/>
        <v>1.0237192696870117</v>
      </c>
    </row>
    <row r="584" spans="1: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4">
        <f t="shared" si="45"/>
        <v>2.3571660006480144E-2</v>
      </c>
      <c r="E584" s="4">
        <f t="shared" si="46"/>
        <v>2.0009724998649308</v>
      </c>
      <c r="F584" s="4">
        <f t="shared" si="47"/>
        <v>3.8744638560518876</v>
      </c>
      <c r="G584" s="4">
        <f t="shared" si="48"/>
        <v>4.1297948260481707</v>
      </c>
      <c r="I584" s="4">
        <f t="shared" si="49"/>
        <v>1.0235716600064801</v>
      </c>
    </row>
    <row r="585" spans="1: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4">
        <f t="shared" si="45"/>
        <v>2.7974001526010817E-2</v>
      </c>
      <c r="E585" s="4">
        <f t="shared" si="46"/>
        <v>2.486337781688293</v>
      </c>
      <c r="F585" s="4">
        <f t="shared" si="47"/>
        <v>3.2984213810637923</v>
      </c>
      <c r="G585" s="4">
        <f t="shared" si="48"/>
        <v>3.3941255084613089</v>
      </c>
      <c r="I585" s="4">
        <f t="shared" si="49"/>
        <v>1.0279740015260108</v>
      </c>
    </row>
    <row r="586" spans="1: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4">
        <f t="shared" si="45"/>
        <v>3.4868184655150847E-2</v>
      </c>
      <c r="E586" s="4">
        <f t="shared" si="46"/>
        <v>2.0371169446269617</v>
      </c>
      <c r="F586" s="4">
        <f t="shared" si="47"/>
        <v>3.3667851824300112</v>
      </c>
      <c r="G586" s="4">
        <f t="shared" si="48"/>
        <v>4.7149590748588492</v>
      </c>
      <c r="I586" s="4">
        <f t="shared" si="49"/>
        <v>1.0348681846551508</v>
      </c>
    </row>
    <row r="587" spans="1: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4">
        <f t="shared" si="45"/>
        <v>2.8680856938311461E-2</v>
      </c>
      <c r="E587" s="4">
        <f t="shared" si="46"/>
        <v>3.4821897558534478</v>
      </c>
      <c r="F587" s="4">
        <f t="shared" si="47"/>
        <v>4.0618342771109983</v>
      </c>
      <c r="G587" s="4">
        <f t="shared" si="48"/>
        <v>2.143024648348185</v>
      </c>
      <c r="I587" s="4">
        <f t="shared" si="49"/>
        <v>1.0286808569383115</v>
      </c>
    </row>
    <row r="588" spans="1: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4">
        <f t="shared" si="45"/>
        <v>3.2134324659773394E-2</v>
      </c>
      <c r="E588" s="4">
        <f t="shared" si="46"/>
        <v>5.1602905991252381</v>
      </c>
      <c r="F588" s="4">
        <f t="shared" si="47"/>
        <v>4.5846005660040188</v>
      </c>
      <c r="G588" s="4">
        <f t="shared" si="48"/>
        <v>1.7004172463166203</v>
      </c>
      <c r="I588" s="4">
        <f t="shared" si="49"/>
        <v>1.0321343246597734</v>
      </c>
    </row>
    <row r="589" spans="1: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4">
        <f t="shared" si="45"/>
        <v>2.8234922971765108E-2</v>
      </c>
      <c r="E589" s="4">
        <f t="shared" si="46"/>
        <v>2.8230666468754637</v>
      </c>
      <c r="F589" s="4">
        <f t="shared" si="47"/>
        <v>3.9947490023104391</v>
      </c>
      <c r="G589" s="4">
        <f t="shared" si="48"/>
        <v>2.528786065682755</v>
      </c>
      <c r="I589" s="4">
        <f t="shared" si="49"/>
        <v>1.0282349229717651</v>
      </c>
    </row>
    <row r="590" spans="1: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4">
        <f t="shared" si="45"/>
        <v>3.5063192800494303E-2</v>
      </c>
      <c r="E590" s="4">
        <f t="shared" si="46"/>
        <v>1.1965015784421991</v>
      </c>
      <c r="F590" s="4">
        <f t="shared" si="47"/>
        <v>8.4735741497977646</v>
      </c>
      <c r="G590" s="4">
        <f t="shared" si="48"/>
        <v>21.637458544697292</v>
      </c>
      <c r="I590" s="4">
        <f t="shared" si="49"/>
        <v>1.0350631928004943</v>
      </c>
    </row>
    <row r="591" spans="1: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4">
        <f t="shared" si="45"/>
        <v>3.812792637671758E-2</v>
      </c>
      <c r="E591" s="4">
        <f t="shared" si="46"/>
        <v>1.2495332660733831</v>
      </c>
      <c r="F591" s="4">
        <f t="shared" si="47"/>
        <v>7.3116773864941038</v>
      </c>
      <c r="G591" s="4">
        <f t="shared" si="48"/>
        <v>15.889748935823372</v>
      </c>
      <c r="I591" s="4">
        <f t="shared" si="49"/>
        <v>1.0381279263767176</v>
      </c>
    </row>
    <row r="592" spans="1: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4">
        <f t="shared" si="45"/>
        <v>2.793862430965266E-2</v>
      </c>
      <c r="E592" s="4">
        <f t="shared" si="46"/>
        <v>2.339901878147868</v>
      </c>
      <c r="F592" s="4">
        <f t="shared" si="47"/>
        <v>3.2876703423640863</v>
      </c>
      <c r="G592" s="4">
        <f t="shared" si="48"/>
        <v>3.7248816839592531</v>
      </c>
      <c r="I592" s="4">
        <f t="shared" si="49"/>
        <v>1.0279386243096527</v>
      </c>
    </row>
    <row r="593" spans="1: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4">
        <f t="shared" si="45"/>
        <v>2.7915345011775727E-2</v>
      </c>
      <c r="E593" s="4">
        <f t="shared" si="46"/>
        <v>4.0576287037714209</v>
      </c>
      <c r="F593" s="4">
        <f t="shared" si="47"/>
        <v>2.9487483294679619</v>
      </c>
      <c r="G593" s="4">
        <f t="shared" si="48"/>
        <v>2.4129894199723911</v>
      </c>
      <c r="I593" s="4">
        <f t="shared" si="49"/>
        <v>1.0279153450117757</v>
      </c>
    </row>
    <row r="594" spans="1: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4">
        <f t="shared" si="45"/>
        <v>3.19849621577184E-2</v>
      </c>
      <c r="E594" s="4">
        <f t="shared" si="46"/>
        <v>1.4418286349141378</v>
      </c>
      <c r="F594" s="4">
        <f t="shared" si="47"/>
        <v>5.0033857476835317</v>
      </c>
      <c r="G594" s="4">
        <f t="shared" si="48"/>
        <v>9.3833593824324879</v>
      </c>
      <c r="I594" s="4">
        <f t="shared" si="49"/>
        <v>1.0319849621577184</v>
      </c>
    </row>
    <row r="595" spans="1: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4">
        <f t="shared" si="45"/>
        <v>3.3690785212083352E-2</v>
      </c>
      <c r="E595" s="4">
        <f t="shared" si="46"/>
        <v>13.33748843857731</v>
      </c>
      <c r="F595" s="4">
        <f t="shared" si="47"/>
        <v>5.987204468999618</v>
      </c>
      <c r="G595" s="4">
        <f t="shared" si="48"/>
        <v>1.3192603304539299</v>
      </c>
      <c r="I595" s="4">
        <f t="shared" si="49"/>
        <v>1.0336907852120834</v>
      </c>
    </row>
    <row r="596" spans="1: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4">
        <f t="shared" si="45"/>
        <v>2.4309697605971348E-2</v>
      </c>
      <c r="E596" s="4">
        <f t="shared" si="46"/>
        <v>1.497964768131925</v>
      </c>
      <c r="F596" s="4">
        <f t="shared" si="47"/>
        <v>4.7133997343192133</v>
      </c>
      <c r="G596" s="4">
        <f t="shared" si="48"/>
        <v>8.314869319669274</v>
      </c>
      <c r="I596" s="4">
        <f t="shared" si="49"/>
        <v>1.0243096976059713</v>
      </c>
    </row>
    <row r="597" spans="1: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4">
        <f t="shared" si="45"/>
        <v>2.1843708660429062E-2</v>
      </c>
      <c r="E597" s="4">
        <f t="shared" si="46"/>
        <v>3.1820565395779097</v>
      </c>
      <c r="F597" s="4">
        <f t="shared" si="47"/>
        <v>3.4127472324682722</v>
      </c>
      <c r="G597" s="4">
        <f t="shared" si="48"/>
        <v>2.5463514663143556</v>
      </c>
      <c r="I597" s="4">
        <f t="shared" si="49"/>
        <v>1.0218437086604291</v>
      </c>
    </row>
    <row r="598" spans="1: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4">
        <f t="shared" si="45"/>
        <v>2.2218074241195707E-2</v>
      </c>
      <c r="E598" s="4">
        <f t="shared" si="46"/>
        <v>2.3502071492313341</v>
      </c>
      <c r="F598" s="4">
        <f t="shared" si="47"/>
        <v>3.4142012441559131</v>
      </c>
      <c r="G598" s="4">
        <f t="shared" si="48"/>
        <v>3.5509936644667657</v>
      </c>
      <c r="I598" s="4">
        <f t="shared" si="49"/>
        <v>1.0222180742411957</v>
      </c>
    </row>
    <row r="599" spans="1: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4">
        <f t="shared" si="45"/>
        <v>2.1590274017678102E-2</v>
      </c>
      <c r="E599" s="4">
        <f t="shared" si="46"/>
        <v>3.4747740971447807</v>
      </c>
      <c r="F599" s="4">
        <f t="shared" si="47"/>
        <v>3.0557546652858045</v>
      </c>
      <c r="G599" s="4">
        <f t="shared" si="48"/>
        <v>2.5976717786832975</v>
      </c>
      <c r="I599" s="4">
        <f t="shared" si="49"/>
        <v>1.0215902740176781</v>
      </c>
    </row>
    <row r="600" spans="1: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4">
        <f t="shared" si="45"/>
        <v>3.9803338022380563E-2</v>
      </c>
      <c r="E600" s="4">
        <f t="shared" si="46"/>
        <v>2.1707707586676994</v>
      </c>
      <c r="F600" s="4">
        <f t="shared" si="47"/>
        <v>3.0593363634089901</v>
      </c>
      <c r="G600" s="4">
        <f t="shared" si="48"/>
        <v>4.7066386273588074</v>
      </c>
      <c r="I600" s="4">
        <f t="shared" si="49"/>
        <v>1.0398033380223806</v>
      </c>
    </row>
    <row r="601" spans="1: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4">
        <f t="shared" si="45"/>
        <v>3.8157419385154157E-2</v>
      </c>
      <c r="E601" s="4">
        <f t="shared" si="46"/>
        <v>3.1406375482248055</v>
      </c>
      <c r="F601" s="4">
        <f t="shared" si="47"/>
        <v>3.0002854340993479</v>
      </c>
      <c r="G601" s="4">
        <f t="shared" si="48"/>
        <v>2.8711566402250184</v>
      </c>
      <c r="I601" s="4">
        <f t="shared" si="49"/>
        <v>1.0381574193851542</v>
      </c>
    </row>
    <row r="602" spans="1: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4">
        <f t="shared" si="45"/>
        <v>3.8371828353450654E-2</v>
      </c>
      <c r="E602" s="4">
        <f t="shared" si="46"/>
        <v>2.66804487353693</v>
      </c>
      <c r="F602" s="4">
        <f t="shared" si="47"/>
        <v>2.7644070645067025</v>
      </c>
      <c r="G602" s="4">
        <f t="shared" si="48"/>
        <v>3.7957508808696478</v>
      </c>
      <c r="I602" s="4">
        <f t="shared" si="49"/>
        <v>1.0383718283534507</v>
      </c>
    </row>
    <row r="603" spans="1: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4">
        <f t="shared" si="45"/>
        <v>4.3264715866692338E-2</v>
      </c>
      <c r="E603" s="4">
        <f t="shared" si="46"/>
        <v>1.8796055664726854</v>
      </c>
      <c r="F603" s="4">
        <f t="shared" si="47"/>
        <v>3.4428566060269423</v>
      </c>
      <c r="G603" s="4">
        <f t="shared" si="48"/>
        <v>5.6332630487773532</v>
      </c>
      <c r="I603" s="4">
        <f t="shared" si="49"/>
        <v>1.0432647158666923</v>
      </c>
    </row>
    <row r="604" spans="1: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4">
        <f t="shared" si="45"/>
        <v>3.8197353937371226E-2</v>
      </c>
      <c r="E604" s="4">
        <f t="shared" si="46"/>
        <v>3.7400011978832697</v>
      </c>
      <c r="F604" s="4">
        <f t="shared" si="47"/>
        <v>3.2599160407082799</v>
      </c>
      <c r="G604" s="4">
        <f t="shared" si="48"/>
        <v>2.3481672700004315</v>
      </c>
      <c r="I604" s="4">
        <f t="shared" si="49"/>
        <v>1.0381973539373712</v>
      </c>
    </row>
    <row r="605" spans="1: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4">
        <f t="shared" si="45"/>
        <v>3.8352220598974363E-2</v>
      </c>
      <c r="E605" s="4">
        <f t="shared" si="46"/>
        <v>2.8072569664029903</v>
      </c>
      <c r="F605" s="4">
        <f t="shared" si="47"/>
        <v>2.9577650134624278</v>
      </c>
      <c r="G605" s="4">
        <f t="shared" si="48"/>
        <v>3.2713171846357012</v>
      </c>
      <c r="I605" s="4">
        <f t="shared" si="49"/>
        <v>1.0383522205989744</v>
      </c>
    </row>
    <row r="606" spans="1: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4">
        <f t="shared" si="45"/>
        <v>4.1033985824790564E-2</v>
      </c>
      <c r="E606" s="4">
        <f t="shared" si="46"/>
        <v>2.0456818449524472</v>
      </c>
      <c r="F606" s="4">
        <f t="shared" si="47"/>
        <v>3.4669638931277151</v>
      </c>
      <c r="G606" s="4">
        <f t="shared" si="48"/>
        <v>4.4897686769899545</v>
      </c>
      <c r="I606" s="4">
        <f t="shared" si="49"/>
        <v>1.0410339858247906</v>
      </c>
    </row>
    <row r="607" spans="1: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4">
        <f t="shared" si="45"/>
        <v>3.9336397348100904E-2</v>
      </c>
      <c r="E607" s="4">
        <f t="shared" si="46"/>
        <v>3.482037604415011</v>
      </c>
      <c r="F607" s="4">
        <f t="shared" si="47"/>
        <v>3.5039115712540618</v>
      </c>
      <c r="G607" s="4">
        <f t="shared" si="48"/>
        <v>2.3396382580619233</v>
      </c>
      <c r="I607" s="4">
        <f t="shared" si="49"/>
        <v>1.0393363973481009</v>
      </c>
    </row>
    <row r="608" spans="1: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4">
        <f t="shared" si="45"/>
        <v>4.2004328843201932E-2</v>
      </c>
      <c r="E608" s="4">
        <f t="shared" si="46"/>
        <v>1.6890203923916918</v>
      </c>
      <c r="F608" s="4">
        <f t="shared" si="47"/>
        <v>4.2485374769290738</v>
      </c>
      <c r="G608" s="4">
        <f t="shared" si="48"/>
        <v>5.7948936374173217</v>
      </c>
      <c r="I608" s="4">
        <f t="shared" si="49"/>
        <v>1.0420043288432019</v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>1/A2</f>
        <v>0.7142857142857143</v>
      </c>
      <c r="D2">
        <f>1/B2</f>
        <v>0.3236245954692557</v>
      </c>
      <c r="E2">
        <f>C2+D2-1</f>
        <v>3.7910309754970006E-2</v>
      </c>
      <c r="F2">
        <f>C2+D2-(C2*D2)-1</f>
        <v>-0.19325011558021266</v>
      </c>
      <c r="G2">
        <v>0</v>
      </c>
      <c r="H2">
        <f>C2*D2</f>
        <v>0.23116042533518266</v>
      </c>
      <c r="I2">
        <f>((-4*F2*H2)^0.5)/(2*F2)</f>
        <v>-1.0936965981495179</v>
      </c>
      <c r="J2">
        <f>(-((-4*F2*H2)^0.5))/(2*F2)</f>
        <v>1.0936965981495179</v>
      </c>
      <c r="K2">
        <f>IF(A2="","",(C2/($J2+C2-($J2*C2))))</f>
        <v>0.69566251121124423</v>
      </c>
      <c r="L2">
        <f>IF(B2="","",(D2/($J2+D2-($J2*D2))))</f>
        <v>0.30433748878875555</v>
      </c>
      <c r="M2">
        <f>IF(A2="","",1/K2)</f>
        <v>1.4374786392598076</v>
      </c>
      <c r="N2">
        <f>IF(B2="","",1/L2)</f>
        <v>3.2858258901324922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ref="C3:C66" si="0">1/A3</f>
        <v>0.5617977528089888</v>
      </c>
      <c r="D3">
        <f t="shared" ref="D3:D66" si="1">1/B3</f>
        <v>0.47393364928909953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0.54398865104166871</v>
      </c>
      <c r="L3">
        <f t="shared" ref="L3:L66" si="8">IF(B3="","",(D3/($J3+D3-($J3*D3))))</f>
        <v>0.45601134895833134</v>
      </c>
      <c r="M3">
        <f t="shared" ref="M3:M66" si="9">IF(A3="","",1/K3)</f>
        <v>1.838273644284909</v>
      </c>
      <c r="N3">
        <f t="shared" ref="N3:N66" si="10">IF(B3="","",1/L3)</f>
        <v>2.192927878405448</v>
      </c>
    </row>
    <row r="4" spans="1:14" x14ac:dyDescent="0.25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0.64935064935064934</v>
      </c>
      <c r="D4">
        <f t="shared" si="1"/>
        <v>0.38759689922480617</v>
      </c>
      <c r="E4">
        <f t="shared" si="2"/>
        <v>3.6947548575455569E-2</v>
      </c>
      <c r="F4">
        <f t="shared" si="3"/>
        <v>-0.21473874962247053</v>
      </c>
      <c r="G4">
        <v>0</v>
      </c>
      <c r="H4">
        <f t="shared" si="4"/>
        <v>0.25168629819792609</v>
      </c>
      <c r="I4">
        <f t="shared" si="5"/>
        <v>-1.0826163374360516</v>
      </c>
      <c r="J4">
        <f t="shared" si="6"/>
        <v>1.0826163374360516</v>
      </c>
      <c r="K4">
        <f t="shared" si="7"/>
        <v>0.63106898163419312</v>
      </c>
      <c r="L4">
        <f t="shared" si="8"/>
        <v>0.36893101836580677</v>
      </c>
      <c r="M4">
        <f t="shared" si="9"/>
        <v>1.5846128222154678</v>
      </c>
      <c r="N4">
        <f t="shared" si="10"/>
        <v>2.7105338131489622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0.58139534883720934</v>
      </c>
      <c r="D5">
        <f t="shared" si="1"/>
        <v>0.44843049327354262</v>
      </c>
      <c r="E5">
        <f t="shared" si="2"/>
        <v>2.982584211075201E-2</v>
      </c>
      <c r="F5">
        <f t="shared" si="3"/>
        <v>-0.23088956095526114</v>
      </c>
      <c r="G5">
        <v>0</v>
      </c>
      <c r="H5">
        <f t="shared" si="4"/>
        <v>0.26071540306601315</v>
      </c>
      <c r="I5">
        <f t="shared" si="5"/>
        <v>-1.0626278551055641</v>
      </c>
      <c r="J5">
        <f t="shared" si="6"/>
        <v>1.0626278551055641</v>
      </c>
      <c r="K5">
        <f t="shared" si="7"/>
        <v>0.56654268925198559</v>
      </c>
      <c r="L5">
        <f t="shared" si="8"/>
        <v>0.43345731074801436</v>
      </c>
      <c r="M5">
        <f t="shared" si="9"/>
        <v>1.7650920556760061</v>
      </c>
      <c r="N5">
        <f t="shared" si="10"/>
        <v>2.3070322617798436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0.61728395061728392</v>
      </c>
      <c r="D6">
        <f t="shared" si="1"/>
        <v>0.41152263374485593</v>
      </c>
      <c r="E6">
        <f t="shared" si="2"/>
        <v>2.8806584362139898E-2</v>
      </c>
      <c r="F6">
        <f t="shared" si="3"/>
        <v>-0.2252197327643144</v>
      </c>
      <c r="G6">
        <v>0</v>
      </c>
      <c r="H6">
        <f t="shared" si="4"/>
        <v>0.25402631712645424</v>
      </c>
      <c r="I6">
        <f t="shared" si="5"/>
        <v>-1.0620284147379508</v>
      </c>
      <c r="J6">
        <f t="shared" si="6"/>
        <v>1.0620284147379508</v>
      </c>
      <c r="K6">
        <f t="shared" si="7"/>
        <v>0.60296988579423783</v>
      </c>
      <c r="L6">
        <f t="shared" si="8"/>
        <v>0.39703011420576217</v>
      </c>
      <c r="M6">
        <f t="shared" si="9"/>
        <v>1.6584576171375296</v>
      </c>
      <c r="N6">
        <f t="shared" si="10"/>
        <v>2.5187006330752704</v>
      </c>
    </row>
    <row r="7" spans="1:14" x14ac:dyDescent="0.25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0.64102564102564097</v>
      </c>
      <c r="D7">
        <f t="shared" si="1"/>
        <v>0.38610038610038611</v>
      </c>
      <c r="E7">
        <f t="shared" si="2"/>
        <v>2.7126027126027186E-2</v>
      </c>
      <c r="F7">
        <f t="shared" si="3"/>
        <v>-0.22037422037422028</v>
      </c>
      <c r="G7">
        <v>0</v>
      </c>
      <c r="H7">
        <f t="shared" si="4"/>
        <v>0.24750024750024749</v>
      </c>
      <c r="I7">
        <f t="shared" si="5"/>
        <v>-1.0597597584982437</v>
      </c>
      <c r="J7">
        <f t="shared" si="6"/>
        <v>1.0597597584982437</v>
      </c>
      <c r="K7">
        <f t="shared" si="7"/>
        <v>0.62756302042054757</v>
      </c>
      <c r="L7">
        <f t="shared" si="8"/>
        <v>0.37243697957945238</v>
      </c>
      <c r="M7">
        <f t="shared" si="9"/>
        <v>1.5934654647590165</v>
      </c>
      <c r="N7">
        <f t="shared" si="10"/>
        <v>2.685018016012207</v>
      </c>
    </row>
    <row r="8" spans="1:14" x14ac:dyDescent="0.25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0.81300813008130079</v>
      </c>
      <c r="D8">
        <f t="shared" si="1"/>
        <v>0.24038461538461536</v>
      </c>
      <c r="E8">
        <f t="shared" si="2"/>
        <v>5.3392745465916214E-2</v>
      </c>
      <c r="F8">
        <f t="shared" si="3"/>
        <v>-0.14204190118824256</v>
      </c>
      <c r="G8">
        <v>0</v>
      </c>
      <c r="H8">
        <f t="shared" si="4"/>
        <v>0.19543464665415883</v>
      </c>
      <c r="I8">
        <f t="shared" si="5"/>
        <v>-1.1729852221214705</v>
      </c>
      <c r="J8">
        <f t="shared" si="6"/>
        <v>1.1729852221214705</v>
      </c>
      <c r="K8">
        <f t="shared" si="7"/>
        <v>0.7875339046287082</v>
      </c>
      <c r="L8">
        <f t="shared" si="8"/>
        <v>0.21246609537129163</v>
      </c>
      <c r="M8">
        <f t="shared" si="9"/>
        <v>1.2697866010879384</v>
      </c>
      <c r="N8">
        <f t="shared" si="10"/>
        <v>4.7066333019038469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0.6211180124223602</v>
      </c>
      <c r="D9">
        <f t="shared" si="1"/>
        <v>0.4098360655737705</v>
      </c>
      <c r="E9">
        <f t="shared" si="2"/>
        <v>3.0954077996130813E-2</v>
      </c>
      <c r="F9">
        <f t="shared" si="3"/>
        <v>-0.22360248447204967</v>
      </c>
      <c r="G9">
        <v>0</v>
      </c>
      <c r="H9">
        <f t="shared" si="4"/>
        <v>0.25455656246818043</v>
      </c>
      <c r="I9">
        <f t="shared" si="5"/>
        <v>-1.0669739994407998</v>
      </c>
      <c r="J9">
        <f t="shared" si="6"/>
        <v>1.0669739994407998</v>
      </c>
      <c r="K9">
        <f t="shared" si="7"/>
        <v>0.60574703480867642</v>
      </c>
      <c r="L9">
        <f t="shared" si="8"/>
        <v>0.39425296519132347</v>
      </c>
      <c r="M9">
        <f t="shared" si="9"/>
        <v>1.6508541396588881</v>
      </c>
      <c r="N9">
        <f t="shared" si="10"/>
        <v>2.5364425591947519</v>
      </c>
    </row>
    <row r="10" spans="1:14" x14ac:dyDescent="0.25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0.55555555555555558</v>
      </c>
      <c r="D10">
        <f t="shared" si="1"/>
        <v>0.47846889952153115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0.53858826760586154</v>
      </c>
      <c r="L10">
        <f t="shared" si="8"/>
        <v>0.46141173239413841</v>
      </c>
      <c r="M10">
        <f t="shared" si="9"/>
        <v>1.8567058737562385</v>
      </c>
      <c r="N10">
        <f t="shared" si="10"/>
        <v>2.1672617529928755</v>
      </c>
    </row>
    <row r="11" spans="1:14" x14ac:dyDescent="0.25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0.54945054945054939</v>
      </c>
      <c r="D11">
        <f t="shared" si="1"/>
        <v>0.4854368932038835</v>
      </c>
      <c r="E11">
        <f t="shared" si="2"/>
        <v>3.4887442654432999E-2</v>
      </c>
      <c r="F11">
        <f t="shared" si="3"/>
        <v>-0.2318361250400085</v>
      </c>
      <c r="G11">
        <v>0</v>
      </c>
      <c r="H11">
        <f t="shared" si="4"/>
        <v>0.26672356769444144</v>
      </c>
      <c r="I11">
        <f t="shared" si="5"/>
        <v>-1.0726058003503602</v>
      </c>
      <c r="J11">
        <f t="shared" si="6"/>
        <v>1.0726058003503602</v>
      </c>
      <c r="K11">
        <f t="shared" si="7"/>
        <v>0.53204599306444489</v>
      </c>
      <c r="L11">
        <f t="shared" si="8"/>
        <v>0.46795400693555494</v>
      </c>
      <c r="M11">
        <f t="shared" si="9"/>
        <v>1.8795367562872962</v>
      </c>
      <c r="N11">
        <f t="shared" si="10"/>
        <v>2.1369621483713819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0.5376344086021505</v>
      </c>
      <c r="D12">
        <f t="shared" si="1"/>
        <v>0.49261083743842371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0.5225324395988501</v>
      </c>
      <c r="L12">
        <f t="shared" si="8"/>
        <v>0.47746756040114985</v>
      </c>
      <c r="M12">
        <f t="shared" si="9"/>
        <v>1.9137567818137824</v>
      </c>
      <c r="N12">
        <f t="shared" si="10"/>
        <v>2.0943831224048783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0.64935064935064934</v>
      </c>
      <c r="D14">
        <f t="shared" si="1"/>
        <v>0.37878787878787878</v>
      </c>
      <c r="E14">
        <f t="shared" si="2"/>
        <v>2.813852813852824E-2</v>
      </c>
      <c r="F14">
        <f t="shared" si="3"/>
        <v>-0.21782762691853597</v>
      </c>
      <c r="G14">
        <v>0</v>
      </c>
      <c r="H14">
        <f t="shared" si="4"/>
        <v>0.24596615505706415</v>
      </c>
      <c r="I14">
        <f t="shared" si="5"/>
        <v>-1.0626278551055639</v>
      </c>
      <c r="J14">
        <f t="shared" si="6"/>
        <v>1.0626278551055639</v>
      </c>
      <c r="K14">
        <f t="shared" si="7"/>
        <v>0.63539706501682969</v>
      </c>
      <c r="L14">
        <f t="shared" si="8"/>
        <v>0.36460293498317031</v>
      </c>
      <c r="M14">
        <f t="shared" si="9"/>
        <v>1.5738190417570046</v>
      </c>
      <c r="N14">
        <f t="shared" si="10"/>
        <v>2.7427096823731243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0.58479532163742687</v>
      </c>
      <c r="D15">
        <f t="shared" si="1"/>
        <v>0.44444444444444442</v>
      </c>
      <c r="E15">
        <f t="shared" si="2"/>
        <v>2.9239766081871288E-2</v>
      </c>
      <c r="F15">
        <f t="shared" si="3"/>
        <v>-0.2306692657569851</v>
      </c>
      <c r="G15">
        <v>0</v>
      </c>
      <c r="H15">
        <f t="shared" si="4"/>
        <v>0.25990903183885639</v>
      </c>
      <c r="I15">
        <f t="shared" si="5"/>
        <v>-1.0614897848685503</v>
      </c>
      <c r="J15">
        <f t="shared" si="6"/>
        <v>1.0614897848685503</v>
      </c>
      <c r="K15">
        <f t="shared" si="7"/>
        <v>0.57023669616511363</v>
      </c>
      <c r="L15">
        <f t="shared" si="8"/>
        <v>0.42976330383488626</v>
      </c>
      <c r="M15">
        <f t="shared" si="9"/>
        <v>1.753657747256671</v>
      </c>
      <c r="N15">
        <f t="shared" si="10"/>
        <v>2.3268622310856886</v>
      </c>
    </row>
    <row r="16" spans="1:14" x14ac:dyDescent="0.25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0.70921985815602839</v>
      </c>
      <c r="D16">
        <f t="shared" si="1"/>
        <v>0.32051282051282048</v>
      </c>
      <c r="E16">
        <f t="shared" si="2"/>
        <v>2.9732678668848767E-2</v>
      </c>
      <c r="F16">
        <f t="shared" si="3"/>
        <v>-0.19758137843244239</v>
      </c>
      <c r="G16">
        <v>0</v>
      </c>
      <c r="H16">
        <f t="shared" si="4"/>
        <v>0.22731405710129113</v>
      </c>
      <c r="I16">
        <f t="shared" si="5"/>
        <v>-1.07260580035036</v>
      </c>
      <c r="J16">
        <f t="shared" si="6"/>
        <v>1.07260580035036</v>
      </c>
      <c r="K16">
        <f t="shared" si="7"/>
        <v>0.69455616276927878</v>
      </c>
      <c r="L16">
        <f t="shared" si="8"/>
        <v>0.30544383723072116</v>
      </c>
      <c r="M16">
        <f t="shared" si="9"/>
        <v>1.4397683781436479</v>
      </c>
      <c r="N16">
        <f t="shared" si="10"/>
        <v>3.2739242967427638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0.4854368932038835</v>
      </c>
      <c r="D17">
        <f t="shared" si="1"/>
        <v>0.54347826086956519</v>
      </c>
      <c r="E17">
        <f t="shared" si="2"/>
        <v>2.891515407344869E-2</v>
      </c>
      <c r="F17">
        <f t="shared" si="3"/>
        <v>-0.23490924440692273</v>
      </c>
      <c r="G17">
        <v>0</v>
      </c>
      <c r="H17">
        <f t="shared" si="4"/>
        <v>0.26382439848037148</v>
      </c>
      <c r="I17">
        <f t="shared" si="5"/>
        <v>-1.0597597584982434</v>
      </c>
      <c r="J17">
        <f t="shared" si="6"/>
        <v>1.0597597584982434</v>
      </c>
      <c r="K17">
        <f t="shared" si="7"/>
        <v>0.47095494984925418</v>
      </c>
      <c r="L17">
        <f t="shared" si="8"/>
        <v>0.52904505015074577</v>
      </c>
      <c r="M17">
        <f t="shared" si="9"/>
        <v>2.123345344008138</v>
      </c>
      <c r="N17">
        <f t="shared" si="10"/>
        <v>1.8901981971385247</v>
      </c>
    </row>
    <row r="18" spans="1:14" x14ac:dyDescent="0.25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0.42016806722689076</v>
      </c>
      <c r="D18">
        <f t="shared" si="1"/>
        <v>0.61349693251533743</v>
      </c>
      <c r="E18">
        <f t="shared" si="2"/>
        <v>3.3664999742228252E-2</v>
      </c>
      <c r="F18">
        <f t="shared" si="3"/>
        <v>-0.22410682064236731</v>
      </c>
      <c r="G18">
        <v>0</v>
      </c>
      <c r="H18">
        <f t="shared" si="4"/>
        <v>0.25777182038459556</v>
      </c>
      <c r="I18">
        <f t="shared" si="5"/>
        <v>-1.0724824201463117</v>
      </c>
      <c r="J18">
        <f t="shared" si="6"/>
        <v>1.0724824201463117</v>
      </c>
      <c r="K18">
        <f t="shared" si="7"/>
        <v>0.40322162143360418</v>
      </c>
      <c r="L18">
        <f t="shared" si="8"/>
        <v>0.59677837856639582</v>
      </c>
      <c r="M18">
        <f t="shared" si="9"/>
        <v>2.4800257398019103</v>
      </c>
      <c r="N18">
        <f t="shared" si="10"/>
        <v>1.6756639246921761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0.46728971962616822</v>
      </c>
      <c r="D19">
        <f t="shared" si="1"/>
        <v>0.56818181818181823</v>
      </c>
      <c r="E19">
        <f t="shared" si="2"/>
        <v>3.5471537807986397E-2</v>
      </c>
      <c r="F19">
        <f t="shared" si="3"/>
        <v>-0.23003398470688197</v>
      </c>
      <c r="G19">
        <v>0</v>
      </c>
      <c r="H19">
        <f t="shared" si="4"/>
        <v>0.26550552251486831</v>
      </c>
      <c r="I19">
        <f t="shared" si="5"/>
        <v>-1.0743376064838499</v>
      </c>
      <c r="J19">
        <f t="shared" si="6"/>
        <v>1.0743376064838499</v>
      </c>
      <c r="K19">
        <f t="shared" si="7"/>
        <v>0.4494897427831781</v>
      </c>
      <c r="L19">
        <f t="shared" si="8"/>
        <v>0.55051025721682212</v>
      </c>
      <c r="M19">
        <f t="shared" si="9"/>
        <v>2.2247448713915889</v>
      </c>
      <c r="N19">
        <f t="shared" si="10"/>
        <v>1.8164965809277254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0.42016806722689076</v>
      </c>
      <c r="D21">
        <f t="shared" si="1"/>
        <v>0.61349693251533743</v>
      </c>
      <c r="E21">
        <f t="shared" si="2"/>
        <v>3.3664999742228252E-2</v>
      </c>
      <c r="F21">
        <f t="shared" si="3"/>
        <v>-0.22410682064236731</v>
      </c>
      <c r="G21">
        <v>0</v>
      </c>
      <c r="H21">
        <f t="shared" si="4"/>
        <v>0.25777182038459556</v>
      </c>
      <c r="I21">
        <f t="shared" si="5"/>
        <v>-1.0724824201463117</v>
      </c>
      <c r="J21">
        <f t="shared" si="6"/>
        <v>1.0724824201463117</v>
      </c>
      <c r="K21">
        <f t="shared" si="7"/>
        <v>0.40322162143360418</v>
      </c>
      <c r="L21">
        <f t="shared" si="8"/>
        <v>0.59677837856639582</v>
      </c>
      <c r="M21">
        <f t="shared" si="9"/>
        <v>2.4800257398019103</v>
      </c>
      <c r="N21">
        <f t="shared" si="10"/>
        <v>1.6756639246921761</v>
      </c>
    </row>
    <row r="22" spans="1:14" x14ac:dyDescent="0.25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0.41152263374485593</v>
      </c>
      <c r="D22">
        <f t="shared" si="1"/>
        <v>0.6211180124223602</v>
      </c>
      <c r="E22">
        <f t="shared" si="2"/>
        <v>3.2640646167216181E-2</v>
      </c>
      <c r="F22">
        <f t="shared" si="3"/>
        <v>-0.22296347417120366</v>
      </c>
      <c r="G22">
        <v>0</v>
      </c>
      <c r="H22">
        <f t="shared" si="4"/>
        <v>0.25560412033841978</v>
      </c>
      <c r="I22">
        <f t="shared" si="5"/>
        <v>-1.0706981783012146</v>
      </c>
      <c r="J22">
        <f t="shared" si="6"/>
        <v>1.0706981783012146</v>
      </c>
      <c r="K22">
        <f t="shared" si="7"/>
        <v>0.39508539138067028</v>
      </c>
      <c r="L22">
        <f t="shared" si="8"/>
        <v>0.60491460861932955</v>
      </c>
      <c r="M22">
        <f t="shared" si="9"/>
        <v>2.5310983949707371</v>
      </c>
      <c r="N22">
        <f t="shared" si="10"/>
        <v>1.6531258887637414</v>
      </c>
    </row>
    <row r="23" spans="1:14" x14ac:dyDescent="0.25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0.39525691699604748</v>
      </c>
      <c r="D23">
        <f t="shared" si="1"/>
        <v>0.64102564102564097</v>
      </c>
      <c r="E23">
        <f t="shared" si="2"/>
        <v>3.6282558021688338E-2</v>
      </c>
      <c r="F23">
        <f t="shared" si="3"/>
        <v>-0.21708726056552163</v>
      </c>
      <c r="G23">
        <v>0</v>
      </c>
      <c r="H23">
        <f t="shared" si="4"/>
        <v>0.25336981858720992</v>
      </c>
      <c r="I23">
        <f t="shared" si="5"/>
        <v>-1.0803395392536068</v>
      </c>
      <c r="J23">
        <f t="shared" si="6"/>
        <v>1.0803395392536068</v>
      </c>
      <c r="K23">
        <f t="shared" si="7"/>
        <v>0.3769432136417431</v>
      </c>
      <c r="L23">
        <f t="shared" si="8"/>
        <v>0.6230567863582569</v>
      </c>
      <c r="M23">
        <f t="shared" si="9"/>
        <v>2.6529194950580188</v>
      </c>
      <c r="N23">
        <f t="shared" si="10"/>
        <v>1.6049901419820203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0.43859649122807021</v>
      </c>
      <c r="D24">
        <f t="shared" si="1"/>
        <v>0.59523809523809523</v>
      </c>
      <c r="E24">
        <f t="shared" si="2"/>
        <v>3.383458646616555E-2</v>
      </c>
      <c r="F24">
        <f t="shared" si="3"/>
        <v>-0.2272347535505429</v>
      </c>
      <c r="G24">
        <v>0</v>
      </c>
      <c r="H24">
        <f t="shared" si="4"/>
        <v>0.26106934001670845</v>
      </c>
      <c r="I24">
        <f t="shared" si="5"/>
        <v>-1.0718661571406805</v>
      </c>
      <c r="J24">
        <f t="shared" si="6"/>
        <v>1.0718661571406805</v>
      </c>
      <c r="K24">
        <f t="shared" si="7"/>
        <v>0.42158717195874679</v>
      </c>
      <c r="L24">
        <f t="shared" si="8"/>
        <v>0.57841282804125305</v>
      </c>
      <c r="M24">
        <f t="shared" si="9"/>
        <v>2.3719886811400706</v>
      </c>
      <c r="N24">
        <f t="shared" si="10"/>
        <v>1.728868986855663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0.45662100456621008</v>
      </c>
      <c r="D25">
        <f t="shared" si="1"/>
        <v>0.5780346820809249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0.43921906878344058</v>
      </c>
      <c r="L25">
        <f t="shared" si="8"/>
        <v>0.56078093121655925</v>
      </c>
      <c r="M25">
        <f t="shared" si="9"/>
        <v>2.2767681803292916</v>
      </c>
      <c r="N25">
        <f t="shared" si="10"/>
        <v>1.7832275391935992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0.51546391752577325</v>
      </c>
      <c r="D26">
        <f t="shared" si="1"/>
        <v>0.51546391752577325</v>
      </c>
      <c r="E26">
        <f t="shared" si="2"/>
        <v>3.0927835051546504E-2</v>
      </c>
      <c r="F26">
        <f t="shared" si="3"/>
        <v>-0.23477521521947065</v>
      </c>
      <c r="G26">
        <v>0</v>
      </c>
      <c r="H26">
        <f t="shared" si="4"/>
        <v>0.26570305027101715</v>
      </c>
      <c r="I26">
        <f t="shared" si="5"/>
        <v>-1.0638297872340428</v>
      </c>
      <c r="J26">
        <f t="shared" si="6"/>
        <v>1.0638297872340428</v>
      </c>
      <c r="K26">
        <f t="shared" si="7"/>
        <v>0.49999999999999989</v>
      </c>
      <c r="L26">
        <f t="shared" si="8"/>
        <v>0.49999999999999989</v>
      </c>
      <c r="M26">
        <f t="shared" si="9"/>
        <v>2.0000000000000004</v>
      </c>
      <c r="N26">
        <f t="shared" si="10"/>
        <v>2.0000000000000004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0.48076923076923073</v>
      </c>
      <c r="D27">
        <f t="shared" si="1"/>
        <v>0.5524861878453039</v>
      </c>
      <c r="E27">
        <f t="shared" si="2"/>
        <v>3.3255418614534626E-2</v>
      </c>
      <c r="F27">
        <f t="shared" si="3"/>
        <v>-0.23236294092647691</v>
      </c>
      <c r="G27">
        <v>0</v>
      </c>
      <c r="H27">
        <f t="shared" si="4"/>
        <v>0.26561835954101148</v>
      </c>
      <c r="I27">
        <f t="shared" si="5"/>
        <v>-1.0691671651659735</v>
      </c>
      <c r="J27">
        <f t="shared" si="6"/>
        <v>1.0691671651659735</v>
      </c>
      <c r="K27">
        <f t="shared" si="7"/>
        <v>0.4641016151377545</v>
      </c>
      <c r="L27">
        <f t="shared" si="8"/>
        <v>0.5358983848622455</v>
      </c>
      <c r="M27">
        <f t="shared" si="9"/>
        <v>2.1547005383792519</v>
      </c>
      <c r="N27">
        <f t="shared" si="10"/>
        <v>1.8660254037844384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0.48309178743961356</v>
      </c>
      <c r="D29">
        <f t="shared" si="1"/>
        <v>0.5524861878453039</v>
      </c>
      <c r="E29">
        <f t="shared" si="2"/>
        <v>3.5577975284917462E-2</v>
      </c>
      <c r="F29">
        <f t="shared" si="3"/>
        <v>-0.23132356473696847</v>
      </c>
      <c r="G29">
        <v>0</v>
      </c>
      <c r="H29">
        <f t="shared" si="4"/>
        <v>0.26690154002188599</v>
      </c>
      <c r="I29">
        <f t="shared" si="5"/>
        <v>-1.0741516544951821</v>
      </c>
      <c r="J29">
        <f t="shared" si="6"/>
        <v>1.0741516544951821</v>
      </c>
      <c r="K29">
        <f t="shared" si="7"/>
        <v>0.46525861134990021</v>
      </c>
      <c r="L29">
        <f t="shared" si="8"/>
        <v>0.53474138865009979</v>
      </c>
      <c r="M29">
        <f t="shared" si="9"/>
        <v>2.1493422703098441</v>
      </c>
      <c r="N29">
        <f t="shared" si="10"/>
        <v>1.8700628401410975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0.49019607843137253</v>
      </c>
      <c r="D30">
        <f t="shared" si="1"/>
        <v>0.54347826086956519</v>
      </c>
      <c r="E30">
        <f t="shared" si="2"/>
        <v>3.3674339300937772E-2</v>
      </c>
      <c r="F30">
        <f t="shared" si="3"/>
        <v>-0.23273657289002547</v>
      </c>
      <c r="G30">
        <v>0</v>
      </c>
      <c r="H30">
        <f t="shared" si="4"/>
        <v>0.2664109121909633</v>
      </c>
      <c r="I30">
        <f t="shared" si="5"/>
        <v>-1.0699012312772824</v>
      </c>
      <c r="J30">
        <f t="shared" si="6"/>
        <v>1.0699012312772824</v>
      </c>
      <c r="K30">
        <f t="shared" si="7"/>
        <v>0.47332857821916891</v>
      </c>
      <c r="L30">
        <f t="shared" si="8"/>
        <v>0.52667142178083093</v>
      </c>
      <c r="M30">
        <f t="shared" si="9"/>
        <v>2.1126972805283741</v>
      </c>
      <c r="N30">
        <f t="shared" si="10"/>
        <v>1.8987170342729172</v>
      </c>
    </row>
    <row r="31" spans="1:14" x14ac:dyDescent="0.25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0.52910052910052918</v>
      </c>
      <c r="D31">
        <f t="shared" si="1"/>
        <v>0.50505050505050508</v>
      </c>
      <c r="E31">
        <f t="shared" si="2"/>
        <v>3.4151034151034265E-2</v>
      </c>
      <c r="F31">
        <f t="shared" si="3"/>
        <v>-0.23307145529367745</v>
      </c>
      <c r="G31">
        <v>0</v>
      </c>
      <c r="H31">
        <f t="shared" si="4"/>
        <v>0.26722248944471172</v>
      </c>
      <c r="I31">
        <f t="shared" si="5"/>
        <v>-1.0707595557083738</v>
      </c>
      <c r="J31">
        <f t="shared" si="6"/>
        <v>1.0707595557083738</v>
      </c>
      <c r="K31">
        <f t="shared" si="7"/>
        <v>0.5120390612350737</v>
      </c>
      <c r="L31">
        <f t="shared" si="8"/>
        <v>0.48796093876492608</v>
      </c>
      <c r="M31">
        <f t="shared" si="9"/>
        <v>1.9529760045804527</v>
      </c>
      <c r="N31">
        <f t="shared" si="10"/>
        <v>2.0493443645942064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0.47846889952153115</v>
      </c>
      <c r="D32">
        <f t="shared" si="1"/>
        <v>0.55865921787709494</v>
      </c>
      <c r="E32">
        <f t="shared" si="2"/>
        <v>3.7128117398625982E-2</v>
      </c>
      <c r="F32">
        <f t="shared" si="3"/>
        <v>-0.23017294378658693</v>
      </c>
      <c r="G32">
        <v>0</v>
      </c>
      <c r="H32">
        <f t="shared" si="4"/>
        <v>0.26730106118521291</v>
      </c>
      <c r="I32">
        <f t="shared" si="5"/>
        <v>-1.077638764691236</v>
      </c>
      <c r="J32">
        <f t="shared" si="6"/>
        <v>1.077638764691236</v>
      </c>
      <c r="K32">
        <f t="shared" si="7"/>
        <v>0.45984913425207868</v>
      </c>
      <c r="L32">
        <f t="shared" si="8"/>
        <v>0.54015086574792148</v>
      </c>
      <c r="M32">
        <f t="shared" si="9"/>
        <v>2.1746262535134471</v>
      </c>
      <c r="N32">
        <f t="shared" si="10"/>
        <v>1.8513346241060764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0.5</v>
      </c>
      <c r="D33">
        <f t="shared" si="1"/>
        <v>0.53475935828876997</v>
      </c>
      <c r="E33">
        <f t="shared" si="2"/>
        <v>3.475935828876997E-2</v>
      </c>
      <c r="F33">
        <f t="shared" si="3"/>
        <v>-0.23262032085561501</v>
      </c>
      <c r="G33">
        <v>0</v>
      </c>
      <c r="H33">
        <f t="shared" si="4"/>
        <v>0.26737967914438499</v>
      </c>
      <c r="I33">
        <f t="shared" si="5"/>
        <v>-1.0721125348377947</v>
      </c>
      <c r="J33">
        <f t="shared" si="6"/>
        <v>1.0721125348377947</v>
      </c>
      <c r="K33">
        <f t="shared" si="7"/>
        <v>0.48259927160678084</v>
      </c>
      <c r="L33">
        <f t="shared" si="8"/>
        <v>0.51740072839321916</v>
      </c>
      <c r="M33">
        <f t="shared" si="9"/>
        <v>2.0721125348377947</v>
      </c>
      <c r="N33">
        <f t="shared" si="10"/>
        <v>1.9327379053088816</v>
      </c>
    </row>
    <row r="34" spans="1:14" x14ac:dyDescent="0.25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0.46082949308755761</v>
      </c>
      <c r="D34">
        <f t="shared" si="1"/>
        <v>0.5780346820809249</v>
      </c>
      <c r="E34">
        <f t="shared" si="2"/>
        <v>3.8864175168482618E-2</v>
      </c>
      <c r="F34">
        <f t="shared" si="3"/>
        <v>-0.22751125436189756</v>
      </c>
      <c r="G34">
        <v>0</v>
      </c>
      <c r="H34">
        <f t="shared" si="4"/>
        <v>0.26637542953038013</v>
      </c>
      <c r="I34">
        <f t="shared" si="5"/>
        <v>-1.0820457886019927</v>
      </c>
      <c r="J34">
        <f t="shared" si="6"/>
        <v>1.0820457886019927</v>
      </c>
      <c r="K34">
        <f t="shared" si="7"/>
        <v>0.44130751828400394</v>
      </c>
      <c r="L34">
        <f t="shared" si="8"/>
        <v>0.55869248171599584</v>
      </c>
      <c r="M34">
        <f t="shared" si="9"/>
        <v>2.2659935726643319</v>
      </c>
      <c r="N34">
        <f t="shared" si="10"/>
        <v>1.789893425679455</v>
      </c>
    </row>
    <row r="35" spans="1:14" x14ac:dyDescent="0.25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0.47846889952153115</v>
      </c>
      <c r="D35">
        <f t="shared" si="1"/>
        <v>0.5617977528089888</v>
      </c>
      <c r="E35">
        <f t="shared" si="2"/>
        <v>4.0266652330519959E-2</v>
      </c>
      <c r="F35">
        <f t="shared" si="3"/>
        <v>-0.22853610020966608</v>
      </c>
      <c r="G35">
        <v>0</v>
      </c>
      <c r="H35">
        <f t="shared" si="4"/>
        <v>0.26880275254018604</v>
      </c>
      <c r="I35">
        <f t="shared" si="5"/>
        <v>-1.084524705455941</v>
      </c>
      <c r="J35">
        <f t="shared" si="6"/>
        <v>1.084524705455941</v>
      </c>
      <c r="K35">
        <f t="shared" si="7"/>
        <v>0.45826743412464838</v>
      </c>
      <c r="L35">
        <f t="shared" si="8"/>
        <v>0.54173256587535168</v>
      </c>
      <c r="M35">
        <f t="shared" si="9"/>
        <v>2.1821319289469754</v>
      </c>
      <c r="N35">
        <f t="shared" si="10"/>
        <v>1.8459292702556338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0.48309178743961356</v>
      </c>
      <c r="D36">
        <f t="shared" si="1"/>
        <v>0.55555555555555558</v>
      </c>
      <c r="E36">
        <f t="shared" si="2"/>
        <v>3.8647342995169254E-2</v>
      </c>
      <c r="F36">
        <f t="shared" si="3"/>
        <v>-0.22973698336017168</v>
      </c>
      <c r="G36">
        <v>0</v>
      </c>
      <c r="H36">
        <f t="shared" si="4"/>
        <v>0.26838432635534087</v>
      </c>
      <c r="I36">
        <f t="shared" si="5"/>
        <v>-1.0808442529177926</v>
      </c>
      <c r="J36">
        <f t="shared" si="6"/>
        <v>1.0808442529177926</v>
      </c>
      <c r="K36">
        <f t="shared" si="7"/>
        <v>0.46371363147270434</v>
      </c>
      <c r="L36">
        <f t="shared" si="8"/>
        <v>0.53628636852729539</v>
      </c>
      <c r="M36">
        <f t="shared" si="9"/>
        <v>2.1565033506220384</v>
      </c>
      <c r="N36">
        <f t="shared" si="10"/>
        <v>1.8646754023342345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0.50761421319796951</v>
      </c>
      <c r="D37">
        <f t="shared" si="1"/>
        <v>0.52631578947368418</v>
      </c>
      <c r="E37">
        <f t="shared" si="2"/>
        <v>3.3930002671653803E-2</v>
      </c>
      <c r="F37">
        <f t="shared" si="3"/>
        <v>-0.23323537269569861</v>
      </c>
      <c r="G37">
        <v>0</v>
      </c>
      <c r="H37">
        <f t="shared" si="4"/>
        <v>0.26716537536735235</v>
      </c>
      <c r="I37">
        <f t="shared" si="5"/>
        <v>-1.0702688317798925</v>
      </c>
      <c r="J37">
        <f t="shared" si="6"/>
        <v>1.0702688317798925</v>
      </c>
      <c r="K37">
        <f t="shared" si="7"/>
        <v>0.49063843062637452</v>
      </c>
      <c r="L37">
        <f t="shared" si="8"/>
        <v>0.50936156937362553</v>
      </c>
      <c r="M37">
        <f t="shared" si="9"/>
        <v>2.0381607668264961</v>
      </c>
      <c r="N37">
        <f t="shared" si="10"/>
        <v>1.963241948601903</v>
      </c>
    </row>
    <row r="38" spans="1:14" x14ac:dyDescent="0.25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0.50505050505050508</v>
      </c>
      <c r="D38">
        <f t="shared" si="1"/>
        <v>0.52910052910052918</v>
      </c>
      <c r="E38">
        <f t="shared" si="2"/>
        <v>3.4151034151034265E-2</v>
      </c>
      <c r="F38">
        <f t="shared" si="3"/>
        <v>-0.23307145529367745</v>
      </c>
      <c r="G38">
        <v>0</v>
      </c>
      <c r="H38">
        <f t="shared" si="4"/>
        <v>0.26722248944471172</v>
      </c>
      <c r="I38">
        <f t="shared" si="5"/>
        <v>-1.0707595557083738</v>
      </c>
      <c r="J38">
        <f t="shared" si="6"/>
        <v>1.0707595557083738</v>
      </c>
      <c r="K38">
        <f t="shared" si="7"/>
        <v>0.48796093876492608</v>
      </c>
      <c r="L38">
        <f t="shared" si="8"/>
        <v>0.5120390612350737</v>
      </c>
      <c r="M38">
        <f t="shared" si="9"/>
        <v>2.0493443645942064</v>
      </c>
      <c r="N38">
        <f t="shared" si="10"/>
        <v>1.9529760045804527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0.49261083743842371</v>
      </c>
      <c r="D39">
        <f t="shared" si="1"/>
        <v>0.54054054054054046</v>
      </c>
      <c r="E39">
        <f t="shared" si="2"/>
        <v>3.315137797896428E-2</v>
      </c>
      <c r="F39">
        <f t="shared" si="3"/>
        <v>-0.23312475036612956</v>
      </c>
      <c r="G39">
        <v>0</v>
      </c>
      <c r="H39">
        <f t="shared" si="4"/>
        <v>0.26627612834509384</v>
      </c>
      <c r="I39">
        <f t="shared" si="5"/>
        <v>-1.0687396570715308</v>
      </c>
      <c r="J39">
        <f t="shared" si="6"/>
        <v>1.0687396570715308</v>
      </c>
      <c r="K39">
        <f t="shared" si="7"/>
        <v>0.47600872092291718</v>
      </c>
      <c r="L39">
        <f t="shared" si="8"/>
        <v>0.52399127907708287</v>
      </c>
      <c r="M39">
        <f t="shared" si="9"/>
        <v>2.1008018467836762</v>
      </c>
      <c r="N39">
        <f t="shared" si="10"/>
        <v>1.9084287085108012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0.48780487804878053</v>
      </c>
      <c r="D40">
        <f t="shared" si="1"/>
        <v>0.54644808743169393</v>
      </c>
      <c r="E40">
        <f t="shared" si="2"/>
        <v>3.4252965480474407E-2</v>
      </c>
      <c r="F40">
        <f t="shared" si="3"/>
        <v>-0.23230707716913246</v>
      </c>
      <c r="G40">
        <v>0</v>
      </c>
      <c r="H40">
        <f t="shared" si="4"/>
        <v>0.26656004264960681</v>
      </c>
      <c r="I40">
        <f t="shared" si="5"/>
        <v>-1.0711894933108055</v>
      </c>
      <c r="J40">
        <f t="shared" si="6"/>
        <v>1.0711894933108055</v>
      </c>
      <c r="K40">
        <f t="shared" si="7"/>
        <v>0.47064383372894186</v>
      </c>
      <c r="L40">
        <f t="shared" si="8"/>
        <v>0.52935616627105819</v>
      </c>
      <c r="M40">
        <f t="shared" si="9"/>
        <v>2.1247489679763456</v>
      </c>
      <c r="N40">
        <f t="shared" si="10"/>
        <v>1.8890872794479689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0.47619047619047616</v>
      </c>
      <c r="D41">
        <f t="shared" si="1"/>
        <v>0.5617977528089888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0.45713404422735271</v>
      </c>
      <c r="L41">
        <f t="shared" si="8"/>
        <v>0.54286595577264729</v>
      </c>
      <c r="M41">
        <f t="shared" si="9"/>
        <v>2.1875421719907089</v>
      </c>
      <c r="N41">
        <f t="shared" si="10"/>
        <v>1.8420753583206844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0.50505050505050508</v>
      </c>
      <c r="D42">
        <f t="shared" si="1"/>
        <v>0.52910052910052918</v>
      </c>
      <c r="E42">
        <f t="shared" si="2"/>
        <v>3.4151034151034265E-2</v>
      </c>
      <c r="F42">
        <f t="shared" si="3"/>
        <v>-0.23307145529367745</v>
      </c>
      <c r="G42">
        <v>0</v>
      </c>
      <c r="H42">
        <f t="shared" si="4"/>
        <v>0.26722248944471172</v>
      </c>
      <c r="I42">
        <f t="shared" si="5"/>
        <v>-1.0707595557083738</v>
      </c>
      <c r="J42">
        <f t="shared" si="6"/>
        <v>1.0707595557083738</v>
      </c>
      <c r="K42">
        <f t="shared" si="7"/>
        <v>0.48796093876492608</v>
      </c>
      <c r="L42">
        <f t="shared" si="8"/>
        <v>0.5120390612350737</v>
      </c>
      <c r="M42">
        <f t="shared" si="9"/>
        <v>2.0493443645942064</v>
      </c>
      <c r="N42">
        <f t="shared" si="10"/>
        <v>1.9529760045804527</v>
      </c>
    </row>
    <row r="43" spans="1:14" x14ac:dyDescent="0.25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0.5</v>
      </c>
      <c r="D43">
        <f t="shared" si="1"/>
        <v>0.53191489361702127</v>
      </c>
      <c r="E43">
        <f t="shared" si="2"/>
        <v>3.1914893617021267E-2</v>
      </c>
      <c r="F43">
        <f t="shared" si="3"/>
        <v>-0.23404255319148937</v>
      </c>
      <c r="G43">
        <v>0</v>
      </c>
      <c r="H43">
        <f t="shared" si="4"/>
        <v>0.26595744680851063</v>
      </c>
      <c r="I43">
        <f t="shared" si="5"/>
        <v>-1.0660035817780522</v>
      </c>
      <c r="J43">
        <f t="shared" si="6"/>
        <v>1.0660035817780522</v>
      </c>
      <c r="K43">
        <f t="shared" si="7"/>
        <v>0.48402626637238261</v>
      </c>
      <c r="L43">
        <f t="shared" si="8"/>
        <v>0.51597373362761745</v>
      </c>
      <c r="M43">
        <f t="shared" si="9"/>
        <v>2.0660035817780522</v>
      </c>
      <c r="N43">
        <f t="shared" si="10"/>
        <v>1.9380831519646857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0.44843049327354262</v>
      </c>
      <c r="D45">
        <f t="shared" si="1"/>
        <v>0.59171597633136097</v>
      </c>
      <c r="E45">
        <f t="shared" si="2"/>
        <v>4.0146469604903645E-2</v>
      </c>
      <c r="F45">
        <f t="shared" si="3"/>
        <v>-0.2251970175392044</v>
      </c>
      <c r="G45">
        <v>0</v>
      </c>
      <c r="H45">
        <f t="shared" si="4"/>
        <v>0.26534348714410805</v>
      </c>
      <c r="I45">
        <f t="shared" si="5"/>
        <v>-1.0854826817097272</v>
      </c>
      <c r="J45">
        <f t="shared" si="6"/>
        <v>1.0854826817097272</v>
      </c>
      <c r="K45">
        <f t="shared" si="7"/>
        <v>0.42823917030934305</v>
      </c>
      <c r="L45">
        <f t="shared" si="8"/>
        <v>0.571760829690657</v>
      </c>
      <c r="M45">
        <f t="shared" si="9"/>
        <v>2.3351436985029639</v>
      </c>
      <c r="N45">
        <f t="shared" si="10"/>
        <v>1.7489830503797115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0.47169811320754712</v>
      </c>
      <c r="D47">
        <f t="shared" si="1"/>
        <v>0.56818181818181823</v>
      </c>
      <c r="E47">
        <f t="shared" si="2"/>
        <v>3.9879931389365408E-2</v>
      </c>
      <c r="F47">
        <f t="shared" si="3"/>
        <v>-0.22813036020583177</v>
      </c>
      <c r="G47">
        <v>0</v>
      </c>
      <c r="H47">
        <f t="shared" si="4"/>
        <v>0.26801029159519724</v>
      </c>
      <c r="I47">
        <f t="shared" si="5"/>
        <v>-1.0838874619051502</v>
      </c>
      <c r="J47">
        <f t="shared" si="6"/>
        <v>1.0838874619051502</v>
      </c>
      <c r="K47">
        <f t="shared" si="7"/>
        <v>0.45168057659351019</v>
      </c>
      <c r="L47">
        <f t="shared" si="8"/>
        <v>0.54831942340648987</v>
      </c>
      <c r="M47">
        <f t="shared" si="9"/>
        <v>2.2139539573337679</v>
      </c>
      <c r="N47">
        <f t="shared" si="10"/>
        <v>1.8237544710479137</v>
      </c>
    </row>
    <row r="48" spans="1:14" x14ac:dyDescent="0.25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0.44247787610619471</v>
      </c>
      <c r="D48">
        <f t="shared" si="1"/>
        <v>0.59523809523809523</v>
      </c>
      <c r="E48">
        <f t="shared" si="2"/>
        <v>3.7715971344289834E-2</v>
      </c>
      <c r="F48">
        <f t="shared" si="3"/>
        <v>-0.22566371681415942</v>
      </c>
      <c r="G48">
        <v>0</v>
      </c>
      <c r="H48">
        <f t="shared" si="4"/>
        <v>0.26337968815844925</v>
      </c>
      <c r="I48">
        <f t="shared" si="5"/>
        <v>-1.080339539253607</v>
      </c>
      <c r="J48">
        <f t="shared" si="6"/>
        <v>1.080339539253607</v>
      </c>
      <c r="K48">
        <f t="shared" si="7"/>
        <v>0.4235084779870531</v>
      </c>
      <c r="L48">
        <f t="shared" si="8"/>
        <v>0.57649152201294696</v>
      </c>
      <c r="M48">
        <f t="shared" si="9"/>
        <v>2.3612278194595446</v>
      </c>
      <c r="N48">
        <f t="shared" si="10"/>
        <v>1.7346308866924531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0.45662100456621008</v>
      </c>
      <c r="D49">
        <f t="shared" si="1"/>
        <v>0.58479532163742687</v>
      </c>
      <c r="E49">
        <f t="shared" si="2"/>
        <v>4.1416326203636888E-2</v>
      </c>
      <c r="F49">
        <f t="shared" si="3"/>
        <v>-0.22561350102806488</v>
      </c>
      <c r="G49">
        <v>0</v>
      </c>
      <c r="H49">
        <f t="shared" si="4"/>
        <v>0.26702982723170177</v>
      </c>
      <c r="I49">
        <f t="shared" si="5"/>
        <v>-1.0879209623669537</v>
      </c>
      <c r="J49">
        <f t="shared" si="6"/>
        <v>1.0879209623669537</v>
      </c>
      <c r="K49">
        <f t="shared" si="7"/>
        <v>0.43580087729966505</v>
      </c>
      <c r="L49">
        <f t="shared" si="8"/>
        <v>0.5641991227003349</v>
      </c>
      <c r="M49">
        <f t="shared" si="9"/>
        <v>2.2946259452166746</v>
      </c>
      <c r="N49">
        <f t="shared" si="10"/>
        <v>1.7724238832805375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0.55865921787709494</v>
      </c>
      <c r="D50">
        <f t="shared" si="1"/>
        <v>0.4854368932038835</v>
      </c>
      <c r="E50">
        <f t="shared" si="2"/>
        <v>4.4096111080978329E-2</v>
      </c>
      <c r="F50">
        <f t="shared" si="3"/>
        <v>-0.22709768400499009</v>
      </c>
      <c r="G50">
        <v>0</v>
      </c>
      <c r="H50">
        <f t="shared" si="4"/>
        <v>0.27119379508596841</v>
      </c>
      <c r="I50">
        <f t="shared" si="5"/>
        <v>-1.0927819720786569</v>
      </c>
      <c r="J50">
        <f t="shared" si="6"/>
        <v>1.0927819720786569</v>
      </c>
      <c r="K50">
        <f t="shared" si="7"/>
        <v>0.53668287622715694</v>
      </c>
      <c r="L50">
        <f t="shared" si="8"/>
        <v>0.46331712377284329</v>
      </c>
      <c r="M50">
        <f t="shared" si="9"/>
        <v>1.863297757942139</v>
      </c>
      <c r="N50">
        <f t="shared" si="10"/>
        <v>2.1583488904033761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0.49261083743842371</v>
      </c>
      <c r="D51">
        <f t="shared" si="1"/>
        <v>0.54644808743169393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0.47304012528552486</v>
      </c>
      <c r="L51">
        <f t="shared" si="8"/>
        <v>0.52695987471447536</v>
      </c>
      <c r="M51">
        <f t="shared" si="9"/>
        <v>2.113985572357957</v>
      </c>
      <c r="N51">
        <f t="shared" si="10"/>
        <v>1.8976776942301987</v>
      </c>
    </row>
    <row r="52" spans="1:14" x14ac:dyDescent="0.25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0.5780346820809249</v>
      </c>
      <c r="D52">
        <f t="shared" si="1"/>
        <v>0.46511627906976744</v>
      </c>
      <c r="E52">
        <f t="shared" si="2"/>
        <v>4.3150961150692391E-2</v>
      </c>
      <c r="F52">
        <f t="shared" si="3"/>
        <v>-0.22570237935206339</v>
      </c>
      <c r="G52">
        <v>0</v>
      </c>
      <c r="H52">
        <f t="shared" si="4"/>
        <v>0.26885334050275578</v>
      </c>
      <c r="I52">
        <f t="shared" si="5"/>
        <v>-1.0914143252235409</v>
      </c>
      <c r="J52">
        <f t="shared" si="6"/>
        <v>1.0914143252235409</v>
      </c>
      <c r="K52">
        <f t="shared" si="7"/>
        <v>0.55656589041628013</v>
      </c>
      <c r="L52">
        <f t="shared" si="8"/>
        <v>0.44343410958372004</v>
      </c>
      <c r="M52">
        <f t="shared" si="9"/>
        <v>1.7967324574131842</v>
      </c>
      <c r="N52">
        <f t="shared" si="10"/>
        <v>2.2551264740070716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0.53475935828876997</v>
      </c>
      <c r="D53">
        <f t="shared" si="1"/>
        <v>0.50251256281407031</v>
      </c>
      <c r="E53">
        <f t="shared" si="2"/>
        <v>3.7271921102840277E-2</v>
      </c>
      <c r="F53">
        <f t="shared" si="3"/>
        <v>-0.23145137451965714</v>
      </c>
      <c r="G53">
        <v>0</v>
      </c>
      <c r="H53">
        <f t="shared" si="4"/>
        <v>0.26872329562249747</v>
      </c>
      <c r="I53">
        <f t="shared" si="5"/>
        <v>-1.077513639725393</v>
      </c>
      <c r="J53">
        <f t="shared" si="6"/>
        <v>1.077513639725393</v>
      </c>
      <c r="K53">
        <f t="shared" si="7"/>
        <v>0.51614585087099007</v>
      </c>
      <c r="L53">
        <f t="shared" si="8"/>
        <v>0.48385414912900976</v>
      </c>
      <c r="M53">
        <f t="shared" si="9"/>
        <v>1.9374368665610926</v>
      </c>
      <c r="N53">
        <f t="shared" si="10"/>
        <v>2.0667385033281396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0.54054054054054046</v>
      </c>
      <c r="D54">
        <f t="shared" si="1"/>
        <v>0.49751243781094534</v>
      </c>
      <c r="E54">
        <f t="shared" si="2"/>
        <v>3.80529783514858E-2</v>
      </c>
      <c r="F54">
        <f t="shared" si="3"/>
        <v>-0.23087266370848458</v>
      </c>
      <c r="G54">
        <v>0</v>
      </c>
      <c r="H54">
        <f t="shared" si="4"/>
        <v>0.26892564205997044</v>
      </c>
      <c r="I54">
        <f t="shared" si="5"/>
        <v>-1.0792693660942112</v>
      </c>
      <c r="J54">
        <f t="shared" si="6"/>
        <v>1.0792693660942112</v>
      </c>
      <c r="K54">
        <f t="shared" si="7"/>
        <v>0.52154530755074879</v>
      </c>
      <c r="L54">
        <f t="shared" si="8"/>
        <v>0.47845469244925098</v>
      </c>
      <c r="M54">
        <f t="shared" si="9"/>
        <v>1.91737896118008</v>
      </c>
      <c r="N54">
        <f t="shared" si="10"/>
        <v>2.0900620597551534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0.59523809523809523</v>
      </c>
      <c r="D55">
        <f t="shared" si="1"/>
        <v>0.4504504504504504</v>
      </c>
      <c r="E55">
        <f t="shared" si="2"/>
        <v>4.5688545688545634E-2</v>
      </c>
      <c r="F55">
        <f t="shared" si="3"/>
        <v>-0.22243672243672252</v>
      </c>
      <c r="G55">
        <v>0</v>
      </c>
      <c r="H55">
        <f t="shared" si="4"/>
        <v>0.2681252681252681</v>
      </c>
      <c r="I55">
        <f t="shared" si="5"/>
        <v>-1.0979071877276467</v>
      </c>
      <c r="J55">
        <f t="shared" si="6"/>
        <v>1.0979071877276467</v>
      </c>
      <c r="K55">
        <f t="shared" si="7"/>
        <v>0.57254851307619281</v>
      </c>
      <c r="L55">
        <f t="shared" si="8"/>
        <v>0.42745148692380741</v>
      </c>
      <c r="M55">
        <f t="shared" si="9"/>
        <v>1.7465768876547993</v>
      </c>
      <c r="N55">
        <f t="shared" si="10"/>
        <v>2.3394467690277296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0.5617977528089888</v>
      </c>
      <c r="D56">
        <f t="shared" si="1"/>
        <v>0.48076923076923073</v>
      </c>
      <c r="E56">
        <f t="shared" si="2"/>
        <v>4.2566983578219642E-2</v>
      </c>
      <c r="F56">
        <f t="shared" si="3"/>
        <v>-0.22752808988764039</v>
      </c>
      <c r="G56">
        <v>0</v>
      </c>
      <c r="H56">
        <f t="shared" si="4"/>
        <v>0.27009507346585998</v>
      </c>
      <c r="I56">
        <f t="shared" si="5"/>
        <v>-1.0895340841010226</v>
      </c>
      <c r="J56">
        <f t="shared" si="6"/>
        <v>1.0895340841010226</v>
      </c>
      <c r="K56">
        <f t="shared" si="7"/>
        <v>0.54058829184432911</v>
      </c>
      <c r="L56">
        <f t="shared" si="8"/>
        <v>0.45941170815567078</v>
      </c>
      <c r="M56">
        <f t="shared" si="9"/>
        <v>1.8498365855987975</v>
      </c>
      <c r="N56">
        <f t="shared" si="10"/>
        <v>2.1766968108291049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0.55865921787709494</v>
      </c>
      <c r="D57">
        <f t="shared" si="1"/>
        <v>0.47169811320754712</v>
      </c>
      <c r="E57">
        <f t="shared" si="2"/>
        <v>3.0357331084642114E-2</v>
      </c>
      <c r="F57">
        <f t="shared" si="3"/>
        <v>-0.23316116791398755</v>
      </c>
      <c r="G57">
        <v>0</v>
      </c>
      <c r="H57">
        <f t="shared" si="4"/>
        <v>0.26351849899862967</v>
      </c>
      <c r="I57">
        <f t="shared" si="5"/>
        <v>-1.0631081389064057</v>
      </c>
      <c r="J57">
        <f t="shared" si="6"/>
        <v>1.0631081389064057</v>
      </c>
      <c r="K57">
        <f t="shared" si="7"/>
        <v>0.54352096574427933</v>
      </c>
      <c r="L57">
        <f t="shared" si="8"/>
        <v>0.4564790342557204</v>
      </c>
      <c r="M57">
        <f t="shared" si="9"/>
        <v>1.8398554297360612</v>
      </c>
      <c r="N57">
        <f t="shared" si="10"/>
        <v>2.1906811155751749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0.64102564102564097</v>
      </c>
      <c r="D58">
        <f t="shared" si="1"/>
        <v>0.38759689922480617</v>
      </c>
      <c r="E58">
        <f t="shared" si="2"/>
        <v>2.8622540250447193E-2</v>
      </c>
      <c r="F58">
        <f t="shared" si="3"/>
        <v>-0.21983701053468496</v>
      </c>
      <c r="G58">
        <v>0</v>
      </c>
      <c r="H58">
        <f t="shared" si="4"/>
        <v>0.24845955078513213</v>
      </c>
      <c r="I58">
        <f t="shared" si="5"/>
        <v>-1.0631081389064057</v>
      </c>
      <c r="J58">
        <f t="shared" si="6"/>
        <v>1.0631081389064057</v>
      </c>
      <c r="K58">
        <f t="shared" si="7"/>
        <v>0.62682541048589435</v>
      </c>
      <c r="L58">
        <f t="shared" si="8"/>
        <v>0.37317458951410554</v>
      </c>
      <c r="M58">
        <f t="shared" si="9"/>
        <v>1.5953405577875872</v>
      </c>
      <c r="N58">
        <f t="shared" si="10"/>
        <v>2.679710859472122</v>
      </c>
    </row>
    <row r="59" spans="1:14" x14ac:dyDescent="0.25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0.37593984962406013</v>
      </c>
      <c r="D59">
        <f t="shared" si="1"/>
        <v>0.66666666666666663</v>
      </c>
      <c r="E59">
        <f t="shared" si="2"/>
        <v>4.2606516290726759E-2</v>
      </c>
      <c r="F59">
        <f t="shared" si="3"/>
        <v>-0.20802005012531333</v>
      </c>
      <c r="G59">
        <v>0</v>
      </c>
      <c r="H59">
        <f t="shared" si="4"/>
        <v>0.25062656641604009</v>
      </c>
      <c r="I59">
        <f t="shared" si="5"/>
        <v>-1.0976425998969033</v>
      </c>
      <c r="J59">
        <f t="shared" si="6"/>
        <v>1.0976425998969033</v>
      </c>
      <c r="K59">
        <f t="shared" si="7"/>
        <v>0.35434772234002576</v>
      </c>
      <c r="L59">
        <f t="shared" si="8"/>
        <v>0.64565227765997424</v>
      </c>
      <c r="M59">
        <f t="shared" si="9"/>
        <v>2.8220867158288598</v>
      </c>
      <c r="N59">
        <f t="shared" si="10"/>
        <v>1.5488212999484516</v>
      </c>
    </row>
    <row r="60" spans="1:14" x14ac:dyDescent="0.25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0.38610038610038611</v>
      </c>
      <c r="D60">
        <f t="shared" si="1"/>
        <v>0.65789473684210531</v>
      </c>
      <c r="E60">
        <f t="shared" si="2"/>
        <v>4.3995122942491527E-2</v>
      </c>
      <c r="F60">
        <f t="shared" si="3"/>
        <v>-0.21001828896565722</v>
      </c>
      <c r="G60">
        <v>0</v>
      </c>
      <c r="H60">
        <f t="shared" si="4"/>
        <v>0.25401341190814875</v>
      </c>
      <c r="I60">
        <f t="shared" si="5"/>
        <v>-1.0997646755364594</v>
      </c>
      <c r="J60">
        <f t="shared" si="6"/>
        <v>1.0997646755364594</v>
      </c>
      <c r="K60">
        <f t="shared" si="7"/>
        <v>0.36381816236779846</v>
      </c>
      <c r="L60">
        <f t="shared" si="8"/>
        <v>0.63618183763220149</v>
      </c>
      <c r="M60">
        <f t="shared" si="9"/>
        <v>2.7486258341029703</v>
      </c>
      <c r="N60">
        <f t="shared" si="10"/>
        <v>1.5718776312789586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0.38610038610038611</v>
      </c>
      <c r="D62">
        <f t="shared" si="1"/>
        <v>0.65789473684210531</v>
      </c>
      <c r="E62">
        <f t="shared" si="2"/>
        <v>4.3995122942491527E-2</v>
      </c>
      <c r="F62">
        <f t="shared" si="3"/>
        <v>-0.21001828896565722</v>
      </c>
      <c r="G62">
        <v>0</v>
      </c>
      <c r="H62">
        <f t="shared" si="4"/>
        <v>0.25401341190814875</v>
      </c>
      <c r="I62">
        <f t="shared" si="5"/>
        <v>-1.0997646755364594</v>
      </c>
      <c r="J62">
        <f t="shared" si="6"/>
        <v>1.0997646755364594</v>
      </c>
      <c r="K62">
        <f t="shared" si="7"/>
        <v>0.36381816236779846</v>
      </c>
      <c r="L62">
        <f t="shared" si="8"/>
        <v>0.63618183763220149</v>
      </c>
      <c r="M62">
        <f t="shared" si="9"/>
        <v>2.7486258341029703</v>
      </c>
      <c r="N62">
        <f t="shared" si="10"/>
        <v>1.5718776312789586</v>
      </c>
    </row>
    <row r="63" spans="1:14" x14ac:dyDescent="0.25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0.37878787878787878</v>
      </c>
      <c r="D63">
        <f t="shared" si="1"/>
        <v>0.66225165562913912</v>
      </c>
      <c r="E63">
        <f t="shared" si="2"/>
        <v>4.1039534417017798E-2</v>
      </c>
      <c r="F63">
        <f t="shared" si="3"/>
        <v>-0.20981336544250462</v>
      </c>
      <c r="G63">
        <v>0</v>
      </c>
      <c r="H63">
        <f t="shared" si="4"/>
        <v>0.25085289985952242</v>
      </c>
      <c r="I63">
        <f t="shared" si="5"/>
        <v>-1.0934350421017383</v>
      </c>
      <c r="J63">
        <f t="shared" si="6"/>
        <v>1.0934350421017383</v>
      </c>
      <c r="K63">
        <f t="shared" si="7"/>
        <v>0.35800802585300368</v>
      </c>
      <c r="L63">
        <f t="shared" si="8"/>
        <v>0.64199197414699649</v>
      </c>
      <c r="M63">
        <f t="shared" si="9"/>
        <v>2.7932334690468505</v>
      </c>
      <c r="N63">
        <f t="shared" si="10"/>
        <v>1.5576518714718863</v>
      </c>
    </row>
    <row r="64" spans="1:14" x14ac:dyDescent="0.25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0.39840637450199207</v>
      </c>
      <c r="D64">
        <f t="shared" si="1"/>
        <v>0.64516129032258063</v>
      </c>
      <c r="E64">
        <f t="shared" si="2"/>
        <v>4.3567664824572638E-2</v>
      </c>
      <c r="F64">
        <f t="shared" si="3"/>
        <v>-0.21346870582187383</v>
      </c>
      <c r="G64">
        <v>0</v>
      </c>
      <c r="H64">
        <f t="shared" si="4"/>
        <v>0.25703637064644647</v>
      </c>
      <c r="I64">
        <f t="shared" si="5"/>
        <v>-1.0973121339553789</v>
      </c>
      <c r="J64">
        <f t="shared" si="6"/>
        <v>1.0973121339553789</v>
      </c>
      <c r="K64">
        <f t="shared" si="7"/>
        <v>0.37637263255202313</v>
      </c>
      <c r="L64">
        <f t="shared" si="8"/>
        <v>0.62362736744797698</v>
      </c>
      <c r="M64">
        <f t="shared" si="9"/>
        <v>2.6569413222726217</v>
      </c>
      <c r="N64">
        <f t="shared" si="10"/>
        <v>1.6035216736754583</v>
      </c>
    </row>
    <row r="65" spans="1:14" x14ac:dyDescent="0.25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0.41666666666666669</v>
      </c>
      <c r="D65">
        <f t="shared" si="1"/>
        <v>0.625</v>
      </c>
      <c r="E65">
        <f t="shared" si="2"/>
        <v>4.1666666666666741E-2</v>
      </c>
      <c r="F65">
        <f t="shared" si="3"/>
        <v>-0.21875</v>
      </c>
      <c r="G65">
        <v>0</v>
      </c>
      <c r="H65">
        <f t="shared" si="4"/>
        <v>0.26041666666666669</v>
      </c>
      <c r="I65">
        <f t="shared" si="5"/>
        <v>-1.0910894511799618</v>
      </c>
      <c r="J65">
        <f t="shared" si="6"/>
        <v>1.0910894511799618</v>
      </c>
      <c r="K65">
        <f t="shared" si="7"/>
        <v>0.39564392373896001</v>
      </c>
      <c r="L65">
        <f t="shared" si="8"/>
        <v>0.60435607626104004</v>
      </c>
      <c r="M65">
        <f t="shared" si="9"/>
        <v>2.5275252316519468</v>
      </c>
      <c r="N65">
        <f t="shared" si="10"/>
        <v>1.6546536707079771</v>
      </c>
    </row>
    <row r="66" spans="1:14" x14ac:dyDescent="0.25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si="0"/>
        <v>0.42194092827004215</v>
      </c>
      <c r="D66">
        <f t="shared" si="1"/>
        <v>0.6211180124223602</v>
      </c>
      <c r="E66">
        <f t="shared" si="2"/>
        <v>4.3058940692402459E-2</v>
      </c>
      <c r="F66">
        <f t="shared" si="3"/>
        <v>-0.21901617003433183</v>
      </c>
      <c r="G66">
        <v>0</v>
      </c>
      <c r="H66">
        <f t="shared" si="4"/>
        <v>0.26207511072673423</v>
      </c>
      <c r="I66">
        <f t="shared" si="5"/>
        <v>-1.0938928884083114</v>
      </c>
      <c r="J66">
        <f t="shared" si="6"/>
        <v>1.0938928884083114</v>
      </c>
      <c r="K66">
        <f t="shared" si="7"/>
        <v>0.40021879847740255</v>
      </c>
      <c r="L66">
        <f t="shared" si="8"/>
        <v>0.59978120152259728</v>
      </c>
      <c r="M66">
        <f t="shared" si="9"/>
        <v>2.4986332571193874</v>
      </c>
      <c r="N66">
        <f t="shared" si="10"/>
        <v>1.6672746619290704</v>
      </c>
    </row>
    <row r="67" spans="1:14" x14ac:dyDescent="0.25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ref="C67:C130" si="11">1/A67</f>
        <v>0.63694267515923564</v>
      </c>
      <c r="D67">
        <f t="shared" ref="D67:D130" si="12">1/B67</f>
        <v>0.41493775933609955</v>
      </c>
      <c r="E67">
        <f t="shared" ref="E67:E130" si="13">C67+D67-1</f>
        <v>5.1880434495335193E-2</v>
      </c>
      <c r="F67">
        <f t="shared" ref="F67:F130" si="14">C67+D67-(C67*D67)-1</f>
        <v>-0.2124111319607791</v>
      </c>
      <c r="G67">
        <v>0</v>
      </c>
      <c r="H67">
        <f t="shared" ref="H67:H130" si="15">C67*D67</f>
        <v>0.26429156645611435</v>
      </c>
      <c r="I67">
        <f t="shared" ref="I67:I130" si="16">((-4*F67*H67)^0.5)/(2*F67)</f>
        <v>-1.1154574690170911</v>
      </c>
      <c r="J67">
        <f t="shared" ref="J67:J130" si="17">(-((-4*F67*H67)^0.5))/(2*F67)</f>
        <v>1.1154574690170911</v>
      </c>
      <c r="K67">
        <f t="shared" ref="K67:K130" si="18">IF(A67="","",(C67/($J67+C67-($J67*C67))))</f>
        <v>0.61131765732257604</v>
      </c>
      <c r="L67">
        <f t="shared" ref="L67:L130" si="19">IF(B67="","",(D67/($J67+D67-($J67*D67))))</f>
        <v>0.38868234267742391</v>
      </c>
      <c r="M67">
        <f t="shared" ref="M67:M130" si="20">IF(A67="","",1/K67)</f>
        <v>1.635810757339742</v>
      </c>
      <c r="N67">
        <f t="shared" ref="N67:N130" si="21">IF(B67="","",1/L67)</f>
        <v>2.5727950313140986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11"/>
        <v>0.42194092827004215</v>
      </c>
      <c r="D68">
        <f t="shared" si="12"/>
        <v>0.63291139240506322</v>
      </c>
      <c r="E68">
        <f t="shared" si="13"/>
        <v>5.4852320675105481E-2</v>
      </c>
      <c r="F68">
        <f t="shared" si="14"/>
        <v>-0.21219889974897188</v>
      </c>
      <c r="G68">
        <v>0</v>
      </c>
      <c r="H68">
        <f t="shared" si="15"/>
        <v>0.26705122042407731</v>
      </c>
      <c r="I68">
        <f t="shared" si="16"/>
        <v>-1.1218265642117569</v>
      </c>
      <c r="J68">
        <f t="shared" si="17"/>
        <v>1.1218265642117569</v>
      </c>
      <c r="K68">
        <f t="shared" si="18"/>
        <v>0.39418150369957228</v>
      </c>
      <c r="L68">
        <f t="shared" si="19"/>
        <v>0.60581849630042783</v>
      </c>
      <c r="M68">
        <f t="shared" si="20"/>
        <v>2.5369023929701071</v>
      </c>
      <c r="N68">
        <f t="shared" si="21"/>
        <v>1.6506594072428187</v>
      </c>
    </row>
    <row r="69" spans="1:14" x14ac:dyDescent="0.25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11"/>
        <v>0.42918454935622319</v>
      </c>
      <c r="D69">
        <f t="shared" si="12"/>
        <v>0.6211180124223602</v>
      </c>
      <c r="E69">
        <f t="shared" si="13"/>
        <v>5.0302561778583499E-2</v>
      </c>
      <c r="F69">
        <f t="shared" si="14"/>
        <v>-0.21627169247994016</v>
      </c>
      <c r="G69">
        <v>0</v>
      </c>
      <c r="H69">
        <f t="shared" si="15"/>
        <v>0.26657425425852371</v>
      </c>
      <c r="I69">
        <f t="shared" si="16"/>
        <v>-1.1102205505657687</v>
      </c>
      <c r="J69">
        <f t="shared" si="17"/>
        <v>1.1102205505657687</v>
      </c>
      <c r="K69">
        <f t="shared" si="18"/>
        <v>0.40378046204723311</v>
      </c>
      <c r="L69">
        <f t="shared" si="19"/>
        <v>0.59621953795276661</v>
      </c>
      <c r="M69">
        <f t="shared" si="20"/>
        <v>2.4765933322524725</v>
      </c>
      <c r="N69">
        <f t="shared" si="21"/>
        <v>1.6772345358451193</v>
      </c>
    </row>
    <row r="70" spans="1:14" x14ac:dyDescent="0.25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11"/>
        <v>0.35714285714285715</v>
      </c>
      <c r="D70">
        <f t="shared" si="12"/>
        <v>0.69444444444444442</v>
      </c>
      <c r="E70">
        <f t="shared" si="13"/>
        <v>5.1587301587301626E-2</v>
      </c>
      <c r="F70">
        <f t="shared" si="14"/>
        <v>-0.1964285714285714</v>
      </c>
      <c r="G70">
        <v>0</v>
      </c>
      <c r="H70">
        <f t="shared" si="15"/>
        <v>0.24801587301587302</v>
      </c>
      <c r="I70">
        <f t="shared" si="16"/>
        <v>-1.1236664374387368</v>
      </c>
      <c r="J70">
        <f t="shared" si="17"/>
        <v>1.1236664374387368</v>
      </c>
      <c r="K70">
        <f t="shared" si="18"/>
        <v>0.33084104297902911</v>
      </c>
      <c r="L70">
        <f t="shared" si="19"/>
        <v>0.66915895702097083</v>
      </c>
      <c r="M70">
        <f t="shared" si="20"/>
        <v>3.0225995873897262</v>
      </c>
      <c r="N70">
        <f t="shared" si="21"/>
        <v>1.4944132324730444</v>
      </c>
    </row>
    <row r="71" spans="1:14" x14ac:dyDescent="0.25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11"/>
        <v>0.70921985815602839</v>
      </c>
      <c r="D71">
        <f t="shared" si="12"/>
        <v>0.32467532467532467</v>
      </c>
      <c r="E71">
        <f t="shared" si="13"/>
        <v>3.3895182831352955E-2</v>
      </c>
      <c r="F71">
        <f t="shared" si="14"/>
        <v>-0.19637100488164327</v>
      </c>
      <c r="G71">
        <v>0</v>
      </c>
      <c r="H71">
        <f t="shared" si="15"/>
        <v>0.23026618771299623</v>
      </c>
      <c r="I71">
        <f t="shared" si="16"/>
        <v>-1.0828702045605247</v>
      </c>
      <c r="J71">
        <f t="shared" si="17"/>
        <v>1.0828702045605247</v>
      </c>
      <c r="K71">
        <f t="shared" si="18"/>
        <v>0.69253190991064917</v>
      </c>
      <c r="L71">
        <f t="shared" si="19"/>
        <v>0.30746809008935072</v>
      </c>
      <c r="M71">
        <f t="shared" si="20"/>
        <v>1.4439767838698154</v>
      </c>
      <c r="N71">
        <f t="shared" si="21"/>
        <v>3.2523700254858916</v>
      </c>
    </row>
    <row r="72" spans="1:14" x14ac:dyDescent="0.25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11"/>
        <v>0.67114093959731547</v>
      </c>
      <c r="D72">
        <f t="shared" si="12"/>
        <v>0.36496350364963503</v>
      </c>
      <c r="E72">
        <f t="shared" si="13"/>
        <v>3.6104443246950613E-2</v>
      </c>
      <c r="F72">
        <f t="shared" si="14"/>
        <v>-0.20883750551119373</v>
      </c>
      <c r="G72">
        <v>0</v>
      </c>
      <c r="H72">
        <f t="shared" si="15"/>
        <v>0.24494194875814432</v>
      </c>
      <c r="I72">
        <f t="shared" si="16"/>
        <v>-1.0829972051127195</v>
      </c>
      <c r="J72">
        <f t="shared" si="17"/>
        <v>1.0829972051127195</v>
      </c>
      <c r="K72">
        <f t="shared" si="18"/>
        <v>0.6533092663367166</v>
      </c>
      <c r="L72">
        <f t="shared" si="19"/>
        <v>0.34669073366328335</v>
      </c>
      <c r="M72">
        <f t="shared" si="20"/>
        <v>1.5306686305052322</v>
      </c>
      <c r="N72">
        <f t="shared" si="21"/>
        <v>2.8844151368961324</v>
      </c>
    </row>
    <row r="73" spans="1:14" x14ac:dyDescent="0.25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11"/>
        <v>0.65359477124183007</v>
      </c>
      <c r="D73">
        <f t="shared" si="12"/>
        <v>0.37593984962406013</v>
      </c>
      <c r="E73">
        <f t="shared" si="13"/>
        <v>2.9534620865890204E-2</v>
      </c>
      <c r="F73">
        <f t="shared" si="14"/>
        <v>-0.21617769914983542</v>
      </c>
      <c r="G73">
        <v>0</v>
      </c>
      <c r="H73">
        <f t="shared" si="15"/>
        <v>0.24571232001572557</v>
      </c>
      <c r="I73">
        <f t="shared" si="16"/>
        <v>-1.0661247392009332</v>
      </c>
      <c r="J73">
        <f t="shared" si="17"/>
        <v>1.0661247392009332</v>
      </c>
      <c r="K73">
        <f t="shared" si="18"/>
        <v>0.63895880924868931</v>
      </c>
      <c r="L73">
        <f t="shared" si="19"/>
        <v>0.36104119075131075</v>
      </c>
      <c r="M73">
        <f t="shared" si="20"/>
        <v>1.5650461117764944</v>
      </c>
      <c r="N73">
        <f t="shared" si="21"/>
        <v>2.7697670670735497</v>
      </c>
    </row>
    <row r="74" spans="1:14" x14ac:dyDescent="0.25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11"/>
        <v>0.46728971962616822</v>
      </c>
      <c r="D74">
        <f t="shared" si="12"/>
        <v>0.56497175141242939</v>
      </c>
      <c r="E74">
        <f t="shared" si="13"/>
        <v>3.2261471038597556E-2</v>
      </c>
      <c r="F74">
        <f t="shared" si="14"/>
        <v>-0.2317440202756218</v>
      </c>
      <c r="G74">
        <v>0</v>
      </c>
      <c r="H74">
        <f t="shared" si="15"/>
        <v>0.26400549131421935</v>
      </c>
      <c r="I74">
        <f t="shared" si="16"/>
        <v>-1.0673385899176768</v>
      </c>
      <c r="J74">
        <f t="shared" si="17"/>
        <v>1.0673385899176768</v>
      </c>
      <c r="K74">
        <f t="shared" si="18"/>
        <v>0.45110760602631583</v>
      </c>
      <c r="L74">
        <f t="shared" si="19"/>
        <v>0.54889239397368417</v>
      </c>
      <c r="M74">
        <f t="shared" si="20"/>
        <v>2.2167659925061516</v>
      </c>
      <c r="N74">
        <f t="shared" si="21"/>
        <v>1.8218507142366114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11"/>
        <v>0.4587155963302752</v>
      </c>
      <c r="D77">
        <f t="shared" si="12"/>
        <v>0.57471264367816088</v>
      </c>
      <c r="E77">
        <f t="shared" si="13"/>
        <v>3.3428240008436028E-2</v>
      </c>
      <c r="F77">
        <f t="shared" si="14"/>
        <v>-0.23020141305494057</v>
      </c>
      <c r="G77">
        <v>0</v>
      </c>
      <c r="H77">
        <f t="shared" si="15"/>
        <v>0.26362965306337655</v>
      </c>
      <c r="I77">
        <f t="shared" si="16"/>
        <v>-1.0701462561817372</v>
      </c>
      <c r="J77">
        <f t="shared" si="17"/>
        <v>1.0701462561817372</v>
      </c>
      <c r="K77">
        <f t="shared" si="18"/>
        <v>0.44193570658612125</v>
      </c>
      <c r="L77">
        <f t="shared" si="19"/>
        <v>0.55806429341387886</v>
      </c>
      <c r="M77">
        <f t="shared" si="20"/>
        <v>2.26277258229445</v>
      </c>
      <c r="N77">
        <f t="shared" si="21"/>
        <v>1.7919082295744857</v>
      </c>
    </row>
    <row r="78" spans="1:14" x14ac:dyDescent="0.25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11"/>
        <v>0.48076923076923073</v>
      </c>
      <c r="D78">
        <f t="shared" si="12"/>
        <v>0.54644808743169393</v>
      </c>
      <c r="E78">
        <f t="shared" si="13"/>
        <v>2.7217318200924545E-2</v>
      </c>
      <c r="F78">
        <f t="shared" si="14"/>
        <v>-0.23549810844892827</v>
      </c>
      <c r="G78">
        <v>0</v>
      </c>
      <c r="H78">
        <f t="shared" si="15"/>
        <v>0.26271542664985281</v>
      </c>
      <c r="I78">
        <f t="shared" si="16"/>
        <v>-1.0562070842074627</v>
      </c>
      <c r="J78">
        <f t="shared" si="17"/>
        <v>1.0562070842074627</v>
      </c>
      <c r="K78">
        <f t="shared" si="18"/>
        <v>0.46713612113428016</v>
      </c>
      <c r="L78">
        <f t="shared" si="19"/>
        <v>0.53286387886572006</v>
      </c>
      <c r="M78">
        <f t="shared" si="20"/>
        <v>2.1407036509440598</v>
      </c>
      <c r="N78">
        <f t="shared" si="21"/>
        <v>1.8766518798921943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11"/>
        <v>0.49751243781094534</v>
      </c>
      <c r="D79">
        <f t="shared" si="12"/>
        <v>0.53191489361702127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0.48278384578010813</v>
      </c>
      <c r="L79">
        <f t="shared" si="19"/>
        <v>0.5172161542198922</v>
      </c>
      <c r="M79">
        <f t="shared" si="20"/>
        <v>2.0713203408538785</v>
      </c>
      <c r="N79">
        <f t="shared" si="21"/>
        <v>1.9334276237142709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11"/>
        <v>0.57471264367816088</v>
      </c>
      <c r="D80">
        <f t="shared" si="12"/>
        <v>0.4587155963302752</v>
      </c>
      <c r="E80">
        <f t="shared" si="13"/>
        <v>3.3428240008436028E-2</v>
      </c>
      <c r="F80">
        <f t="shared" si="14"/>
        <v>-0.23020141305494057</v>
      </c>
      <c r="G80">
        <v>0</v>
      </c>
      <c r="H80">
        <f t="shared" si="15"/>
        <v>0.26362965306337655</v>
      </c>
      <c r="I80">
        <f t="shared" si="16"/>
        <v>-1.0701462561817372</v>
      </c>
      <c r="J80">
        <f t="shared" si="17"/>
        <v>1.0701462561817372</v>
      </c>
      <c r="K80">
        <f t="shared" si="18"/>
        <v>0.55806429341387886</v>
      </c>
      <c r="L80">
        <f t="shared" si="19"/>
        <v>0.44193570658612125</v>
      </c>
      <c r="M80">
        <f t="shared" si="20"/>
        <v>1.7919082295744857</v>
      </c>
      <c r="N80">
        <f t="shared" si="21"/>
        <v>2.26277258229445</v>
      </c>
    </row>
    <row r="81" spans="1:14" x14ac:dyDescent="0.25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11"/>
        <v>0.87719298245614041</v>
      </c>
      <c r="D81">
        <f t="shared" si="12"/>
        <v>0.16920473773265651</v>
      </c>
      <c r="E81">
        <f t="shared" si="13"/>
        <v>4.6397720188796843E-2</v>
      </c>
      <c r="F81">
        <f t="shared" si="14"/>
        <v>-0.10202748834862119</v>
      </c>
      <c r="G81">
        <v>0</v>
      </c>
      <c r="H81">
        <f t="shared" si="15"/>
        <v>0.148425208537418</v>
      </c>
      <c r="I81">
        <f t="shared" si="16"/>
        <v>-1.2061331002719886</v>
      </c>
      <c r="J81">
        <f t="shared" si="17"/>
        <v>1.2061331002719886</v>
      </c>
      <c r="K81">
        <f t="shared" si="18"/>
        <v>0.85553545217464066</v>
      </c>
      <c r="L81">
        <f t="shared" si="19"/>
        <v>0.14446454782535961</v>
      </c>
      <c r="M81">
        <f t="shared" si="20"/>
        <v>1.1688586340380782</v>
      </c>
      <c r="N81">
        <f t="shared" si="21"/>
        <v>6.9221135223354633</v>
      </c>
    </row>
    <row r="82" spans="1:14" x14ac:dyDescent="0.25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11"/>
        <v>0.5524861878453039</v>
      </c>
      <c r="D82">
        <f t="shared" si="12"/>
        <v>0.48076923076923073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0.5358983848622455</v>
      </c>
      <c r="L82">
        <f t="shared" si="19"/>
        <v>0.4641016151377545</v>
      </c>
      <c r="M82">
        <f t="shared" si="20"/>
        <v>1.8660254037844384</v>
      </c>
      <c r="N82">
        <f t="shared" si="21"/>
        <v>2.1547005383792519</v>
      </c>
    </row>
    <row r="83" spans="1:14" x14ac:dyDescent="0.25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11"/>
        <v>0.5617977528089888</v>
      </c>
      <c r="D83">
        <f t="shared" si="12"/>
        <v>0.47169811320754712</v>
      </c>
      <c r="E83">
        <f t="shared" si="13"/>
        <v>3.3495866016535869E-2</v>
      </c>
      <c r="F83">
        <f t="shared" si="14"/>
        <v>-0.23150307398770409</v>
      </c>
      <c r="G83">
        <v>0</v>
      </c>
      <c r="H83">
        <f t="shared" si="15"/>
        <v>0.26499894000423996</v>
      </c>
      <c r="I83">
        <f t="shared" si="16"/>
        <v>-1.0699012312772822</v>
      </c>
      <c r="J83">
        <f t="shared" si="17"/>
        <v>1.0699012312772822</v>
      </c>
      <c r="K83">
        <f t="shared" si="18"/>
        <v>0.54510083634166528</v>
      </c>
      <c r="L83">
        <f t="shared" si="19"/>
        <v>0.45489916365833472</v>
      </c>
      <c r="M83">
        <f t="shared" si="20"/>
        <v>1.83452296039628</v>
      </c>
      <c r="N83">
        <f t="shared" si="21"/>
        <v>2.1982893790305562</v>
      </c>
    </row>
    <row r="84" spans="1:14" x14ac:dyDescent="0.25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11"/>
        <v>0.44052863436123346</v>
      </c>
      <c r="D84">
        <f t="shared" si="12"/>
        <v>0.59523809523809523</v>
      </c>
      <c r="E84">
        <f t="shared" si="13"/>
        <v>3.5766729599328695E-2</v>
      </c>
      <c r="F84">
        <f t="shared" si="14"/>
        <v>-0.22645269561569115</v>
      </c>
      <c r="G84">
        <v>0</v>
      </c>
      <c r="H84">
        <f t="shared" si="15"/>
        <v>0.2622194252150199</v>
      </c>
      <c r="I84">
        <f t="shared" si="16"/>
        <v>-1.0760778282064791</v>
      </c>
      <c r="J84">
        <f t="shared" si="17"/>
        <v>1.0760778282064791</v>
      </c>
      <c r="K84">
        <f t="shared" si="18"/>
        <v>0.42254374989680582</v>
      </c>
      <c r="L84">
        <f t="shared" si="19"/>
        <v>0.57745625010319412</v>
      </c>
      <c r="M84">
        <f t="shared" si="20"/>
        <v>2.3666188418222287</v>
      </c>
      <c r="N84">
        <f t="shared" si="21"/>
        <v>1.7317329231804059</v>
      </c>
    </row>
    <row r="85" spans="1:14" x14ac:dyDescent="0.25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11"/>
        <v>0.46728971962616822</v>
      </c>
      <c r="D85">
        <f t="shared" si="12"/>
        <v>0.56818181818181823</v>
      </c>
      <c r="E85">
        <f t="shared" si="13"/>
        <v>3.5471537807986397E-2</v>
      </c>
      <c r="F85">
        <f t="shared" si="14"/>
        <v>-0.23003398470688197</v>
      </c>
      <c r="G85">
        <v>0</v>
      </c>
      <c r="H85">
        <f t="shared" si="15"/>
        <v>0.26550552251486831</v>
      </c>
      <c r="I85">
        <f t="shared" si="16"/>
        <v>-1.0743376064838499</v>
      </c>
      <c r="J85">
        <f t="shared" si="17"/>
        <v>1.0743376064838499</v>
      </c>
      <c r="K85">
        <f t="shared" si="18"/>
        <v>0.4494897427831781</v>
      </c>
      <c r="L85">
        <f t="shared" si="19"/>
        <v>0.55051025721682212</v>
      </c>
      <c r="M85">
        <f t="shared" si="20"/>
        <v>2.2247448713915889</v>
      </c>
      <c r="N85">
        <f t="shared" si="21"/>
        <v>1.8164965809277254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11"/>
        <v>0.48076923076923073</v>
      </c>
      <c r="D86">
        <f t="shared" si="12"/>
        <v>0.5524861878453039</v>
      </c>
      <c r="E86">
        <f t="shared" si="13"/>
        <v>3.3255418614534626E-2</v>
      </c>
      <c r="F86">
        <f t="shared" si="14"/>
        <v>-0.23236294092647691</v>
      </c>
      <c r="G86">
        <v>0</v>
      </c>
      <c r="H86">
        <f t="shared" si="15"/>
        <v>0.26561835954101148</v>
      </c>
      <c r="I86">
        <f t="shared" si="16"/>
        <v>-1.0691671651659735</v>
      </c>
      <c r="J86">
        <f t="shared" si="17"/>
        <v>1.0691671651659735</v>
      </c>
      <c r="K86">
        <f t="shared" si="18"/>
        <v>0.4641016151377545</v>
      </c>
      <c r="L86">
        <f t="shared" si="19"/>
        <v>0.5358983848622455</v>
      </c>
      <c r="M86">
        <f t="shared" si="20"/>
        <v>2.1547005383792519</v>
      </c>
      <c r="N86">
        <f t="shared" si="21"/>
        <v>1.8660254037844384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11"/>
        <v>0.48780487804878053</v>
      </c>
      <c r="D87">
        <f t="shared" si="12"/>
        <v>0.54054054054054046</v>
      </c>
      <c r="E87">
        <f t="shared" si="13"/>
        <v>2.8345418589321048E-2</v>
      </c>
      <c r="F87">
        <f t="shared" si="14"/>
        <v>-0.2353328938694792</v>
      </c>
      <c r="G87">
        <v>0</v>
      </c>
      <c r="H87">
        <f t="shared" si="15"/>
        <v>0.26367831245880025</v>
      </c>
      <c r="I87">
        <f t="shared" si="16"/>
        <v>-1.0585122480499263</v>
      </c>
      <c r="J87">
        <f t="shared" si="17"/>
        <v>1.0585122480499263</v>
      </c>
      <c r="K87">
        <f t="shared" si="18"/>
        <v>0.47361090692279612</v>
      </c>
      <c r="L87">
        <f t="shared" si="19"/>
        <v>0.52638909307720383</v>
      </c>
      <c r="M87">
        <f t="shared" si="20"/>
        <v>2.1114378604524222</v>
      </c>
      <c r="N87">
        <f t="shared" si="21"/>
        <v>1.8997354108424378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11"/>
        <v>0.52631578947368418</v>
      </c>
      <c r="D89">
        <f t="shared" si="12"/>
        <v>0.50761421319796951</v>
      </c>
      <c r="E89">
        <f t="shared" si="13"/>
        <v>3.3930002671653803E-2</v>
      </c>
      <c r="F89">
        <f t="shared" si="14"/>
        <v>-0.23323537269569861</v>
      </c>
      <c r="G89">
        <v>0</v>
      </c>
      <c r="H89">
        <f t="shared" si="15"/>
        <v>0.26716537536735235</v>
      </c>
      <c r="I89">
        <f t="shared" si="16"/>
        <v>-1.0702688317798925</v>
      </c>
      <c r="J89">
        <f t="shared" si="17"/>
        <v>1.0702688317798925</v>
      </c>
      <c r="K89">
        <f t="shared" si="18"/>
        <v>0.50936156937362553</v>
      </c>
      <c r="L89">
        <f t="shared" si="19"/>
        <v>0.49063843062637452</v>
      </c>
      <c r="M89">
        <f t="shared" si="20"/>
        <v>1.963241948601903</v>
      </c>
      <c r="N89">
        <f t="shared" si="21"/>
        <v>2.0381607668264961</v>
      </c>
    </row>
    <row r="90" spans="1:14" x14ac:dyDescent="0.25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11"/>
        <v>0.5376344086021505</v>
      </c>
      <c r="D90">
        <f t="shared" si="12"/>
        <v>0.49751243781094534</v>
      </c>
      <c r="E90">
        <f t="shared" si="13"/>
        <v>3.5146846413095734E-2</v>
      </c>
      <c r="F90">
        <f t="shared" si="14"/>
        <v>-0.2323329588616061</v>
      </c>
      <c r="G90">
        <v>0</v>
      </c>
      <c r="H90">
        <f t="shared" si="15"/>
        <v>0.26747980527470178</v>
      </c>
      <c r="I90">
        <f t="shared" si="16"/>
        <v>-1.0729761966090035</v>
      </c>
      <c r="J90">
        <f t="shared" si="17"/>
        <v>1.0729761966090035</v>
      </c>
      <c r="K90">
        <f t="shared" si="18"/>
        <v>0.52008583750279591</v>
      </c>
      <c r="L90">
        <f t="shared" si="19"/>
        <v>0.47991416249720437</v>
      </c>
      <c r="M90">
        <f t="shared" si="20"/>
        <v>1.9227595290837431</v>
      </c>
      <c r="N90">
        <f t="shared" si="21"/>
        <v>2.0837059585750928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11"/>
        <v>0.51546391752577325</v>
      </c>
      <c r="D91">
        <f t="shared" si="12"/>
        <v>0.5181347150259068</v>
      </c>
      <c r="E91">
        <f t="shared" si="13"/>
        <v>3.3598632551679941E-2</v>
      </c>
      <c r="F91">
        <f t="shared" si="14"/>
        <v>-0.2334811174616741</v>
      </c>
      <c r="G91">
        <v>0</v>
      </c>
      <c r="H91">
        <f t="shared" si="15"/>
        <v>0.26707975001335404</v>
      </c>
      <c r="I91">
        <f t="shared" si="16"/>
        <v>-1.0695340092890231</v>
      </c>
      <c r="J91">
        <f t="shared" si="17"/>
        <v>1.0695340092890231</v>
      </c>
      <c r="K91">
        <f t="shared" si="18"/>
        <v>0.49866309204640175</v>
      </c>
      <c r="L91">
        <f t="shared" si="19"/>
        <v>0.50133690795359842</v>
      </c>
      <c r="M91">
        <f t="shared" si="20"/>
        <v>2.0053619687316817</v>
      </c>
      <c r="N91">
        <f t="shared" si="21"/>
        <v>1.9946666286387909</v>
      </c>
    </row>
    <row r="92" spans="1:14" x14ac:dyDescent="0.25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11"/>
        <v>0.54054054054054046</v>
      </c>
      <c r="D92">
        <f t="shared" si="12"/>
        <v>0.49504950495049505</v>
      </c>
      <c r="E92">
        <f t="shared" si="13"/>
        <v>3.5590045491035394E-2</v>
      </c>
      <c r="F92">
        <f t="shared" si="14"/>
        <v>-0.23200428150923214</v>
      </c>
      <c r="G92">
        <v>0</v>
      </c>
      <c r="H92">
        <f t="shared" si="15"/>
        <v>0.26759432700026753</v>
      </c>
      <c r="I92">
        <f t="shared" si="16"/>
        <v>-1.0739657990297369</v>
      </c>
      <c r="J92">
        <f t="shared" si="17"/>
        <v>1.0739657990297369</v>
      </c>
      <c r="K92">
        <f t="shared" si="18"/>
        <v>0.52277442494833892</v>
      </c>
      <c r="L92">
        <f t="shared" si="19"/>
        <v>0.4772255750516613</v>
      </c>
      <c r="M92">
        <f t="shared" si="20"/>
        <v>1.9128709291752766</v>
      </c>
      <c r="N92">
        <f t="shared" si="21"/>
        <v>2.0954451150103317</v>
      </c>
    </row>
    <row r="93" spans="1:14" x14ac:dyDescent="0.25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11"/>
        <v>0.63291139240506322</v>
      </c>
      <c r="D93">
        <f t="shared" si="12"/>
        <v>0.42016806722689076</v>
      </c>
      <c r="E93">
        <f t="shared" si="13"/>
        <v>5.3079459631953929E-2</v>
      </c>
      <c r="F93">
        <f t="shared" si="14"/>
        <v>-0.21284969684076172</v>
      </c>
      <c r="G93">
        <v>0</v>
      </c>
      <c r="H93">
        <f t="shared" si="15"/>
        <v>0.26592915647271564</v>
      </c>
      <c r="I93">
        <f t="shared" si="16"/>
        <v>-1.1177545850247395</v>
      </c>
      <c r="J93">
        <f t="shared" si="17"/>
        <v>1.1177545850247395</v>
      </c>
      <c r="K93">
        <f t="shared" si="18"/>
        <v>0.60668653768274794</v>
      </c>
      <c r="L93">
        <f t="shared" si="19"/>
        <v>0.39331346231725206</v>
      </c>
      <c r="M93">
        <f t="shared" si="20"/>
        <v>1.648297659314349</v>
      </c>
      <c r="N93">
        <f t="shared" si="21"/>
        <v>2.5425013273341408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11"/>
        <v>0.625</v>
      </c>
      <c r="D94">
        <f t="shared" si="12"/>
        <v>0.42735042735042739</v>
      </c>
      <c r="E94">
        <f t="shared" si="13"/>
        <v>5.2350427350427386E-2</v>
      </c>
      <c r="F94">
        <f t="shared" si="14"/>
        <v>-0.21474358974358976</v>
      </c>
      <c r="G94">
        <v>0</v>
      </c>
      <c r="H94">
        <f t="shared" si="15"/>
        <v>0.26709401709401714</v>
      </c>
      <c r="I94">
        <f t="shared" si="16"/>
        <v>-1.1152493418636764</v>
      </c>
      <c r="J94">
        <f t="shared" si="17"/>
        <v>1.1152493418636764</v>
      </c>
      <c r="K94">
        <f t="shared" si="18"/>
        <v>0.59910747181297874</v>
      </c>
      <c r="L94">
        <f t="shared" si="19"/>
        <v>0.40089252818702131</v>
      </c>
      <c r="M94">
        <f t="shared" si="20"/>
        <v>1.6691496051182058</v>
      </c>
      <c r="N94">
        <f t="shared" si="21"/>
        <v>2.4944341180973262</v>
      </c>
    </row>
    <row r="95" spans="1:14" x14ac:dyDescent="0.25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11"/>
        <v>0.53475935828876997</v>
      </c>
      <c r="D95">
        <f t="shared" si="12"/>
        <v>0.51546391752577325</v>
      </c>
      <c r="E95">
        <f t="shared" si="13"/>
        <v>5.0223275814543111E-2</v>
      </c>
      <c r="F95">
        <f t="shared" si="14"/>
        <v>-0.22542587794255486</v>
      </c>
      <c r="G95">
        <v>0</v>
      </c>
      <c r="H95">
        <f t="shared" si="15"/>
        <v>0.27564915375709798</v>
      </c>
      <c r="I95">
        <f t="shared" si="16"/>
        <v>-1.1057996468120721</v>
      </c>
      <c r="J95">
        <f t="shared" si="17"/>
        <v>1.1057996468120721</v>
      </c>
      <c r="K95">
        <f t="shared" si="18"/>
        <v>0.50967212624410252</v>
      </c>
      <c r="L95">
        <f t="shared" si="19"/>
        <v>0.49032787375589754</v>
      </c>
      <c r="M95">
        <f t="shared" si="20"/>
        <v>1.9620456927265033</v>
      </c>
      <c r="N95">
        <f t="shared" si="21"/>
        <v>2.0394516680033474</v>
      </c>
    </row>
    <row r="96" spans="1:14" x14ac:dyDescent="0.25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11"/>
        <v>0.5714285714285714</v>
      </c>
      <c r="D96">
        <f t="shared" si="12"/>
        <v>0.48076923076923073</v>
      </c>
      <c r="E96">
        <f t="shared" si="13"/>
        <v>5.2197802197802012E-2</v>
      </c>
      <c r="F96">
        <f t="shared" si="14"/>
        <v>-0.22252747252747263</v>
      </c>
      <c r="G96">
        <v>0</v>
      </c>
      <c r="H96">
        <f t="shared" si="15"/>
        <v>0.27472527472527469</v>
      </c>
      <c r="I96">
        <f t="shared" si="16"/>
        <v>-1.1111111111111107</v>
      </c>
      <c r="J96">
        <f t="shared" si="17"/>
        <v>1.1111111111111107</v>
      </c>
      <c r="K96">
        <f t="shared" si="18"/>
        <v>0.54545454545454553</v>
      </c>
      <c r="L96">
        <f t="shared" si="19"/>
        <v>0.45454545454545459</v>
      </c>
      <c r="M96">
        <f t="shared" si="20"/>
        <v>1.833333333333333</v>
      </c>
      <c r="N96">
        <f t="shared" si="21"/>
        <v>2.1999999999999997</v>
      </c>
    </row>
    <row r="97" spans="1:14" x14ac:dyDescent="0.25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11"/>
        <v>0.59171597633136097</v>
      </c>
      <c r="D97">
        <f t="shared" si="12"/>
        <v>0.46296296296296291</v>
      </c>
      <c r="E97">
        <f t="shared" si="13"/>
        <v>5.4678939294323881E-2</v>
      </c>
      <c r="F97">
        <f t="shared" si="14"/>
        <v>-0.21926364234056539</v>
      </c>
      <c r="G97">
        <v>0</v>
      </c>
      <c r="H97">
        <f t="shared" si="15"/>
        <v>0.27394258163488933</v>
      </c>
      <c r="I97">
        <f t="shared" si="16"/>
        <v>-1.1177545850247397</v>
      </c>
      <c r="J97">
        <f t="shared" si="17"/>
        <v>1.1177545850247397</v>
      </c>
      <c r="K97">
        <f t="shared" si="18"/>
        <v>0.56457283009829429</v>
      </c>
      <c r="L97">
        <f t="shared" si="19"/>
        <v>0.43542716990170555</v>
      </c>
      <c r="M97">
        <f t="shared" si="20"/>
        <v>1.7712506636670706</v>
      </c>
      <c r="N97">
        <f t="shared" si="21"/>
        <v>2.2965953186286989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11"/>
        <v>0.66666666666666663</v>
      </c>
      <c r="D98">
        <f t="shared" si="12"/>
        <v>0.38759689922480617</v>
      </c>
      <c r="E98">
        <f t="shared" si="13"/>
        <v>5.4263565891472743E-2</v>
      </c>
      <c r="F98">
        <f t="shared" si="14"/>
        <v>-0.2041343669250647</v>
      </c>
      <c r="G98">
        <v>0</v>
      </c>
      <c r="H98">
        <f t="shared" si="15"/>
        <v>0.25839793281653745</v>
      </c>
      <c r="I98">
        <f t="shared" si="16"/>
        <v>-1.1250879009260235</v>
      </c>
      <c r="J98">
        <f t="shared" si="17"/>
        <v>1.1250879009260235</v>
      </c>
      <c r="K98">
        <f t="shared" si="18"/>
        <v>0.63998199839670467</v>
      </c>
      <c r="L98">
        <f t="shared" si="19"/>
        <v>0.36001800160329533</v>
      </c>
      <c r="M98">
        <f t="shared" si="20"/>
        <v>1.5625439504630121</v>
      </c>
      <c r="N98">
        <f t="shared" si="21"/>
        <v>2.7776388834631174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11"/>
        <v>0.52083333333333337</v>
      </c>
      <c r="D99">
        <f t="shared" si="12"/>
        <v>0.52631578947368418</v>
      </c>
      <c r="E99">
        <f t="shared" si="13"/>
        <v>4.7149122807017552E-2</v>
      </c>
      <c r="F99">
        <f t="shared" si="14"/>
        <v>-0.22697368421052633</v>
      </c>
      <c r="G99">
        <v>0</v>
      </c>
      <c r="H99">
        <f t="shared" si="15"/>
        <v>0.27412280701754388</v>
      </c>
      <c r="I99">
        <f t="shared" si="16"/>
        <v>-1.0989674556596449</v>
      </c>
      <c r="J99">
        <f t="shared" si="17"/>
        <v>1.0989674556596449</v>
      </c>
      <c r="K99">
        <f t="shared" si="18"/>
        <v>0.49725266430930348</v>
      </c>
      <c r="L99">
        <f t="shared" si="19"/>
        <v>0.50274733569069663</v>
      </c>
      <c r="M99">
        <f t="shared" si="20"/>
        <v>2.0110500592068727</v>
      </c>
      <c r="N99">
        <f t="shared" si="21"/>
        <v>1.9890707100936806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11"/>
        <v>0.55865921787709494</v>
      </c>
      <c r="D100">
        <f t="shared" si="12"/>
        <v>0.49261083743842371</v>
      </c>
      <c r="E100">
        <f t="shared" si="13"/>
        <v>5.1270055315518537E-2</v>
      </c>
      <c r="F100">
        <f t="shared" si="14"/>
        <v>-0.22393152984561193</v>
      </c>
      <c r="G100">
        <v>0</v>
      </c>
      <c r="H100">
        <f t="shared" si="15"/>
        <v>0.27520158516113052</v>
      </c>
      <c r="I100">
        <f t="shared" si="16"/>
        <v>-1.1085820492908187</v>
      </c>
      <c r="J100">
        <f t="shared" si="17"/>
        <v>1.1085820492908187</v>
      </c>
      <c r="K100">
        <f t="shared" si="18"/>
        <v>0.53311161038358601</v>
      </c>
      <c r="L100">
        <f t="shared" si="19"/>
        <v>0.46688838961641399</v>
      </c>
      <c r="M100">
        <f t="shared" si="20"/>
        <v>1.8757798189397472</v>
      </c>
      <c r="N100">
        <f t="shared" si="21"/>
        <v>2.1418395107695432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11"/>
        <v>0.53191489361702127</v>
      </c>
      <c r="D101">
        <f t="shared" si="12"/>
        <v>0.51546391752577325</v>
      </c>
      <c r="E101">
        <f t="shared" si="13"/>
        <v>4.7378811142794408E-2</v>
      </c>
      <c r="F101">
        <f t="shared" si="14"/>
        <v>-0.22680412371134029</v>
      </c>
      <c r="G101">
        <v>0</v>
      </c>
      <c r="H101">
        <f t="shared" si="15"/>
        <v>0.2741829348541347</v>
      </c>
      <c r="I101">
        <f t="shared" si="16"/>
        <v>-1.0994987428338558</v>
      </c>
      <c r="J101">
        <f t="shared" si="17"/>
        <v>1.0994987428338558</v>
      </c>
      <c r="K101">
        <f t="shared" si="18"/>
        <v>0.50824399879723636</v>
      </c>
      <c r="L101">
        <f t="shared" si="19"/>
        <v>0.49175600120276386</v>
      </c>
      <c r="M101">
        <f t="shared" si="20"/>
        <v>1.9675588936937933</v>
      </c>
      <c r="N101">
        <f t="shared" si="21"/>
        <v>2.0335288182638238</v>
      </c>
    </row>
    <row r="102" spans="1:14" x14ac:dyDescent="0.25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11"/>
        <v>0.52910052910052918</v>
      </c>
      <c r="D102">
        <f t="shared" si="12"/>
        <v>0.5181347150259068</v>
      </c>
      <c r="E102">
        <f t="shared" si="13"/>
        <v>4.7235244126436093E-2</v>
      </c>
      <c r="F102">
        <f t="shared" si="14"/>
        <v>-0.22691010773912312</v>
      </c>
      <c r="G102">
        <v>0</v>
      </c>
      <c r="H102">
        <f t="shared" si="15"/>
        <v>0.27414535186555922</v>
      </c>
      <c r="I102">
        <f t="shared" si="16"/>
        <v>-1.0991665980832535</v>
      </c>
      <c r="J102">
        <f t="shared" si="17"/>
        <v>1.0991665980832535</v>
      </c>
      <c r="K102">
        <f t="shared" si="18"/>
        <v>0.50549516916228832</v>
      </c>
      <c r="L102">
        <f t="shared" si="19"/>
        <v>0.49450483083771163</v>
      </c>
      <c r="M102">
        <f t="shared" si="20"/>
        <v>1.9782582722940953</v>
      </c>
      <c r="N102">
        <f t="shared" si="21"/>
        <v>2.0222249362174249</v>
      </c>
    </row>
    <row r="103" spans="1:14" x14ac:dyDescent="0.25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11"/>
        <v>0.59523809523809523</v>
      </c>
      <c r="D103">
        <f t="shared" si="12"/>
        <v>0.4329004329004329</v>
      </c>
      <c r="E103">
        <f t="shared" si="13"/>
        <v>2.813852813852824E-2</v>
      </c>
      <c r="F103">
        <f t="shared" si="14"/>
        <v>-0.22954030096887235</v>
      </c>
      <c r="G103">
        <v>0</v>
      </c>
      <c r="H103">
        <f t="shared" si="15"/>
        <v>0.25767882910740053</v>
      </c>
      <c r="I103">
        <f t="shared" si="16"/>
        <v>-1.0595217973953226</v>
      </c>
      <c r="J103">
        <f t="shared" si="17"/>
        <v>1.0595217973953226</v>
      </c>
      <c r="K103">
        <f t="shared" si="18"/>
        <v>0.581234893460709</v>
      </c>
      <c r="L103">
        <f t="shared" si="19"/>
        <v>0.41876510653929105</v>
      </c>
      <c r="M103">
        <f t="shared" si="20"/>
        <v>1.7204748222288193</v>
      </c>
      <c r="N103">
        <f t="shared" si="21"/>
        <v>2.3879735545878726</v>
      </c>
    </row>
    <row r="104" spans="1:14" x14ac:dyDescent="0.25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11"/>
        <v>0.34722222222222221</v>
      </c>
      <c r="D104">
        <f t="shared" si="12"/>
        <v>0.68027210884353739</v>
      </c>
      <c r="E104">
        <f t="shared" si="13"/>
        <v>2.7494331065759603E-2</v>
      </c>
      <c r="F104">
        <f t="shared" si="14"/>
        <v>-0.20871126228269088</v>
      </c>
      <c r="G104">
        <v>0</v>
      </c>
      <c r="H104">
        <f t="shared" si="15"/>
        <v>0.23620559334845048</v>
      </c>
      <c r="I104">
        <f t="shared" si="16"/>
        <v>-1.0638297872340425</v>
      </c>
      <c r="J104">
        <f t="shared" si="17"/>
        <v>1.0638297872340425</v>
      </c>
      <c r="K104">
        <f t="shared" si="18"/>
        <v>0.33333333333333331</v>
      </c>
      <c r="L104">
        <f t="shared" si="19"/>
        <v>0.66666666666666674</v>
      </c>
      <c r="M104">
        <f t="shared" si="20"/>
        <v>3</v>
      </c>
      <c r="N104">
        <f t="shared" si="21"/>
        <v>1.4999999999999998</v>
      </c>
    </row>
    <row r="105" spans="1:14" x14ac:dyDescent="0.25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11"/>
        <v>0.4065040650406504</v>
      </c>
      <c r="D105">
        <f t="shared" si="12"/>
        <v>0.6211180124223602</v>
      </c>
      <c r="E105">
        <f t="shared" si="13"/>
        <v>2.7622077463010708E-2</v>
      </c>
      <c r="F105">
        <f t="shared" si="14"/>
        <v>-0.22486491945664788</v>
      </c>
      <c r="G105">
        <v>0</v>
      </c>
      <c r="H105">
        <f t="shared" si="15"/>
        <v>0.25248699691965859</v>
      </c>
      <c r="I105">
        <f t="shared" si="16"/>
        <v>-1.0596407579073908</v>
      </c>
      <c r="J105">
        <f t="shared" si="17"/>
        <v>1.0596407579073908</v>
      </c>
      <c r="K105">
        <f t="shared" si="18"/>
        <v>0.39260712822626126</v>
      </c>
      <c r="L105">
        <f t="shared" si="19"/>
        <v>0.60739287177373846</v>
      </c>
      <c r="M105">
        <f t="shared" si="20"/>
        <v>2.5470755065447905</v>
      </c>
      <c r="N105">
        <f t="shared" si="21"/>
        <v>1.646380862323509</v>
      </c>
    </row>
    <row r="106" spans="1:14" x14ac:dyDescent="0.25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11"/>
        <v>0.60606060606060608</v>
      </c>
      <c r="D106">
        <f t="shared" si="12"/>
        <v>0.42372881355932207</v>
      </c>
      <c r="E106">
        <f t="shared" si="13"/>
        <v>2.9789419619928204E-2</v>
      </c>
      <c r="F106">
        <f t="shared" si="14"/>
        <v>-0.22701592193117603</v>
      </c>
      <c r="G106">
        <v>0</v>
      </c>
      <c r="H106">
        <f t="shared" si="15"/>
        <v>0.25680534155110429</v>
      </c>
      <c r="I106">
        <f t="shared" si="16"/>
        <v>-1.063589074528793</v>
      </c>
      <c r="J106">
        <f t="shared" si="17"/>
        <v>1.063589074528793</v>
      </c>
      <c r="K106">
        <f t="shared" si="18"/>
        <v>0.59124965931908058</v>
      </c>
      <c r="L106">
        <f t="shared" si="19"/>
        <v>0.4087503406809192</v>
      </c>
      <c r="M106">
        <f t="shared" si="20"/>
        <v>1.6913328984437157</v>
      </c>
      <c r="N106">
        <f t="shared" si="21"/>
        <v>2.4464811413591585</v>
      </c>
    </row>
    <row r="107" spans="1:14" x14ac:dyDescent="0.25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11"/>
        <v>0.38759689922480617</v>
      </c>
      <c r="D107">
        <f t="shared" si="12"/>
        <v>0.65359477124183007</v>
      </c>
      <c r="E107">
        <f t="shared" si="13"/>
        <v>4.1191670466636188E-2</v>
      </c>
      <c r="F107">
        <f t="shared" si="14"/>
        <v>-0.21213963621624365</v>
      </c>
      <c r="G107">
        <v>0</v>
      </c>
      <c r="H107">
        <f t="shared" si="15"/>
        <v>0.25333130668287984</v>
      </c>
      <c r="I107">
        <f t="shared" si="16"/>
        <v>-1.0927819720786571</v>
      </c>
      <c r="J107">
        <f t="shared" si="17"/>
        <v>1.0927819720786571</v>
      </c>
      <c r="K107">
        <f t="shared" si="18"/>
        <v>0.36675773658920729</v>
      </c>
      <c r="L107">
        <f t="shared" si="19"/>
        <v>0.63324226341079282</v>
      </c>
      <c r="M107">
        <f t="shared" si="20"/>
        <v>2.7265955158842785</v>
      </c>
      <c r="N107">
        <f t="shared" si="21"/>
        <v>1.579174445201688</v>
      </c>
    </row>
    <row r="108" spans="1:14" x14ac:dyDescent="0.25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11"/>
        <v>0.3546099290780142</v>
      </c>
      <c r="D108">
        <f t="shared" si="12"/>
        <v>0.68965517241379315</v>
      </c>
      <c r="E108">
        <f t="shared" si="13"/>
        <v>4.4265101491807402E-2</v>
      </c>
      <c r="F108">
        <f t="shared" si="14"/>
        <v>-0.20029347028613342</v>
      </c>
      <c r="G108">
        <v>0</v>
      </c>
      <c r="H108">
        <f t="shared" si="15"/>
        <v>0.24455857177794085</v>
      </c>
      <c r="I108">
        <f t="shared" si="16"/>
        <v>-1.1049892402196602</v>
      </c>
      <c r="J108">
        <f t="shared" si="17"/>
        <v>1.1049892402196602</v>
      </c>
      <c r="K108">
        <f t="shared" si="18"/>
        <v>0.33210670637948997</v>
      </c>
      <c r="L108">
        <f t="shared" si="19"/>
        <v>0.66789329362050986</v>
      </c>
      <c r="M108">
        <f t="shared" si="20"/>
        <v>3.0110804171997816</v>
      </c>
      <c r="N108">
        <f t="shared" si="21"/>
        <v>1.4972451580988471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11"/>
        <v>0.54054054054054046</v>
      </c>
      <c r="D109">
        <f t="shared" si="12"/>
        <v>0.5</v>
      </c>
      <c r="E109">
        <f t="shared" si="13"/>
        <v>4.0540540540540349E-2</v>
      </c>
      <c r="F109">
        <f t="shared" si="14"/>
        <v>-0.22972972972972983</v>
      </c>
      <c r="G109">
        <v>0</v>
      </c>
      <c r="H109">
        <f t="shared" si="15"/>
        <v>0.27027027027027023</v>
      </c>
      <c r="I109">
        <f t="shared" si="16"/>
        <v>-1.0846522890932806</v>
      </c>
      <c r="J109">
        <f t="shared" si="17"/>
        <v>1.0846522890932806</v>
      </c>
      <c r="K109">
        <f t="shared" si="18"/>
        <v>0.52030369513807517</v>
      </c>
      <c r="L109">
        <f t="shared" si="19"/>
        <v>0.47969630486192494</v>
      </c>
      <c r="M109">
        <f t="shared" si="20"/>
        <v>1.9219544457292885</v>
      </c>
      <c r="N109">
        <f t="shared" si="21"/>
        <v>2.0846522890932806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11"/>
        <v>0.65359477124183007</v>
      </c>
      <c r="D110">
        <f t="shared" si="12"/>
        <v>0.38759689922480617</v>
      </c>
      <c r="E110">
        <f t="shared" si="13"/>
        <v>4.1191670466636188E-2</v>
      </c>
      <c r="F110">
        <f t="shared" si="14"/>
        <v>-0.21213963621624365</v>
      </c>
      <c r="G110">
        <v>0</v>
      </c>
      <c r="H110">
        <f t="shared" si="15"/>
        <v>0.25333130668287984</v>
      </c>
      <c r="I110">
        <f t="shared" si="16"/>
        <v>-1.0927819720786571</v>
      </c>
      <c r="J110">
        <f t="shared" si="17"/>
        <v>1.0927819720786571</v>
      </c>
      <c r="K110">
        <f t="shared" si="18"/>
        <v>0.63324226341079282</v>
      </c>
      <c r="L110">
        <f t="shared" si="19"/>
        <v>0.36675773658920729</v>
      </c>
      <c r="M110">
        <f t="shared" si="20"/>
        <v>1.579174445201688</v>
      </c>
      <c r="N110">
        <f t="shared" si="21"/>
        <v>2.7265955158842785</v>
      </c>
    </row>
    <row r="111" spans="1:14" x14ac:dyDescent="0.25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11"/>
        <v>0.58823529411764708</v>
      </c>
      <c r="D111">
        <f t="shared" si="12"/>
        <v>0.44444444444444442</v>
      </c>
      <c r="E111">
        <f t="shared" si="13"/>
        <v>3.2679738562091387E-2</v>
      </c>
      <c r="F111">
        <f t="shared" si="14"/>
        <v>-0.2287581699346406</v>
      </c>
      <c r="G111">
        <v>0</v>
      </c>
      <c r="H111">
        <f t="shared" si="15"/>
        <v>0.26143790849673204</v>
      </c>
      <c r="I111">
        <f t="shared" si="16"/>
        <v>-1.0690449676496974</v>
      </c>
      <c r="J111">
        <f t="shared" si="17"/>
        <v>1.0690449676496974</v>
      </c>
      <c r="K111">
        <f t="shared" si="18"/>
        <v>0.57197391510275408</v>
      </c>
      <c r="L111">
        <f t="shared" si="19"/>
        <v>0.42802608489724608</v>
      </c>
      <c r="M111">
        <f t="shared" si="20"/>
        <v>1.7483314773547878</v>
      </c>
      <c r="N111">
        <f t="shared" si="21"/>
        <v>2.3363062095621219</v>
      </c>
    </row>
    <row r="112" spans="1:14" x14ac:dyDescent="0.25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11"/>
        <v>0.58479532163742687</v>
      </c>
      <c r="D112">
        <f t="shared" si="12"/>
        <v>0.4464285714285714</v>
      </c>
      <c r="E112">
        <f t="shared" si="13"/>
        <v>3.1223893065998265E-2</v>
      </c>
      <c r="F112">
        <f t="shared" si="14"/>
        <v>-0.22984544695071008</v>
      </c>
      <c r="G112">
        <v>0</v>
      </c>
      <c r="H112">
        <f t="shared" si="15"/>
        <v>0.2610693400167084</v>
      </c>
      <c r="I112">
        <f t="shared" si="16"/>
        <v>-1.0657613907987189</v>
      </c>
      <c r="J112">
        <f t="shared" si="17"/>
        <v>1.0657613907987189</v>
      </c>
      <c r="K112">
        <f t="shared" si="18"/>
        <v>0.56925221045435459</v>
      </c>
      <c r="L112">
        <f t="shared" si="19"/>
        <v>0.4307477895456453</v>
      </c>
      <c r="M112">
        <f t="shared" si="20"/>
        <v>1.7566905874670904</v>
      </c>
      <c r="N112">
        <f t="shared" si="21"/>
        <v>2.3215441245904116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11"/>
        <v>0.64935064935064934</v>
      </c>
      <c r="D114">
        <f t="shared" si="12"/>
        <v>0.38610038610038611</v>
      </c>
      <c r="E114">
        <f t="shared" si="13"/>
        <v>3.5451035451035562E-2</v>
      </c>
      <c r="F114">
        <f t="shared" si="14"/>
        <v>-0.21526350097778657</v>
      </c>
      <c r="G114">
        <v>0</v>
      </c>
      <c r="H114">
        <f t="shared" si="15"/>
        <v>0.25071453642882213</v>
      </c>
      <c r="I114">
        <f t="shared" si="16"/>
        <v>-1.0792065137302937</v>
      </c>
      <c r="J114">
        <f t="shared" si="17"/>
        <v>1.0792065137302937</v>
      </c>
      <c r="K114">
        <f t="shared" si="18"/>
        <v>0.6318031307725428</v>
      </c>
      <c r="L114">
        <f t="shared" si="19"/>
        <v>0.36819686922745715</v>
      </c>
      <c r="M114">
        <f t="shared" si="20"/>
        <v>1.5827715174143586</v>
      </c>
      <c r="N114">
        <f t="shared" si="21"/>
        <v>2.7159383568311668</v>
      </c>
    </row>
    <row r="115" spans="1:14" x14ac:dyDescent="0.25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11"/>
        <v>0.35971223021582738</v>
      </c>
      <c r="D115">
        <f t="shared" si="12"/>
        <v>0.66225165562913912</v>
      </c>
      <c r="E115">
        <f t="shared" si="13"/>
        <v>2.1963885844966446E-2</v>
      </c>
      <c r="F115">
        <f t="shared" si="14"/>
        <v>-0.21625613416551526</v>
      </c>
      <c r="G115">
        <v>0</v>
      </c>
      <c r="H115">
        <f t="shared" si="15"/>
        <v>0.23822002001048173</v>
      </c>
      <c r="I115">
        <f t="shared" si="16"/>
        <v>-1.049554296448781</v>
      </c>
      <c r="J115">
        <f t="shared" si="17"/>
        <v>1.049554296448781</v>
      </c>
      <c r="K115">
        <f t="shared" si="18"/>
        <v>0.34864991363480591</v>
      </c>
      <c r="L115">
        <f t="shared" si="19"/>
        <v>0.65135008636519431</v>
      </c>
      <c r="M115">
        <f t="shared" si="20"/>
        <v>2.868206647678829</v>
      </c>
      <c r="N115">
        <f t="shared" si="21"/>
        <v>1.5352726911888781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11"/>
        <v>0.41493775933609955</v>
      </c>
      <c r="D116">
        <f t="shared" si="12"/>
        <v>0.6211180124223602</v>
      </c>
      <c r="E116">
        <f t="shared" si="13"/>
        <v>3.6055771758459754E-2</v>
      </c>
      <c r="F116">
        <f t="shared" si="14"/>
        <v>-0.22166954459936605</v>
      </c>
      <c r="G116">
        <v>0</v>
      </c>
      <c r="H116">
        <f t="shared" si="15"/>
        <v>0.25772531635782581</v>
      </c>
      <c r="I116">
        <f t="shared" si="16"/>
        <v>-1.0782650440285155</v>
      </c>
      <c r="J116">
        <f t="shared" si="17"/>
        <v>1.0782650440285155</v>
      </c>
      <c r="K116">
        <f t="shared" si="18"/>
        <v>0.39676970546115803</v>
      </c>
      <c r="L116">
        <f t="shared" si="19"/>
        <v>0.60323029453884203</v>
      </c>
      <c r="M116">
        <f t="shared" si="20"/>
        <v>2.5203537120802069</v>
      </c>
      <c r="N116">
        <f t="shared" si="21"/>
        <v>1.6577416768573945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11"/>
        <v>0.51020408163265307</v>
      </c>
      <c r="D117">
        <f t="shared" si="12"/>
        <v>0.52356020942408377</v>
      </c>
      <c r="E117">
        <f t="shared" si="13"/>
        <v>3.3764291056736839E-2</v>
      </c>
      <c r="F117">
        <f t="shared" si="14"/>
        <v>-0.23335826477187727</v>
      </c>
      <c r="G117">
        <v>0</v>
      </c>
      <c r="H117">
        <f t="shared" si="15"/>
        <v>0.26712255582861416</v>
      </c>
      <c r="I117">
        <f t="shared" si="16"/>
        <v>-1.0699012312772824</v>
      </c>
      <c r="J117">
        <f t="shared" si="17"/>
        <v>1.0699012312772824</v>
      </c>
      <c r="K117">
        <f t="shared" si="18"/>
        <v>0.49331431287667615</v>
      </c>
      <c r="L117">
        <f t="shared" si="19"/>
        <v>0.50668568712332396</v>
      </c>
      <c r="M117">
        <f t="shared" si="20"/>
        <v>2.0271051820261912</v>
      </c>
      <c r="N117">
        <f t="shared" si="21"/>
        <v>1.9736101204623264</v>
      </c>
    </row>
    <row r="118" spans="1:14" x14ac:dyDescent="0.25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11"/>
        <v>0.28901734104046245</v>
      </c>
      <c r="D118">
        <f t="shared" si="12"/>
        <v>0.74626865671641784</v>
      </c>
      <c r="E118">
        <f t="shared" si="13"/>
        <v>3.5285997756880239E-2</v>
      </c>
      <c r="F118">
        <f t="shared" si="14"/>
        <v>-0.18039858510913653</v>
      </c>
      <c r="G118">
        <v>0</v>
      </c>
      <c r="H118">
        <f t="shared" si="15"/>
        <v>0.21568458286601674</v>
      </c>
      <c r="I118">
        <f t="shared" si="16"/>
        <v>-1.093435042101738</v>
      </c>
      <c r="J118">
        <f t="shared" si="17"/>
        <v>1.093435042101738</v>
      </c>
      <c r="K118">
        <f t="shared" si="18"/>
        <v>0.27101371189334633</v>
      </c>
      <c r="L118">
        <f t="shared" si="19"/>
        <v>0.72898628810665378</v>
      </c>
      <c r="M118">
        <f t="shared" si="20"/>
        <v>3.6898502035702756</v>
      </c>
      <c r="N118">
        <f t="shared" si="21"/>
        <v>1.3717679143145911</v>
      </c>
    </row>
    <row r="119" spans="1:14" x14ac:dyDescent="0.25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11"/>
        <v>0.48309178743961356</v>
      </c>
      <c r="D119">
        <f t="shared" si="12"/>
        <v>0.55555555555555558</v>
      </c>
      <c r="E119">
        <f t="shared" si="13"/>
        <v>3.8647342995169254E-2</v>
      </c>
      <c r="F119">
        <f t="shared" si="14"/>
        <v>-0.22973698336017168</v>
      </c>
      <c r="G119">
        <v>0</v>
      </c>
      <c r="H119">
        <f t="shared" si="15"/>
        <v>0.26838432635534087</v>
      </c>
      <c r="I119">
        <f t="shared" si="16"/>
        <v>-1.0808442529177926</v>
      </c>
      <c r="J119">
        <f t="shared" si="17"/>
        <v>1.0808442529177926</v>
      </c>
      <c r="K119">
        <f t="shared" si="18"/>
        <v>0.46371363147270434</v>
      </c>
      <c r="L119">
        <f t="shared" si="19"/>
        <v>0.53628636852729539</v>
      </c>
      <c r="M119">
        <f t="shared" si="20"/>
        <v>2.1565033506220384</v>
      </c>
      <c r="N119">
        <f t="shared" si="21"/>
        <v>1.8646754023342345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11"/>
        <v>0.54644808743169393</v>
      </c>
      <c r="D120">
        <f t="shared" si="12"/>
        <v>0.48780487804878053</v>
      </c>
      <c r="E120">
        <f t="shared" si="13"/>
        <v>3.4252965480474407E-2</v>
      </c>
      <c r="F120">
        <f t="shared" si="14"/>
        <v>-0.23230707716913246</v>
      </c>
      <c r="G120">
        <v>0</v>
      </c>
      <c r="H120">
        <f t="shared" si="15"/>
        <v>0.26656004264960681</v>
      </c>
      <c r="I120">
        <f t="shared" si="16"/>
        <v>-1.0711894933108055</v>
      </c>
      <c r="J120">
        <f t="shared" si="17"/>
        <v>1.0711894933108055</v>
      </c>
      <c r="K120">
        <f t="shared" si="18"/>
        <v>0.52935616627105819</v>
      </c>
      <c r="L120">
        <f t="shared" si="19"/>
        <v>0.47064383372894186</v>
      </c>
      <c r="M120">
        <f t="shared" si="20"/>
        <v>1.8890872794479689</v>
      </c>
      <c r="N120">
        <f t="shared" si="21"/>
        <v>2.1247489679763456</v>
      </c>
    </row>
    <row r="121" spans="1:14" x14ac:dyDescent="0.25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11"/>
        <v>0.6211180124223602</v>
      </c>
      <c r="D121">
        <f t="shared" si="12"/>
        <v>0.41666666666666669</v>
      </c>
      <c r="E121">
        <f t="shared" si="13"/>
        <v>3.7784679089026829E-2</v>
      </c>
      <c r="F121">
        <f t="shared" si="14"/>
        <v>-0.22101449275362328</v>
      </c>
      <c r="G121">
        <v>0</v>
      </c>
      <c r="H121">
        <f t="shared" si="15"/>
        <v>0.25879917184265011</v>
      </c>
      <c r="I121">
        <f t="shared" si="16"/>
        <v>-1.0821091383745125</v>
      </c>
      <c r="J121">
        <f t="shared" si="17"/>
        <v>1.0821091383745125</v>
      </c>
      <c r="K121">
        <f t="shared" si="18"/>
        <v>0.602378222567299</v>
      </c>
      <c r="L121">
        <f t="shared" si="19"/>
        <v>0.39762177743270088</v>
      </c>
      <c r="M121">
        <f t="shared" si="20"/>
        <v>1.660086574408453</v>
      </c>
      <c r="N121">
        <f t="shared" si="21"/>
        <v>2.5149527937243179</v>
      </c>
    </row>
    <row r="122" spans="1:14" x14ac:dyDescent="0.25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11"/>
        <v>0.6097560975609756</v>
      </c>
      <c r="D122">
        <f t="shared" si="12"/>
        <v>0.42016806722689076</v>
      </c>
      <c r="E122">
        <f t="shared" si="13"/>
        <v>2.9924164787866303E-2</v>
      </c>
      <c r="F122">
        <f t="shared" si="14"/>
        <v>-0.22627587620414025</v>
      </c>
      <c r="G122">
        <v>0</v>
      </c>
      <c r="H122">
        <f t="shared" si="15"/>
        <v>0.25620004099200655</v>
      </c>
      <c r="I122">
        <f t="shared" si="16"/>
        <v>-1.0640706634484356</v>
      </c>
      <c r="J122">
        <f t="shared" si="17"/>
        <v>1.0640706634484356</v>
      </c>
      <c r="K122">
        <f t="shared" si="18"/>
        <v>0.59488214870586709</v>
      </c>
      <c r="L122">
        <f t="shared" si="19"/>
        <v>0.40511785129413308</v>
      </c>
      <c r="M122">
        <f t="shared" si="20"/>
        <v>1.6810052246069986</v>
      </c>
      <c r="N122">
        <f t="shared" si="21"/>
        <v>2.468417515558841</v>
      </c>
    </row>
    <row r="123" spans="1:14" x14ac:dyDescent="0.25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11"/>
        <v>0.46948356807511737</v>
      </c>
      <c r="D123">
        <f t="shared" si="12"/>
        <v>0.55555555555555558</v>
      </c>
      <c r="E123">
        <f t="shared" si="13"/>
        <v>2.5039123630672844E-2</v>
      </c>
      <c r="F123">
        <f t="shared" si="14"/>
        <v>-0.23578508085550354</v>
      </c>
      <c r="G123">
        <v>0</v>
      </c>
      <c r="H123">
        <f t="shared" si="15"/>
        <v>0.26082420448617633</v>
      </c>
      <c r="I123">
        <f t="shared" si="16"/>
        <v>-1.0517579047791779</v>
      </c>
      <c r="J123">
        <f t="shared" si="17"/>
        <v>1.0517579047791779</v>
      </c>
      <c r="K123">
        <f t="shared" si="18"/>
        <v>0.45693680581932439</v>
      </c>
      <c r="L123">
        <f t="shared" si="19"/>
        <v>0.54306319418067583</v>
      </c>
      <c r="M123">
        <f t="shared" si="20"/>
        <v>2.1884864324004711</v>
      </c>
      <c r="N123">
        <f t="shared" si="21"/>
        <v>1.841406323823342</v>
      </c>
    </row>
    <row r="124" spans="1:14" x14ac:dyDescent="0.25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11"/>
        <v>0.56818181818181823</v>
      </c>
      <c r="D124">
        <f t="shared" si="12"/>
        <v>0.45662100456621008</v>
      </c>
      <c r="E124">
        <f t="shared" si="13"/>
        <v>2.4802822748028364E-2</v>
      </c>
      <c r="F124">
        <f t="shared" si="14"/>
        <v>-0.23464092984640916</v>
      </c>
      <c r="G124">
        <v>0</v>
      </c>
      <c r="H124">
        <f t="shared" si="15"/>
        <v>0.25944375259443758</v>
      </c>
      <c r="I124">
        <f t="shared" si="16"/>
        <v>-1.0515252921688409</v>
      </c>
      <c r="J124">
        <f t="shared" si="17"/>
        <v>1.0515252921688409</v>
      </c>
      <c r="K124">
        <f t="shared" si="18"/>
        <v>0.55581517619186205</v>
      </c>
      <c r="L124">
        <f t="shared" si="19"/>
        <v>0.44418482380813773</v>
      </c>
      <c r="M124">
        <f t="shared" si="20"/>
        <v>1.7991592220483192</v>
      </c>
      <c r="N124">
        <f t="shared" si="21"/>
        <v>2.2513150976809202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11"/>
        <v>0.37593984962406013</v>
      </c>
      <c r="D125">
        <f t="shared" si="12"/>
        <v>0.66666666666666663</v>
      </c>
      <c r="E125">
        <f t="shared" si="13"/>
        <v>4.2606516290726759E-2</v>
      </c>
      <c r="F125">
        <f t="shared" si="14"/>
        <v>-0.20802005012531333</v>
      </c>
      <c r="G125">
        <v>0</v>
      </c>
      <c r="H125">
        <f t="shared" si="15"/>
        <v>0.25062656641604009</v>
      </c>
      <c r="I125">
        <f t="shared" si="16"/>
        <v>-1.0976425998969033</v>
      </c>
      <c r="J125">
        <f t="shared" si="17"/>
        <v>1.0976425998969033</v>
      </c>
      <c r="K125">
        <f t="shared" si="18"/>
        <v>0.35434772234002576</v>
      </c>
      <c r="L125">
        <f t="shared" si="19"/>
        <v>0.64565227765997424</v>
      </c>
      <c r="M125">
        <f t="shared" si="20"/>
        <v>2.8220867158288598</v>
      </c>
      <c r="N125">
        <f t="shared" si="21"/>
        <v>1.5488212999484516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11"/>
        <v>0.56818181818181823</v>
      </c>
      <c r="D126">
        <f t="shared" si="12"/>
        <v>0.47846889952153115</v>
      </c>
      <c r="E126">
        <f t="shared" si="13"/>
        <v>4.6650717703349276E-2</v>
      </c>
      <c r="F126">
        <f t="shared" si="14"/>
        <v>-0.22520661157024802</v>
      </c>
      <c r="G126">
        <v>0</v>
      </c>
      <c r="H126">
        <f t="shared" si="15"/>
        <v>0.27185732927359729</v>
      </c>
      <c r="I126">
        <f t="shared" si="16"/>
        <v>-1.0987021007226223</v>
      </c>
      <c r="J126">
        <f t="shared" si="17"/>
        <v>1.0987021007226223</v>
      </c>
      <c r="K126">
        <f t="shared" si="18"/>
        <v>0.54495509018599919</v>
      </c>
      <c r="L126">
        <f t="shared" si="19"/>
        <v>0.45504490981400092</v>
      </c>
      <c r="M126">
        <f t="shared" si="20"/>
        <v>1.8350135965491927</v>
      </c>
      <c r="N126">
        <f t="shared" si="21"/>
        <v>2.197585289787658</v>
      </c>
    </row>
    <row r="127" spans="1:14" x14ac:dyDescent="0.25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11"/>
        <v>0.50761421319796951</v>
      </c>
      <c r="D127">
        <f t="shared" si="12"/>
        <v>0.52910052910052918</v>
      </c>
      <c r="E127">
        <f t="shared" si="13"/>
        <v>3.6714742298498582E-2</v>
      </c>
      <c r="F127">
        <f t="shared" si="14"/>
        <v>-0.23186420648349593</v>
      </c>
      <c r="G127">
        <v>0</v>
      </c>
      <c r="H127">
        <f t="shared" si="15"/>
        <v>0.26857894878199451</v>
      </c>
      <c r="I127">
        <f t="shared" si="16"/>
        <v>-1.0762647825142235</v>
      </c>
      <c r="J127">
        <f t="shared" si="17"/>
        <v>1.0762647825142235</v>
      </c>
      <c r="K127">
        <f t="shared" si="18"/>
        <v>0.48924233430661629</v>
      </c>
      <c r="L127">
        <f t="shared" si="19"/>
        <v>0.51075766569338388</v>
      </c>
      <c r="M127">
        <f t="shared" si="20"/>
        <v>2.0439768390387969</v>
      </c>
      <c r="N127">
        <f t="shared" si="21"/>
        <v>1.9578756564376583</v>
      </c>
    </row>
    <row r="128" spans="1:14" x14ac:dyDescent="0.25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11"/>
        <v>0.64516129032258063</v>
      </c>
      <c r="D128">
        <f t="shared" si="12"/>
        <v>0.39525691699604748</v>
      </c>
      <c r="E128">
        <f t="shared" si="13"/>
        <v>4.0418207318628108E-2</v>
      </c>
      <c r="F128">
        <f t="shared" si="14"/>
        <v>-0.21458625525946706</v>
      </c>
      <c r="G128">
        <v>0</v>
      </c>
      <c r="H128">
        <f t="shared" si="15"/>
        <v>0.25500446257809511</v>
      </c>
      <c r="I128">
        <f t="shared" si="16"/>
        <v>-1.0901165669462143</v>
      </c>
      <c r="J128">
        <f t="shared" si="17"/>
        <v>1.0901165669462143</v>
      </c>
      <c r="K128">
        <f t="shared" si="18"/>
        <v>0.62517031521914335</v>
      </c>
      <c r="L128">
        <f t="shared" si="19"/>
        <v>0.37482968478085649</v>
      </c>
      <c r="M128">
        <f t="shared" si="20"/>
        <v>1.5995641118204185</v>
      </c>
      <c r="N128">
        <f t="shared" si="21"/>
        <v>2.6678783474277079</v>
      </c>
    </row>
    <row r="129" spans="1:14" x14ac:dyDescent="0.25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11"/>
        <v>0.66225165562913912</v>
      </c>
      <c r="D129">
        <f t="shared" si="12"/>
        <v>0.38022813688212931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0.64128879780977321</v>
      </c>
      <c r="L129">
        <f t="shared" si="19"/>
        <v>0.35871120219022673</v>
      </c>
      <c r="M129">
        <f t="shared" si="20"/>
        <v>1.5593598444497263</v>
      </c>
      <c r="N129">
        <f t="shared" si="21"/>
        <v>2.7877579342216747</v>
      </c>
    </row>
    <row r="130" spans="1:14" x14ac:dyDescent="0.25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si="11"/>
        <v>0.50251256281407031</v>
      </c>
      <c r="D130">
        <f t="shared" si="12"/>
        <v>0.52083333333333337</v>
      </c>
      <c r="E130">
        <f t="shared" si="13"/>
        <v>2.3345896147403788E-2</v>
      </c>
      <c r="F130">
        <f t="shared" si="14"/>
        <v>-0.2383793969849245</v>
      </c>
      <c r="G130">
        <v>0</v>
      </c>
      <c r="H130">
        <f t="shared" si="15"/>
        <v>0.26172529313232828</v>
      </c>
      <c r="I130">
        <f t="shared" si="16"/>
        <v>-1.0478243557698861</v>
      </c>
      <c r="J130">
        <f t="shared" si="17"/>
        <v>1.0478243557698861</v>
      </c>
      <c r="K130">
        <f t="shared" si="18"/>
        <v>0.49083461764588526</v>
      </c>
      <c r="L130">
        <f t="shared" si="19"/>
        <v>0.50916538235411457</v>
      </c>
      <c r="M130">
        <f t="shared" si="20"/>
        <v>2.0373461122121879</v>
      </c>
      <c r="N130">
        <f t="shared" si="21"/>
        <v>1.9639984073082948</v>
      </c>
    </row>
    <row r="131" spans="1:14" x14ac:dyDescent="0.25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ref="C131:C194" si="22">1/A131</f>
        <v>0.34965034965034969</v>
      </c>
      <c r="D131">
        <f t="shared" ref="D131:D194" si="23">1/B131</f>
        <v>0.68965517241379315</v>
      </c>
      <c r="E131">
        <f t="shared" ref="E131:E194" si="24">C131+D131-1</f>
        <v>3.9305522064142728E-2</v>
      </c>
      <c r="F131">
        <f t="shared" ref="F131:F194" si="25">C131+D131-(C131*D131)-1</f>
        <v>-0.20183265010851226</v>
      </c>
      <c r="G131">
        <v>0</v>
      </c>
      <c r="H131">
        <f t="shared" ref="H131:H194" si="26">C131*D131</f>
        <v>0.24113817217265499</v>
      </c>
      <c r="I131">
        <f t="shared" ref="I131:I194" si="27">((-4*F131*H131)^0.5)/(2*F131)</f>
        <v>-1.0930430596399214</v>
      </c>
      <c r="J131">
        <f t="shared" ref="J131:J194" si="28">(-((-4*F131*H131)^0.5))/(2*F131)</f>
        <v>1.0930430596399214</v>
      </c>
      <c r="K131">
        <f t="shared" ref="K131:K194" si="29">IF(A131="","",(C131/($J131+C131-($J131*C131))))</f>
        <v>0.32970002902029394</v>
      </c>
      <c r="L131">
        <f t="shared" ref="L131:L194" si="30">IF(B131="","",(D131/($J131+D131-($J131*D131))))</f>
        <v>0.67029997097970617</v>
      </c>
      <c r="M131">
        <f t="shared" ref="M131:M194" si="31">IF(A131="","",1/K131)</f>
        <v>3.0330600909302539</v>
      </c>
      <c r="N131">
        <f t="shared" ref="N131:N194" si="32">IF(B131="","",1/L131)</f>
        <v>1.4918693768379645</v>
      </c>
    </row>
    <row r="132" spans="1:14" x14ac:dyDescent="0.25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22"/>
        <v>0.3401360544217687</v>
      </c>
      <c r="D132">
        <f t="shared" si="23"/>
        <v>0.70422535211267612</v>
      </c>
      <c r="E132">
        <f t="shared" si="24"/>
        <v>4.4361406534444869E-2</v>
      </c>
      <c r="F132">
        <f t="shared" si="25"/>
        <v>-0.1951710261569416</v>
      </c>
      <c r="G132">
        <v>0</v>
      </c>
      <c r="H132">
        <f t="shared" si="26"/>
        <v>0.23953243269138644</v>
      </c>
      <c r="I132">
        <f t="shared" si="27"/>
        <v>-1.1078334900733195</v>
      </c>
      <c r="J132">
        <f t="shared" si="28"/>
        <v>1.1078334900733195</v>
      </c>
      <c r="K132">
        <f t="shared" si="29"/>
        <v>0.31754126823140827</v>
      </c>
      <c r="L132">
        <f t="shared" si="30"/>
        <v>0.68245873176859184</v>
      </c>
      <c r="M132">
        <f t="shared" si="31"/>
        <v>3.1491969707422398</v>
      </c>
      <c r="N132">
        <f t="shared" si="32"/>
        <v>1.4652900658307939</v>
      </c>
    </row>
    <row r="133" spans="1:14" x14ac:dyDescent="0.25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22"/>
        <v>0.37174721189591081</v>
      </c>
      <c r="D133">
        <f t="shared" si="23"/>
        <v>0.66666666666666663</v>
      </c>
      <c r="E133">
        <f t="shared" si="24"/>
        <v>3.8413878562577386E-2</v>
      </c>
      <c r="F133">
        <f t="shared" si="25"/>
        <v>-0.20941759603469645</v>
      </c>
      <c r="G133">
        <v>0</v>
      </c>
      <c r="H133">
        <f t="shared" si="26"/>
        <v>0.24783147459727387</v>
      </c>
      <c r="I133">
        <f t="shared" si="27"/>
        <v>-1.0878565864408423</v>
      </c>
      <c r="J133">
        <f t="shared" si="28"/>
        <v>1.0878565864408423</v>
      </c>
      <c r="K133">
        <f t="shared" si="29"/>
        <v>0.35230152566597633</v>
      </c>
      <c r="L133">
        <f t="shared" si="30"/>
        <v>0.64769847433402361</v>
      </c>
      <c r="M133">
        <f t="shared" si="31"/>
        <v>2.838477631085023</v>
      </c>
      <c r="N133">
        <f t="shared" si="32"/>
        <v>1.5439282932204215</v>
      </c>
    </row>
    <row r="134" spans="1:14" x14ac:dyDescent="0.25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22"/>
        <v>0.59523809523809523</v>
      </c>
      <c r="D134">
        <f t="shared" si="23"/>
        <v>0.44843049327354262</v>
      </c>
      <c r="E134">
        <f t="shared" si="24"/>
        <v>4.3668588511637907E-2</v>
      </c>
      <c r="F134">
        <f t="shared" si="25"/>
        <v>-0.22325432415118507</v>
      </c>
      <c r="G134">
        <v>0</v>
      </c>
      <c r="H134">
        <f t="shared" si="26"/>
        <v>0.26692291266282298</v>
      </c>
      <c r="I134">
        <f t="shared" si="27"/>
        <v>-1.0934350421017387</v>
      </c>
      <c r="J134">
        <f t="shared" si="28"/>
        <v>1.0934350421017387</v>
      </c>
      <c r="K134">
        <f t="shared" si="29"/>
        <v>0.57354714688382902</v>
      </c>
      <c r="L134">
        <f t="shared" si="30"/>
        <v>0.42645285311617104</v>
      </c>
      <c r="M134">
        <f t="shared" si="31"/>
        <v>1.743535828629182</v>
      </c>
      <c r="N134">
        <f t="shared" si="32"/>
        <v>2.3449251017851385</v>
      </c>
    </row>
    <row r="135" spans="1:14" x14ac:dyDescent="0.25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22"/>
        <v>0.56497175141242939</v>
      </c>
      <c r="D135">
        <f t="shared" si="23"/>
        <v>0.46948356807511737</v>
      </c>
      <c r="E135">
        <f t="shared" si="24"/>
        <v>3.4455319487546765E-2</v>
      </c>
      <c r="F135">
        <f t="shared" si="25"/>
        <v>-0.23078963422720888</v>
      </c>
      <c r="G135">
        <v>0</v>
      </c>
      <c r="H135">
        <f t="shared" si="26"/>
        <v>0.26524495371475559</v>
      </c>
      <c r="I135">
        <f t="shared" si="27"/>
        <v>-1.0720509244860594</v>
      </c>
      <c r="J135">
        <f t="shared" si="28"/>
        <v>1.0720509244860594</v>
      </c>
      <c r="K135">
        <f t="shared" si="29"/>
        <v>0.54780136279077696</v>
      </c>
      <c r="L135">
        <f t="shared" si="30"/>
        <v>0.45219863720922326</v>
      </c>
      <c r="M135">
        <f t="shared" si="31"/>
        <v>1.8254792118542653</v>
      </c>
      <c r="N135">
        <f t="shared" si="32"/>
        <v>2.2114175446692466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22"/>
        <v>0.5376344086021505</v>
      </c>
      <c r="D136">
        <f t="shared" si="23"/>
        <v>0.49261083743842371</v>
      </c>
      <c r="E136">
        <f t="shared" si="24"/>
        <v>3.0245246040574214E-2</v>
      </c>
      <c r="F136">
        <f t="shared" si="25"/>
        <v>-0.23459929021664283</v>
      </c>
      <c r="G136">
        <v>0</v>
      </c>
      <c r="H136">
        <f t="shared" si="26"/>
        <v>0.26484453625721704</v>
      </c>
      <c r="I136">
        <f t="shared" si="27"/>
        <v>-1.0625078858299792</v>
      </c>
      <c r="J136">
        <f t="shared" si="28"/>
        <v>1.0625078858299792</v>
      </c>
      <c r="K136">
        <f t="shared" si="29"/>
        <v>0.5225324395988501</v>
      </c>
      <c r="L136">
        <f t="shared" si="30"/>
        <v>0.47746756040114985</v>
      </c>
      <c r="M136">
        <f t="shared" si="31"/>
        <v>1.9137567818137824</v>
      </c>
      <c r="N136">
        <f t="shared" si="32"/>
        <v>2.0943831224048783</v>
      </c>
    </row>
    <row r="137" spans="1:14" x14ac:dyDescent="0.25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22"/>
        <v>0.68027210884353739</v>
      </c>
      <c r="D137">
        <f t="shared" si="23"/>
        <v>0.35587188612099646</v>
      </c>
      <c r="E137">
        <f t="shared" si="24"/>
        <v>3.614399496453391E-2</v>
      </c>
      <c r="F137">
        <f t="shared" si="25"/>
        <v>-0.20594572348512352</v>
      </c>
      <c r="G137">
        <v>0</v>
      </c>
      <c r="H137">
        <f t="shared" si="26"/>
        <v>0.24208971844965746</v>
      </c>
      <c r="I137">
        <f t="shared" si="27"/>
        <v>-1.0842059432277773</v>
      </c>
      <c r="J137">
        <f t="shared" si="28"/>
        <v>1.0842059432277773</v>
      </c>
      <c r="K137">
        <f t="shared" si="29"/>
        <v>0.6624373164896491</v>
      </c>
      <c r="L137">
        <f t="shared" si="30"/>
        <v>0.33756268351035074</v>
      </c>
      <c r="M137">
        <f t="shared" si="31"/>
        <v>1.5095767933170556</v>
      </c>
      <c r="N137">
        <f t="shared" si="32"/>
        <v>2.9624127572422765</v>
      </c>
    </row>
    <row r="138" spans="1:14" x14ac:dyDescent="0.25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22"/>
        <v>0.56818181818181823</v>
      </c>
      <c r="D138">
        <f t="shared" si="23"/>
        <v>0.46082949308755761</v>
      </c>
      <c r="E138">
        <f t="shared" si="24"/>
        <v>2.9011311269375728E-2</v>
      </c>
      <c r="F138">
        <f t="shared" si="25"/>
        <v>-0.2328236279849184</v>
      </c>
      <c r="G138">
        <v>0</v>
      </c>
      <c r="H138">
        <f t="shared" si="26"/>
        <v>0.26183493925429413</v>
      </c>
      <c r="I138">
        <f t="shared" si="27"/>
        <v>-1.0604746049596294</v>
      </c>
      <c r="J138">
        <f t="shared" si="28"/>
        <v>1.0604746049596294</v>
      </c>
      <c r="K138">
        <f t="shared" si="29"/>
        <v>0.55372190553633505</v>
      </c>
      <c r="L138">
        <f t="shared" si="30"/>
        <v>0.44627809446366512</v>
      </c>
      <c r="M138">
        <f t="shared" si="31"/>
        <v>1.8059606997693183</v>
      </c>
      <c r="N138">
        <f t="shared" si="32"/>
        <v>2.2407552878027661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22"/>
        <v>0.5617977528089888</v>
      </c>
      <c r="D139">
        <f t="shared" si="23"/>
        <v>0.46728971962616822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0.54729439241638145</v>
      </c>
      <c r="L139">
        <f t="shared" si="30"/>
        <v>0.45270560758361844</v>
      </c>
      <c r="M139">
        <f t="shared" si="31"/>
        <v>1.8271701918685113</v>
      </c>
      <c r="N139">
        <f t="shared" si="32"/>
        <v>2.2089410496539781</v>
      </c>
    </row>
    <row r="140" spans="1:14" x14ac:dyDescent="0.25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22"/>
        <v>0.56497175141242939</v>
      </c>
      <c r="D140">
        <f t="shared" si="23"/>
        <v>0.46728971962616822</v>
      </c>
      <c r="E140">
        <f t="shared" si="24"/>
        <v>3.2261471038597556E-2</v>
      </c>
      <c r="F140">
        <f t="shared" si="25"/>
        <v>-0.2317440202756218</v>
      </c>
      <c r="G140">
        <v>0</v>
      </c>
      <c r="H140">
        <f t="shared" si="26"/>
        <v>0.26400549131421935</v>
      </c>
      <c r="I140">
        <f t="shared" si="27"/>
        <v>-1.0673385899176768</v>
      </c>
      <c r="J140">
        <f t="shared" si="28"/>
        <v>1.0673385899176768</v>
      </c>
      <c r="K140">
        <f t="shared" si="29"/>
        <v>0.54889239397368417</v>
      </c>
      <c r="L140">
        <f t="shared" si="30"/>
        <v>0.45110760602631583</v>
      </c>
      <c r="M140">
        <f t="shared" si="31"/>
        <v>1.8218507142366114</v>
      </c>
      <c r="N140">
        <f t="shared" si="32"/>
        <v>2.2167659925061516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22"/>
        <v>0.5181347150259068</v>
      </c>
      <c r="D141">
        <f t="shared" si="23"/>
        <v>0.51020408163265307</v>
      </c>
      <c r="E141">
        <f t="shared" si="24"/>
        <v>2.8338796658559762E-2</v>
      </c>
      <c r="F141">
        <f t="shared" si="25"/>
        <v>-0.23601564978322942</v>
      </c>
      <c r="G141">
        <v>0</v>
      </c>
      <c r="H141">
        <f t="shared" si="26"/>
        <v>0.26435444644178918</v>
      </c>
      <c r="I141">
        <f t="shared" si="27"/>
        <v>-1.0583343916682539</v>
      </c>
      <c r="J141">
        <f t="shared" si="28"/>
        <v>1.0583343916682539</v>
      </c>
      <c r="K141">
        <f t="shared" si="29"/>
        <v>0.50396850395275605</v>
      </c>
      <c r="L141">
        <f t="shared" si="30"/>
        <v>0.49603149604724417</v>
      </c>
      <c r="M141">
        <f t="shared" si="31"/>
        <v>1.9842509842514759</v>
      </c>
      <c r="N141">
        <f t="shared" si="32"/>
        <v>2.0160010160015238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22"/>
        <v>0.60240963855421692</v>
      </c>
      <c r="D143">
        <f t="shared" si="23"/>
        <v>0.42194092827004215</v>
      </c>
      <c r="E143">
        <f t="shared" si="24"/>
        <v>2.4350566824259179E-2</v>
      </c>
      <c r="F143">
        <f t="shared" si="25"/>
        <v>-0.22983071526612764</v>
      </c>
      <c r="G143">
        <v>0</v>
      </c>
      <c r="H143">
        <f t="shared" si="26"/>
        <v>0.25418128209038687</v>
      </c>
      <c r="I143">
        <f t="shared" si="27"/>
        <v>-1.0516415791796656</v>
      </c>
      <c r="J143">
        <f t="shared" si="28"/>
        <v>1.0516415791796656</v>
      </c>
      <c r="K143">
        <f t="shared" si="29"/>
        <v>0.59028969592358693</v>
      </c>
      <c r="L143">
        <f t="shared" si="30"/>
        <v>0.40971030407641301</v>
      </c>
      <c r="M143">
        <f t="shared" si="31"/>
        <v>1.6940834422585789</v>
      </c>
      <c r="N143">
        <f t="shared" si="32"/>
        <v>2.4407489634761421</v>
      </c>
    </row>
    <row r="144" spans="1:14" x14ac:dyDescent="0.25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22"/>
        <v>0.5376344086021505</v>
      </c>
      <c r="D144">
        <f t="shared" si="23"/>
        <v>0.48309178743961356</v>
      </c>
      <c r="E144">
        <f t="shared" si="24"/>
        <v>2.0726196041763956E-2</v>
      </c>
      <c r="F144">
        <f t="shared" si="25"/>
        <v>-0.23900057139888853</v>
      </c>
      <c r="G144">
        <v>0</v>
      </c>
      <c r="H144">
        <f t="shared" si="26"/>
        <v>0.25972676744065243</v>
      </c>
      <c r="I144">
        <f t="shared" si="27"/>
        <v>-1.0424587657074933</v>
      </c>
      <c r="J144">
        <f t="shared" si="28"/>
        <v>1.0424587657074933</v>
      </c>
      <c r="K144">
        <f t="shared" si="29"/>
        <v>0.52728306569506822</v>
      </c>
      <c r="L144">
        <f t="shared" si="30"/>
        <v>0.47271693430493206</v>
      </c>
      <c r="M144">
        <f t="shared" si="31"/>
        <v>1.8965145385084443</v>
      </c>
      <c r="N144">
        <f t="shared" si="32"/>
        <v>2.1154308793070173</v>
      </c>
    </row>
    <row r="145" spans="1:14" x14ac:dyDescent="0.25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22"/>
        <v>0.56818181818181823</v>
      </c>
      <c r="D145">
        <f t="shared" si="23"/>
        <v>0.45662100456621008</v>
      </c>
      <c r="E145">
        <f t="shared" si="24"/>
        <v>2.4802822748028364E-2</v>
      </c>
      <c r="F145">
        <f t="shared" si="25"/>
        <v>-0.23464092984640916</v>
      </c>
      <c r="G145">
        <v>0</v>
      </c>
      <c r="H145">
        <f t="shared" si="26"/>
        <v>0.25944375259443758</v>
      </c>
      <c r="I145">
        <f t="shared" si="27"/>
        <v>-1.0515252921688409</v>
      </c>
      <c r="J145">
        <f t="shared" si="28"/>
        <v>1.0515252921688409</v>
      </c>
      <c r="K145">
        <f t="shared" si="29"/>
        <v>0.55581517619186205</v>
      </c>
      <c r="L145">
        <f t="shared" si="30"/>
        <v>0.44418482380813773</v>
      </c>
      <c r="M145">
        <f t="shared" si="31"/>
        <v>1.7991592220483192</v>
      </c>
      <c r="N145">
        <f t="shared" si="32"/>
        <v>2.2513150976809202</v>
      </c>
    </row>
    <row r="146" spans="1:14" x14ac:dyDescent="0.25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22"/>
        <v>0.59523809523809523</v>
      </c>
      <c r="D146">
        <f t="shared" si="23"/>
        <v>0.43103448275862072</v>
      </c>
      <c r="E146">
        <f t="shared" si="24"/>
        <v>2.6272577996715896E-2</v>
      </c>
      <c r="F146">
        <f t="shared" si="25"/>
        <v>-0.23029556650246308</v>
      </c>
      <c r="G146">
        <v>0</v>
      </c>
      <c r="H146">
        <f t="shared" si="26"/>
        <v>0.25656814449917897</v>
      </c>
      <c r="I146">
        <f t="shared" si="27"/>
        <v>-1.0555008273018727</v>
      </c>
      <c r="J146">
        <f t="shared" si="28"/>
        <v>1.0555008273018727</v>
      </c>
      <c r="K146">
        <f t="shared" si="29"/>
        <v>0.58216008970912358</v>
      </c>
      <c r="L146">
        <f t="shared" si="30"/>
        <v>0.41783991029087642</v>
      </c>
      <c r="M146">
        <f t="shared" si="31"/>
        <v>1.7177405625652735</v>
      </c>
      <c r="N146">
        <f t="shared" si="32"/>
        <v>2.3932610920384718</v>
      </c>
    </row>
    <row r="147" spans="1:14" x14ac:dyDescent="0.25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22"/>
        <v>0.5</v>
      </c>
      <c r="D147">
        <f t="shared" si="23"/>
        <v>0.52631578947368418</v>
      </c>
      <c r="E147">
        <f t="shared" si="24"/>
        <v>2.631578947368407E-2</v>
      </c>
      <c r="F147">
        <f t="shared" si="25"/>
        <v>-0.23684210526315796</v>
      </c>
      <c r="G147">
        <v>0</v>
      </c>
      <c r="H147">
        <f t="shared" si="26"/>
        <v>0.26315789473684209</v>
      </c>
      <c r="I147">
        <f t="shared" si="27"/>
        <v>-1.0540925533894596</v>
      </c>
      <c r="J147">
        <f t="shared" si="28"/>
        <v>1.0540925533894596</v>
      </c>
      <c r="K147">
        <f t="shared" si="29"/>
        <v>0.48683298050513807</v>
      </c>
      <c r="L147">
        <f t="shared" si="30"/>
        <v>0.51316701949486188</v>
      </c>
      <c r="M147">
        <f t="shared" si="31"/>
        <v>2.0540925533894594</v>
      </c>
      <c r="N147">
        <f t="shared" si="32"/>
        <v>1.9486832980505142</v>
      </c>
    </row>
    <row r="148" spans="1:14" x14ac:dyDescent="0.25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22"/>
        <v>0.47619047619047616</v>
      </c>
      <c r="D148">
        <f t="shared" si="23"/>
        <v>0.5524861878453039</v>
      </c>
      <c r="E148">
        <f t="shared" si="24"/>
        <v>2.8676664035780064E-2</v>
      </c>
      <c r="F148">
        <f t="shared" si="25"/>
        <v>-0.23441199684293612</v>
      </c>
      <c r="G148">
        <v>0</v>
      </c>
      <c r="H148">
        <f t="shared" si="26"/>
        <v>0.26308866087871613</v>
      </c>
      <c r="I148">
        <f t="shared" si="27"/>
        <v>-1.0594028769395469</v>
      </c>
      <c r="J148">
        <f t="shared" si="28"/>
        <v>1.0594028769395469</v>
      </c>
      <c r="K148">
        <f t="shared" si="29"/>
        <v>0.46182056328667725</v>
      </c>
      <c r="L148">
        <f t="shared" si="30"/>
        <v>0.5381794367133228</v>
      </c>
      <c r="M148">
        <f t="shared" si="31"/>
        <v>2.1653431646335015</v>
      </c>
      <c r="N148">
        <f t="shared" si="32"/>
        <v>1.8581163303210331</v>
      </c>
    </row>
    <row r="149" spans="1:14" x14ac:dyDescent="0.25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22"/>
        <v>0.50761421319796951</v>
      </c>
      <c r="D149">
        <f t="shared" si="23"/>
        <v>0.5181347150259068</v>
      </c>
      <c r="E149">
        <f t="shared" si="24"/>
        <v>2.5748928223876311E-2</v>
      </c>
      <c r="F149">
        <f t="shared" si="25"/>
        <v>-0.23726361747455349</v>
      </c>
      <c r="G149">
        <v>0</v>
      </c>
      <c r="H149">
        <f t="shared" si="26"/>
        <v>0.26301254569842986</v>
      </c>
      <c r="I149">
        <f t="shared" si="27"/>
        <v>-1.0528649266733445</v>
      </c>
      <c r="J149">
        <f t="shared" si="28"/>
        <v>1.0528649266733445</v>
      </c>
      <c r="K149">
        <f t="shared" si="29"/>
        <v>0.49473625880060179</v>
      </c>
      <c r="L149">
        <f t="shared" si="30"/>
        <v>0.50526374119939821</v>
      </c>
      <c r="M149">
        <f t="shared" si="31"/>
        <v>2.021278978873144</v>
      </c>
      <c r="N149">
        <f t="shared" si="32"/>
        <v>1.9791643818062103</v>
      </c>
    </row>
    <row r="150" spans="1:14" x14ac:dyDescent="0.25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22"/>
        <v>0.4504504504504504</v>
      </c>
      <c r="D150">
        <f t="shared" si="23"/>
        <v>0.5780346820809249</v>
      </c>
      <c r="E150">
        <f t="shared" si="24"/>
        <v>2.8485132531375301E-2</v>
      </c>
      <c r="F150">
        <f t="shared" si="25"/>
        <v>-0.2318908503879602</v>
      </c>
      <c r="G150">
        <v>0</v>
      </c>
      <c r="H150">
        <f t="shared" si="26"/>
        <v>0.2603759829193355</v>
      </c>
      <c r="I150">
        <f t="shared" si="27"/>
        <v>-1.0596407579073905</v>
      </c>
      <c r="J150">
        <f t="shared" si="28"/>
        <v>1.0596407579073905</v>
      </c>
      <c r="K150">
        <f t="shared" si="29"/>
        <v>0.43615522243331045</v>
      </c>
      <c r="L150">
        <f t="shared" si="30"/>
        <v>0.56384477756668971</v>
      </c>
      <c r="M150">
        <f t="shared" si="31"/>
        <v>2.2927617246470167</v>
      </c>
      <c r="N150">
        <f t="shared" si="32"/>
        <v>1.7735377532723946</v>
      </c>
    </row>
    <row r="151" spans="1:14" x14ac:dyDescent="0.25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22"/>
        <v>0.4464285714285714</v>
      </c>
      <c r="D151">
        <f t="shared" si="23"/>
        <v>0.58479532163742687</v>
      </c>
      <c r="E151">
        <f t="shared" si="24"/>
        <v>3.1223893065998265E-2</v>
      </c>
      <c r="F151">
        <f t="shared" si="25"/>
        <v>-0.22984544695071008</v>
      </c>
      <c r="G151">
        <v>0</v>
      </c>
      <c r="H151">
        <f t="shared" si="26"/>
        <v>0.2610693400167084</v>
      </c>
      <c r="I151">
        <f t="shared" si="27"/>
        <v>-1.0657613907987189</v>
      </c>
      <c r="J151">
        <f t="shared" si="28"/>
        <v>1.0657613907987189</v>
      </c>
      <c r="K151">
        <f t="shared" si="29"/>
        <v>0.4307477895456453</v>
      </c>
      <c r="L151">
        <f t="shared" si="30"/>
        <v>0.56925221045435459</v>
      </c>
      <c r="M151">
        <f t="shared" si="31"/>
        <v>2.3215441245904116</v>
      </c>
      <c r="N151">
        <f t="shared" si="32"/>
        <v>1.7566905874670904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22"/>
        <v>0.5524861878453039</v>
      </c>
      <c r="D152">
        <f t="shared" si="23"/>
        <v>0.47619047619047616</v>
      </c>
      <c r="E152">
        <f t="shared" si="24"/>
        <v>2.8676664035780064E-2</v>
      </c>
      <c r="F152">
        <f t="shared" si="25"/>
        <v>-0.23441199684293612</v>
      </c>
      <c r="G152">
        <v>0</v>
      </c>
      <c r="H152">
        <f t="shared" si="26"/>
        <v>0.26308866087871613</v>
      </c>
      <c r="I152">
        <f t="shared" si="27"/>
        <v>-1.0594028769395469</v>
      </c>
      <c r="J152">
        <f t="shared" si="28"/>
        <v>1.0594028769395469</v>
      </c>
      <c r="K152">
        <f t="shared" si="29"/>
        <v>0.5381794367133228</v>
      </c>
      <c r="L152">
        <f t="shared" si="30"/>
        <v>0.46182056328667725</v>
      </c>
      <c r="M152">
        <f t="shared" si="31"/>
        <v>1.8581163303210331</v>
      </c>
      <c r="N152">
        <f t="shared" si="32"/>
        <v>2.1653431646335015</v>
      </c>
    </row>
    <row r="153" spans="1:14" x14ac:dyDescent="0.25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22"/>
        <v>0.51546391752577325</v>
      </c>
      <c r="D153">
        <f t="shared" si="23"/>
        <v>0.51020408163265307</v>
      </c>
      <c r="E153">
        <f t="shared" si="24"/>
        <v>2.5667999158426325E-2</v>
      </c>
      <c r="F153">
        <f t="shared" si="25"/>
        <v>-0.23732379549758043</v>
      </c>
      <c r="G153">
        <v>0</v>
      </c>
      <c r="H153">
        <f t="shared" si="26"/>
        <v>0.26299179465600675</v>
      </c>
      <c r="I153">
        <f t="shared" si="27"/>
        <v>-1.052689901333149</v>
      </c>
      <c r="J153">
        <f t="shared" si="28"/>
        <v>1.052689901333149</v>
      </c>
      <c r="K153">
        <f t="shared" si="29"/>
        <v>0.50263165184833114</v>
      </c>
      <c r="L153">
        <f t="shared" si="30"/>
        <v>0.49736834815166897</v>
      </c>
      <c r="M153">
        <f t="shared" si="31"/>
        <v>1.9895285072531594</v>
      </c>
      <c r="N153">
        <f t="shared" si="32"/>
        <v>2.0105823052798226</v>
      </c>
    </row>
    <row r="154" spans="1:14" x14ac:dyDescent="0.25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22"/>
        <v>0.39370078740157477</v>
      </c>
      <c r="D154">
        <f t="shared" si="23"/>
        <v>0.65789473684210531</v>
      </c>
      <c r="E154">
        <f t="shared" si="24"/>
        <v>5.159552424368008E-2</v>
      </c>
      <c r="F154">
        <f t="shared" si="25"/>
        <v>-0.2074181516784086</v>
      </c>
      <c r="G154">
        <v>0</v>
      </c>
      <c r="H154">
        <f t="shared" si="26"/>
        <v>0.25901367592208868</v>
      </c>
      <c r="I154">
        <f t="shared" si="27"/>
        <v>-1.1174753906691854</v>
      </c>
      <c r="J154">
        <f t="shared" si="28"/>
        <v>1.1174753906691854</v>
      </c>
      <c r="K154">
        <f t="shared" si="29"/>
        <v>0.36752381651753308</v>
      </c>
      <c r="L154">
        <f t="shared" si="30"/>
        <v>0.63247618348246692</v>
      </c>
      <c r="M154">
        <f t="shared" si="31"/>
        <v>2.7209121016305455</v>
      </c>
      <c r="N154">
        <f t="shared" si="32"/>
        <v>1.5810872031479763</v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22"/>
        <v>0.56818181818181823</v>
      </c>
      <c r="D156">
        <f t="shared" si="23"/>
        <v>0.48309178743961356</v>
      </c>
      <c r="E156">
        <f t="shared" si="24"/>
        <v>5.1273605621431795E-2</v>
      </c>
      <c r="F156">
        <f t="shared" si="25"/>
        <v>-0.22321036451471232</v>
      </c>
      <c r="G156">
        <v>0</v>
      </c>
      <c r="H156">
        <f t="shared" si="26"/>
        <v>0.27448397013614412</v>
      </c>
      <c r="I156">
        <f t="shared" si="27"/>
        <v>-1.1089228054693063</v>
      </c>
      <c r="J156">
        <f t="shared" si="28"/>
        <v>1.1089228054693063</v>
      </c>
      <c r="K156">
        <f t="shared" si="29"/>
        <v>0.54265798255600095</v>
      </c>
      <c r="L156">
        <f t="shared" si="30"/>
        <v>0.45734201744399888</v>
      </c>
      <c r="M156">
        <f t="shared" si="31"/>
        <v>1.8427813321566728</v>
      </c>
      <c r="N156">
        <f t="shared" si="32"/>
        <v>2.1865474018521578</v>
      </c>
    </row>
    <row r="157" spans="1:14" x14ac:dyDescent="0.25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22"/>
        <v>0.5988023952095809</v>
      </c>
      <c r="D157">
        <f t="shared" si="23"/>
        <v>0.42918454935622319</v>
      </c>
      <c r="E157">
        <f t="shared" si="24"/>
        <v>2.7986944565804084E-2</v>
      </c>
      <c r="F157">
        <f t="shared" si="25"/>
        <v>-0.22900979157564694</v>
      </c>
      <c r="G157">
        <v>0</v>
      </c>
      <c r="H157">
        <f t="shared" si="26"/>
        <v>0.25699673614145102</v>
      </c>
      <c r="I157">
        <f t="shared" si="27"/>
        <v>-1.0593434317257451</v>
      </c>
      <c r="J157">
        <f t="shared" si="28"/>
        <v>1.0593434317257451</v>
      </c>
      <c r="K157">
        <f t="shared" si="29"/>
        <v>0.58487737574119503</v>
      </c>
      <c r="L157">
        <f t="shared" si="30"/>
        <v>0.41512262425880503</v>
      </c>
      <c r="M157">
        <f t="shared" si="31"/>
        <v>1.7097600992562489</v>
      </c>
      <c r="N157">
        <f t="shared" si="32"/>
        <v>2.408926764195241</v>
      </c>
    </row>
    <row r="158" spans="1:14" x14ac:dyDescent="0.25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22"/>
        <v>0.6211180124223602</v>
      </c>
      <c r="D158">
        <f t="shared" si="23"/>
        <v>0.4081632653061224</v>
      </c>
      <c r="E158">
        <f t="shared" si="24"/>
        <v>2.9281277728482547E-2</v>
      </c>
      <c r="F158">
        <f t="shared" si="25"/>
        <v>-0.22423627836227666</v>
      </c>
      <c r="G158">
        <v>0</v>
      </c>
      <c r="H158">
        <f t="shared" si="26"/>
        <v>0.25351755609075921</v>
      </c>
      <c r="I158">
        <f t="shared" si="27"/>
        <v>-1.0632884133003033</v>
      </c>
      <c r="J158">
        <f t="shared" si="28"/>
        <v>1.0632884133003033</v>
      </c>
      <c r="K158">
        <f t="shared" si="29"/>
        <v>0.60657309337604948</v>
      </c>
      <c r="L158">
        <f t="shared" si="30"/>
        <v>0.39342690662395058</v>
      </c>
      <c r="M158">
        <f t="shared" si="31"/>
        <v>1.648605932113185</v>
      </c>
      <c r="N158">
        <f t="shared" si="32"/>
        <v>2.5417681992854404</v>
      </c>
    </row>
    <row r="159" spans="1:14" x14ac:dyDescent="0.25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22"/>
        <v>0.61349693251533743</v>
      </c>
      <c r="D159">
        <f t="shared" si="23"/>
        <v>0.43478260869565222</v>
      </c>
      <c r="E159">
        <f t="shared" si="24"/>
        <v>4.8279541210989763E-2</v>
      </c>
      <c r="F159">
        <f t="shared" si="25"/>
        <v>-0.21845825553480913</v>
      </c>
      <c r="G159">
        <v>0</v>
      </c>
      <c r="H159">
        <f t="shared" si="26"/>
        <v>0.26673779674579889</v>
      </c>
      <c r="I159">
        <f t="shared" si="27"/>
        <v>-1.1049892402196602</v>
      </c>
      <c r="J159">
        <f t="shared" si="28"/>
        <v>1.1049892402196602</v>
      </c>
      <c r="K159">
        <f t="shared" si="29"/>
        <v>0.58957285411955018</v>
      </c>
      <c r="L159">
        <f t="shared" si="30"/>
        <v>0.41042714588044982</v>
      </c>
      <c r="M159">
        <f t="shared" si="31"/>
        <v>1.6961432213383858</v>
      </c>
      <c r="N159">
        <f t="shared" si="32"/>
        <v>2.4364860122855578</v>
      </c>
    </row>
    <row r="160" spans="1:14" x14ac:dyDescent="0.25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22"/>
        <v>0.7246376811594204</v>
      </c>
      <c r="D160">
        <f t="shared" si="23"/>
        <v>0.3105590062111801</v>
      </c>
      <c r="E160">
        <f t="shared" si="24"/>
        <v>3.5196687370600444E-2</v>
      </c>
      <c r="F160">
        <f t="shared" si="25"/>
        <v>-0.18984607075344317</v>
      </c>
      <c r="G160">
        <v>0</v>
      </c>
      <c r="H160">
        <f t="shared" si="26"/>
        <v>0.22504275812404359</v>
      </c>
      <c r="I160">
        <f t="shared" si="27"/>
        <v>-1.0887588907733556</v>
      </c>
      <c r="J160">
        <f t="shared" si="28"/>
        <v>1.0887588907733556</v>
      </c>
      <c r="K160">
        <f t="shared" si="29"/>
        <v>0.70734945638238989</v>
      </c>
      <c r="L160">
        <f t="shared" si="30"/>
        <v>0.29265054361761017</v>
      </c>
      <c r="M160">
        <f t="shared" si="31"/>
        <v>1.413728378493875</v>
      </c>
      <c r="N160">
        <f t="shared" si="32"/>
        <v>3.4170447375168491</v>
      </c>
    </row>
    <row r="161" spans="1:14" x14ac:dyDescent="0.25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22"/>
        <v>0.65359477124183007</v>
      </c>
      <c r="D161">
        <f t="shared" si="23"/>
        <v>0.37453183520599254</v>
      </c>
      <c r="E161">
        <f t="shared" si="24"/>
        <v>2.81266064478225E-2</v>
      </c>
      <c r="F161">
        <f t="shared" si="25"/>
        <v>-0.21666544270642096</v>
      </c>
      <c r="G161">
        <v>0</v>
      </c>
      <c r="H161">
        <f t="shared" si="26"/>
        <v>0.24479204915424349</v>
      </c>
      <c r="I161">
        <f t="shared" si="27"/>
        <v>-1.0629279561748655</v>
      </c>
      <c r="J161">
        <f t="shared" si="28"/>
        <v>1.0629279561748655</v>
      </c>
      <c r="K161">
        <f t="shared" si="29"/>
        <v>0.63965128595581267</v>
      </c>
      <c r="L161">
        <f t="shared" si="30"/>
        <v>0.36034871404418739</v>
      </c>
      <c r="M161">
        <f t="shared" si="31"/>
        <v>1.5633518167726788</v>
      </c>
      <c r="N161">
        <f t="shared" si="32"/>
        <v>2.7750896868120249</v>
      </c>
    </row>
    <row r="162" spans="1:14" x14ac:dyDescent="0.25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22"/>
        <v>0.54945054945054939</v>
      </c>
      <c r="D162">
        <f t="shared" si="23"/>
        <v>0.48076923076923073</v>
      </c>
      <c r="E162">
        <f t="shared" si="24"/>
        <v>3.0219780219780112E-2</v>
      </c>
      <c r="F162">
        <f t="shared" si="25"/>
        <v>-0.23393913778529174</v>
      </c>
      <c r="G162">
        <v>0</v>
      </c>
      <c r="H162">
        <f t="shared" si="26"/>
        <v>0.2641589180050718</v>
      </c>
      <c r="I162">
        <f t="shared" si="27"/>
        <v>-1.0626278551055635</v>
      </c>
      <c r="J162">
        <f t="shared" si="28"/>
        <v>1.0626278551055635</v>
      </c>
      <c r="K162">
        <f t="shared" si="29"/>
        <v>0.53437219814812564</v>
      </c>
      <c r="L162">
        <f t="shared" si="30"/>
        <v>0.46562780185187441</v>
      </c>
      <c r="M162">
        <f t="shared" si="31"/>
        <v>1.8713548411865626</v>
      </c>
      <c r="N162">
        <f t="shared" si="32"/>
        <v>2.1476380835140083</v>
      </c>
    </row>
    <row r="163" spans="1:14" x14ac:dyDescent="0.25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22"/>
        <v>0.45248868778280543</v>
      </c>
      <c r="D163">
        <f t="shared" si="23"/>
        <v>0.58139534883720934</v>
      </c>
      <c r="E163">
        <f t="shared" si="24"/>
        <v>3.3884036620014824E-2</v>
      </c>
      <c r="F163">
        <f t="shared" si="25"/>
        <v>-0.2291907818583605</v>
      </c>
      <c r="G163">
        <v>0</v>
      </c>
      <c r="H163">
        <f t="shared" si="26"/>
        <v>0.26307481847837527</v>
      </c>
      <c r="I163">
        <f t="shared" si="27"/>
        <v>-1.0713739108887084</v>
      </c>
      <c r="J163">
        <f t="shared" si="28"/>
        <v>1.0713739108887084</v>
      </c>
      <c r="K163">
        <f t="shared" si="29"/>
        <v>0.43547132891069945</v>
      </c>
      <c r="L163">
        <f t="shared" si="30"/>
        <v>0.56452867108930049</v>
      </c>
      <c r="M163">
        <f t="shared" si="31"/>
        <v>2.2963624321753371</v>
      </c>
      <c r="N163">
        <f t="shared" si="32"/>
        <v>1.7713892158398703</v>
      </c>
    </row>
    <row r="164" spans="1:14" x14ac:dyDescent="0.25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22"/>
        <v>0.42372881355932207</v>
      </c>
      <c r="D164">
        <f t="shared" si="23"/>
        <v>0.61349693251533743</v>
      </c>
      <c r="E164">
        <f t="shared" si="24"/>
        <v>3.7225746074659449E-2</v>
      </c>
      <c r="F164">
        <f t="shared" si="25"/>
        <v>-0.2227305812623479</v>
      </c>
      <c r="G164">
        <v>0</v>
      </c>
      <c r="H164">
        <f t="shared" si="26"/>
        <v>0.25995632733700741</v>
      </c>
      <c r="I164">
        <f t="shared" si="27"/>
        <v>-1.0803395392536073</v>
      </c>
      <c r="J164">
        <f t="shared" si="28"/>
        <v>1.0803395392536073</v>
      </c>
      <c r="K164">
        <f t="shared" si="29"/>
        <v>0.40497933867464492</v>
      </c>
      <c r="L164">
        <f t="shared" si="30"/>
        <v>0.59502066132535514</v>
      </c>
      <c r="M164">
        <f t="shared" si="31"/>
        <v>2.4692617733849058</v>
      </c>
      <c r="N164">
        <f t="shared" si="32"/>
        <v>1.6806139097297725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22"/>
        <v>0.60240963855421692</v>
      </c>
      <c r="D165">
        <f t="shared" si="23"/>
        <v>0.43103448275862072</v>
      </c>
      <c r="E165">
        <f t="shared" si="24"/>
        <v>3.3444121312837582E-2</v>
      </c>
      <c r="F165">
        <f t="shared" si="25"/>
        <v>-0.22621520565018693</v>
      </c>
      <c r="G165">
        <v>0</v>
      </c>
      <c r="H165">
        <f t="shared" si="26"/>
        <v>0.25965932696302457</v>
      </c>
      <c r="I165">
        <f t="shared" si="27"/>
        <v>-1.0713739108887086</v>
      </c>
      <c r="J165">
        <f t="shared" si="28"/>
        <v>1.0713739108887086</v>
      </c>
      <c r="K165">
        <f t="shared" si="29"/>
        <v>0.58578643762690485</v>
      </c>
      <c r="L165">
        <f t="shared" si="30"/>
        <v>0.41421356237309498</v>
      </c>
      <c r="M165">
        <f t="shared" si="31"/>
        <v>1.7071067811865479</v>
      </c>
      <c r="N165">
        <f t="shared" si="32"/>
        <v>2.4142135623730954</v>
      </c>
    </row>
    <row r="166" spans="1:14" x14ac:dyDescent="0.25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22"/>
        <v>0.65359477124183007</v>
      </c>
      <c r="D166">
        <f t="shared" si="23"/>
        <v>0.38167938931297707</v>
      </c>
      <c r="E166">
        <f t="shared" si="24"/>
        <v>3.5274160554807032E-2</v>
      </c>
      <c r="F166">
        <f t="shared" si="25"/>
        <v>-0.21418949259092956</v>
      </c>
      <c r="G166">
        <v>0</v>
      </c>
      <c r="H166">
        <f t="shared" si="26"/>
        <v>0.24946365314573665</v>
      </c>
      <c r="I166">
        <f t="shared" si="27"/>
        <v>-1.0792065137302933</v>
      </c>
      <c r="J166">
        <f t="shared" si="28"/>
        <v>1.0792065137302933</v>
      </c>
      <c r="K166">
        <f t="shared" si="29"/>
        <v>0.63614063056070647</v>
      </c>
      <c r="L166">
        <f t="shared" si="30"/>
        <v>0.36385936943929359</v>
      </c>
      <c r="M166">
        <f t="shared" si="31"/>
        <v>1.5719794522770554</v>
      </c>
      <c r="N166">
        <f t="shared" si="32"/>
        <v>2.7483145522430754</v>
      </c>
    </row>
    <row r="167" spans="1:14" x14ac:dyDescent="0.25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22"/>
        <v>0.60606060606060608</v>
      </c>
      <c r="D167">
        <f t="shared" si="23"/>
        <v>0.42918454935622319</v>
      </c>
      <c r="E167">
        <f t="shared" si="24"/>
        <v>3.5245155416829377E-2</v>
      </c>
      <c r="F167">
        <f t="shared" si="25"/>
        <v>-0.22486669267785131</v>
      </c>
      <c r="G167">
        <v>0</v>
      </c>
      <c r="H167">
        <f t="shared" si="26"/>
        <v>0.26011184809468074</v>
      </c>
      <c r="I167">
        <f t="shared" si="27"/>
        <v>-1.0755175492958089</v>
      </c>
      <c r="J167">
        <f t="shared" si="28"/>
        <v>1.0755175492958089</v>
      </c>
      <c r="K167">
        <f t="shared" si="29"/>
        <v>0.58855158622613757</v>
      </c>
      <c r="L167">
        <f t="shared" si="30"/>
        <v>0.41144841377386249</v>
      </c>
      <c r="M167">
        <f t="shared" si="31"/>
        <v>1.6990864070422753</v>
      </c>
      <c r="N167">
        <f t="shared" si="32"/>
        <v>2.4304383405634256</v>
      </c>
    </row>
    <row r="168" spans="1:14" x14ac:dyDescent="0.25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22"/>
        <v>0.71942446043165476</v>
      </c>
      <c r="D168">
        <f t="shared" si="23"/>
        <v>0.32467532467532467</v>
      </c>
      <c r="E168">
        <f t="shared" si="24"/>
        <v>4.4099785106979539E-2</v>
      </c>
      <c r="F168">
        <f t="shared" si="25"/>
        <v>-0.1894795851630382</v>
      </c>
      <c r="G168">
        <v>0</v>
      </c>
      <c r="H168">
        <f t="shared" si="26"/>
        <v>0.23357937027001777</v>
      </c>
      <c r="I168">
        <f t="shared" si="27"/>
        <v>-1.1102889792108193</v>
      </c>
      <c r="J168">
        <f t="shared" si="28"/>
        <v>1.1102889792108193</v>
      </c>
      <c r="K168">
        <f t="shared" si="29"/>
        <v>0.69783052074803786</v>
      </c>
      <c r="L168">
        <f t="shared" si="30"/>
        <v>0.30216947925196214</v>
      </c>
      <c r="M168">
        <f t="shared" si="31"/>
        <v>1.4330127018922192</v>
      </c>
      <c r="N168">
        <f t="shared" si="32"/>
        <v>3.3094010767585043</v>
      </c>
    </row>
    <row r="169" spans="1:14" x14ac:dyDescent="0.25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22"/>
        <v>0.7142857142857143</v>
      </c>
      <c r="D169">
        <f t="shared" si="23"/>
        <v>0.33112582781456956</v>
      </c>
      <c r="E169">
        <f t="shared" si="24"/>
        <v>4.5411542100283864E-2</v>
      </c>
      <c r="F169">
        <f t="shared" si="25"/>
        <v>-0.19110690633869443</v>
      </c>
      <c r="G169">
        <v>0</v>
      </c>
      <c r="H169">
        <f t="shared" si="26"/>
        <v>0.23651844843897826</v>
      </c>
      <c r="I169">
        <f t="shared" si="27"/>
        <v>-1.1124853987249621</v>
      </c>
      <c r="J169">
        <f t="shared" si="28"/>
        <v>1.1124853987249621</v>
      </c>
      <c r="K169">
        <f t="shared" si="29"/>
        <v>0.69204431964829072</v>
      </c>
      <c r="L169">
        <f t="shared" si="30"/>
        <v>0.30795568035170939</v>
      </c>
      <c r="M169">
        <f t="shared" si="31"/>
        <v>1.4449941594899844</v>
      </c>
      <c r="N169">
        <f t="shared" si="32"/>
        <v>3.2472205054244236</v>
      </c>
    </row>
    <row r="170" spans="1:14" x14ac:dyDescent="0.25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22"/>
        <v>0.43859649122807021</v>
      </c>
      <c r="D170">
        <f t="shared" si="23"/>
        <v>0.59523809523809523</v>
      </c>
      <c r="E170">
        <f t="shared" si="24"/>
        <v>3.383458646616555E-2</v>
      </c>
      <c r="F170">
        <f t="shared" si="25"/>
        <v>-0.2272347535505429</v>
      </c>
      <c r="G170">
        <v>0</v>
      </c>
      <c r="H170">
        <f t="shared" si="26"/>
        <v>0.26106934001670845</v>
      </c>
      <c r="I170">
        <f t="shared" si="27"/>
        <v>-1.0718661571406805</v>
      </c>
      <c r="J170">
        <f t="shared" si="28"/>
        <v>1.0718661571406805</v>
      </c>
      <c r="K170">
        <f t="shared" si="29"/>
        <v>0.42158717195874679</v>
      </c>
      <c r="L170">
        <f t="shared" si="30"/>
        <v>0.57841282804125305</v>
      </c>
      <c r="M170">
        <f t="shared" si="31"/>
        <v>2.3719886811400706</v>
      </c>
      <c r="N170">
        <f t="shared" si="32"/>
        <v>1.728868986855663</v>
      </c>
    </row>
    <row r="171" spans="1:14" x14ac:dyDescent="0.25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22"/>
        <v>0.40485829959514169</v>
      </c>
      <c r="D171">
        <f t="shared" si="23"/>
        <v>0.62893081761006286</v>
      </c>
      <c r="E171">
        <f t="shared" si="24"/>
        <v>3.37891172052045E-2</v>
      </c>
      <c r="F171">
        <f t="shared" si="25"/>
        <v>-0.22083874417538774</v>
      </c>
      <c r="G171">
        <v>0</v>
      </c>
      <c r="H171">
        <f t="shared" si="26"/>
        <v>0.25462786138059224</v>
      </c>
      <c r="I171">
        <f t="shared" si="27"/>
        <v>-1.0737800400040409</v>
      </c>
      <c r="J171">
        <f t="shared" si="28"/>
        <v>1.0737800400040409</v>
      </c>
      <c r="K171">
        <f t="shared" si="29"/>
        <v>0.38782889624489203</v>
      </c>
      <c r="L171">
        <f t="shared" si="30"/>
        <v>0.61217110375510797</v>
      </c>
      <c r="M171">
        <f t="shared" si="31"/>
        <v>2.5784566588059405</v>
      </c>
      <c r="N171">
        <f t="shared" si="32"/>
        <v>1.6335302236023845</v>
      </c>
    </row>
    <row r="172" spans="1:14" x14ac:dyDescent="0.25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22"/>
        <v>0.51282051282051289</v>
      </c>
      <c r="D172">
        <f t="shared" si="23"/>
        <v>0.5181347150259068</v>
      </c>
      <c r="E172">
        <f t="shared" si="24"/>
        <v>3.0955227846419575E-2</v>
      </c>
      <c r="F172">
        <f t="shared" si="25"/>
        <v>-0.23475488242327625</v>
      </c>
      <c r="G172">
        <v>0</v>
      </c>
      <c r="H172">
        <f t="shared" si="26"/>
        <v>0.26571011026969582</v>
      </c>
      <c r="I172">
        <f t="shared" si="27"/>
        <v>-1.0638899909514294</v>
      </c>
      <c r="J172">
        <f t="shared" si="28"/>
        <v>1.0638899909514294</v>
      </c>
      <c r="K172">
        <f t="shared" si="29"/>
        <v>0.49734035027939766</v>
      </c>
      <c r="L172">
        <f t="shared" si="30"/>
        <v>0.50265964972060251</v>
      </c>
      <c r="M172">
        <f t="shared" si="31"/>
        <v>2.0106954914038573</v>
      </c>
      <c r="N172">
        <f t="shared" si="32"/>
        <v>1.9894176915848294</v>
      </c>
    </row>
    <row r="173" spans="1:14" x14ac:dyDescent="0.25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22"/>
        <v>0.57471264367816088</v>
      </c>
      <c r="D173">
        <f t="shared" si="23"/>
        <v>0.45662100456621008</v>
      </c>
      <c r="E173">
        <f t="shared" si="24"/>
        <v>3.1333648244370904E-2</v>
      </c>
      <c r="F173">
        <f t="shared" si="25"/>
        <v>-0.23109221644885325</v>
      </c>
      <c r="G173">
        <v>0</v>
      </c>
      <c r="H173">
        <f t="shared" si="26"/>
        <v>0.26242586469322415</v>
      </c>
      <c r="I173">
        <f t="shared" si="27"/>
        <v>-1.0656403571953759</v>
      </c>
      <c r="J173">
        <f t="shared" si="28"/>
        <v>1.0656403571953759</v>
      </c>
      <c r="K173">
        <f t="shared" si="29"/>
        <v>0.5591046698972264</v>
      </c>
      <c r="L173">
        <f t="shared" si="30"/>
        <v>0.4408953301027736</v>
      </c>
      <c r="M173">
        <f t="shared" si="31"/>
        <v>1.7885738643245783</v>
      </c>
      <c r="N173">
        <f t="shared" si="32"/>
        <v>2.2681120250624973</v>
      </c>
    </row>
    <row r="174" spans="1:14" x14ac:dyDescent="0.25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22"/>
        <v>0.49751243781094534</v>
      </c>
      <c r="D174">
        <f t="shared" si="23"/>
        <v>0.52631578947368418</v>
      </c>
      <c r="E174">
        <f t="shared" si="24"/>
        <v>2.3828227284629522E-2</v>
      </c>
      <c r="F174">
        <f t="shared" si="25"/>
        <v>-0.23802042419481539</v>
      </c>
      <c r="G174">
        <v>0</v>
      </c>
      <c r="H174">
        <f t="shared" si="26"/>
        <v>0.26184865147944492</v>
      </c>
      <c r="I174">
        <f t="shared" si="27"/>
        <v>-1.0488612925459211</v>
      </c>
      <c r="J174">
        <f t="shared" si="28"/>
        <v>1.0488612925459211</v>
      </c>
      <c r="K174">
        <f t="shared" si="29"/>
        <v>0.48559013567492909</v>
      </c>
      <c r="L174">
        <f t="shared" si="30"/>
        <v>0.51440986432507074</v>
      </c>
      <c r="M174">
        <f t="shared" si="31"/>
        <v>2.0593499054713802</v>
      </c>
      <c r="N174">
        <f t="shared" si="32"/>
        <v>1.9439751632913294</v>
      </c>
    </row>
    <row r="175" spans="1:14" x14ac:dyDescent="0.25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22"/>
        <v>0.4464285714285714</v>
      </c>
      <c r="D175">
        <f t="shared" si="23"/>
        <v>0.58479532163742687</v>
      </c>
      <c r="E175">
        <f t="shared" si="24"/>
        <v>3.1223893065998265E-2</v>
      </c>
      <c r="F175">
        <f t="shared" si="25"/>
        <v>-0.22984544695071008</v>
      </c>
      <c r="G175">
        <v>0</v>
      </c>
      <c r="H175">
        <f t="shared" si="26"/>
        <v>0.2610693400167084</v>
      </c>
      <c r="I175">
        <f t="shared" si="27"/>
        <v>-1.0657613907987189</v>
      </c>
      <c r="J175">
        <f t="shared" si="28"/>
        <v>1.0657613907987189</v>
      </c>
      <c r="K175">
        <f t="shared" si="29"/>
        <v>0.4307477895456453</v>
      </c>
      <c r="L175">
        <f t="shared" si="30"/>
        <v>0.56925221045435459</v>
      </c>
      <c r="M175">
        <f t="shared" si="31"/>
        <v>2.3215441245904116</v>
      </c>
      <c r="N175">
        <f t="shared" si="32"/>
        <v>1.7566905874670904</v>
      </c>
    </row>
    <row r="176" spans="1:14" x14ac:dyDescent="0.25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22"/>
        <v>0.44843049327354262</v>
      </c>
      <c r="D176">
        <f t="shared" si="23"/>
        <v>0.58139534883720934</v>
      </c>
      <c r="E176">
        <f t="shared" si="24"/>
        <v>2.982584211075201E-2</v>
      </c>
      <c r="F176">
        <f t="shared" si="25"/>
        <v>-0.23088956095526114</v>
      </c>
      <c r="G176">
        <v>0</v>
      </c>
      <c r="H176">
        <f t="shared" si="26"/>
        <v>0.26071540306601315</v>
      </c>
      <c r="I176">
        <f t="shared" si="27"/>
        <v>-1.0626278551055641</v>
      </c>
      <c r="J176">
        <f t="shared" si="28"/>
        <v>1.0626278551055641</v>
      </c>
      <c r="K176">
        <f t="shared" si="29"/>
        <v>0.43345731074801436</v>
      </c>
      <c r="L176">
        <f t="shared" si="30"/>
        <v>0.56654268925198559</v>
      </c>
      <c r="M176">
        <f t="shared" si="31"/>
        <v>2.3070322617798436</v>
      </c>
      <c r="N176">
        <f t="shared" si="32"/>
        <v>1.7650920556760061</v>
      </c>
    </row>
    <row r="177" spans="1:14" x14ac:dyDescent="0.25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22"/>
        <v>0.33898305084745761</v>
      </c>
      <c r="D177">
        <f t="shared" si="23"/>
        <v>0.69444444444444442</v>
      </c>
      <c r="E177">
        <f t="shared" si="24"/>
        <v>3.3427495291902032E-2</v>
      </c>
      <c r="F177">
        <f t="shared" si="25"/>
        <v>-0.20197740112994356</v>
      </c>
      <c r="G177">
        <v>0</v>
      </c>
      <c r="H177">
        <f t="shared" si="26"/>
        <v>0.23540489642184556</v>
      </c>
      <c r="I177">
        <f t="shared" si="27"/>
        <v>-1.0795837927188261</v>
      </c>
      <c r="J177">
        <f t="shared" si="28"/>
        <v>1.0795837927188261</v>
      </c>
      <c r="K177">
        <f t="shared" si="29"/>
        <v>0.32204165175679</v>
      </c>
      <c r="L177">
        <f t="shared" si="30"/>
        <v>0.67795834824321011</v>
      </c>
      <c r="M177">
        <f t="shared" si="31"/>
        <v>3.105188395801711</v>
      </c>
      <c r="N177">
        <f t="shared" si="32"/>
        <v>1.4750168687962832</v>
      </c>
    </row>
    <row r="178" spans="1:14" x14ac:dyDescent="0.25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22"/>
        <v>0.3546099290780142</v>
      </c>
      <c r="D178">
        <f t="shared" si="23"/>
        <v>0.69444444444444442</v>
      </c>
      <c r="E178">
        <f t="shared" si="24"/>
        <v>4.9054373522458672E-2</v>
      </c>
      <c r="F178">
        <f t="shared" si="25"/>
        <v>-0.1972025216706067</v>
      </c>
      <c r="G178">
        <v>0</v>
      </c>
      <c r="H178">
        <f t="shared" si="26"/>
        <v>0.2462568951930654</v>
      </c>
      <c r="I178">
        <f t="shared" si="27"/>
        <v>-1.1174753906691857</v>
      </c>
      <c r="J178">
        <f t="shared" si="28"/>
        <v>1.1174753906691857</v>
      </c>
      <c r="K178">
        <f t="shared" si="29"/>
        <v>0.32961905278832154</v>
      </c>
      <c r="L178">
        <f t="shared" si="30"/>
        <v>0.6703809472116784</v>
      </c>
      <c r="M178">
        <f t="shared" si="31"/>
        <v>3.0338052110179179</v>
      </c>
      <c r="N178">
        <f t="shared" si="32"/>
        <v>1.4916891718944416</v>
      </c>
    </row>
    <row r="179" spans="1:14" x14ac:dyDescent="0.25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22"/>
        <v>0.37453183520599254</v>
      </c>
      <c r="D179">
        <f t="shared" si="23"/>
        <v>0.66666666666666663</v>
      </c>
      <c r="E179">
        <f t="shared" si="24"/>
        <v>4.1198501872659055E-2</v>
      </c>
      <c r="F179">
        <f t="shared" si="25"/>
        <v>-0.20848938826466923</v>
      </c>
      <c r="G179">
        <v>0</v>
      </c>
      <c r="H179">
        <f t="shared" si="26"/>
        <v>0.24968789013732834</v>
      </c>
      <c r="I179">
        <f t="shared" si="27"/>
        <v>-1.0943513103291653</v>
      </c>
      <c r="J179">
        <f t="shared" si="28"/>
        <v>1.0943513103291653</v>
      </c>
      <c r="K179">
        <f t="shared" si="29"/>
        <v>0.35366097788449008</v>
      </c>
      <c r="L179">
        <f t="shared" si="30"/>
        <v>0.64633902211550998</v>
      </c>
      <c r="M179">
        <f t="shared" si="31"/>
        <v>2.8275666882497057</v>
      </c>
      <c r="N179">
        <f t="shared" si="32"/>
        <v>1.547175655164583</v>
      </c>
    </row>
    <row r="180" spans="1:14" x14ac:dyDescent="0.25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22"/>
        <v>0.34246575342465752</v>
      </c>
      <c r="D180">
        <f t="shared" si="23"/>
        <v>0.70422535211267612</v>
      </c>
      <c r="E180">
        <f t="shared" si="24"/>
        <v>4.6691105537333577E-2</v>
      </c>
      <c r="F180">
        <f t="shared" si="25"/>
        <v>-0.19448196025467879</v>
      </c>
      <c r="G180">
        <v>0</v>
      </c>
      <c r="H180">
        <f t="shared" si="26"/>
        <v>0.24117306579201236</v>
      </c>
      <c r="I180">
        <f t="shared" si="27"/>
        <v>-1.1135885079684349</v>
      </c>
      <c r="J180">
        <f t="shared" si="28"/>
        <v>1.1135885079684349</v>
      </c>
      <c r="K180">
        <f t="shared" si="29"/>
        <v>0.31866518188383058</v>
      </c>
      <c r="L180">
        <f t="shared" si="30"/>
        <v>0.68133481811616947</v>
      </c>
      <c r="M180">
        <f t="shared" si="31"/>
        <v>3.1380899352993956</v>
      </c>
      <c r="N180">
        <f t="shared" si="32"/>
        <v>1.4677071733467424</v>
      </c>
    </row>
    <row r="181" spans="1:14" x14ac:dyDescent="0.25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22"/>
        <v>0.40485829959514169</v>
      </c>
      <c r="D181">
        <f t="shared" si="23"/>
        <v>0.64102564102564097</v>
      </c>
      <c r="E181">
        <f t="shared" si="24"/>
        <v>4.5883940620782715E-2</v>
      </c>
      <c r="F181">
        <f t="shared" si="25"/>
        <v>-0.21364061040174398</v>
      </c>
      <c r="G181">
        <v>0</v>
      </c>
      <c r="H181">
        <f t="shared" si="26"/>
        <v>0.25952455102252669</v>
      </c>
      <c r="I181">
        <f t="shared" si="27"/>
        <v>-1.1021667854435135</v>
      </c>
      <c r="J181">
        <f t="shared" si="28"/>
        <v>1.1021667854435135</v>
      </c>
      <c r="K181">
        <f t="shared" si="29"/>
        <v>0.3816524151396708</v>
      </c>
      <c r="L181">
        <f t="shared" si="30"/>
        <v>0.61834758486032915</v>
      </c>
      <c r="M181">
        <f t="shared" si="31"/>
        <v>2.6201851746019651</v>
      </c>
      <c r="N181">
        <f t="shared" si="32"/>
        <v>1.6172133998483678</v>
      </c>
    </row>
    <row r="182" spans="1:14" x14ac:dyDescent="0.25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22"/>
        <v>0.39215686274509809</v>
      </c>
      <c r="D182">
        <f t="shared" si="23"/>
        <v>0.65359477124183007</v>
      </c>
      <c r="E182">
        <f t="shared" si="24"/>
        <v>4.5751633986928164E-2</v>
      </c>
      <c r="F182">
        <f t="shared" si="25"/>
        <v>-0.21056004100986803</v>
      </c>
      <c r="G182">
        <v>0</v>
      </c>
      <c r="H182">
        <f t="shared" si="26"/>
        <v>0.25631167499679613</v>
      </c>
      <c r="I182">
        <f t="shared" si="27"/>
        <v>-1.1033065999253477</v>
      </c>
      <c r="J182">
        <f t="shared" si="28"/>
        <v>1.1033065999253477</v>
      </c>
      <c r="K182">
        <f t="shared" si="29"/>
        <v>0.36898663905752271</v>
      </c>
      <c r="L182">
        <f t="shared" si="30"/>
        <v>0.63101336094247729</v>
      </c>
      <c r="M182">
        <f t="shared" si="31"/>
        <v>2.7101252298842891</v>
      </c>
      <c r="N182">
        <f t="shared" si="32"/>
        <v>1.5847524979604342</v>
      </c>
    </row>
    <row r="183" spans="1:14" x14ac:dyDescent="0.25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22"/>
        <v>0.36900369003690037</v>
      </c>
      <c r="D183">
        <f t="shared" si="23"/>
        <v>0.67567567567567566</v>
      </c>
      <c r="E183">
        <f t="shared" si="24"/>
        <v>4.4679365712576136E-2</v>
      </c>
      <c r="F183">
        <f t="shared" si="25"/>
        <v>-0.20464745187992417</v>
      </c>
      <c r="G183">
        <v>0</v>
      </c>
      <c r="H183">
        <f t="shared" si="26"/>
        <v>0.24932681759250025</v>
      </c>
      <c r="I183">
        <f t="shared" si="27"/>
        <v>-1.1037769642208699</v>
      </c>
      <c r="J183">
        <f t="shared" si="28"/>
        <v>1.1037769642208699</v>
      </c>
      <c r="K183">
        <f t="shared" si="29"/>
        <v>0.34632531075812184</v>
      </c>
      <c r="L183">
        <f t="shared" si="30"/>
        <v>0.65367468924187799</v>
      </c>
      <c r="M183">
        <f t="shared" si="31"/>
        <v>2.8874586088176879</v>
      </c>
      <c r="N183">
        <f t="shared" si="32"/>
        <v>1.5298129428260177</v>
      </c>
    </row>
    <row r="184" spans="1:14" x14ac:dyDescent="0.25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22"/>
        <v>0.52083333333333337</v>
      </c>
      <c r="D184">
        <f t="shared" si="23"/>
        <v>0.5181347150259068</v>
      </c>
      <c r="E184">
        <f t="shared" si="24"/>
        <v>3.8968048359240282E-2</v>
      </c>
      <c r="F184">
        <f t="shared" si="25"/>
        <v>-0.23089378238341951</v>
      </c>
      <c r="G184">
        <v>0</v>
      </c>
      <c r="H184">
        <f t="shared" si="26"/>
        <v>0.26986183074265979</v>
      </c>
      <c r="I184">
        <f t="shared" si="27"/>
        <v>-1.0810968751610268</v>
      </c>
      <c r="J184">
        <f t="shared" si="28"/>
        <v>1.0810968751610268</v>
      </c>
      <c r="K184">
        <f t="shared" si="29"/>
        <v>0.50135136122257906</v>
      </c>
      <c r="L184">
        <f t="shared" si="30"/>
        <v>0.49864863877742077</v>
      </c>
      <c r="M184">
        <f t="shared" si="31"/>
        <v>1.9946091251481448</v>
      </c>
      <c r="N184">
        <f t="shared" si="32"/>
        <v>2.0054200938997546</v>
      </c>
    </row>
    <row r="185" spans="1:14" x14ac:dyDescent="0.25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22"/>
        <v>0.5</v>
      </c>
      <c r="D185">
        <f t="shared" si="23"/>
        <v>0.54054054054054046</v>
      </c>
      <c r="E185">
        <f t="shared" si="24"/>
        <v>4.0540540540540349E-2</v>
      </c>
      <c r="F185">
        <f t="shared" si="25"/>
        <v>-0.22972972972972983</v>
      </c>
      <c r="G185">
        <v>0</v>
      </c>
      <c r="H185">
        <f t="shared" si="26"/>
        <v>0.27027027027027023</v>
      </c>
      <c r="I185">
        <f t="shared" si="27"/>
        <v>-1.0846522890932806</v>
      </c>
      <c r="J185">
        <f t="shared" si="28"/>
        <v>1.0846522890932806</v>
      </c>
      <c r="K185">
        <f t="shared" si="29"/>
        <v>0.47969630486192494</v>
      </c>
      <c r="L185">
        <f t="shared" si="30"/>
        <v>0.52030369513807517</v>
      </c>
      <c r="M185">
        <f t="shared" si="31"/>
        <v>2.0846522890932806</v>
      </c>
      <c r="N185">
        <f t="shared" si="32"/>
        <v>1.9219544457292885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22"/>
        <v>0.5617977528089888</v>
      </c>
      <c r="D186">
        <f t="shared" si="23"/>
        <v>0.48309178743961356</v>
      </c>
      <c r="E186">
        <f t="shared" si="24"/>
        <v>4.4889540248602255E-2</v>
      </c>
      <c r="F186">
        <f t="shared" si="25"/>
        <v>-0.22651034033545026</v>
      </c>
      <c r="G186">
        <v>0</v>
      </c>
      <c r="H186">
        <f t="shared" si="26"/>
        <v>0.27139988058405257</v>
      </c>
      <c r="I186">
        <f t="shared" si="27"/>
        <v>-1.0946135246159836</v>
      </c>
      <c r="J186">
        <f t="shared" si="28"/>
        <v>1.0946135246159836</v>
      </c>
      <c r="K186">
        <f t="shared" si="29"/>
        <v>0.53943293915689727</v>
      </c>
      <c r="L186">
        <f t="shared" si="30"/>
        <v>0.46056706084310273</v>
      </c>
      <c r="M186">
        <f t="shared" si="31"/>
        <v>1.8537985492004672</v>
      </c>
      <c r="N186">
        <f t="shared" si="32"/>
        <v>2.1712364713391024</v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117" activePane="bottomLeft" state="frozen"/>
      <selection pane="bottomLeft" activeCell="A125" sqref="A125:XFD12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6" t="s">
        <v>9</v>
      </c>
      <c r="B1" s="77"/>
      <c r="C1" s="18"/>
      <c r="D1" s="78" t="s">
        <v>25</v>
      </c>
      <c r="E1" s="77"/>
      <c r="F1" s="78" t="s">
        <v>23</v>
      </c>
      <c r="G1" s="77"/>
      <c r="H1" s="78" t="s">
        <v>11</v>
      </c>
      <c r="I1" s="77"/>
      <c r="J1" s="78" t="s">
        <v>10</v>
      </c>
      <c r="K1" s="77"/>
      <c r="L1" s="74" t="s">
        <v>227</v>
      </c>
      <c r="M1" s="75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1" customFormat="1" ht="15" x14ac:dyDescent="0.25">
      <c r="A3" s="23">
        <v>1.4</v>
      </c>
      <c r="B3" s="23">
        <v>3.09</v>
      </c>
      <c r="C3" s="24">
        <f t="shared" ref="C3:C66" si="0">IF(OR($A3="",$B3=""),"",(1/A3)+(1/B3)-1)</f>
        <v>3.7910309754970006E-2</v>
      </c>
      <c r="D3" s="25">
        <f>IF(OR($A3="",$B3=""),"",A3*'MPTO_working_2-way'!$G2)</f>
        <v>1.4530744336569579</v>
      </c>
      <c r="E3" s="27">
        <f>IF(OR($A3="",$B3=""),"",B3*'MPTO_working_2-way'!$G2)</f>
        <v>3.2071428571428573</v>
      </c>
      <c r="F3" s="25">
        <f>IF(OR($A3="",$B3=""),"",'MPTO_working_2-way'!D2)</f>
        <v>1.4381648936170213</v>
      </c>
      <c r="G3" s="27">
        <f>IF(OR($A3="",$B3=""),"",'MPTO_working_2-way'!E2)</f>
        <v>3.2822458270106223</v>
      </c>
      <c r="H3" s="25">
        <f>IF(OR($A3="",$B3=""),"",'OddsRatio_working_2-way'!M2)</f>
        <v>1.4374786392598076</v>
      </c>
      <c r="I3" s="25">
        <f>IF(OR($A3="",$B3=""),"",'OddsRatio_working_2-way'!N2)</f>
        <v>3.2858258901324922</v>
      </c>
      <c r="J3" s="25">
        <f>IF('Log_working_2-way'!$D2="","",A3^('Log_working_2-way'!$D2))</f>
        <v>1.430600576033674</v>
      </c>
      <c r="K3" s="27">
        <f>IF('Log_working_2-way'!$D2="","",B3^('Log_working_2-way'!$D2))</f>
        <v>3.322337812944538</v>
      </c>
      <c r="L3" s="70">
        <f>(1/D3)</f>
        <v>0.68819599109131402</v>
      </c>
      <c r="M3" s="70">
        <f>(1/E3)</f>
        <v>0.31180400890868598</v>
      </c>
      <c r="N3" s="71">
        <v>100</v>
      </c>
      <c r="O3" s="71">
        <f>(1/A3)*((N3*A3)-N3)</f>
        <v>28.571428571428573</v>
      </c>
      <c r="P3" s="71">
        <f>(1/B3)*((N3*B3)-N3)</f>
        <v>67.637540453074436</v>
      </c>
      <c r="Q3" s="71">
        <f>(1/B3)*N3</f>
        <v>32.362459546925571</v>
      </c>
      <c r="R3" s="71">
        <f>(1/A3)*N3</f>
        <v>71.428571428571431</v>
      </c>
      <c r="S3" s="72">
        <f>O3-Q3</f>
        <v>-3.791030975496998</v>
      </c>
      <c r="T3" s="72">
        <f>P3-R3</f>
        <v>-3.7910309754969944</v>
      </c>
    </row>
    <row r="4" spans="1:20" s="12" customFormat="1" ht="15" x14ac:dyDescent="0.25">
      <c r="A4">
        <v>1.78</v>
      </c>
      <c r="B4">
        <v>2.11</v>
      </c>
      <c r="C4" s="20">
        <f t="shared" si="0"/>
        <v>3.5731402098088338E-2</v>
      </c>
      <c r="D4" s="17">
        <f>IF(OR($A4="",$B4=""),"",A4*'MPTO_working_2-way'!$G3)</f>
        <v>1.8436018957345972</v>
      </c>
      <c r="E4" s="22">
        <f>IF(OR($A4="",$B4=""),"",B4*'MPTO_working_2-way'!$G3)</f>
        <v>2.1853932584269664</v>
      </c>
      <c r="F4" s="17">
        <f>IF(OR($A4="",$B4=""),"",'MPTO_working_2-way'!D3)</f>
        <v>1.8384649273092173</v>
      </c>
      <c r="G4" s="22">
        <f>IF(OR($A4="",$B4=""),"",'MPTO_working_2-way'!E3)</f>
        <v>2.1926557300484557</v>
      </c>
      <c r="H4" s="17">
        <f>IF(OR($A4="",$B4=""),"",'OddsRatio_working_2-way'!M3)</f>
        <v>1.838273644284909</v>
      </c>
      <c r="I4" s="17">
        <f>IF(OR($A4="",$B4=""),"",'OddsRatio_working_2-way'!N3)</f>
        <v>2.192927878405448</v>
      </c>
      <c r="J4" s="17">
        <f>IF('Log_working_2-way'!$D3="","",A4^('Log_working_2-way'!$D3))</f>
        <v>1.8359377980310738</v>
      </c>
      <c r="K4" s="22">
        <f>IF('Log_working_2-way'!$D3="","",B4^('Log_working_2-way'!$D3))</f>
        <v>2.1962612557480616</v>
      </c>
      <c r="L4" s="33">
        <f t="shared" ref="L4:L16" si="1">(1/D4)</f>
        <v>0.54241645244215941</v>
      </c>
      <c r="M4" s="33">
        <f t="shared" ref="M4:M16" si="2">(1/E4)</f>
        <v>0.45758354755784059</v>
      </c>
      <c r="N4" s="12">
        <v>100</v>
      </c>
      <c r="O4" s="12">
        <f t="shared" ref="O4:O23" si="3">(1/A4)*((N4*A4)-N4)</f>
        <v>43.820224719101127</v>
      </c>
      <c r="P4" s="12">
        <f t="shared" ref="P4:P23" si="4">(1/B4)*((N4*B4)-N4)</f>
        <v>52.606635071090047</v>
      </c>
      <c r="Q4" s="12">
        <f t="shared" ref="Q4:Q23" si="5">(1/B4)*N4</f>
        <v>47.393364928909953</v>
      </c>
      <c r="R4" s="12">
        <f t="shared" ref="R4:R23" si="6">(1/A4)*N4</f>
        <v>56.17977528089888</v>
      </c>
      <c r="S4" s="39">
        <f t="shared" ref="S4:S23" si="7">O4-Q4</f>
        <v>-3.5731402098088267</v>
      </c>
      <c r="T4" s="39">
        <f t="shared" ref="T4:T23" si="8">P4-R4</f>
        <v>-3.5731402098088338</v>
      </c>
    </row>
    <row r="5" spans="1:20" s="12" customFormat="1" ht="15" x14ac:dyDescent="0.25">
      <c r="A5">
        <v>1.54</v>
      </c>
      <c r="B5">
        <v>2.58</v>
      </c>
      <c r="C5" s="20">
        <f t="shared" si="0"/>
        <v>3.6947548575455569E-2</v>
      </c>
      <c r="D5" s="17">
        <f>IF(OR($A5="",$B5=""),"",A5*'MPTO_working_2-way'!$G4)</f>
        <v>1.5968992248062017</v>
      </c>
      <c r="E5" s="22">
        <f>IF(OR($A5="",$B5=""),"",B5*'MPTO_working_2-way'!$G4)</f>
        <v>2.6753246753246755</v>
      </c>
      <c r="F5" s="17">
        <f>IF(OR($A5="",$B5=""),"",'MPTO_working_2-way'!D4)</f>
        <v>1.5850953482805394</v>
      </c>
      <c r="G5" s="22">
        <f>IF(OR($A5="",$B5=""),"",'MPTO_working_2-way'!E4)</f>
        <v>2.7091231419609985</v>
      </c>
      <c r="H5" s="17">
        <f>IF(OR($A5="",$B5=""),"",'OddsRatio_working_2-way'!M4)</f>
        <v>1.5846128222154678</v>
      </c>
      <c r="I5" s="17">
        <f>IF(OR($A5="",$B5=""),"",'OddsRatio_working_2-way'!N4)</f>
        <v>2.7105338131489622</v>
      </c>
      <c r="J5" s="17">
        <f>IF('Log_working_2-way'!$D4="","",A5^('Log_working_2-way'!$D4))</f>
        <v>1.5792247242061004</v>
      </c>
      <c r="K5" s="22">
        <f>IF('Log_working_2-way'!$D4="","",B5^('Log_working_2-way'!$D4))</f>
        <v>2.7264456405419453</v>
      </c>
      <c r="L5" s="33">
        <f t="shared" si="1"/>
        <v>0.62621359223300965</v>
      </c>
      <c r="M5" s="33">
        <f t="shared" si="2"/>
        <v>0.37378640776699024</v>
      </c>
      <c r="N5" s="12">
        <v>100</v>
      </c>
      <c r="O5" s="12">
        <f t="shared" si="3"/>
        <v>35.064935064935064</v>
      </c>
      <c r="P5" s="12">
        <f t="shared" si="4"/>
        <v>61.240310077519375</v>
      </c>
      <c r="Q5" s="12">
        <f t="shared" si="5"/>
        <v>38.759689922480618</v>
      </c>
      <c r="R5" s="12">
        <f t="shared" si="6"/>
        <v>64.935064935064929</v>
      </c>
      <c r="S5" s="39">
        <f t="shared" si="7"/>
        <v>-3.6947548575455542</v>
      </c>
      <c r="T5" s="39">
        <f t="shared" si="8"/>
        <v>-3.6947548575455542</v>
      </c>
    </row>
    <row r="6" spans="1:20" s="12" customFormat="1" ht="15" x14ac:dyDescent="0.25">
      <c r="A6">
        <v>1.72</v>
      </c>
      <c r="B6">
        <v>2.23</v>
      </c>
      <c r="C6" s="20">
        <f t="shared" si="0"/>
        <v>2.982584211075201E-2</v>
      </c>
      <c r="D6" s="17">
        <f>IF(OR($A6="",$B6=""),"",A6*'MPTO_working_2-way'!$G5)</f>
        <v>1.7713004484304935</v>
      </c>
      <c r="E6" s="22">
        <f>IF(OR($A6="",$B6=""),"",B6*'MPTO_working_2-way'!$G5)</f>
        <v>2.2965116279069768</v>
      </c>
      <c r="F6" s="17">
        <f>IF(OR($A6="",$B6=""),"",'MPTO_working_2-way'!D5)</f>
        <v>1.7652798232695142</v>
      </c>
      <c r="G6" s="22">
        <f>IF(OR($A6="",$B6=""),"",'MPTO_working_2-way'!E5)</f>
        <v>2.3067115708443593</v>
      </c>
      <c r="H6" s="17">
        <f>IF(OR($A6="",$B6=""),"",'OddsRatio_working_2-way'!M5)</f>
        <v>1.7650920556760061</v>
      </c>
      <c r="I6" s="17">
        <f>IF(OR($A6="",$B6=""),"",'OddsRatio_working_2-way'!N5)</f>
        <v>2.3070322617798436</v>
      </c>
      <c r="J6" s="17">
        <f>IF('Log_working_2-way'!$D5="","",A6^('Log_working_2-way'!$D5))</f>
        <v>1.7623660397486636</v>
      </c>
      <c r="K6" s="22">
        <f>IF('Log_working_2-way'!$D5="","",B6^('Log_working_2-way'!$D5))</f>
        <v>2.3117058576345526</v>
      </c>
      <c r="L6" s="33">
        <f t="shared" si="1"/>
        <v>0.56455696202531636</v>
      </c>
      <c r="M6" s="33">
        <f t="shared" si="2"/>
        <v>0.43544303797468353</v>
      </c>
      <c r="N6" s="12">
        <v>100</v>
      </c>
      <c r="O6" s="12">
        <f t="shared" si="3"/>
        <v>41.860465116279073</v>
      </c>
      <c r="P6" s="12">
        <f t="shared" si="4"/>
        <v>55.156950672645742</v>
      </c>
      <c r="Q6" s="12">
        <f t="shared" si="5"/>
        <v>44.843049327354265</v>
      </c>
      <c r="R6" s="12">
        <f t="shared" si="6"/>
        <v>58.139534883720934</v>
      </c>
      <c r="S6" s="39">
        <f t="shared" si="7"/>
        <v>-2.9825842110751921</v>
      </c>
      <c r="T6" s="39">
        <f t="shared" si="8"/>
        <v>-2.9825842110751921</v>
      </c>
    </row>
    <row r="7" spans="1:20" s="12" customFormat="1" ht="15" x14ac:dyDescent="0.25">
      <c r="A7">
        <v>1.62</v>
      </c>
      <c r="B7">
        <v>2.4300000000000002</v>
      </c>
      <c r="C7" s="20">
        <f t="shared" si="0"/>
        <v>2.8806584362139898E-2</v>
      </c>
      <c r="D7" s="17">
        <f>IF(OR($A7="",$B7=""),"",A7*'MPTO_working_2-way'!$G6)</f>
        <v>1.6666666666666667</v>
      </c>
      <c r="E7" s="22">
        <f>IF(OR($A7="",$B7=""),"",B7*'MPTO_working_2-way'!$G6)</f>
        <v>2.5</v>
      </c>
      <c r="F7" s="17">
        <f>IF(OR($A7="",$B7=""),"",'MPTO_working_2-way'!D6)</f>
        <v>1.658703071672355</v>
      </c>
      <c r="G7" s="22">
        <f>IF(OR($A7="",$B7=""),"",'MPTO_working_2-way'!E6)</f>
        <v>2.5181347150259068</v>
      </c>
      <c r="H7" s="17">
        <f>IF(OR($A7="",$B7=""),"",'OddsRatio_working_2-way'!M6)</f>
        <v>1.6584576171375296</v>
      </c>
      <c r="I7" s="17">
        <f>IF(OR($A7="",$B7=""),"",'OddsRatio_working_2-way'!N6)</f>
        <v>2.5187006330752704</v>
      </c>
      <c r="J7" s="17">
        <f>IF('Log_working_2-way'!$D6="","",A7^('Log_working_2-way'!$D6))</f>
        <v>1.6548476422503566</v>
      </c>
      <c r="K7" s="22">
        <f>IF('Log_working_2-way'!$D6="","",B7^('Log_working_2-way'!$D6))</f>
        <v>2.5270727654504732</v>
      </c>
      <c r="L7" s="33">
        <f t="shared" si="1"/>
        <v>0.6</v>
      </c>
      <c r="M7" s="33">
        <f t="shared" si="2"/>
        <v>0.4</v>
      </c>
      <c r="N7" s="12">
        <v>100</v>
      </c>
      <c r="O7" s="12">
        <f t="shared" si="3"/>
        <v>38.271604938271601</v>
      </c>
      <c r="P7" s="12">
        <f t="shared" si="4"/>
        <v>58.847736625514408</v>
      </c>
      <c r="Q7" s="12">
        <f t="shared" si="5"/>
        <v>41.152263374485592</v>
      </c>
      <c r="R7" s="12">
        <f t="shared" si="6"/>
        <v>61.728395061728392</v>
      </c>
      <c r="S7" s="39">
        <f t="shared" si="7"/>
        <v>-2.8806584362139915</v>
      </c>
      <c r="T7" s="39">
        <f t="shared" si="8"/>
        <v>-2.8806584362139844</v>
      </c>
    </row>
    <row r="8" spans="1:20" ht="15" x14ac:dyDescent="0.25">
      <c r="A8">
        <v>1.56</v>
      </c>
      <c r="B8">
        <v>2.59</v>
      </c>
      <c r="C8" s="20">
        <f t="shared" si="0"/>
        <v>2.7126027126027186E-2</v>
      </c>
      <c r="D8" s="17">
        <f>IF(OR($A8="",$B8=""),"",A8*'MPTO_working_2-way'!$G7)</f>
        <v>1.6023166023166024</v>
      </c>
      <c r="E8" s="22">
        <f>IF(OR($A8="",$B8=""),"",B8*'MPTO_working_2-way'!$G7)</f>
        <v>2.6602564102564101</v>
      </c>
      <c r="F8" s="17">
        <f>IF(OR($A8="",$B8=""),"",'MPTO_working_2-way'!D7)</f>
        <v>1.5937204165351848</v>
      </c>
      <c r="G8" s="22">
        <f>IF(OR($A8="",$B8=""),"",'MPTO_working_2-way'!E7)</f>
        <v>2.6842944459208082</v>
      </c>
      <c r="H8" s="17">
        <f>IF(OR($A8="",$B8=""),"",'OddsRatio_working_2-way'!M7)</f>
        <v>1.5934654647590165</v>
      </c>
      <c r="I8" s="17">
        <f>IF(OR($A8="",$B8=""),"",'OddsRatio_working_2-way'!N7)</f>
        <v>2.685018016012207</v>
      </c>
      <c r="J8" s="17">
        <f>IF('Log_working_2-way'!$D7="","",A8^('Log_working_2-way'!$D7))</f>
        <v>1.5895624969182185</v>
      </c>
      <c r="K8" s="22">
        <f>IF('Log_working_2-way'!$D7="","",B8^('Log_working_2-way'!$D7))</f>
        <v>2.6961730185132402</v>
      </c>
      <c r="L8" s="33">
        <f t="shared" si="1"/>
        <v>0.62409638554216862</v>
      </c>
      <c r="M8" s="33">
        <f t="shared" si="2"/>
        <v>0.37590361445783133</v>
      </c>
      <c r="N8" s="12">
        <v>100</v>
      </c>
      <c r="O8" s="12">
        <f t="shared" si="3"/>
        <v>35.897435897435898</v>
      </c>
      <c r="P8" s="12">
        <f t="shared" si="4"/>
        <v>61.389961389961393</v>
      </c>
      <c r="Q8" s="12">
        <f t="shared" si="5"/>
        <v>38.610038610038607</v>
      </c>
      <c r="R8" s="12">
        <f t="shared" si="6"/>
        <v>64.102564102564102</v>
      </c>
      <c r="S8" s="39">
        <f t="shared" si="7"/>
        <v>-2.7126027126027097</v>
      </c>
      <c r="T8" s="39">
        <f t="shared" si="8"/>
        <v>-2.7126027126027097</v>
      </c>
    </row>
    <row r="9" spans="1:20" ht="15" x14ac:dyDescent="0.25">
      <c r="A9">
        <v>1.23</v>
      </c>
      <c r="B9">
        <v>4.16</v>
      </c>
      <c r="C9" s="20">
        <f t="shared" si="0"/>
        <v>5.3392745465916214E-2</v>
      </c>
      <c r="D9" s="17">
        <f>IF(OR($A9="",$B9=""),"",A9*'MPTO_working_2-way'!$G8)</f>
        <v>1.2956730769230769</v>
      </c>
      <c r="E9" s="22">
        <f>IF(OR($A9="",$B9=""),"",B9*'MPTO_working_2-way'!$G8)</f>
        <v>4.382113821138212</v>
      </c>
      <c r="F9" s="17">
        <f>IF(OR($A9="",$B9=""),"",'MPTO_working_2-way'!D8)</f>
        <v>1.2717602028135409</v>
      </c>
      <c r="G9" s="22">
        <f>IF(OR($A9="",$B9=""),"",'MPTO_working_2-way'!E8)</f>
        <v>4.6797146515456376</v>
      </c>
      <c r="H9" s="17">
        <f>IF(OR($A9="",$B9=""),"",'OddsRatio_working_2-way'!M8)</f>
        <v>1.2697866010879384</v>
      </c>
      <c r="I9" s="17">
        <f>IF(OR($A9="",$B9=""),"",'OddsRatio_working_2-way'!N8)</f>
        <v>4.7066333019038469</v>
      </c>
      <c r="J9" s="17">
        <f>IF('Log_working_2-way'!$D8="","",A9^('Log_working_2-way'!$D8))</f>
        <v>1.2584450146734825</v>
      </c>
      <c r="K9" s="22">
        <f>IF('Log_working_2-way'!$D8="","",B9^('Log_working_2-way'!$D8))</f>
        <v>4.8692949881946541</v>
      </c>
      <c r="L9" s="33">
        <f t="shared" si="1"/>
        <v>0.7717996289424861</v>
      </c>
      <c r="M9" s="33">
        <f t="shared" si="2"/>
        <v>0.22820037105751387</v>
      </c>
      <c r="N9" s="12">
        <v>100</v>
      </c>
      <c r="O9" s="12">
        <f t="shared" si="3"/>
        <v>18.699186991869919</v>
      </c>
      <c r="P9" s="12">
        <f t="shared" si="4"/>
        <v>75.961538461538453</v>
      </c>
      <c r="Q9" s="12">
        <f t="shared" si="5"/>
        <v>24.038461538461537</v>
      </c>
      <c r="R9" s="12">
        <f t="shared" si="6"/>
        <v>81.300813008130078</v>
      </c>
      <c r="S9" s="39">
        <f t="shared" si="7"/>
        <v>-5.3392745465916178</v>
      </c>
      <c r="T9" s="39">
        <f t="shared" si="8"/>
        <v>-5.3392745465916249</v>
      </c>
    </row>
    <row r="10" spans="1:20" ht="15" x14ac:dyDescent="0.25">
      <c r="A10">
        <v>1.61</v>
      </c>
      <c r="B10">
        <v>2.44</v>
      </c>
      <c r="C10" s="20">
        <f t="shared" si="0"/>
        <v>3.0954077996130813E-2</v>
      </c>
      <c r="D10" s="17">
        <f>IF(OR($A10="",$B10=""),"",A10*'MPTO_working_2-way'!$G9)</f>
        <v>1.6598360655737707</v>
      </c>
      <c r="E10" s="22">
        <f>IF(OR($A10="",$B10=""),"",B10*'MPTO_working_2-way'!$G9)</f>
        <v>2.5155279503105592</v>
      </c>
      <c r="F10" s="17">
        <f>IF(OR($A10="",$B10=""),"",'MPTO_working_2-way'!D9)</f>
        <v>1.6511432414256895</v>
      </c>
      <c r="G10" s="22">
        <f>IF(OR($A10="",$B10=""),"",'MPTO_working_2-way'!E9)</f>
        <v>2.5357603924606251</v>
      </c>
      <c r="H10" s="17">
        <f>IF(OR($A10="",$B10=""),"",'OddsRatio_working_2-way'!M9)</f>
        <v>1.6508541396588881</v>
      </c>
      <c r="I10" s="17">
        <f>IF(OR($A10="",$B10=""),"",'OddsRatio_working_2-way'!N9)</f>
        <v>2.5364425591947519</v>
      </c>
      <c r="J10" s="17">
        <f>IF('Log_working_2-way'!$D9="","",A10^('Log_working_2-way'!$D9))</f>
        <v>1.6469079427617141</v>
      </c>
      <c r="K10" s="22">
        <f>IF('Log_working_2-way'!$D9="","",B10^('Log_working_2-way'!$D9))</f>
        <v>2.5458149976190665</v>
      </c>
      <c r="L10" s="33">
        <f t="shared" si="1"/>
        <v>0.60246913580246908</v>
      </c>
      <c r="M10" s="33">
        <f t="shared" si="2"/>
        <v>0.39753086419753081</v>
      </c>
      <c r="N10" s="12">
        <v>100</v>
      </c>
      <c r="O10" s="12">
        <f t="shared" si="3"/>
        <v>37.888198757763973</v>
      </c>
      <c r="P10" s="12">
        <f t="shared" si="4"/>
        <v>59.016393442622956</v>
      </c>
      <c r="Q10" s="12">
        <f t="shared" si="5"/>
        <v>40.983606557377051</v>
      </c>
      <c r="R10" s="12">
        <f t="shared" si="6"/>
        <v>62.11180124223602</v>
      </c>
      <c r="S10" s="39">
        <f t="shared" si="7"/>
        <v>-3.0954077996130778</v>
      </c>
      <c r="T10" s="39">
        <f t="shared" si="8"/>
        <v>-3.0954077996130636</v>
      </c>
    </row>
    <row r="11" spans="1:20" ht="15" x14ac:dyDescent="0.25">
      <c r="A11">
        <v>1.8</v>
      </c>
      <c r="B11">
        <v>2.09</v>
      </c>
      <c r="C11" s="20">
        <f t="shared" si="0"/>
        <v>3.4024455077086735E-2</v>
      </c>
      <c r="D11" s="17">
        <f>IF(OR($A11="",$B11=""),"",A11*'MPTO_working_2-way'!$G10)</f>
        <v>1.8612440191387563</v>
      </c>
      <c r="E11" s="22">
        <f>IF(OR($A11="",$B11=""),"",B11*'MPTO_working_2-way'!$G10)</f>
        <v>2.161111111111111</v>
      </c>
      <c r="F11" s="17">
        <f>IF(OR($A11="",$B11=""),"",'MPTO_working_2-way'!D10)</f>
        <v>1.8568608094768018</v>
      </c>
      <c r="G11" s="22">
        <f>IF(OR($A11="",$B11=""),"",'MPTO_working_2-way'!E10)</f>
        <v>2.1670506912442398</v>
      </c>
      <c r="H11" s="17">
        <f>IF(OR($A11="",$B11=""),"",'OddsRatio_working_2-way'!M10)</f>
        <v>1.8567058737562385</v>
      </c>
      <c r="I11" s="17">
        <f>IF(OR($A11="",$B11=""),"",'OddsRatio_working_2-way'!N10)</f>
        <v>2.1672617529928755</v>
      </c>
      <c r="J11" s="17">
        <f>IF('Log_working_2-way'!$D10="","",A11^('Log_working_2-way'!$D10))</f>
        <v>1.8547149010332622</v>
      </c>
      <c r="K11" s="22">
        <f>IF('Log_working_2-way'!$D10="","",B11^('Log_working_2-way'!$D10))</f>
        <v>2.1699807722915003</v>
      </c>
      <c r="L11" s="33">
        <f t="shared" si="1"/>
        <v>0.53727506426735205</v>
      </c>
      <c r="M11" s="33">
        <f t="shared" si="2"/>
        <v>0.46272493573264784</v>
      </c>
      <c r="N11" s="12">
        <v>100</v>
      </c>
      <c r="O11" s="12">
        <f t="shared" si="3"/>
        <v>44.444444444444443</v>
      </c>
      <c r="P11" s="12">
        <f t="shared" si="4"/>
        <v>52.153110047846894</v>
      </c>
      <c r="Q11" s="12">
        <f t="shared" si="5"/>
        <v>47.846889952153113</v>
      </c>
      <c r="R11" s="12">
        <f t="shared" si="6"/>
        <v>55.555555555555557</v>
      </c>
      <c r="S11" s="39">
        <f t="shared" si="7"/>
        <v>-3.4024455077086699</v>
      </c>
      <c r="T11" s="39">
        <f t="shared" si="8"/>
        <v>-3.4024455077086628</v>
      </c>
    </row>
    <row r="12" spans="1:20" ht="15" x14ac:dyDescent="0.25">
      <c r="A12">
        <v>1.82</v>
      </c>
      <c r="B12">
        <v>2.06</v>
      </c>
      <c r="C12" s="20">
        <f t="shared" si="0"/>
        <v>3.4887442654432999E-2</v>
      </c>
      <c r="D12" s="17">
        <f>IF(OR($A12="",$B12=""),"",A12*'MPTO_working_2-way'!$G11)</f>
        <v>1.883495145631068</v>
      </c>
      <c r="E12" s="22">
        <f>IF(OR($A12="",$B12=""),"",B12*'MPTO_working_2-way'!$G11)</f>
        <v>2.1318681318681318</v>
      </c>
      <c r="F12" s="17">
        <f>IF(OR($A12="",$B12=""),"",'MPTO_working_2-way'!D11)</f>
        <v>1.8796751228316457</v>
      </c>
      <c r="G12" s="22">
        <f>IF(OR($A12="",$B12=""),"",'MPTO_working_2-way'!E11)</f>
        <v>2.1367833124358828</v>
      </c>
      <c r="H12" s="17">
        <f>IF(OR($A12="",$B12=""),"",'OddsRatio_working_2-way'!M11)</f>
        <v>1.8795367562872962</v>
      </c>
      <c r="I12" s="17">
        <f>IF(OR($A12="",$B12=""),"",'OddsRatio_working_2-way'!N11)</f>
        <v>2.1369621483713819</v>
      </c>
      <c r="J12" s="17">
        <f>IF('Log_working_2-way'!$D11="","",A12^('Log_working_2-way'!$D11))</f>
        <v>1.8777999804454721</v>
      </c>
      <c r="K12" s="22">
        <f>IF('Log_working_2-way'!$D11="","",B12^('Log_working_2-way'!$D11))</f>
        <v>2.139211690905316</v>
      </c>
      <c r="L12" s="33">
        <f t="shared" si="1"/>
        <v>0.53092783505154639</v>
      </c>
      <c r="M12" s="33">
        <f t="shared" si="2"/>
        <v>0.46907216494845361</v>
      </c>
      <c r="N12" s="12">
        <v>100</v>
      </c>
      <c r="O12" s="12">
        <f t="shared" si="3"/>
        <v>45.054945054945051</v>
      </c>
      <c r="P12" s="12">
        <f t="shared" si="4"/>
        <v>51.456310679611654</v>
      </c>
      <c r="Q12" s="12">
        <f t="shared" si="5"/>
        <v>48.543689320388353</v>
      </c>
      <c r="R12" s="12">
        <f t="shared" si="6"/>
        <v>54.945054945054942</v>
      </c>
      <c r="S12" s="39">
        <f t="shared" si="7"/>
        <v>-3.4887442654433016</v>
      </c>
      <c r="T12" s="39">
        <f t="shared" si="8"/>
        <v>-3.4887442654432874</v>
      </c>
    </row>
    <row r="13" spans="1:20" ht="15" x14ac:dyDescent="0.25">
      <c r="A13">
        <v>1.86</v>
      </c>
      <c r="B13">
        <v>2.0299999999999998</v>
      </c>
      <c r="C13" s="20">
        <f t="shared" si="0"/>
        <v>3.0245246040574214E-2</v>
      </c>
      <c r="D13" s="17">
        <f>IF(OR($A13="",$B13=""),"",A13*'MPTO_working_2-way'!$G12)</f>
        <v>1.9162561576354682</v>
      </c>
      <c r="E13" s="22">
        <f>IF(OR($A13="",$B13=""),"",B13*'MPTO_working_2-way'!$G12)</f>
        <v>2.0913978494623655</v>
      </c>
      <c r="F13" s="17">
        <f>IF(OR($A13="",$B13=""),"",'MPTO_working_2-way'!D12)</f>
        <v>1.9138324294186226</v>
      </c>
      <c r="G13" s="22">
        <f>IF(OR($A13="",$B13=""),"",'MPTO_working_2-way'!E12)</f>
        <v>2.0942925287037548</v>
      </c>
      <c r="H13" s="17">
        <f>IF(OR($A13="",$B13=""),"",'OddsRatio_working_2-way'!M12)</f>
        <v>1.9137567818137824</v>
      </c>
      <c r="I13" s="17">
        <f>IF(OR($A13="",$B13=""),"",'OddsRatio_working_2-way'!N12)</f>
        <v>2.0943831224048783</v>
      </c>
      <c r="J13" s="17">
        <f>IF('Log_working_2-way'!$D12="","",A13^('Log_working_2-way'!$D12))</f>
        <v>1.9126582447390832</v>
      </c>
      <c r="K13" s="22">
        <f>IF('Log_working_2-way'!$D12="","",B13^('Log_working_2-way'!$D12))</f>
        <v>2.0957003958101184</v>
      </c>
      <c r="L13" s="33">
        <f t="shared" si="1"/>
        <v>0.52185089974293053</v>
      </c>
      <c r="M13" s="33">
        <f t="shared" si="2"/>
        <v>0.47814910025706941</v>
      </c>
      <c r="N13" s="12">
        <v>100</v>
      </c>
      <c r="O13" s="12">
        <f t="shared" si="3"/>
        <v>46.236559139784944</v>
      </c>
      <c r="P13" s="12">
        <f t="shared" si="4"/>
        <v>50.73891625615763</v>
      </c>
      <c r="Q13" s="12">
        <f t="shared" si="5"/>
        <v>49.26108374384237</v>
      </c>
      <c r="R13" s="12">
        <f t="shared" si="6"/>
        <v>53.763440860215049</v>
      </c>
      <c r="S13" s="39">
        <f t="shared" si="7"/>
        <v>-3.0245246040574258</v>
      </c>
      <c r="T13" s="39">
        <f t="shared" si="8"/>
        <v>-3.0245246040574187</v>
      </c>
    </row>
    <row r="14" spans="1:20" ht="15" x14ac:dyDescent="0.25">
      <c r="A14">
        <v>1.7</v>
      </c>
      <c r="B14">
        <v>2.2400000000000002</v>
      </c>
      <c r="C14" s="20">
        <f t="shared" si="0"/>
        <v>3.4663865546218364E-2</v>
      </c>
      <c r="D14" s="17">
        <f>IF(OR($A14="",$B14=""),"",A14*'MPTO_working_2-way'!$G13)</f>
        <v>1.7589285714285712</v>
      </c>
      <c r="E14" s="22">
        <f>IF(OR($A14="",$B14=""),"",B14*'MPTO_working_2-way'!$G13)</f>
        <v>2.3176470588235292</v>
      </c>
      <c r="F14" s="17">
        <f>IF(OR($A14="",$B14=""),"",'MPTO_working_2-way'!D13)</f>
        <v>1.7516099356025756</v>
      </c>
      <c r="G14" s="22">
        <f>IF(OR($A14="",$B14=""),"",'MPTO_working_2-way'!E13)</f>
        <v>2.3304773561811505</v>
      </c>
      <c r="H14" s="17">
        <f>IF(OR($A14="",$B14=""),"",'OddsRatio_working_2-way'!M13)</f>
        <v>1.7513428837969105</v>
      </c>
      <c r="I14" s="17">
        <f>IF(OR($A14="",$B14=""),"",'OddsRatio_working_2-way'!N13)</f>
        <v>2.3309502512973848</v>
      </c>
      <c r="J14" s="17">
        <f>IF('Log_working_2-way'!$D13="","",A14^('Log_working_2-way'!$D13))</f>
        <v>1.7480183212340654</v>
      </c>
      <c r="K14" s="22">
        <f>IF('Log_working_2-way'!$D13="","",B14^('Log_working_2-way'!$D13))</f>
        <v>2.3368656510313084</v>
      </c>
      <c r="L14" s="33">
        <f t="shared" si="1"/>
        <v>0.56852791878172593</v>
      </c>
      <c r="M14" s="33">
        <f t="shared" si="2"/>
        <v>0.43147208121827418</v>
      </c>
      <c r="N14" s="12">
        <v>100</v>
      </c>
      <c r="O14" s="12">
        <f t="shared" si="3"/>
        <v>41.176470588235297</v>
      </c>
      <c r="P14" s="12">
        <f t="shared" si="4"/>
        <v>55.357142857142868</v>
      </c>
      <c r="Q14" s="12">
        <f t="shared" si="5"/>
        <v>44.642857142857139</v>
      </c>
      <c r="R14" s="12">
        <f t="shared" si="6"/>
        <v>58.82352941176471</v>
      </c>
      <c r="S14" s="39">
        <f t="shared" si="7"/>
        <v>-3.4663865546218418</v>
      </c>
      <c r="T14" s="39">
        <f t="shared" si="8"/>
        <v>-3.4663865546218418</v>
      </c>
    </row>
    <row r="15" spans="1:20" ht="15" x14ac:dyDescent="0.25">
      <c r="A15">
        <v>1.54</v>
      </c>
      <c r="B15">
        <v>2.64</v>
      </c>
      <c r="C15" s="20">
        <f t="shared" si="0"/>
        <v>2.813852813852824E-2</v>
      </c>
      <c r="D15" s="17">
        <f>IF(OR($A15="",$B15=""),"",A15*'MPTO_working_2-way'!$G14)</f>
        <v>1.5833333333333335</v>
      </c>
      <c r="E15" s="22">
        <f>IF(OR($A15="",$B15=""),"",B15*'MPTO_working_2-way'!$G14)</f>
        <v>2.7142857142857149</v>
      </c>
      <c r="F15" s="17">
        <f>IF(OR($A15="",$B15=""),"",'MPTO_working_2-way'!D14)</f>
        <v>1.5741056218057923</v>
      </c>
      <c r="G15" s="22">
        <f>IF(OR($A15="",$B15=""),"",'MPTO_working_2-way'!E14)</f>
        <v>2.7418397626112765</v>
      </c>
      <c r="H15" s="17">
        <f>IF(OR($A15="",$B15=""),"",'OddsRatio_working_2-way'!M14)</f>
        <v>1.5738190417570046</v>
      </c>
      <c r="I15" s="17">
        <f>IF(OR($A15="",$B15=""),"",'OddsRatio_working_2-way'!N14)</f>
        <v>2.7427096823731243</v>
      </c>
      <c r="J15" s="17">
        <f>IF('Log_working_2-way'!$D14="","",A15^('Log_working_2-way'!$D14))</f>
        <v>1.5696230042233144</v>
      </c>
      <c r="K15" s="22">
        <f>IF('Log_working_2-way'!$D14="","",B15^('Log_working_2-way'!$D14))</f>
        <v>2.7555470769012813</v>
      </c>
      <c r="L15" s="33">
        <f t="shared" si="1"/>
        <v>0.63157894736842102</v>
      </c>
      <c r="M15" s="33">
        <f t="shared" si="2"/>
        <v>0.36842105263157887</v>
      </c>
      <c r="N15" s="12">
        <v>100</v>
      </c>
      <c r="O15" s="12">
        <f t="shared" si="3"/>
        <v>35.064935064935064</v>
      </c>
      <c r="P15" s="12">
        <f t="shared" si="4"/>
        <v>62.121212121212118</v>
      </c>
      <c r="Q15" s="12">
        <f t="shared" si="5"/>
        <v>37.878787878787875</v>
      </c>
      <c r="R15" s="12">
        <f t="shared" si="6"/>
        <v>64.935064935064929</v>
      </c>
      <c r="S15" s="39">
        <f t="shared" si="7"/>
        <v>-2.8138528138528116</v>
      </c>
      <c r="T15" s="39">
        <f t="shared" si="8"/>
        <v>-2.8138528138528116</v>
      </c>
    </row>
    <row r="16" spans="1:20" ht="15" x14ac:dyDescent="0.25">
      <c r="A16">
        <v>1.71</v>
      </c>
      <c r="B16">
        <v>2.25</v>
      </c>
      <c r="C16" s="20">
        <f t="shared" si="0"/>
        <v>2.9239766081871288E-2</v>
      </c>
      <c r="D16" s="17">
        <f>IF(OR($A16="",$B16=""),"",A16*'MPTO_working_2-way'!$G15)</f>
        <v>1.7599999999999998</v>
      </c>
      <c r="E16" s="22">
        <f>IF(OR($A16="",$B16=""),"",B16*'MPTO_working_2-way'!$G15)</f>
        <v>2.3157894736842106</v>
      </c>
      <c r="F16" s="17">
        <f>IF(OR($A16="",$B16=""),"",'MPTO_working_2-way'!D15)</f>
        <v>1.7538461538461536</v>
      </c>
      <c r="G16" s="22">
        <f>IF(OR($A16="",$B16=""),"",'MPTO_working_2-way'!E15)</f>
        <v>2.3265306122448979</v>
      </c>
      <c r="H16" s="17">
        <f>IF(OR($A16="",$B16=""),"",'OddsRatio_working_2-way'!M15)</f>
        <v>1.753657747256671</v>
      </c>
      <c r="I16" s="17">
        <f>IF(OR($A16="",$B16=""),"",'OddsRatio_working_2-way'!N15)</f>
        <v>2.3268622310856886</v>
      </c>
      <c r="J16" s="17">
        <f>IF('Log_working_2-way'!$D15="","",A16^('Log_working_2-way'!$D15))</f>
        <v>1.7508722508087184</v>
      </c>
      <c r="K16" s="22">
        <f>IF('Log_working_2-way'!$D15="","",B16^('Log_working_2-way'!$D15))</f>
        <v>2.331784466562643</v>
      </c>
      <c r="L16" s="33">
        <f t="shared" si="1"/>
        <v>0.56818181818181823</v>
      </c>
      <c r="M16" s="33">
        <f t="shared" si="2"/>
        <v>0.43181818181818182</v>
      </c>
      <c r="N16" s="12">
        <v>100</v>
      </c>
      <c r="O16" s="12">
        <f t="shared" si="3"/>
        <v>41.520467836257311</v>
      </c>
      <c r="P16" s="12">
        <f t="shared" si="4"/>
        <v>55.55555555555555</v>
      </c>
      <c r="Q16" s="12">
        <f t="shared" si="5"/>
        <v>44.444444444444443</v>
      </c>
      <c r="R16" s="12">
        <f t="shared" si="6"/>
        <v>58.479532163742689</v>
      </c>
      <c r="S16" s="39">
        <f t="shared" si="7"/>
        <v>-2.9239766081871323</v>
      </c>
      <c r="T16" s="39">
        <f t="shared" si="8"/>
        <v>-2.9239766081871394</v>
      </c>
    </row>
    <row r="17" spans="1:20" ht="15" x14ac:dyDescent="0.25">
      <c r="A17">
        <v>1.41</v>
      </c>
      <c r="B17">
        <v>3.12</v>
      </c>
      <c r="C17" s="20">
        <f t="shared" si="0"/>
        <v>2.9732678668848767E-2</v>
      </c>
      <c r="D17" s="17">
        <f>IF(OR($A17="",$B17=""),"",A17*'MPTO_working_2-way'!$G16)</f>
        <v>1.4519230769230766</v>
      </c>
      <c r="E17" s="22">
        <f>IF(OR($A17="",$B17=""),"",B17*'MPTO_working_2-way'!$G16)</f>
        <v>3.2127659574468082</v>
      </c>
      <c r="F17" s="17">
        <f>IF(OR($A17="",$B17=""),"",'MPTO_working_2-way'!D16)</f>
        <v>1.4401885680612845</v>
      </c>
      <c r="G17" s="22">
        <f>IF(OR($A17="",$B17=""),"",'MPTO_working_2-way'!E16)</f>
        <v>3.271753681392235</v>
      </c>
      <c r="H17" s="17">
        <f>IF(OR($A17="",$B17=""),"",'OddsRatio_working_2-way'!M16)</f>
        <v>1.4397683781436479</v>
      </c>
      <c r="I17" s="17">
        <f>IF(OR($A17="",$B17=""),"",'OddsRatio_working_2-way'!N16)</f>
        <v>3.2739242967427638</v>
      </c>
      <c r="J17" s="17">
        <f>IF('Log_working_2-way'!$D16="","",A17^('Log_working_2-way'!$D16))</f>
        <v>1.4343709137671439</v>
      </c>
      <c r="K17" s="22">
        <f>IF('Log_working_2-way'!$D16="","",B17^('Log_working_2-way'!$D16))</f>
        <v>3.3021799303437929</v>
      </c>
      <c r="L17" s="33">
        <f t="shared" ref="L17" si="9">(1/D17)</f>
        <v>0.68874172185430471</v>
      </c>
      <c r="M17" s="33">
        <f t="shared" ref="M17" si="10">(1/E17)</f>
        <v>0.3112582781456954</v>
      </c>
      <c r="N17" s="12">
        <v>100</v>
      </c>
      <c r="O17" s="12">
        <f t="shared" si="3"/>
        <v>29.078014184397166</v>
      </c>
      <c r="P17" s="12">
        <f t="shared" si="4"/>
        <v>67.948717948717942</v>
      </c>
      <c r="Q17" s="12">
        <f t="shared" si="5"/>
        <v>32.051282051282051</v>
      </c>
      <c r="R17" s="12">
        <f t="shared" si="6"/>
        <v>70.921985815602838</v>
      </c>
      <c r="S17" s="39">
        <f t="shared" si="7"/>
        <v>-2.9732678668848855</v>
      </c>
      <c r="T17" s="39">
        <f t="shared" si="8"/>
        <v>-2.9732678668848962</v>
      </c>
    </row>
    <row r="18" spans="1:20" ht="15" x14ac:dyDescent="0.25">
      <c r="A18">
        <v>2.06</v>
      </c>
      <c r="B18">
        <v>1.84</v>
      </c>
      <c r="C18" s="20">
        <f t="shared" si="0"/>
        <v>2.891515407344869E-2</v>
      </c>
      <c r="D18" s="17">
        <f>IF(OR($A18="",$B18=""),"",A18*'MPTO_working_2-way'!$G17)</f>
        <v>2.1195652173913042</v>
      </c>
      <c r="E18" s="22">
        <f>IF(OR($A18="",$B18=""),"",B18*'MPTO_working_2-way'!$G17)</f>
        <v>1.8932038834951457</v>
      </c>
      <c r="F18" s="17">
        <f>IF(OR($A18="",$B18=""),"",'MPTO_working_2-way'!D17)</f>
        <v>2.1232354918216445</v>
      </c>
      <c r="G18" s="22">
        <f>IF(OR($A18="",$B18=""),"",'MPTO_working_2-way'!E17)</f>
        <v>1.8902852583283463</v>
      </c>
      <c r="H18" s="17">
        <f>IF(OR($A18="",$B18=""),"",'OddsRatio_working_2-way'!M17)</f>
        <v>2.123345344008138</v>
      </c>
      <c r="I18" s="17">
        <f>IF(OR($A18="",$B18=""),"",'OddsRatio_working_2-way'!N17)</f>
        <v>1.8901981971385247</v>
      </c>
      <c r="J18" s="17">
        <f>IF('Log_working_2-way'!$D17="","",A18^('Log_working_2-way'!$D17))</f>
        <v>2.1250149218724146</v>
      </c>
      <c r="K18" s="22">
        <f>IF('Log_working_2-way'!$D17="","",B18^('Log_working_2-way'!$D17))</f>
        <v>1.8888770989238437</v>
      </c>
      <c r="L18" s="33">
        <f t="shared" ref="L18" si="11">(1/D18)</f>
        <v>0.47179487179487184</v>
      </c>
      <c r="M18" s="33">
        <f t="shared" ref="M18" si="12">(1/E18)</f>
        <v>0.52820512820512822</v>
      </c>
      <c r="N18" s="12">
        <v>100</v>
      </c>
      <c r="O18" s="12">
        <f t="shared" si="3"/>
        <v>51.456310679611654</v>
      </c>
      <c r="P18" s="12">
        <f t="shared" si="4"/>
        <v>45.652173913043477</v>
      </c>
      <c r="Q18" s="12">
        <f t="shared" si="5"/>
        <v>54.347826086956516</v>
      </c>
      <c r="R18" s="12">
        <f t="shared" si="6"/>
        <v>48.543689320388353</v>
      </c>
      <c r="S18" s="39">
        <f t="shared" si="7"/>
        <v>-2.8915154073448619</v>
      </c>
      <c r="T18" s="39">
        <f t="shared" si="8"/>
        <v>-2.8915154073448761</v>
      </c>
    </row>
    <row r="19" spans="1:20" ht="15" x14ac:dyDescent="0.25">
      <c r="A19">
        <v>2.38</v>
      </c>
      <c r="B19">
        <v>1.63</v>
      </c>
      <c r="C19" s="20">
        <f t="shared" si="0"/>
        <v>3.3664999742228252E-2</v>
      </c>
      <c r="D19" s="17">
        <f>IF(OR($A19="",$B19=""),"",A19*'MPTO_working_2-way'!$G18)</f>
        <v>2.4601226993865031</v>
      </c>
      <c r="E19" s="22">
        <f>IF(OR($A19="",$B19=""),"",B19*'MPTO_working_2-way'!$G18)</f>
        <v>1.6848739495798319</v>
      </c>
      <c r="F19" s="17">
        <f>IF(OR($A19="",$B19=""),"",'MPTO_working_2-way'!D18)</f>
        <v>2.4793251102447753</v>
      </c>
      <c r="G19" s="22">
        <f>IF(OR($A19="",$B19=""),"",'MPTO_working_2-way'!E18)</f>
        <v>1.6759839288028686</v>
      </c>
      <c r="H19" s="17">
        <f>IF(OR($A19="",$B19=""),"",'OddsRatio_working_2-way'!M18)</f>
        <v>2.4800257398019103</v>
      </c>
      <c r="I19" s="17">
        <f>IF(OR($A19="",$B19=""),"",'OddsRatio_working_2-way'!N18)</f>
        <v>1.6756639246921761</v>
      </c>
      <c r="J19" s="17">
        <f>IF('Log_working_2-way'!$D18="","",A19^('Log_working_2-way'!$D18))</f>
        <v>2.4889275111820632</v>
      </c>
      <c r="K19" s="22">
        <f>IF('Log_working_2-way'!$D18="","",B19^('Log_working_2-way'!$D18))</f>
        <v>1.6716243688761041</v>
      </c>
      <c r="L19" s="33">
        <f t="shared" ref="L19" si="13">(1/D19)</f>
        <v>0.40648379052369077</v>
      </c>
      <c r="M19" s="33">
        <f t="shared" ref="M19" si="14">(1/E19)</f>
        <v>0.59351620947630923</v>
      </c>
      <c r="N19" s="12">
        <v>100</v>
      </c>
      <c r="O19" s="12">
        <f t="shared" si="3"/>
        <v>57.983193277310924</v>
      </c>
      <c r="P19" s="12">
        <f t="shared" si="4"/>
        <v>38.650306748466257</v>
      </c>
      <c r="Q19" s="12">
        <f t="shared" si="5"/>
        <v>61.349693251533743</v>
      </c>
      <c r="R19" s="12">
        <f t="shared" si="6"/>
        <v>42.016806722689076</v>
      </c>
      <c r="S19" s="39">
        <f t="shared" si="7"/>
        <v>-3.366499974222819</v>
      </c>
      <c r="T19" s="39">
        <f t="shared" si="8"/>
        <v>-3.366499974222819</v>
      </c>
    </row>
    <row r="20" spans="1:20" ht="15" x14ac:dyDescent="0.25">
      <c r="A20">
        <v>2.14</v>
      </c>
      <c r="B20">
        <v>1.76</v>
      </c>
      <c r="C20" s="20">
        <f t="shared" si="0"/>
        <v>3.5471537807986397E-2</v>
      </c>
      <c r="D20" s="17">
        <f>IF(OR($A20="",$B20=""),"",A20*'MPTO_working_2-way'!$G19)</f>
        <v>2.2159090909090908</v>
      </c>
      <c r="E20" s="22">
        <f>IF(OR($A20="",$B20=""),"",B20*'MPTO_working_2-way'!$G19)</f>
        <v>1.8224299065420562</v>
      </c>
      <c r="F20" s="17">
        <f>IF(OR($A20="",$B20=""),"",'MPTO_working_2-way'!D19)</f>
        <v>2.2244271202456889</v>
      </c>
      <c r="G20" s="22">
        <f>IF(OR($A20="",$B20=""),"",'MPTO_working_2-way'!E19)</f>
        <v>1.8167084699980707</v>
      </c>
      <c r="H20" s="17">
        <f>IF(OR($A20="",$B20=""),"",'OddsRatio_working_2-way'!M19)</f>
        <v>2.2247448713915889</v>
      </c>
      <c r="I20" s="17">
        <f>IF(OR($A20="",$B20=""),"",'OddsRatio_working_2-way'!N19)</f>
        <v>1.8164965809277254</v>
      </c>
      <c r="J20" s="17">
        <f>IF('Log_working_2-way'!$D19="","",A20^('Log_working_2-way'!$D19))</f>
        <v>2.2286583340561452</v>
      </c>
      <c r="K20" s="22">
        <f>IF('Log_working_2-way'!$D19="","",B20^('Log_working_2-way'!$D19))</f>
        <v>1.8138959157983681</v>
      </c>
      <c r="L20" s="33">
        <f t="shared" ref="L20" si="15">(1/D20)</f>
        <v>0.45128205128205129</v>
      </c>
      <c r="M20" s="33">
        <f t="shared" ref="M20" si="16">(1/E20)</f>
        <v>0.54871794871794866</v>
      </c>
      <c r="N20" s="12">
        <v>100</v>
      </c>
      <c r="O20" s="12">
        <f t="shared" si="3"/>
        <v>53.271028037383175</v>
      </c>
      <c r="P20" s="12">
        <f t="shared" si="4"/>
        <v>43.181818181818187</v>
      </c>
      <c r="Q20" s="12">
        <f t="shared" si="5"/>
        <v>56.81818181818182</v>
      </c>
      <c r="R20" s="12">
        <f t="shared" si="6"/>
        <v>46.728971962616825</v>
      </c>
      <c r="S20" s="39">
        <f t="shared" si="7"/>
        <v>-3.5471537807986451</v>
      </c>
      <c r="T20" s="39">
        <f t="shared" si="8"/>
        <v>-3.547153780798638</v>
      </c>
    </row>
    <row r="21" spans="1:20" ht="15" x14ac:dyDescent="0.25">
      <c r="A21">
        <v>2.09</v>
      </c>
      <c r="B21">
        <v>1.81</v>
      </c>
      <c r="C21" s="20">
        <f t="shared" si="0"/>
        <v>3.0955087366835166E-2</v>
      </c>
      <c r="D21" s="17">
        <f>IF(OR($A21="",$B21=""),"",A21*'MPTO_working_2-way'!$G20)</f>
        <v>2.1546961325966851</v>
      </c>
      <c r="E21" s="22">
        <f>IF(OR($A21="",$B21=""),"",B21*'MPTO_working_2-way'!$G20)</f>
        <v>1.8660287081339717</v>
      </c>
      <c r="F21" s="17">
        <f>IF(OR($A21="",$B21=""),"",'MPTO_working_2-way'!D20)</f>
        <v>2.159867538325388</v>
      </c>
      <c r="G21" s="22">
        <f>IF(OR($A21="",$B21=""),"",'MPTO_working_2-way'!E20)</f>
        <v>1.8621674173619833</v>
      </c>
      <c r="H21" s="17">
        <f>IF(OR($A21="",$B21=""),"",'OddsRatio_working_2-way'!M20)</f>
        <v>2.1600340565456171</v>
      </c>
      <c r="I21" s="17">
        <f>IF(OR($A21="",$B21=""),"",'OddsRatio_working_2-way'!N20)</f>
        <v>1.8620436566990362</v>
      </c>
      <c r="J21" s="17">
        <f>IF('Log_working_2-way'!$D20="","",A21^('Log_working_2-way'!$D20))</f>
        <v>2.1623937828196005</v>
      </c>
      <c r="K21" s="22">
        <f>IF('Log_working_2-way'!$D20="","",B21^('Log_working_2-way'!$D20))</f>
        <v>1.8602936584659731</v>
      </c>
      <c r="L21" s="33">
        <f t="shared" ref="L21" si="17">(1/D21)</f>
        <v>0.46410256410256412</v>
      </c>
      <c r="M21" s="33">
        <f t="shared" ref="M21" si="18">(1/E21)</f>
        <v>0.53589743589743577</v>
      </c>
      <c r="N21" s="12">
        <v>100</v>
      </c>
      <c r="O21" s="12">
        <f t="shared" si="3"/>
        <v>52.153110047846894</v>
      </c>
      <c r="P21" s="12">
        <f t="shared" si="4"/>
        <v>44.751381215469614</v>
      </c>
      <c r="Q21" s="12">
        <f t="shared" si="5"/>
        <v>55.248618784530393</v>
      </c>
      <c r="R21" s="12">
        <f t="shared" si="6"/>
        <v>47.846889952153113</v>
      </c>
      <c r="S21" s="39">
        <f t="shared" si="7"/>
        <v>-3.0955087366834988</v>
      </c>
      <c r="T21" s="39">
        <f t="shared" si="8"/>
        <v>-3.0955087366834988</v>
      </c>
    </row>
    <row r="22" spans="1:20" ht="15" x14ac:dyDescent="0.25">
      <c r="A22">
        <v>2.38</v>
      </c>
      <c r="B22">
        <v>1.63</v>
      </c>
      <c r="C22" s="20">
        <f t="shared" si="0"/>
        <v>3.3664999742228252E-2</v>
      </c>
      <c r="D22" s="17">
        <f>IF(OR($A22="",$B22=""),"",A22*'MPTO_working_2-way'!$G21)</f>
        <v>2.4601226993865031</v>
      </c>
      <c r="E22" s="22">
        <f>IF(OR($A22="",$B22=""),"",B22*'MPTO_working_2-way'!$G21)</f>
        <v>1.6848739495798319</v>
      </c>
      <c r="F22" s="17">
        <f>IF(OR($A22="",$B22=""),"",'MPTO_working_2-way'!D21)</f>
        <v>2.4793251102447753</v>
      </c>
      <c r="G22" s="22">
        <f>IF(OR($A22="",$B22=""),"",'MPTO_working_2-way'!E21)</f>
        <v>1.6759839288028686</v>
      </c>
      <c r="H22" s="17">
        <f>IF(OR($A22="",$B22=""),"",'OddsRatio_working_2-way'!M21)</f>
        <v>2.4800257398019103</v>
      </c>
      <c r="I22" s="17">
        <f>IF(OR($A22="",$B22=""),"",'OddsRatio_working_2-way'!N21)</f>
        <v>1.6756639246921761</v>
      </c>
      <c r="J22" s="17">
        <f>IF('Log_working_2-way'!$D21="","",A22^('Log_working_2-way'!$D21))</f>
        <v>2.4889275111820632</v>
      </c>
      <c r="K22" s="22">
        <f>IF('Log_working_2-way'!$D21="","",B22^('Log_working_2-way'!$D21))</f>
        <v>1.6716243688761041</v>
      </c>
      <c r="L22" s="33">
        <f t="shared" ref="L22" si="19">(1/D22)</f>
        <v>0.40648379052369077</v>
      </c>
      <c r="M22" s="33">
        <f t="shared" ref="M22" si="20">(1/E22)</f>
        <v>0.59351620947630923</v>
      </c>
      <c r="N22" s="12">
        <v>100</v>
      </c>
      <c r="O22" s="12">
        <f t="shared" si="3"/>
        <v>57.983193277310924</v>
      </c>
      <c r="P22" s="12">
        <f t="shared" si="4"/>
        <v>38.650306748466257</v>
      </c>
      <c r="Q22" s="12">
        <f t="shared" si="5"/>
        <v>61.349693251533743</v>
      </c>
      <c r="R22" s="12">
        <f t="shared" si="6"/>
        <v>42.016806722689076</v>
      </c>
      <c r="S22" s="39">
        <f t="shared" si="7"/>
        <v>-3.366499974222819</v>
      </c>
      <c r="T22" s="39">
        <f t="shared" si="8"/>
        <v>-3.366499974222819</v>
      </c>
    </row>
    <row r="23" spans="1:20" ht="15" x14ac:dyDescent="0.25">
      <c r="A23">
        <v>2.4300000000000002</v>
      </c>
      <c r="B23">
        <v>1.61</v>
      </c>
      <c r="C23" s="20">
        <f t="shared" si="0"/>
        <v>3.2640646167216181E-2</v>
      </c>
      <c r="D23" s="17">
        <f>IF(OR($A23="",$B23=""),"",A23*'MPTO_working_2-way'!$G22)</f>
        <v>2.5093167701863357</v>
      </c>
      <c r="E23" s="22">
        <f>IF(OR($A23="",$B23=""),"",B23*'MPTO_working_2-way'!$G22)</f>
        <v>1.6625514403292181</v>
      </c>
      <c r="F23" s="17">
        <f>IF(OR($A23="",$B23=""),"",'MPTO_working_2-way'!D22)</f>
        <v>2.5303495779840248</v>
      </c>
      <c r="G23" s="22">
        <f>IF(OR($A23="",$B23=""),"",'MPTO_working_2-way'!E22)</f>
        <v>1.6534454704900365</v>
      </c>
      <c r="H23" s="17">
        <f>IF(OR($A23="",$B23=""),"",'OddsRatio_working_2-way'!M22)</f>
        <v>2.5310983949707371</v>
      </c>
      <c r="I23" s="17">
        <f>IF(OR($A23="",$B23=""),"",'OddsRatio_working_2-way'!N22)</f>
        <v>1.6531258887637414</v>
      </c>
      <c r="J23" s="17">
        <f>IF('Log_working_2-way'!$D22="","",A23^('Log_working_2-way'!$D22))</f>
        <v>2.5408594420942658</v>
      </c>
      <c r="K23" s="22">
        <f>IF('Log_working_2-way'!$D22="","",B23^('Log_working_2-way'!$D22))</f>
        <v>1.6489884623355247</v>
      </c>
      <c r="L23" s="33">
        <f t="shared" ref="L23" si="21">(1/D23)</f>
        <v>0.39851485148514848</v>
      </c>
      <c r="M23" s="33">
        <f t="shared" ref="M23" si="22">(1/E23)</f>
        <v>0.60148514851485146</v>
      </c>
      <c r="N23" s="12">
        <v>100</v>
      </c>
      <c r="O23" s="12">
        <f t="shared" si="3"/>
        <v>58.847736625514408</v>
      </c>
      <c r="P23" s="12">
        <f t="shared" si="4"/>
        <v>37.888198757763973</v>
      </c>
      <c r="Q23" s="12">
        <f t="shared" si="5"/>
        <v>62.11180124223602</v>
      </c>
      <c r="R23" s="12">
        <f t="shared" si="6"/>
        <v>41.152263374485592</v>
      </c>
      <c r="S23" s="39">
        <f t="shared" si="7"/>
        <v>-3.2640646167216119</v>
      </c>
      <c r="T23" s="39">
        <f t="shared" si="8"/>
        <v>-3.264064616721619</v>
      </c>
    </row>
    <row r="24" spans="1:20" ht="15" x14ac:dyDescent="0.25">
      <c r="A24">
        <v>2.5299999999999998</v>
      </c>
      <c r="B24">
        <v>1.56</v>
      </c>
      <c r="C24" s="20">
        <f t="shared" si="0"/>
        <v>3.6282558021688338E-2</v>
      </c>
      <c r="D24" s="17">
        <f>IF(OR($A24="",$B24=""),"",A24*'MPTO_working_2-way'!$G23)</f>
        <v>2.6217948717948714</v>
      </c>
      <c r="E24" s="22">
        <f>IF(OR($A24="",$B24=""),"",B24*'MPTO_working_2-way'!$G23)</f>
        <v>1.6166007905138338</v>
      </c>
      <c r="F24" s="17">
        <f>IF(OR($A24="",$B24=""),"",'MPTO_working_2-way'!D23)</f>
        <v>2.6517065305025525</v>
      </c>
      <c r="G24" s="22">
        <f>IF(OR($A24="",$B24=""),"",'MPTO_working_2-way'!E23)</f>
        <v>1.6054344288968434</v>
      </c>
      <c r="H24" s="17">
        <f>IF(OR($A24="",$B24=""),"",'OddsRatio_working_2-way'!M23)</f>
        <v>2.6529194950580188</v>
      </c>
      <c r="I24" s="17">
        <f>IF(OR($A24="",$B24=""),"",'OddsRatio_working_2-way'!N23)</f>
        <v>1.6049901419820203</v>
      </c>
      <c r="J24" s="17">
        <f>IF('Log_working_2-way'!$D23="","",A24^('Log_working_2-way'!$D23))</f>
        <v>2.6669477843763532</v>
      </c>
      <c r="K24" s="22">
        <f>IF('Log_working_2-way'!$D23="","",B24^('Log_working_2-way'!$D23))</f>
        <v>1.59989881469138</v>
      </c>
      <c r="L24" s="33">
        <f t="shared" ref="L24" si="23">(1/D24)</f>
        <v>0.38141809290953549</v>
      </c>
      <c r="M24" s="33">
        <f t="shared" ref="M24" si="24">(1/E24)</f>
        <v>0.61858190709046468</v>
      </c>
      <c r="N24" s="12">
        <v>100</v>
      </c>
      <c r="O24" s="12">
        <f t="shared" ref="O24" si="25">(1/A24)*((N24*A24)-N24)</f>
        <v>60.474308300395251</v>
      </c>
      <c r="P24" s="12">
        <f t="shared" ref="P24" si="26">(1/B24)*((N24*B24)-N24)</f>
        <v>35.897435897435898</v>
      </c>
      <c r="Q24" s="12">
        <f t="shared" ref="Q24" si="27">(1/B24)*N24</f>
        <v>64.102564102564102</v>
      </c>
      <c r="R24" s="12">
        <f t="shared" ref="R24" si="28">(1/A24)*N24</f>
        <v>39.525691699604749</v>
      </c>
      <c r="S24" s="39">
        <f t="shared" ref="S24" si="29">O24-Q24</f>
        <v>-3.6282558021688516</v>
      </c>
      <c r="T24" s="39">
        <f t="shared" ref="T24" si="30">P24-R24</f>
        <v>-3.6282558021688516</v>
      </c>
    </row>
    <row r="25" spans="1:20" ht="15" x14ac:dyDescent="0.25">
      <c r="A25">
        <v>2.2799999999999998</v>
      </c>
      <c r="B25">
        <v>1.68</v>
      </c>
      <c r="C25" s="20">
        <f t="shared" si="0"/>
        <v>3.383458646616555E-2</v>
      </c>
      <c r="D25" s="17">
        <f>IF(OR($A25="",$B25=""),"",A25*'MPTO_working_2-way'!$G24)</f>
        <v>2.3571428571428572</v>
      </c>
      <c r="E25" s="22">
        <f>IF(OR($A25="",$B25=""),"",B25*'MPTO_working_2-way'!$G24)</f>
        <v>1.736842105263158</v>
      </c>
      <c r="F25" s="17">
        <f>IF(OR($A25="",$B25=""),"",'MPTO_working_2-way'!D24)</f>
        <v>2.3714710252600297</v>
      </c>
      <c r="G25" s="22">
        <f>IF(OR($A25="",$B25=""),"",'MPTO_working_2-way'!E24)</f>
        <v>1.7291440953412784</v>
      </c>
      <c r="H25" s="17">
        <f>IF(OR($A25="",$B25=""),"",'OddsRatio_working_2-way'!M24)</f>
        <v>2.3719886811400706</v>
      </c>
      <c r="I25" s="17">
        <f>IF(OR($A25="",$B25=""),"",'OddsRatio_working_2-way'!N24)</f>
        <v>1.728868986855663</v>
      </c>
      <c r="J25" s="17">
        <f>IF('Log_working_2-way'!$D24="","",A25^('Log_working_2-way'!$D24))</f>
        <v>2.3786002597874161</v>
      </c>
      <c r="K25" s="22">
        <f>IF('Log_working_2-way'!$D24="","",B25^('Log_working_2-way'!$D24))</f>
        <v>1.7253734306956654</v>
      </c>
      <c r="L25" s="33">
        <f t="shared" ref="L25" si="31">(1/D25)</f>
        <v>0.42424242424242425</v>
      </c>
      <c r="M25" s="33">
        <f t="shared" ref="M25" si="32">(1/E25)</f>
        <v>0.57575757575757569</v>
      </c>
      <c r="N25" s="12">
        <v>100</v>
      </c>
      <c r="O25" s="12">
        <f t="shared" ref="O25" si="33">(1/A25)*((N25*A25)-N25)</f>
        <v>56.140350877192972</v>
      </c>
      <c r="P25" s="12">
        <f t="shared" ref="P25" si="34">(1/B25)*((N25*B25)-N25)</f>
        <v>40.476190476190474</v>
      </c>
      <c r="Q25" s="12">
        <f t="shared" ref="Q25" si="35">(1/B25)*N25</f>
        <v>59.523809523809526</v>
      </c>
      <c r="R25" s="12">
        <f t="shared" ref="R25" si="36">(1/A25)*N25</f>
        <v>43.859649122807021</v>
      </c>
      <c r="S25" s="39">
        <f t="shared" ref="S25" si="37">O25-Q25</f>
        <v>-3.3834586466165533</v>
      </c>
      <c r="T25" s="39">
        <f t="shared" ref="T25" si="38">P25-R25</f>
        <v>-3.3834586466165462</v>
      </c>
    </row>
    <row r="26" spans="1:20" ht="15" x14ac:dyDescent="0.25">
      <c r="A26">
        <v>2.19</v>
      </c>
      <c r="B26">
        <v>1.73</v>
      </c>
      <c r="C26" s="20">
        <f t="shared" si="0"/>
        <v>3.4655686647135031E-2</v>
      </c>
      <c r="D26" s="17">
        <f>IF(OR($A26="",$B26=""),"",A26*'MPTO_working_2-way'!$G25)</f>
        <v>2.2658959537572256</v>
      </c>
      <c r="E26" s="22">
        <f>IF(OR($A26="",$B26=""),"",B26*'MPTO_working_2-way'!$G25)</f>
        <v>1.7899543378995435</v>
      </c>
      <c r="F26" s="17">
        <f>IF(OR($A26="",$B26=""),"",'MPTO_working_2-way'!D25)</f>
        <v>2.2763841740018629</v>
      </c>
      <c r="G26" s="22">
        <f>IF(OR($A26="",$B26=""),"",'MPTO_working_2-way'!E25)</f>
        <v>1.7834631769717797</v>
      </c>
      <c r="H26" s="17">
        <f>IF(OR($A26="",$B26=""),"",'OddsRatio_working_2-way'!M25)</f>
        <v>2.2767681803292916</v>
      </c>
      <c r="I26" s="17">
        <f>IF(OR($A26="",$B26=""),"",'OddsRatio_working_2-way'!N25)</f>
        <v>1.7832275391935992</v>
      </c>
      <c r="J26" s="17">
        <f>IF('Log_working_2-way'!$D25="","",A26^('Log_working_2-way'!$D25))</f>
        <v>2.2815927958159761</v>
      </c>
      <c r="K26" s="22">
        <f>IF('Log_working_2-way'!$D25="","",B26^('Log_working_2-way'!$D25))</f>
        <v>1.7802790428165938</v>
      </c>
      <c r="L26" s="33">
        <f t="shared" ref="L26" si="39">(1/D26)</f>
        <v>0.44132653061224486</v>
      </c>
      <c r="M26" s="33">
        <f t="shared" ref="M26" si="40">(1/E26)</f>
        <v>0.55867346938775508</v>
      </c>
      <c r="N26" s="12">
        <v>100</v>
      </c>
      <c r="O26" s="12">
        <f t="shared" ref="O26:O27" si="41">(1/A26)*((N26*A26)-N26)</f>
        <v>54.337899543379002</v>
      </c>
      <c r="P26" s="12">
        <f t="shared" ref="P26:P27" si="42">(1/B26)*((N26*B26)-N26)</f>
        <v>42.196531791907518</v>
      </c>
      <c r="Q26" s="12">
        <f t="shared" ref="Q26:Q27" si="43">(1/B26)*N26</f>
        <v>57.80346820809249</v>
      </c>
      <c r="R26" s="12">
        <f t="shared" ref="R26:R27" si="44">(1/A26)*N26</f>
        <v>45.662100456621005</v>
      </c>
      <c r="S26" s="39">
        <f t="shared" ref="S26" si="45">O26-Q26</f>
        <v>-3.4655686647134871</v>
      </c>
      <c r="T26" s="39">
        <f t="shared" ref="T26" si="46">P26-R26</f>
        <v>-3.4655686647134871</v>
      </c>
    </row>
    <row r="27" spans="1:20" ht="15" x14ac:dyDescent="0.25">
      <c r="A27">
        <v>1.94</v>
      </c>
      <c r="B27">
        <v>1.94</v>
      </c>
      <c r="C27" s="20">
        <f t="shared" si="0"/>
        <v>3.0927835051546504E-2</v>
      </c>
      <c r="D27" s="17">
        <f>IF(OR($A27="",$B27=""),"",A27*'MPTO_working_2-way'!$G26)</f>
        <v>2</v>
      </c>
      <c r="E27" s="22">
        <f>IF(OR($A27="",$B27=""),"",B27*'MPTO_working_2-way'!$G26)</f>
        <v>2</v>
      </c>
      <c r="F27" s="17">
        <f>IF(OR($A27="",$B27=""),"",'MPTO_working_2-way'!D26)</f>
        <v>2.0000000000000004</v>
      </c>
      <c r="G27" s="22">
        <f>IF(OR($A27="",$B27=""),"",'MPTO_working_2-way'!E26)</f>
        <v>2.0000000000000004</v>
      </c>
      <c r="H27" s="17">
        <f>IF(OR($A27="",$B27=""),"",'OddsRatio_working_2-way'!M26)</f>
        <v>2.0000000000000004</v>
      </c>
      <c r="I27" s="17">
        <f>IF(OR($A27="",$B27=""),"",'OddsRatio_working_2-way'!N26)</f>
        <v>2.0000000000000004</v>
      </c>
      <c r="J27" s="17">
        <f>IF('Log_working_2-way'!$D26="","",A27^('Log_working_2-way'!$D26))</f>
        <v>1.9999999999999891</v>
      </c>
      <c r="K27" s="22">
        <f>IF('Log_working_2-way'!$D26="","",B27^('Log_working_2-way'!$D26))</f>
        <v>1.9999999999999891</v>
      </c>
      <c r="L27" s="33">
        <f t="shared" ref="L27" si="47">(1/D27)</f>
        <v>0.5</v>
      </c>
      <c r="M27" s="33">
        <f t="shared" ref="M27" si="48">(1/E27)</f>
        <v>0.5</v>
      </c>
      <c r="N27" s="12">
        <v>100</v>
      </c>
      <c r="O27" s="4">
        <f t="shared" si="41"/>
        <v>48.453608247422686</v>
      </c>
      <c r="P27" s="4">
        <f t="shared" si="42"/>
        <v>48.453608247422686</v>
      </c>
      <c r="Q27" s="4">
        <f t="shared" si="43"/>
        <v>51.546391752577328</v>
      </c>
      <c r="R27" s="4">
        <f t="shared" si="44"/>
        <v>51.546391752577328</v>
      </c>
      <c r="S27" s="39">
        <f t="shared" ref="S27" si="49">O27-Q27</f>
        <v>-3.0927835051546424</v>
      </c>
      <c r="T27" s="39">
        <f t="shared" ref="T27" si="50">P27-R27</f>
        <v>-3.0927835051546424</v>
      </c>
    </row>
    <row r="28" spans="1:20" ht="15" x14ac:dyDescent="0.25">
      <c r="A28">
        <v>2.08</v>
      </c>
      <c r="B28">
        <v>1.81</v>
      </c>
      <c r="C28" s="20">
        <f t="shared" si="0"/>
        <v>3.3255418614534626E-2</v>
      </c>
      <c r="D28" s="17">
        <f>IF(OR($A28="",$B28=""),"",A28*'MPTO_working_2-way'!$G27)</f>
        <v>2.1491712707182322</v>
      </c>
      <c r="E28" s="22">
        <f>IF(OR($A28="",$B28=""),"",B28*'MPTO_working_2-way'!$G27)</f>
        <v>1.8701923076923077</v>
      </c>
      <c r="F28" s="17">
        <f>IF(OR($A28="",$B28=""),"",'MPTO_working_2-way'!D27)</f>
        <v>2.1545152798443401</v>
      </c>
      <c r="G28" s="22">
        <f>IF(OR($A28="",$B28=""),"",'MPTO_working_2-way'!E27)</f>
        <v>1.8661643699811639</v>
      </c>
      <c r="H28" s="17">
        <f>IF(OR($A28="",$B28=""),"",'OddsRatio_working_2-way'!M27)</f>
        <v>2.1547005383792519</v>
      </c>
      <c r="I28" s="17">
        <f>IF(OR($A28="",$B28=""),"",'OddsRatio_working_2-way'!N27)</f>
        <v>1.8660254037844384</v>
      </c>
      <c r="J28" s="17">
        <f>IF('Log_working_2-way'!$D27="","",A28^('Log_working_2-way'!$D27))</f>
        <v>2.1571440120474694</v>
      </c>
      <c r="K28" s="22">
        <f>IF('Log_working_2-way'!$D27="","",B28^('Log_working_2-way'!$D27))</f>
        <v>1.8641966683390954</v>
      </c>
      <c r="L28" s="33">
        <f t="shared" ref="L28:L91" si="51">(1/D28)</f>
        <v>0.46529562982005135</v>
      </c>
      <c r="M28" s="33">
        <f t="shared" ref="M28:M91" si="52">(1/E28)</f>
        <v>0.53470437017994854</v>
      </c>
      <c r="N28" s="4">
        <v>100</v>
      </c>
      <c r="O28" s="4">
        <f t="shared" ref="O28:O39" si="53">(1/A28)*((N28*A28)-N28)</f>
        <v>51.92307692307692</v>
      </c>
      <c r="P28" s="4">
        <f t="shared" ref="P28:P39" si="54">(1/B28)*((N28*B28)-N28)</f>
        <v>44.751381215469614</v>
      </c>
      <c r="Q28" s="4">
        <f t="shared" ref="Q28:Q39" si="55">(1/B28)*N28</f>
        <v>55.248618784530393</v>
      </c>
      <c r="R28" s="4">
        <f t="shared" ref="R28:R39" si="56">(1/A28)*N28</f>
        <v>48.076923076923073</v>
      </c>
      <c r="S28" s="39">
        <f t="shared" ref="S28:S39" si="57">O28-Q28</f>
        <v>-3.3255418614534733</v>
      </c>
      <c r="T28" s="39">
        <f t="shared" ref="T28:T39" si="58">P28-R28</f>
        <v>-3.3255418614534591</v>
      </c>
    </row>
    <row r="29" spans="1:20" ht="15" x14ac:dyDescent="0.25">
      <c r="A29">
        <v>2.09</v>
      </c>
      <c r="B29">
        <v>1.78</v>
      </c>
      <c r="C29" s="20">
        <f t="shared" si="0"/>
        <v>4.0266652330519959E-2</v>
      </c>
      <c r="D29" s="17">
        <f>IF(OR($A29="",$B29=""),"",A29*'MPTO_working_2-way'!$G28)</f>
        <v>2.1741573033707864</v>
      </c>
      <c r="E29" s="22">
        <f>IF(OR($A29="",$B29=""),"",B29*'MPTO_working_2-way'!$G28)</f>
        <v>1.8516746411483256</v>
      </c>
      <c r="F29" s="17">
        <f>IF(OR($A29="",$B29=""),"",'MPTO_working_2-way'!D28)</f>
        <v>2.1818075186206087</v>
      </c>
      <c r="G29" s="22">
        <f>IF(OR($A29="",$B29=""),"",'MPTO_working_2-way'!E28)</f>
        <v>1.8461614808198106</v>
      </c>
      <c r="H29" s="17">
        <f>IF(OR($A29="",$B29=""),"",'OddsRatio_working_2-way'!M28)</f>
        <v>2.1821319289469754</v>
      </c>
      <c r="I29" s="17">
        <f>IF(OR($A29="",$B29=""),"",'OddsRatio_working_2-way'!N28)</f>
        <v>1.8459292702556338</v>
      </c>
      <c r="J29" s="17">
        <f>IF('Log_working_2-way'!$D28="","",A29^('Log_working_2-way'!$D28))</f>
        <v>2.1856576768529026</v>
      </c>
      <c r="K29" s="22">
        <f>IF('Log_working_2-way'!$D28="","",B29^('Log_working_2-way'!$D28))</f>
        <v>1.8434137605840082</v>
      </c>
      <c r="L29" s="33">
        <f t="shared" si="51"/>
        <v>0.4599483204134367</v>
      </c>
      <c r="M29" s="33">
        <f t="shared" si="52"/>
        <v>0.54005167958656319</v>
      </c>
      <c r="N29" s="4">
        <v>100</v>
      </c>
      <c r="O29" s="4">
        <f t="shared" si="53"/>
        <v>52.153110047846894</v>
      </c>
      <c r="P29" s="4">
        <f t="shared" si="54"/>
        <v>43.820224719101127</v>
      </c>
      <c r="Q29" s="4">
        <f t="shared" si="55"/>
        <v>56.17977528089888</v>
      </c>
      <c r="R29" s="4">
        <f t="shared" si="56"/>
        <v>47.846889952153113</v>
      </c>
      <c r="S29" s="39">
        <f t="shared" si="57"/>
        <v>-4.0266652330519861</v>
      </c>
      <c r="T29" s="39">
        <f t="shared" si="58"/>
        <v>-4.0266652330519861</v>
      </c>
    </row>
    <row r="30" spans="1:20" ht="15" x14ac:dyDescent="0.25">
      <c r="A30">
        <v>2.0699999999999998</v>
      </c>
      <c r="B30">
        <v>1.81</v>
      </c>
      <c r="C30" s="20">
        <f t="shared" si="0"/>
        <v>3.5577975284917462E-2</v>
      </c>
      <c r="D30" s="17">
        <f>IF(OR($A30="",$B30=""),"",A30*'MPTO_working_2-way'!$G29)</f>
        <v>2.1436464088397789</v>
      </c>
      <c r="E30" s="22">
        <f>IF(OR($A30="",$B30=""),"",B30*'MPTO_working_2-way'!$G29)</f>
        <v>1.8743961352657006</v>
      </c>
      <c r="F30" s="17">
        <f>IF(OR($A30="",$B30=""),"",'MPTO_working_2-way'!D29)</f>
        <v>2.1491381535549374</v>
      </c>
      <c r="G30" s="22">
        <f>IF(OR($A30="",$B30=""),"",'MPTO_working_2-way'!E29)</f>
        <v>1.8702173858786533</v>
      </c>
      <c r="H30" s="17">
        <f>IF(OR($A30="",$B30=""),"",'OddsRatio_working_2-way'!M29)</f>
        <v>2.1493422703098441</v>
      </c>
      <c r="I30" s="17">
        <f>IF(OR($A30="",$B30=""),"",'OddsRatio_working_2-way'!N29)</f>
        <v>1.8700628401410975</v>
      </c>
      <c r="J30" s="17">
        <f>IF('Log_working_2-way'!$D29="","",A30^('Log_working_2-way'!$D29))</f>
        <v>2.1518584594506485</v>
      </c>
      <c r="K30" s="22">
        <f>IF('Log_working_2-way'!$D29="","",B30^('Log_working_2-way'!$D29))</f>
        <v>1.8681622223592078</v>
      </c>
      <c r="L30" s="33">
        <f t="shared" si="51"/>
        <v>0.46649484536082475</v>
      </c>
      <c r="M30" s="33">
        <f t="shared" si="52"/>
        <v>0.53350515463917525</v>
      </c>
      <c r="N30" s="4">
        <v>100</v>
      </c>
      <c r="O30" s="4">
        <f t="shared" si="53"/>
        <v>51.690821256038639</v>
      </c>
      <c r="P30" s="4">
        <f t="shared" si="54"/>
        <v>44.751381215469614</v>
      </c>
      <c r="Q30" s="4">
        <f t="shared" si="55"/>
        <v>55.248618784530393</v>
      </c>
      <c r="R30" s="4">
        <f t="shared" si="56"/>
        <v>48.309178743961354</v>
      </c>
      <c r="S30" s="39">
        <f t="shared" si="57"/>
        <v>-3.5577975284917542</v>
      </c>
      <c r="T30" s="39">
        <f t="shared" si="58"/>
        <v>-3.55779752849174</v>
      </c>
    </row>
    <row r="31" spans="1:20" ht="15" x14ac:dyDescent="0.25">
      <c r="A31">
        <v>2.04</v>
      </c>
      <c r="B31">
        <v>1.84</v>
      </c>
      <c r="C31" s="20">
        <f t="shared" si="0"/>
        <v>3.3674339300937772E-2</v>
      </c>
      <c r="D31" s="17">
        <f>IF(OR($A31="",$B31=""),"",A31*'MPTO_working_2-way'!$G30)</f>
        <v>2.1086956521739131</v>
      </c>
      <c r="E31" s="22">
        <f>IF(OR($A31="",$B31=""),"",B31*'MPTO_working_2-way'!$G30)</f>
        <v>1.9019607843137256</v>
      </c>
      <c r="F31" s="17">
        <f>IF(OR($A31="",$B31=""),"",'MPTO_working_2-way'!D30)</f>
        <v>2.1125619090499774</v>
      </c>
      <c r="G31" s="22">
        <f>IF(OR($A31="",$B31=""),"",'MPTO_working_2-way'!E30)</f>
        <v>1.8988263860785108</v>
      </c>
      <c r="H31" s="17">
        <f>IF(OR($A31="",$B31=""),"",'OddsRatio_working_2-way'!M30)</f>
        <v>2.1126972805283741</v>
      </c>
      <c r="I31" s="17">
        <f>IF(OR($A31="",$B31=""),"",'OddsRatio_working_2-way'!N30)</f>
        <v>1.8987170342729172</v>
      </c>
      <c r="J31" s="17">
        <f>IF('Log_working_2-way'!$D30="","",A31^('Log_working_2-way'!$D30))</f>
        <v>2.1144632865880677</v>
      </c>
      <c r="K31" s="22">
        <f>IF('Log_working_2-way'!$D30="","",B31^('Log_working_2-way'!$D30))</f>
        <v>1.8972929050551837</v>
      </c>
      <c r="L31" s="33">
        <f t="shared" si="51"/>
        <v>0.47422680412371132</v>
      </c>
      <c r="M31" s="33">
        <f t="shared" si="52"/>
        <v>0.52577319587628868</v>
      </c>
      <c r="N31" s="4">
        <v>100</v>
      </c>
      <c r="O31" s="4">
        <f t="shared" si="53"/>
        <v>50.980392156862742</v>
      </c>
      <c r="P31" s="4">
        <f t="shared" si="54"/>
        <v>45.652173913043477</v>
      </c>
      <c r="Q31" s="4">
        <f t="shared" si="55"/>
        <v>54.347826086956516</v>
      </c>
      <c r="R31" s="4">
        <f t="shared" si="56"/>
        <v>49.019607843137251</v>
      </c>
      <c r="S31" s="39">
        <f t="shared" si="57"/>
        <v>-3.3674339300937746</v>
      </c>
      <c r="T31" s="39">
        <f t="shared" si="58"/>
        <v>-3.3674339300937746</v>
      </c>
    </row>
    <row r="32" spans="1:20" ht="15" x14ac:dyDescent="0.25">
      <c r="A32">
        <v>1.89</v>
      </c>
      <c r="B32">
        <v>1.98</v>
      </c>
      <c r="C32" s="20">
        <f t="shared" si="0"/>
        <v>3.4151034151034265E-2</v>
      </c>
      <c r="D32" s="17">
        <f>IF(OR($A32="",$B32=""),"",A32*'MPTO_working_2-way'!$G31)</f>
        <v>1.9545454545454546</v>
      </c>
      <c r="E32" s="22">
        <f>IF(OR($A32="",$B32=""),"",B32*'MPTO_working_2-way'!$G31)</f>
        <v>2.0476190476190479</v>
      </c>
      <c r="F32" s="17">
        <f>IF(OR($A32="",$B32=""),"",'MPTO_working_2-way'!D31)</f>
        <v>1.9530295913574449</v>
      </c>
      <c r="G32" s="22">
        <f>IF(OR($A32="",$B32=""),"",'MPTO_working_2-way'!E31)</f>
        <v>2.0492853622474128</v>
      </c>
      <c r="H32" s="17">
        <f>IF(OR($A32="",$B32=""),"",'OddsRatio_working_2-way'!M31)</f>
        <v>1.9529760045804527</v>
      </c>
      <c r="I32" s="17">
        <f>IF(OR($A32="",$B32=""),"",'OddsRatio_working_2-way'!N31)</f>
        <v>2.0493443645942064</v>
      </c>
      <c r="J32" s="17">
        <f>IF('Log_working_2-way'!$D31="","",A32^('Log_working_2-way'!$D31))</f>
        <v>1.9522863194945297</v>
      </c>
      <c r="K32" s="22">
        <f>IF('Log_working_2-way'!$D31="","",B32^('Log_working_2-way'!$D31))</f>
        <v>2.0501043431252364</v>
      </c>
      <c r="L32" s="33">
        <f t="shared" si="51"/>
        <v>0.51162790697674421</v>
      </c>
      <c r="M32" s="33">
        <f t="shared" si="52"/>
        <v>0.48837209302325574</v>
      </c>
      <c r="N32" s="4">
        <v>100</v>
      </c>
      <c r="O32" s="4">
        <f t="shared" si="53"/>
        <v>47.089947089947096</v>
      </c>
      <c r="P32" s="4">
        <f t="shared" si="54"/>
        <v>49.494949494949495</v>
      </c>
      <c r="Q32" s="4">
        <f t="shared" si="55"/>
        <v>50.505050505050505</v>
      </c>
      <c r="R32" s="4">
        <f t="shared" si="56"/>
        <v>52.910052910052919</v>
      </c>
      <c r="S32" s="39">
        <f t="shared" si="57"/>
        <v>-3.4151034151034096</v>
      </c>
      <c r="T32" s="39">
        <f t="shared" si="58"/>
        <v>-3.4151034151034239</v>
      </c>
    </row>
    <row r="33" spans="1:20" ht="15" x14ac:dyDescent="0.25">
      <c r="A33">
        <v>2.09</v>
      </c>
      <c r="B33">
        <v>1.79</v>
      </c>
      <c r="C33" s="20">
        <f t="shared" si="0"/>
        <v>3.7128117398625982E-2</v>
      </c>
      <c r="D33" s="17">
        <f>IF(OR($A33="",$B33=""),"",A33*'MPTO_working_2-way'!$G32)</f>
        <v>2.1675977653631282</v>
      </c>
      <c r="E33" s="22">
        <f>IF(OR($A33="",$B33=""),"",B33*'MPTO_working_2-way'!$G32)</f>
        <v>1.8564593301435406</v>
      </c>
      <c r="F33" s="17">
        <f>IF(OR($A33="",$B33=""),"",'MPTO_working_2-way'!D32)</f>
        <v>2.1743628490889537</v>
      </c>
      <c r="G33" s="22">
        <f>IF(OR($A33="",$B33=""),"",'MPTO_working_2-way'!E32)</f>
        <v>1.8515255747197545</v>
      </c>
      <c r="H33" s="17">
        <f>IF(OR($A33="",$B33=""),"",'OddsRatio_working_2-way'!M32)</f>
        <v>2.1746262535134471</v>
      </c>
      <c r="I33" s="17">
        <f>IF(OR($A33="",$B33=""),"",'OddsRatio_working_2-way'!N32)</f>
        <v>1.8513346241060764</v>
      </c>
      <c r="J33" s="17">
        <f>IF('Log_working_2-way'!$D32="","",A33^('Log_working_2-way'!$D32))</f>
        <v>2.177733465070919</v>
      </c>
      <c r="K33" s="22">
        <f>IF('Log_working_2-way'!$D32="","",B33^('Log_working_2-way'!$D32))</f>
        <v>1.8490885498780329</v>
      </c>
      <c r="L33" s="33">
        <f t="shared" si="51"/>
        <v>0.46134020618556709</v>
      </c>
      <c r="M33" s="33">
        <f t="shared" si="52"/>
        <v>0.53865979381443296</v>
      </c>
      <c r="N33" s="4">
        <v>100</v>
      </c>
      <c r="O33" s="4">
        <f t="shared" si="53"/>
        <v>52.153110047846894</v>
      </c>
      <c r="P33" s="4">
        <f t="shared" si="54"/>
        <v>44.134078212290497</v>
      </c>
      <c r="Q33" s="4">
        <f t="shared" si="55"/>
        <v>55.865921787709496</v>
      </c>
      <c r="R33" s="4">
        <f t="shared" si="56"/>
        <v>47.846889952153113</v>
      </c>
      <c r="S33" s="39">
        <f t="shared" si="57"/>
        <v>-3.7128117398626017</v>
      </c>
      <c r="T33" s="39">
        <f t="shared" si="58"/>
        <v>-3.7128117398626159</v>
      </c>
    </row>
    <row r="34" spans="1:20" ht="15" x14ac:dyDescent="0.25">
      <c r="A34">
        <v>2</v>
      </c>
      <c r="B34">
        <v>1.87</v>
      </c>
      <c r="C34" s="20">
        <f t="shared" si="0"/>
        <v>3.475935828876997E-2</v>
      </c>
      <c r="D34" s="17">
        <f>IF(OR($A34="",$B34=""),"",A34*'MPTO_working_2-way'!$G33)</f>
        <v>2.0695187165775399</v>
      </c>
      <c r="E34" s="22">
        <f>IF(OR($A34="",$B34=""),"",B34*'MPTO_working_2-way'!$G33)</f>
        <v>1.9350000000000001</v>
      </c>
      <c r="F34" s="17">
        <f>IF(OR($A34="",$B34=""),"",'MPTO_working_2-way'!D33)</f>
        <v>2.0720221606648197</v>
      </c>
      <c r="G34" s="22">
        <f>IF(OR($A34="",$B34=""),"",'MPTO_working_2-way'!E33)</f>
        <v>1.9328165374677002</v>
      </c>
      <c r="H34" s="17">
        <f>IF(OR($A34="",$B34=""),"",'OddsRatio_working_2-way'!M33)</f>
        <v>2.0721125348377947</v>
      </c>
      <c r="I34" s="17">
        <f>IF(OR($A34="",$B34=""),"",'OddsRatio_working_2-way'!N33)</f>
        <v>1.9327379053088816</v>
      </c>
      <c r="J34" s="17">
        <f>IF('Log_working_2-way'!$D33="","",A34^('Log_working_2-way'!$D33))</f>
        <v>2.0732557161055905</v>
      </c>
      <c r="K34" s="22">
        <f>IF('Log_working_2-way'!$D33="","",B34^('Log_working_2-way'!$D33))</f>
        <v>1.9317443969723613</v>
      </c>
      <c r="L34" s="33">
        <f t="shared" si="51"/>
        <v>0.48320413436692511</v>
      </c>
      <c r="M34" s="33">
        <f t="shared" si="52"/>
        <v>0.51679586563307489</v>
      </c>
      <c r="N34" s="4">
        <v>100</v>
      </c>
      <c r="O34" s="4">
        <f t="shared" si="53"/>
        <v>50</v>
      </c>
      <c r="P34" s="4">
        <f t="shared" si="54"/>
        <v>46.524064171122987</v>
      </c>
      <c r="Q34" s="4">
        <f t="shared" si="55"/>
        <v>53.475935828876999</v>
      </c>
      <c r="R34" s="4">
        <f t="shared" si="56"/>
        <v>50</v>
      </c>
      <c r="S34" s="39">
        <f t="shared" si="57"/>
        <v>-3.4759358288769988</v>
      </c>
      <c r="T34" s="39">
        <f t="shared" si="58"/>
        <v>-3.475935828877013</v>
      </c>
    </row>
    <row r="35" spans="1:20" ht="15" x14ac:dyDescent="0.25">
      <c r="A35">
        <v>2.17</v>
      </c>
      <c r="B35">
        <v>1.73</v>
      </c>
      <c r="C35" s="20">
        <f t="shared" si="0"/>
        <v>3.8864175168482618E-2</v>
      </c>
      <c r="D35" s="17">
        <f>IF(OR($A35="",$B35=""),"",A35*'MPTO_working_2-way'!$G34)</f>
        <v>2.254335260115607</v>
      </c>
      <c r="E35" s="22">
        <f>IF(OR($A35="",$B35=""),"",B35*'MPTO_working_2-way'!$G34)</f>
        <v>1.7972350230414749</v>
      </c>
      <c r="F35" s="17">
        <f>IF(OR($A35="",$B35=""),"",'MPTO_working_2-way'!D34)</f>
        <v>2.2655321203343295</v>
      </c>
      <c r="G35" s="22">
        <f>IF(OR($A35="",$B35=""),"",'MPTO_working_2-way'!E34)</f>
        <v>1.7901814453637255</v>
      </c>
      <c r="H35" s="17">
        <f>IF(OR($A35="",$B35=""),"",'OddsRatio_working_2-way'!M34)</f>
        <v>2.2659935726643319</v>
      </c>
      <c r="I35" s="17">
        <f>IF(OR($A35="",$B35=""),"",'OddsRatio_working_2-way'!N34)</f>
        <v>1.789893425679455</v>
      </c>
      <c r="J35" s="17">
        <f>IF('Log_working_2-way'!$D34="","",A35^('Log_working_2-way'!$D34))</f>
        <v>2.2711647318744981</v>
      </c>
      <c r="K35" s="22">
        <f>IF('Log_working_2-way'!$D34="","",B35^('Log_working_2-way'!$D34))</f>
        <v>1.7866801012683895</v>
      </c>
      <c r="L35" s="33">
        <f t="shared" si="51"/>
        <v>0.44358974358974357</v>
      </c>
      <c r="M35" s="33">
        <f t="shared" si="52"/>
        <v>0.55641025641025632</v>
      </c>
      <c r="N35" s="4">
        <v>100</v>
      </c>
      <c r="O35" s="4">
        <f t="shared" si="53"/>
        <v>53.917050691244242</v>
      </c>
      <c r="P35" s="4">
        <f t="shared" si="54"/>
        <v>42.196531791907518</v>
      </c>
      <c r="Q35" s="4">
        <f t="shared" si="55"/>
        <v>57.80346820809249</v>
      </c>
      <c r="R35" s="4">
        <f t="shared" si="56"/>
        <v>46.082949308755758</v>
      </c>
      <c r="S35" s="39">
        <f t="shared" si="57"/>
        <v>-3.8864175168482475</v>
      </c>
      <c r="T35" s="39">
        <f t="shared" si="58"/>
        <v>-3.8864175168482404</v>
      </c>
    </row>
    <row r="36" spans="1:20" ht="15" x14ac:dyDescent="0.25">
      <c r="A36">
        <v>2.09</v>
      </c>
      <c r="B36">
        <v>1.78</v>
      </c>
      <c r="C36" s="20">
        <f t="shared" si="0"/>
        <v>4.0266652330519959E-2</v>
      </c>
      <c r="D36" s="17">
        <f>IF(OR($A36="",$B36=""),"",A36*'MPTO_working_2-way'!$G35)</f>
        <v>2.1741573033707864</v>
      </c>
      <c r="E36" s="22">
        <f>IF(OR($A36="",$B36=""),"",B36*'MPTO_working_2-way'!$G35)</f>
        <v>1.8516746411483256</v>
      </c>
      <c r="F36" s="17">
        <f>IF(OR($A36="",$B36=""),"",'MPTO_working_2-way'!D35)</f>
        <v>2.1818075186206087</v>
      </c>
      <c r="G36" s="22">
        <f>IF(OR($A36="",$B36=""),"",'MPTO_working_2-way'!E35)</f>
        <v>1.8461614808198106</v>
      </c>
      <c r="H36" s="17">
        <f>IF(OR($A36="",$B36=""),"",'OddsRatio_working_2-way'!M35)</f>
        <v>2.1821319289469754</v>
      </c>
      <c r="I36" s="17">
        <f>IF(OR($A36="",$B36=""),"",'OddsRatio_working_2-way'!N35)</f>
        <v>1.8459292702556338</v>
      </c>
      <c r="J36" s="17">
        <f>IF('Log_working_2-way'!$D35="","",A36^('Log_working_2-way'!$D35))</f>
        <v>2.1856576768529026</v>
      </c>
      <c r="K36" s="22">
        <f>IF('Log_working_2-way'!$D35="","",B36^('Log_working_2-way'!$D35))</f>
        <v>1.8434137605840082</v>
      </c>
      <c r="L36" s="33">
        <f t="shared" si="51"/>
        <v>0.4599483204134367</v>
      </c>
      <c r="M36" s="33">
        <f t="shared" si="52"/>
        <v>0.54005167958656319</v>
      </c>
      <c r="N36" s="4">
        <v>100</v>
      </c>
      <c r="O36" s="4">
        <f t="shared" si="53"/>
        <v>52.153110047846894</v>
      </c>
      <c r="P36" s="4">
        <f t="shared" si="54"/>
        <v>43.820224719101127</v>
      </c>
      <c r="Q36" s="4">
        <f t="shared" si="55"/>
        <v>56.17977528089888</v>
      </c>
      <c r="R36" s="4">
        <f t="shared" si="56"/>
        <v>47.846889952153113</v>
      </c>
      <c r="S36" s="39">
        <f t="shared" si="57"/>
        <v>-4.0266652330519861</v>
      </c>
      <c r="T36" s="39">
        <f t="shared" si="58"/>
        <v>-4.0266652330519861</v>
      </c>
    </row>
    <row r="37" spans="1:20" ht="15" x14ac:dyDescent="0.25">
      <c r="A37">
        <v>2.0699999999999998</v>
      </c>
      <c r="B37">
        <v>1.8</v>
      </c>
      <c r="C37" s="20">
        <f t="shared" si="0"/>
        <v>3.8647342995169254E-2</v>
      </c>
      <c r="D37" s="17">
        <f>IF(OR($A37="",$B37=""),"",A37*'MPTO_working_2-way'!$G36)</f>
        <v>2.1500000000000004</v>
      </c>
      <c r="E37" s="22">
        <f>IF(OR($A37="",$B37=""),"",B37*'MPTO_working_2-way'!$G36)</f>
        <v>1.8695652173913047</v>
      </c>
      <c r="F37" s="17">
        <f>IF(OR($A37="",$B37=""),"",'MPTO_working_2-way'!D36)</f>
        <v>2.15625</v>
      </c>
      <c r="G37" s="22">
        <f>IF(OR($A37="",$B37=""),"",'MPTO_working_2-way'!E36)</f>
        <v>1.8648648648648651</v>
      </c>
      <c r="H37" s="17">
        <f>IF(OR($A37="",$B37=""),"",'OddsRatio_working_2-way'!M36)</f>
        <v>2.1565033506220384</v>
      </c>
      <c r="I37" s="17">
        <f>IF(OR($A37="",$B37=""),"",'OddsRatio_working_2-way'!N36)</f>
        <v>1.8646754023342345</v>
      </c>
      <c r="J37" s="17">
        <f>IF('Log_working_2-way'!$D36="","",A37^('Log_working_2-way'!$D36))</f>
        <v>2.1593762623614712</v>
      </c>
      <c r="K37" s="22">
        <f>IF('Log_working_2-way'!$D36="","",B37^('Log_working_2-way'!$D36))</f>
        <v>1.8625327535713179</v>
      </c>
      <c r="L37" s="33">
        <f t="shared" si="51"/>
        <v>0.46511627906976738</v>
      </c>
      <c r="M37" s="33">
        <f t="shared" si="52"/>
        <v>0.53488372093023251</v>
      </c>
      <c r="N37" s="4">
        <v>100</v>
      </c>
      <c r="O37" s="4">
        <f t="shared" si="53"/>
        <v>51.690821256038639</v>
      </c>
      <c r="P37" s="4">
        <f t="shared" si="54"/>
        <v>44.444444444444443</v>
      </c>
      <c r="Q37" s="4">
        <f t="shared" si="55"/>
        <v>55.555555555555557</v>
      </c>
      <c r="R37" s="4">
        <f t="shared" si="56"/>
        <v>48.309178743961354</v>
      </c>
      <c r="S37" s="39">
        <f t="shared" si="57"/>
        <v>-3.8647342995169183</v>
      </c>
      <c r="T37" s="39">
        <f t="shared" si="58"/>
        <v>-3.8647342995169112</v>
      </c>
    </row>
    <row r="38" spans="1:20" ht="15" x14ac:dyDescent="0.25">
      <c r="A38">
        <v>1.97</v>
      </c>
      <c r="B38">
        <v>1.9</v>
      </c>
      <c r="C38" s="20">
        <f t="shared" si="0"/>
        <v>3.3930002671653803E-2</v>
      </c>
      <c r="D38" s="17">
        <f>IF(OR($A38="",$B38=""),"",A38*'MPTO_working_2-way'!$G37)</f>
        <v>2.0368421052631578</v>
      </c>
      <c r="E38" s="22">
        <f>IF(OR($A38="",$B38=""),"",B38*'MPTO_working_2-way'!$G37)</f>
        <v>1.9644670050761421</v>
      </c>
      <c r="F38" s="17">
        <f>IF(OR($A38="",$B38=""),"",'MPTO_working_2-way'!D37)</f>
        <v>2.0381159814865235</v>
      </c>
      <c r="G38" s="22">
        <f>IF(OR($A38="",$B38=""),"",'MPTO_working_2-way'!E37)</f>
        <v>1.9632835038027801</v>
      </c>
      <c r="H38" s="17">
        <f>IF(OR($A38="",$B38=""),"",'OddsRatio_working_2-way'!M37)</f>
        <v>2.0381607668264961</v>
      </c>
      <c r="I38" s="17">
        <f>IF(OR($A38="",$B38=""),"",'OddsRatio_working_2-way'!N37)</f>
        <v>1.963241948601903</v>
      </c>
      <c r="J38" s="17">
        <f>IF('Log_working_2-way'!$D37="","",A38^('Log_working_2-way'!$D37))</f>
        <v>2.0387414625037734</v>
      </c>
      <c r="K38" s="22">
        <f>IF('Log_working_2-way'!$D37="","",B38^('Log_working_2-way'!$D37))</f>
        <v>1.9627034600020314</v>
      </c>
      <c r="L38" s="33">
        <f t="shared" si="51"/>
        <v>0.49095607235142119</v>
      </c>
      <c r="M38" s="33">
        <f t="shared" si="52"/>
        <v>0.50904392764857886</v>
      </c>
      <c r="N38" s="4">
        <v>100</v>
      </c>
      <c r="O38" s="4">
        <f t="shared" si="53"/>
        <v>49.238578680203041</v>
      </c>
      <c r="P38" s="4">
        <f t="shared" si="54"/>
        <v>47.368421052631575</v>
      </c>
      <c r="Q38" s="4">
        <f t="shared" si="55"/>
        <v>52.631578947368418</v>
      </c>
      <c r="R38" s="4">
        <f t="shared" si="56"/>
        <v>50.761421319796952</v>
      </c>
      <c r="S38" s="39">
        <f t="shared" si="57"/>
        <v>-3.3930002671653767</v>
      </c>
      <c r="T38" s="39">
        <f t="shared" si="58"/>
        <v>-3.3930002671653767</v>
      </c>
    </row>
    <row r="39" spans="1:20" ht="15" x14ac:dyDescent="0.25">
      <c r="A39">
        <v>1.98</v>
      </c>
      <c r="B39">
        <v>1.89</v>
      </c>
      <c r="C39" s="20">
        <f t="shared" si="0"/>
        <v>3.4151034151034265E-2</v>
      </c>
      <c r="D39" s="17">
        <f>IF(OR($A39="",$B39=""),"",A39*'MPTO_working_2-way'!$G38)</f>
        <v>2.0476190476190479</v>
      </c>
      <c r="E39" s="22">
        <f>IF(OR($A39="",$B39=""),"",B39*'MPTO_working_2-way'!$G38)</f>
        <v>1.9545454545454546</v>
      </c>
      <c r="F39" s="17">
        <f>IF(OR($A39="",$B39=""),"",'MPTO_working_2-way'!D38)</f>
        <v>2.0492853622474128</v>
      </c>
      <c r="G39" s="22">
        <f>IF(OR($A39="",$B39=""),"",'MPTO_working_2-way'!E38)</f>
        <v>1.9530295913574449</v>
      </c>
      <c r="H39" s="17">
        <f>IF(OR($A39="",$B39=""),"",'OddsRatio_working_2-way'!M38)</f>
        <v>2.0493443645942064</v>
      </c>
      <c r="I39" s="17">
        <f>IF(OR($A39="",$B39=""),"",'OddsRatio_working_2-way'!N38)</f>
        <v>1.9529760045804527</v>
      </c>
      <c r="J39" s="17">
        <f>IF('Log_working_2-way'!$D38="","",A39^('Log_working_2-way'!$D38))</f>
        <v>2.0501043431252364</v>
      </c>
      <c r="K39" s="22">
        <f>IF('Log_working_2-way'!$D38="","",B39^('Log_working_2-way'!$D38))</f>
        <v>1.9522863194945297</v>
      </c>
      <c r="L39" s="33">
        <f t="shared" si="51"/>
        <v>0.48837209302325574</v>
      </c>
      <c r="M39" s="33">
        <f t="shared" si="52"/>
        <v>0.51162790697674421</v>
      </c>
      <c r="N39" s="4">
        <v>100</v>
      </c>
      <c r="O39" s="4">
        <f t="shared" si="53"/>
        <v>49.494949494949495</v>
      </c>
      <c r="P39" s="4">
        <f t="shared" si="54"/>
        <v>47.089947089947096</v>
      </c>
      <c r="Q39" s="4">
        <f t="shared" si="55"/>
        <v>52.910052910052919</v>
      </c>
      <c r="R39" s="4">
        <f t="shared" si="56"/>
        <v>50.505050505050505</v>
      </c>
      <c r="S39" s="39">
        <f t="shared" si="57"/>
        <v>-3.4151034151034239</v>
      </c>
      <c r="T39" s="39">
        <f t="shared" si="58"/>
        <v>-3.4151034151034096</v>
      </c>
    </row>
    <row r="40" spans="1:20" ht="15" x14ac:dyDescent="0.25">
      <c r="A40">
        <v>2.0299999999999998</v>
      </c>
      <c r="B40">
        <v>1.85</v>
      </c>
      <c r="C40" s="20">
        <f t="shared" si="0"/>
        <v>3.315137797896428E-2</v>
      </c>
      <c r="D40" s="17">
        <f>IF(OR($A40="",$B40=""),"",A40*'MPTO_working_2-way'!$G39)</f>
        <v>2.0972972972972972</v>
      </c>
      <c r="E40" s="22">
        <f>IF(OR($A40="",$B40=""),"",B40*'MPTO_working_2-way'!$G39)</f>
        <v>1.9113300492610841</v>
      </c>
      <c r="F40" s="17">
        <f>IF(OR($A40="",$B40=""),"",'MPTO_working_2-way'!D39)</f>
        <v>2.1006852188505105</v>
      </c>
      <c r="G40" s="22">
        <f>IF(OR($A40="",$B40=""),"",'MPTO_working_2-way'!E39)</f>
        <v>1.9085249650616189</v>
      </c>
      <c r="H40" s="17">
        <f>IF(OR($A40="",$B40=""),"",'OddsRatio_working_2-way'!M39)</f>
        <v>2.1008018467836762</v>
      </c>
      <c r="I40" s="17">
        <f>IF(OR($A40="",$B40=""),"",'OddsRatio_working_2-way'!N39)</f>
        <v>1.9084287085108012</v>
      </c>
      <c r="J40" s="17">
        <f>IF('Log_working_2-way'!$D39="","",A40^('Log_working_2-way'!$D39))</f>
        <v>2.1023480190539692</v>
      </c>
      <c r="K40" s="22">
        <f>IF('Log_working_2-way'!$D39="","",B40^('Log_working_2-way'!$D39))</f>
        <v>1.9071545307970494</v>
      </c>
      <c r="L40" s="33">
        <f t="shared" si="51"/>
        <v>0.47680412371134023</v>
      </c>
      <c r="M40" s="33">
        <f t="shared" si="52"/>
        <v>0.52319587628865971</v>
      </c>
      <c r="N40" s="4">
        <v>100</v>
      </c>
      <c r="O40" s="4">
        <f t="shared" ref="O40:O57" si="59">(1/A40)*((N40*A40)-N40)</f>
        <v>50.73891625615763</v>
      </c>
      <c r="P40" s="4">
        <f t="shared" ref="P40:P57" si="60">(1/B40)*((N40*B40)-N40)</f>
        <v>45.945945945945937</v>
      </c>
      <c r="Q40" s="4">
        <f t="shared" ref="Q40:Q57" si="61">(1/B40)*N40</f>
        <v>54.054054054054049</v>
      </c>
      <c r="R40" s="4">
        <f t="shared" ref="R40:R57" si="62">(1/A40)*N40</f>
        <v>49.26108374384237</v>
      </c>
      <c r="S40" s="39">
        <f t="shared" ref="S40:S57" si="63">O40-Q40</f>
        <v>-3.3151377978964192</v>
      </c>
      <c r="T40" s="39">
        <f t="shared" ref="T40:T57" si="64">P40-R40</f>
        <v>-3.3151377978964334</v>
      </c>
    </row>
    <row r="41" spans="1:20" ht="15" x14ac:dyDescent="0.25">
      <c r="A41">
        <v>2.0499999999999998</v>
      </c>
      <c r="B41">
        <v>1.83</v>
      </c>
      <c r="C41" s="20">
        <f t="shared" si="0"/>
        <v>3.4252965480474407E-2</v>
      </c>
      <c r="D41" s="17">
        <f>IF(OR($A41="",$B41=""),"",A41*'MPTO_working_2-way'!$G40)</f>
        <v>2.1202185792349724</v>
      </c>
      <c r="E41" s="22">
        <f>IF(OR($A41="",$B41=""),"",B41*'MPTO_working_2-way'!$G40)</f>
        <v>1.8926829268292682</v>
      </c>
      <c r="F41" s="17">
        <f>IF(OR($A41="",$B41=""),"",'MPTO_working_2-way'!D40)</f>
        <v>2.1245929491717397</v>
      </c>
      <c r="G41" s="22">
        <f>IF(OR($A41="",$B41=""),"",'MPTO_working_2-way'!E40)</f>
        <v>1.8892106257081707</v>
      </c>
      <c r="H41" s="17">
        <f>IF(OR($A41="",$B41=""),"",'OddsRatio_working_2-way'!M40)</f>
        <v>2.1247489679763456</v>
      </c>
      <c r="I41" s="17">
        <f>IF(OR($A41="",$B41=""),"",'OddsRatio_working_2-way'!N40)</f>
        <v>1.8890872794479689</v>
      </c>
      <c r="J41" s="17">
        <f>IF('Log_working_2-way'!$D40="","",A41^('Log_working_2-way'!$D40))</f>
        <v>2.1267489530128172</v>
      </c>
      <c r="K41" s="22">
        <f>IF('Log_working_2-way'!$D40="","",B41^('Log_working_2-way'!$D40))</f>
        <v>1.8875091450726849</v>
      </c>
      <c r="L41" s="33">
        <f t="shared" si="51"/>
        <v>0.47164948453608252</v>
      </c>
      <c r="M41" s="33">
        <f t="shared" si="52"/>
        <v>0.52835051546391754</v>
      </c>
      <c r="N41" s="4">
        <v>100</v>
      </c>
      <c r="O41" s="4">
        <f t="shared" si="59"/>
        <v>51.219512195121943</v>
      </c>
      <c r="P41" s="4">
        <f t="shared" si="60"/>
        <v>45.355191256830594</v>
      </c>
      <c r="Q41" s="4">
        <f t="shared" si="61"/>
        <v>54.644808743169392</v>
      </c>
      <c r="R41" s="4">
        <f t="shared" si="62"/>
        <v>48.780487804878057</v>
      </c>
      <c r="S41" s="39">
        <f t="shared" si="63"/>
        <v>-3.4252965480474487</v>
      </c>
      <c r="T41" s="39">
        <f t="shared" si="64"/>
        <v>-3.4252965480474629</v>
      </c>
    </row>
    <row r="42" spans="1:20" ht="15" x14ac:dyDescent="0.25">
      <c r="A42">
        <v>2.1</v>
      </c>
      <c r="B42">
        <v>1.78</v>
      </c>
      <c r="C42" s="20">
        <f t="shared" si="0"/>
        <v>3.7988228999465079E-2</v>
      </c>
      <c r="D42" s="17">
        <f>IF(OR($A42="",$B42=""),"",A42*'MPTO_working_2-way'!$G41)</f>
        <v>2.1797752808988768</v>
      </c>
      <c r="E42" s="22">
        <f>IF(OR($A42="",$B42=""),"",B42*'MPTO_working_2-way'!$G41)</f>
        <v>1.8476190476190479</v>
      </c>
      <c r="F42" s="17">
        <f>IF(OR($A42="",$B42=""),"",'MPTO_working_2-way'!D41)</f>
        <v>2.1872440023405506</v>
      </c>
      <c r="G42" s="22">
        <f>IF(OR($A42="",$B42=""),"",'MPTO_working_2-way'!E41)</f>
        <v>1.8422868408082802</v>
      </c>
      <c r="H42" s="17">
        <f>IF(OR($A42="",$B42=""),"",'OddsRatio_working_2-way'!M41)</f>
        <v>2.1875421719907089</v>
      </c>
      <c r="I42" s="17">
        <f>IF(OR($A42="",$B42=""),"",'OddsRatio_working_2-way'!N41)</f>
        <v>1.8420753583206844</v>
      </c>
      <c r="J42" s="17">
        <f>IF('Log_working_2-way'!$D41="","",A42^('Log_working_2-way'!$D41))</f>
        <v>2.1909772182449698</v>
      </c>
      <c r="K42" s="22">
        <f>IF('Log_working_2-way'!$D41="","",B42^('Log_working_2-way'!$D41))</f>
        <v>1.8396466235294411</v>
      </c>
      <c r="L42" s="33">
        <f t="shared" si="51"/>
        <v>0.45876288659793807</v>
      </c>
      <c r="M42" s="33">
        <f t="shared" si="52"/>
        <v>0.54123711340206171</v>
      </c>
      <c r="N42" s="4">
        <v>100</v>
      </c>
      <c r="O42" s="4">
        <f t="shared" si="59"/>
        <v>52.38095238095238</v>
      </c>
      <c r="P42" s="4">
        <f t="shared" si="60"/>
        <v>43.820224719101127</v>
      </c>
      <c r="Q42" s="4">
        <f t="shared" si="61"/>
        <v>56.17977528089888</v>
      </c>
      <c r="R42" s="4">
        <f t="shared" si="62"/>
        <v>47.619047619047613</v>
      </c>
      <c r="S42" s="39">
        <f t="shared" si="63"/>
        <v>-3.7988228999465008</v>
      </c>
      <c r="T42" s="39">
        <f t="shared" si="64"/>
        <v>-3.7988228999464866</v>
      </c>
    </row>
    <row r="43" spans="1:20" ht="15" x14ac:dyDescent="0.25">
      <c r="A43">
        <v>1.98</v>
      </c>
      <c r="B43">
        <v>1.89</v>
      </c>
      <c r="C43" s="20">
        <f t="shared" si="0"/>
        <v>3.4151034151034265E-2</v>
      </c>
      <c r="D43" s="17">
        <f>IF(OR($A43="",$B43=""),"",A43*'MPTO_working_2-way'!$G42)</f>
        <v>2.0476190476190479</v>
      </c>
      <c r="E43" s="22">
        <f>IF(OR($A43="",$B43=""),"",B43*'MPTO_working_2-way'!$G42)</f>
        <v>1.9545454545454546</v>
      </c>
      <c r="F43" s="17">
        <f>IF(OR($A43="",$B43=""),"",'MPTO_working_2-way'!D42)</f>
        <v>2.0492853622474128</v>
      </c>
      <c r="G43" s="22">
        <f>IF(OR($A43="",$B43=""),"",'MPTO_working_2-way'!E42)</f>
        <v>1.9530295913574449</v>
      </c>
      <c r="H43" s="17">
        <f>IF(OR($A43="",$B43=""),"",'OddsRatio_working_2-way'!M42)</f>
        <v>2.0493443645942064</v>
      </c>
      <c r="I43" s="17">
        <f>IF(OR($A43="",$B43=""),"",'OddsRatio_working_2-way'!N42)</f>
        <v>1.9529760045804527</v>
      </c>
      <c r="J43" s="17">
        <f>IF('Log_working_2-way'!$D42="","",A43^('Log_working_2-way'!$D42))</f>
        <v>2.0501043431252364</v>
      </c>
      <c r="K43" s="22">
        <f>IF('Log_working_2-way'!$D42="","",B43^('Log_working_2-way'!$D42))</f>
        <v>1.9522863194945297</v>
      </c>
      <c r="L43" s="33">
        <f t="shared" si="51"/>
        <v>0.48837209302325574</v>
      </c>
      <c r="M43" s="33">
        <f t="shared" si="52"/>
        <v>0.51162790697674421</v>
      </c>
      <c r="N43" s="4">
        <v>100</v>
      </c>
      <c r="O43" s="4">
        <f t="shared" si="59"/>
        <v>49.494949494949495</v>
      </c>
      <c r="P43" s="4">
        <f t="shared" si="60"/>
        <v>47.089947089947096</v>
      </c>
      <c r="Q43" s="4">
        <f t="shared" si="61"/>
        <v>52.910052910052919</v>
      </c>
      <c r="R43" s="4">
        <f t="shared" si="62"/>
        <v>50.505050505050505</v>
      </c>
      <c r="S43" s="39">
        <f t="shared" si="63"/>
        <v>-3.4151034151034239</v>
      </c>
      <c r="T43" s="39">
        <f t="shared" si="64"/>
        <v>-3.4151034151034096</v>
      </c>
    </row>
    <row r="44" spans="1:20" ht="15" x14ac:dyDescent="0.25">
      <c r="A44">
        <v>2</v>
      </c>
      <c r="B44">
        <v>1.88</v>
      </c>
      <c r="C44" s="20">
        <f t="shared" si="0"/>
        <v>3.1914893617021267E-2</v>
      </c>
      <c r="D44" s="17">
        <f>IF(OR($A44="",$B44=""),"",A44*'MPTO_working_2-way'!$G43)</f>
        <v>2.0638297872340425</v>
      </c>
      <c r="E44" s="22">
        <f>IF(OR($A44="",$B44=""),"",B44*'MPTO_working_2-way'!$G43)</f>
        <v>1.94</v>
      </c>
      <c r="F44" s="17">
        <f>IF(OR($A44="",$B44=""),"",'MPTO_working_2-way'!D43)</f>
        <v>2.0659340659340657</v>
      </c>
      <c r="G44" s="22">
        <f>IF(OR($A44="",$B44=""),"",'MPTO_working_2-way'!E43)</f>
        <v>1.9381443298969072</v>
      </c>
      <c r="H44" s="17">
        <f>IF(OR($A44="",$B44=""),"",'OddsRatio_working_2-way'!M43)</f>
        <v>2.0660035817780522</v>
      </c>
      <c r="I44" s="17">
        <f>IF(OR($A44="",$B44=""),"",'OddsRatio_working_2-way'!N43)</f>
        <v>1.9380831519646857</v>
      </c>
      <c r="J44" s="17">
        <f>IF('Log_working_2-way'!$D43="","",A44^('Log_working_2-way'!$D43))</f>
        <v>2.0669618454035223</v>
      </c>
      <c r="K44" s="22">
        <f>IF('Log_working_2-way'!$D43="","",B44^('Log_working_2-way'!$D43))</f>
        <v>1.9372406373367297</v>
      </c>
      <c r="L44" s="33">
        <f t="shared" si="51"/>
        <v>0.4845360824742268</v>
      </c>
      <c r="M44" s="33">
        <f t="shared" si="52"/>
        <v>0.51546391752577325</v>
      </c>
      <c r="N44" s="4">
        <v>100</v>
      </c>
      <c r="O44" s="4">
        <f t="shared" si="59"/>
        <v>50</v>
      </c>
      <c r="P44" s="4">
        <f t="shared" si="60"/>
        <v>46.808510638297875</v>
      </c>
      <c r="Q44" s="4">
        <f t="shared" si="61"/>
        <v>53.191489361702125</v>
      </c>
      <c r="R44" s="4">
        <f t="shared" si="62"/>
        <v>50</v>
      </c>
      <c r="S44" s="39">
        <f t="shared" si="63"/>
        <v>-3.1914893617021249</v>
      </c>
      <c r="T44" s="39">
        <f t="shared" si="64"/>
        <v>-3.1914893617021249</v>
      </c>
    </row>
    <row r="45" spans="1:20" ht="15" x14ac:dyDescent="0.25">
      <c r="A45">
        <v>2.0699999999999998</v>
      </c>
      <c r="B45">
        <v>1.82</v>
      </c>
      <c r="C45" s="20">
        <f t="shared" si="0"/>
        <v>3.2542336890162948E-2</v>
      </c>
      <c r="D45" s="17">
        <f>IF(OR($A45="",$B45=""),"",A45*'MPTO_working_2-way'!$G44)</f>
        <v>2.1373626373626373</v>
      </c>
      <c r="E45" s="22">
        <f>IF(OR($A45="",$B45=""),"",B45*'MPTO_working_2-way'!$G44)</f>
        <v>1.8792270531400965</v>
      </c>
      <c r="F45" s="17">
        <f>IF(OR($A45="",$B45=""),"",'MPTO_working_2-way'!D44)</f>
        <v>2.1421504520384373</v>
      </c>
      <c r="G45" s="22">
        <f>IF(OR($A45="",$B45=""),"",'MPTO_working_2-way'!E44)</f>
        <v>1.8755413949320454</v>
      </c>
      <c r="H45" s="17">
        <f>IF(OR($A45="",$B45=""),"",'OddsRatio_working_2-way'!M44)</f>
        <v>2.1423125880338039</v>
      </c>
      <c r="I45" s="17">
        <f>IF(OR($A45="",$B45=""),"",'OddsRatio_working_2-way'!N44)</f>
        <v>1.8754171235399244</v>
      </c>
      <c r="J45" s="17">
        <f>IF('Log_working_2-way'!$D44="","",A45^('Log_working_2-way'!$D44))</f>
        <v>2.1444993293304022</v>
      </c>
      <c r="K45" s="22">
        <f>IF('Log_working_2-way'!$D44="","",B45^('Log_working_2-way'!$D44))</f>
        <v>1.8737445050186454</v>
      </c>
      <c r="L45" s="33">
        <f t="shared" si="51"/>
        <v>0.46786632390745503</v>
      </c>
      <c r="M45" s="33">
        <f t="shared" si="52"/>
        <v>0.53213367609254503</v>
      </c>
      <c r="N45" s="4">
        <v>100</v>
      </c>
      <c r="O45" s="4">
        <f t="shared" si="59"/>
        <v>51.690821256038639</v>
      </c>
      <c r="P45" s="4">
        <f t="shared" si="60"/>
        <v>45.054945054945051</v>
      </c>
      <c r="Q45" s="4">
        <f t="shared" si="61"/>
        <v>54.945054945054942</v>
      </c>
      <c r="R45" s="4">
        <f t="shared" si="62"/>
        <v>48.309178743961354</v>
      </c>
      <c r="S45" s="39">
        <f t="shared" si="63"/>
        <v>-3.2542336890163028</v>
      </c>
      <c r="T45" s="39">
        <f t="shared" si="64"/>
        <v>-3.2542336890163028</v>
      </c>
    </row>
    <row r="46" spans="1:20" ht="15" x14ac:dyDescent="0.25">
      <c r="A46">
        <v>2.23</v>
      </c>
      <c r="B46">
        <v>1.69</v>
      </c>
      <c r="C46" s="20">
        <f t="shared" si="0"/>
        <v>4.0146469604903645E-2</v>
      </c>
      <c r="D46" s="17">
        <f>IF(OR($A46="",$B46=""),"",A46*'MPTO_working_2-way'!$G45)</f>
        <v>2.3195266272189352</v>
      </c>
      <c r="E46" s="22">
        <f>IF(OR($A46="",$B46=""),"",B46*'MPTO_working_2-way'!$G45)</f>
        <v>1.7578475336322872</v>
      </c>
      <c r="F46" s="17">
        <f>IF(OR($A46="",$B46=""),"",'MPTO_working_2-way'!D45)</f>
        <v>2.3344999535416733</v>
      </c>
      <c r="G46" s="22">
        <f>IF(OR($A46="",$B46=""),"",'MPTO_working_2-way'!E45)</f>
        <v>1.7493443498038854</v>
      </c>
      <c r="H46" s="17">
        <f>IF(OR($A46="",$B46=""),"",'OddsRatio_working_2-way'!M45)</f>
        <v>2.3351436985029639</v>
      </c>
      <c r="I46" s="17">
        <f>IF(OR($A46="",$B46=""),"",'OddsRatio_working_2-way'!N45)</f>
        <v>1.7489830503797115</v>
      </c>
      <c r="J46" s="17">
        <f>IF('Log_working_2-way'!$D45="","",A46^('Log_working_2-way'!$D45))</f>
        <v>2.3420901732972235</v>
      </c>
      <c r="K46" s="22">
        <f>IF('Log_working_2-way'!$D45="","",B46^('Log_working_2-way'!$D45))</f>
        <v>1.7451064167640695</v>
      </c>
      <c r="L46" s="33">
        <f t="shared" si="51"/>
        <v>0.43112244897959179</v>
      </c>
      <c r="M46" s="33">
        <f t="shared" si="52"/>
        <v>0.56887755102040816</v>
      </c>
      <c r="N46" s="4">
        <v>100</v>
      </c>
      <c r="O46" s="4">
        <f t="shared" si="59"/>
        <v>55.156950672645742</v>
      </c>
      <c r="P46" s="4">
        <f t="shared" si="60"/>
        <v>40.828402366863905</v>
      </c>
      <c r="Q46" s="4">
        <f t="shared" si="61"/>
        <v>59.171597633136095</v>
      </c>
      <c r="R46" s="4">
        <f t="shared" si="62"/>
        <v>44.843049327354265</v>
      </c>
      <c r="S46" s="39">
        <f t="shared" si="63"/>
        <v>-4.014646960490353</v>
      </c>
      <c r="T46" s="39">
        <f t="shared" si="64"/>
        <v>-4.0146469604903601</v>
      </c>
    </row>
    <row r="47" spans="1:20" ht="15" x14ac:dyDescent="0.25">
      <c r="A47">
        <v>1.78</v>
      </c>
      <c r="B47">
        <v>2.1</v>
      </c>
      <c r="C47" s="20">
        <f t="shared" si="0"/>
        <v>3.7988228999465079E-2</v>
      </c>
      <c r="D47" s="17">
        <f>IF(OR($A47="",$B47=""),"",A47*'MPTO_working_2-way'!$G46)</f>
        <v>1.8476190476190479</v>
      </c>
      <c r="E47" s="22">
        <f>IF(OR($A47="",$B47=""),"",B47*'MPTO_working_2-way'!$G46)</f>
        <v>2.1797752808988768</v>
      </c>
      <c r="F47" s="17">
        <f>IF(OR($A47="",$B47=""),"",'MPTO_working_2-way'!D46)</f>
        <v>1.8422868408082802</v>
      </c>
      <c r="G47" s="22">
        <f>IF(OR($A47="",$B47=""),"",'MPTO_working_2-way'!E46)</f>
        <v>2.1872440023405506</v>
      </c>
      <c r="H47" s="17">
        <f>IF(OR($A47="",$B47=""),"",'OddsRatio_working_2-way'!M46)</f>
        <v>1.8420753583206844</v>
      </c>
      <c r="I47" s="17">
        <f>IF(OR($A47="",$B47=""),"",'OddsRatio_working_2-way'!N46)</f>
        <v>2.1875421719907089</v>
      </c>
      <c r="J47" s="17">
        <f>IF('Log_working_2-way'!$D46="","",A47^('Log_working_2-way'!$D46))</f>
        <v>1.8396466235294411</v>
      </c>
      <c r="K47" s="22">
        <f>IF('Log_working_2-way'!$D46="","",B47^('Log_working_2-way'!$D46))</f>
        <v>2.1909772182449698</v>
      </c>
      <c r="L47" s="33">
        <f t="shared" si="51"/>
        <v>0.54123711340206171</v>
      </c>
      <c r="M47" s="33">
        <f t="shared" si="52"/>
        <v>0.45876288659793807</v>
      </c>
      <c r="N47" s="4">
        <v>100</v>
      </c>
      <c r="O47" s="4">
        <f t="shared" si="59"/>
        <v>43.820224719101127</v>
      </c>
      <c r="P47" s="4">
        <f t="shared" si="60"/>
        <v>52.38095238095238</v>
      </c>
      <c r="Q47" s="4">
        <f t="shared" si="61"/>
        <v>47.619047619047613</v>
      </c>
      <c r="R47" s="4">
        <f t="shared" si="62"/>
        <v>56.17977528089888</v>
      </c>
      <c r="S47" s="39">
        <f t="shared" si="63"/>
        <v>-3.7988228999464866</v>
      </c>
      <c r="T47" s="39">
        <f t="shared" si="64"/>
        <v>-3.7988228999465008</v>
      </c>
    </row>
    <row r="48" spans="1:20" ht="15" x14ac:dyDescent="0.25">
      <c r="A48">
        <v>2.12</v>
      </c>
      <c r="B48">
        <v>1.76</v>
      </c>
      <c r="C48" s="20">
        <f t="shared" si="0"/>
        <v>3.9879931389365408E-2</v>
      </c>
      <c r="D48" s="17">
        <f>IF(OR($A48="",$B48=""),"",A48*'MPTO_working_2-way'!$G47)</f>
        <v>2.2045454545454546</v>
      </c>
      <c r="E48" s="22">
        <f>IF(OR($A48="",$B48=""),"",B48*'MPTO_working_2-way'!$G47)</f>
        <v>1.8301886792452831</v>
      </c>
      <c r="F48" s="17">
        <f>IF(OR($A48="",$B48=""),"",'MPTO_working_2-way'!D47)</f>
        <v>2.213573801613669</v>
      </c>
      <c r="G48" s="22">
        <f>IF(OR($A48="",$B48=""),"",'MPTO_working_2-way'!E47)</f>
        <v>1.8240125146656239</v>
      </c>
      <c r="H48" s="17">
        <f>IF(OR($A48="",$B48=""),"",'OddsRatio_working_2-way'!M47)</f>
        <v>2.2139539573337679</v>
      </c>
      <c r="I48" s="17">
        <f>IF(OR($A48="",$B48=""),"",'OddsRatio_working_2-way'!N47)</f>
        <v>1.8237544710479137</v>
      </c>
      <c r="J48" s="17">
        <f>IF('Log_working_2-way'!$D47="","",A48^('Log_working_2-way'!$D47))</f>
        <v>2.2181187217362539</v>
      </c>
      <c r="K48" s="22">
        <f>IF('Log_working_2-way'!$D47="","",B48^('Log_working_2-way'!$D47))</f>
        <v>1.8209380433579214</v>
      </c>
      <c r="L48" s="33">
        <f t="shared" si="51"/>
        <v>0.45360824742268041</v>
      </c>
      <c r="M48" s="33">
        <f t="shared" si="52"/>
        <v>0.54639175257731953</v>
      </c>
      <c r="N48" s="4">
        <v>100</v>
      </c>
      <c r="O48" s="4">
        <f t="shared" si="59"/>
        <v>52.830188679245275</v>
      </c>
      <c r="P48" s="4">
        <f t="shared" si="60"/>
        <v>43.181818181818187</v>
      </c>
      <c r="Q48" s="4">
        <f t="shared" si="61"/>
        <v>56.81818181818182</v>
      </c>
      <c r="R48" s="4">
        <f t="shared" si="62"/>
        <v>47.169811320754711</v>
      </c>
      <c r="S48" s="39">
        <f t="shared" si="63"/>
        <v>-3.9879931389365453</v>
      </c>
      <c r="T48" s="39">
        <f t="shared" si="64"/>
        <v>-3.987993138936524</v>
      </c>
    </row>
    <row r="49" spans="1:20" ht="15" x14ac:dyDescent="0.25">
      <c r="A49">
        <v>2.2599999999999998</v>
      </c>
      <c r="B49">
        <v>1.68</v>
      </c>
      <c r="C49" s="20">
        <f t="shared" si="0"/>
        <v>3.7715971344289834E-2</v>
      </c>
      <c r="D49" s="17">
        <f>IF(OR($A49="",$B49=""),"",A49*'MPTO_working_2-way'!$G48)</f>
        <v>2.3452380952380949</v>
      </c>
      <c r="E49" s="22">
        <f>IF(OR($A49="",$B49=""),"",B49*'MPTO_working_2-way'!$G48)</f>
        <v>1.7433628318584069</v>
      </c>
      <c r="F49" s="17">
        <f>IF(OR($A49="",$B49=""),"",'MPTO_working_2-way'!D48)</f>
        <v>2.3606068142253167</v>
      </c>
      <c r="G49" s="22">
        <f>IF(OR($A49="",$B49=""),"",'MPTO_working_2-way'!E48)</f>
        <v>1.7349661853408882</v>
      </c>
      <c r="H49" s="17">
        <f>IF(OR($A49="",$B49=""),"",'OddsRatio_working_2-way'!M48)</f>
        <v>2.3612278194595446</v>
      </c>
      <c r="I49" s="17">
        <f>IF(OR($A49="",$B49=""),"",'OddsRatio_working_2-way'!N48)</f>
        <v>1.7346308866924531</v>
      </c>
      <c r="J49" s="17">
        <f>IF('Log_working_2-way'!$D48="","",A49^('Log_working_2-way'!$D48))</f>
        <v>2.3683470446740844</v>
      </c>
      <c r="K49" s="22">
        <f>IF('Log_working_2-way'!$D48="","",B49^('Log_working_2-way'!$D48))</f>
        <v>1.7308087549076629</v>
      </c>
      <c r="L49" s="33">
        <f t="shared" si="51"/>
        <v>0.42639593908629447</v>
      </c>
      <c r="M49" s="33">
        <f t="shared" si="52"/>
        <v>0.57360406091370564</v>
      </c>
      <c r="N49" s="4">
        <v>100</v>
      </c>
      <c r="O49" s="4">
        <f t="shared" si="59"/>
        <v>55.752212389380524</v>
      </c>
      <c r="P49" s="4">
        <f t="shared" si="60"/>
        <v>40.476190476190474</v>
      </c>
      <c r="Q49" s="4">
        <f t="shared" si="61"/>
        <v>59.523809523809526</v>
      </c>
      <c r="R49" s="4">
        <f t="shared" si="62"/>
        <v>44.247787610619469</v>
      </c>
      <c r="S49" s="39">
        <f t="shared" si="63"/>
        <v>-3.7715971344290011</v>
      </c>
      <c r="T49" s="39">
        <f t="shared" si="64"/>
        <v>-3.771597134428994</v>
      </c>
    </row>
    <row r="50" spans="1:20" ht="15" x14ac:dyDescent="0.25">
      <c r="A50">
        <v>2.19</v>
      </c>
      <c r="B50">
        <v>1.71</v>
      </c>
      <c r="C50" s="20">
        <f t="shared" si="0"/>
        <v>4.1416326203636888E-2</v>
      </c>
      <c r="D50" s="17">
        <f>IF(OR($A50="",$B50=""),"",A50*'MPTO_working_2-way'!$G49)</f>
        <v>2.2807017543859649</v>
      </c>
      <c r="E50" s="22">
        <f>IF(OR($A50="",$B50=""),"",B50*'MPTO_working_2-way'!$G49)</f>
        <v>1.780821917808219</v>
      </c>
      <c r="F50" s="17">
        <f>IF(OR($A50="",$B50=""),"",'MPTO_working_2-way'!D49)</f>
        <v>2.2940365707984927</v>
      </c>
      <c r="G50" s="22">
        <f>IF(OR($A50="",$B50=""),"",'MPTO_working_2-way'!E49)</f>
        <v>1.7727756869985087</v>
      </c>
      <c r="H50" s="17">
        <f>IF(OR($A50="",$B50=""),"",'OddsRatio_working_2-way'!M49)</f>
        <v>2.2946259452166746</v>
      </c>
      <c r="I50" s="17">
        <f>IF(OR($A50="",$B50=""),"",'OddsRatio_working_2-way'!N49)</f>
        <v>1.7724238832805375</v>
      </c>
      <c r="J50" s="17">
        <f>IF('Log_working_2-way'!$D49="","",A50^('Log_working_2-way'!$D49))</f>
        <v>2.300809210627615</v>
      </c>
      <c r="K50" s="22">
        <f>IF('Log_working_2-way'!$D49="","",B50^('Log_working_2-way'!$D49))</f>
        <v>1.7687522442412873</v>
      </c>
      <c r="L50" s="33">
        <f t="shared" si="51"/>
        <v>0.43846153846153846</v>
      </c>
      <c r="M50" s="33">
        <f t="shared" si="52"/>
        <v>0.56153846153846165</v>
      </c>
      <c r="N50" s="4">
        <v>100</v>
      </c>
      <c r="O50" s="4">
        <f t="shared" si="59"/>
        <v>54.337899543379002</v>
      </c>
      <c r="P50" s="4">
        <f t="shared" si="60"/>
        <v>41.520467836257311</v>
      </c>
      <c r="Q50" s="4">
        <f t="shared" si="61"/>
        <v>58.479532163742689</v>
      </c>
      <c r="R50" s="4">
        <f t="shared" si="62"/>
        <v>45.662100456621005</v>
      </c>
      <c r="S50" s="39">
        <f t="shared" si="63"/>
        <v>-4.1416326203636871</v>
      </c>
      <c r="T50" s="39">
        <f t="shared" si="64"/>
        <v>-4.1416326203636942</v>
      </c>
    </row>
    <row r="51" spans="1:20" ht="15" x14ac:dyDescent="0.25">
      <c r="A51">
        <v>1.79</v>
      </c>
      <c r="B51">
        <v>2.06</v>
      </c>
      <c r="C51" s="20">
        <f t="shared" si="0"/>
        <v>4.4096111080978329E-2</v>
      </c>
      <c r="D51" s="17">
        <f>IF(OR($A51="",$B51=""),"",A51*'MPTO_working_2-way'!$G50)</f>
        <v>1.8689320388349513</v>
      </c>
      <c r="E51" s="22">
        <f>IF(OR($A51="",$B51=""),"",B51*'MPTO_working_2-way'!$G50)</f>
        <v>2.1508379888268152</v>
      </c>
      <c r="F51" s="17">
        <f>IF(OR($A51="",$B51=""),"",'MPTO_working_2-way'!D50)</f>
        <v>1.8635467731338755</v>
      </c>
      <c r="G51" s="22">
        <f>IF(OR($A51="",$B51=""),"",'MPTO_working_2-way'!E50)</f>
        <v>2.1580148651021243</v>
      </c>
      <c r="H51" s="17">
        <f>IF(OR($A51="",$B51=""),"",'OddsRatio_working_2-way'!M50)</f>
        <v>1.863297757942139</v>
      </c>
      <c r="I51" s="17">
        <f>IF(OR($A51="",$B51=""),"",'OddsRatio_working_2-way'!N50)</f>
        <v>2.1583488904033761</v>
      </c>
      <c r="J51" s="17">
        <f>IF('Log_working_2-way'!$D50="","",A51^('Log_working_2-way'!$D50))</f>
        <v>1.8608328110900716</v>
      </c>
      <c r="K51" s="22">
        <f>IF('Log_working_2-way'!$D50="","",B51^('Log_working_2-way'!$D50))</f>
        <v>2.1616657579923269</v>
      </c>
      <c r="L51" s="33">
        <f t="shared" si="51"/>
        <v>0.53506493506493513</v>
      </c>
      <c r="M51" s="33">
        <f t="shared" si="52"/>
        <v>0.46493506493506503</v>
      </c>
      <c r="N51" s="4">
        <v>100</v>
      </c>
      <c r="O51" s="4">
        <f t="shared" si="59"/>
        <v>44.134078212290497</v>
      </c>
      <c r="P51" s="4">
        <f t="shared" si="60"/>
        <v>51.456310679611654</v>
      </c>
      <c r="Q51" s="4">
        <f t="shared" si="61"/>
        <v>48.543689320388353</v>
      </c>
      <c r="R51" s="4">
        <f t="shared" si="62"/>
        <v>55.865921787709496</v>
      </c>
      <c r="S51" s="39">
        <f t="shared" si="63"/>
        <v>-4.4096111080978559</v>
      </c>
      <c r="T51" s="39">
        <f t="shared" si="64"/>
        <v>-4.4096111080978417</v>
      </c>
    </row>
    <row r="52" spans="1:20" ht="15" x14ac:dyDescent="0.25">
      <c r="A52">
        <v>2.0299999999999998</v>
      </c>
      <c r="B52">
        <v>1.83</v>
      </c>
      <c r="C52" s="20">
        <f t="shared" si="0"/>
        <v>3.9058924870117639E-2</v>
      </c>
      <c r="D52" s="17">
        <f>IF(OR($A52="",$B52=""),"",A52*'MPTO_working_2-way'!$G51)</f>
        <v>2.1092896174863385</v>
      </c>
      <c r="E52" s="22">
        <f>IF(OR($A52="",$B52=""),"",B52*'MPTO_working_2-way'!$G51)</f>
        <v>1.9014778325123154</v>
      </c>
      <c r="F52" s="17">
        <f>IF(OR($A52="",$B52=""),"",'MPTO_working_2-way'!D51)</f>
        <v>2.1138012461236451</v>
      </c>
      <c r="G52" s="22">
        <f>IF(OR($A52="",$B52=""),"",'MPTO_working_2-way'!E51)</f>
        <v>1.8978262535441519</v>
      </c>
      <c r="H52" s="17">
        <f>IF(OR($A52="",$B52=""),"",'OddsRatio_working_2-way'!M51)</f>
        <v>2.113985572357957</v>
      </c>
      <c r="I52" s="17">
        <f>IF(OR($A52="",$B52=""),"",'OddsRatio_working_2-way'!N51)</f>
        <v>1.8976776942301987</v>
      </c>
      <c r="J52" s="17">
        <f>IF('Log_working_2-way'!$D51="","",A52^('Log_working_2-way'!$D51))</f>
        <v>2.1160569234955591</v>
      </c>
      <c r="K52" s="22">
        <f>IF('Log_working_2-way'!$D51="","",B52^('Log_working_2-way'!$D51))</f>
        <v>1.8960116450582052</v>
      </c>
      <c r="L52" s="33">
        <f t="shared" si="51"/>
        <v>0.47409326424870474</v>
      </c>
      <c r="M52" s="33">
        <f t="shared" si="52"/>
        <v>0.52590673575129532</v>
      </c>
      <c r="N52" s="4">
        <v>100</v>
      </c>
      <c r="O52" s="4">
        <f t="shared" si="59"/>
        <v>50.73891625615763</v>
      </c>
      <c r="P52" s="4">
        <f t="shared" si="60"/>
        <v>45.355191256830594</v>
      </c>
      <c r="Q52" s="4">
        <f t="shared" si="61"/>
        <v>54.644808743169392</v>
      </c>
      <c r="R52" s="4">
        <f t="shared" si="62"/>
        <v>49.26108374384237</v>
      </c>
      <c r="S52" s="39">
        <f t="shared" si="63"/>
        <v>-3.9058924870117622</v>
      </c>
      <c r="T52" s="39">
        <f t="shared" si="64"/>
        <v>-3.9058924870117764</v>
      </c>
    </row>
    <row r="53" spans="1:20" ht="15" x14ac:dyDescent="0.25">
      <c r="A53">
        <v>1.73</v>
      </c>
      <c r="B53">
        <v>2.15</v>
      </c>
      <c r="C53" s="20">
        <f t="shared" si="0"/>
        <v>4.3150961150692391E-2</v>
      </c>
      <c r="D53" s="17">
        <f>IF(OR($A53="",$B53=""),"",A53*'MPTO_working_2-way'!$G52)</f>
        <v>1.8046511627906978</v>
      </c>
      <c r="E53" s="22">
        <f>IF(OR($A53="",$B53=""),"",B53*'MPTO_working_2-way'!$G52)</f>
        <v>2.2427745664739884</v>
      </c>
      <c r="F53" s="17">
        <f>IF(OR($A53="",$B53=""),"",'MPTO_working_2-way'!D52)</f>
        <v>1.7970769416596208</v>
      </c>
      <c r="G53" s="22">
        <f>IF(OR($A53="",$B53=""),"",'MPTO_working_2-way'!E52)</f>
        <v>2.2545840278830127</v>
      </c>
      <c r="H53" s="17">
        <f>IF(OR($A53="",$B53=""),"",'OddsRatio_working_2-way'!M52)</f>
        <v>1.7967324574131842</v>
      </c>
      <c r="I53" s="17">
        <f>IF(OR($A53="",$B53=""),"",'OddsRatio_working_2-way'!N52)</f>
        <v>2.2551264740070716</v>
      </c>
      <c r="J53" s="17">
        <f>IF('Log_working_2-way'!$D52="","",A53^('Log_working_2-way'!$D52))</f>
        <v>1.7932714228219797</v>
      </c>
      <c r="K53" s="22">
        <f>IF('Log_working_2-way'!$D52="","",B53^('Log_working_2-way'!$D52))</f>
        <v>2.2606025771636125</v>
      </c>
      <c r="L53" s="33">
        <f t="shared" si="51"/>
        <v>0.5541237113402061</v>
      </c>
      <c r="M53" s="33">
        <f t="shared" si="52"/>
        <v>0.44587628865979384</v>
      </c>
      <c r="N53" s="4">
        <v>100</v>
      </c>
      <c r="O53" s="4">
        <f t="shared" si="59"/>
        <v>42.196531791907518</v>
      </c>
      <c r="P53" s="4">
        <f t="shared" si="60"/>
        <v>53.488372093023258</v>
      </c>
      <c r="Q53" s="4">
        <f t="shared" si="61"/>
        <v>46.511627906976742</v>
      </c>
      <c r="R53" s="4">
        <f t="shared" si="62"/>
        <v>57.80346820809249</v>
      </c>
      <c r="S53" s="39">
        <f t="shared" si="63"/>
        <v>-4.315096115069224</v>
      </c>
      <c r="T53" s="39">
        <f t="shared" si="64"/>
        <v>-4.3150961150692311</v>
      </c>
    </row>
    <row r="54" spans="1:20" ht="15" x14ac:dyDescent="0.25">
      <c r="A54">
        <v>1.87</v>
      </c>
      <c r="B54">
        <v>1.99</v>
      </c>
      <c r="C54" s="20">
        <f t="shared" si="0"/>
        <v>3.7271921102840277E-2</v>
      </c>
      <c r="D54" s="17">
        <f>IF(OR($A54="",$B54=""),"",A54*'MPTO_working_2-way'!$G53)</f>
        <v>1.9396984924623115</v>
      </c>
      <c r="E54" s="22">
        <f>IF(OR($A54="",$B54=""),"",B54*'MPTO_working_2-way'!$G53)</f>
        <v>2.0641711229946522</v>
      </c>
      <c r="F54" s="17">
        <f>IF(OR($A54="",$B54=""),"",'MPTO_working_2-way'!D53)</f>
        <v>1.937521151693437</v>
      </c>
      <c r="G54" s="22">
        <f>IF(OR($A54="",$B54=""),"",'MPTO_working_2-way'!E53)</f>
        <v>2.06664260128287</v>
      </c>
      <c r="H54" s="17">
        <f>IF(OR($A54="",$B54=""),"",'OddsRatio_working_2-way'!M53)</f>
        <v>1.9374368665610926</v>
      </c>
      <c r="I54" s="17">
        <f>IF(OR($A54="",$B54=""),"",'OddsRatio_working_2-way'!N53)</f>
        <v>2.0667385033281396</v>
      </c>
      <c r="J54" s="17">
        <f>IF('Log_working_2-way'!$D53="","",A54^('Log_working_2-way'!$D53))</f>
        <v>1.9364440368013198</v>
      </c>
      <c r="K54" s="22">
        <f>IF('Log_working_2-way'!$D53="","",B54^('Log_working_2-way'!$D53))</f>
        <v>2.067869472921922</v>
      </c>
      <c r="L54" s="33">
        <f t="shared" si="51"/>
        <v>0.51554404145077726</v>
      </c>
      <c r="M54" s="33">
        <f t="shared" si="52"/>
        <v>0.48445595854922285</v>
      </c>
      <c r="N54" s="4">
        <v>100</v>
      </c>
      <c r="O54" s="4">
        <f t="shared" si="59"/>
        <v>46.524064171122987</v>
      </c>
      <c r="P54" s="4">
        <f t="shared" si="60"/>
        <v>49.748743718592962</v>
      </c>
      <c r="Q54" s="4">
        <f t="shared" si="61"/>
        <v>50.251256281407031</v>
      </c>
      <c r="R54" s="4">
        <f t="shared" si="62"/>
        <v>53.475935828876999</v>
      </c>
      <c r="S54" s="39">
        <f t="shared" si="63"/>
        <v>-3.7271921102840437</v>
      </c>
      <c r="T54" s="39">
        <f t="shared" si="64"/>
        <v>-3.7271921102840366</v>
      </c>
    </row>
    <row r="55" spans="1:20" ht="15" x14ac:dyDescent="0.25">
      <c r="A55">
        <v>1.85</v>
      </c>
      <c r="B55">
        <v>2.0099999999999998</v>
      </c>
      <c r="C55" s="20">
        <f t="shared" si="0"/>
        <v>3.80529783514858E-2</v>
      </c>
      <c r="D55" s="17">
        <f>IF(OR($A55="",$B55=""),"",A55*'MPTO_working_2-way'!$G54)</f>
        <v>1.9203980099502489</v>
      </c>
      <c r="E55" s="22">
        <f>IF(OR($A55="",$B55=""),"",B55*'MPTO_working_2-way'!$G54)</f>
        <v>2.086486486486486</v>
      </c>
      <c r="F55" s="17">
        <f>IF(OR($A55="",$B55=""),"",'MPTO_working_2-way'!D54)</f>
        <v>1.9174938764986464</v>
      </c>
      <c r="G55" s="22">
        <f>IF(OR($A55="",$B55=""),"",'MPTO_working_2-way'!E54)</f>
        <v>2.0899255304201207</v>
      </c>
      <c r="H55" s="17">
        <f>IF(OR($A55="",$B55=""),"",'OddsRatio_working_2-way'!M54)</f>
        <v>1.91737896118008</v>
      </c>
      <c r="I55" s="17">
        <f>IF(OR($A55="",$B55=""),"",'OddsRatio_working_2-way'!N54)</f>
        <v>2.0900620597551534</v>
      </c>
      <c r="J55" s="17">
        <f>IF('Log_working_2-way'!$D54="","",A55^('Log_working_2-way'!$D54))</f>
        <v>1.9160544641822177</v>
      </c>
      <c r="K55" s="22">
        <f>IF('Log_working_2-way'!$D54="","",B55^('Log_working_2-way'!$D54))</f>
        <v>2.0916381493676872</v>
      </c>
      <c r="L55" s="33">
        <f t="shared" si="51"/>
        <v>0.52072538860103623</v>
      </c>
      <c r="M55" s="33">
        <f t="shared" si="52"/>
        <v>0.47927461139896382</v>
      </c>
      <c r="N55" s="4">
        <v>100</v>
      </c>
      <c r="O55" s="4">
        <f t="shared" si="59"/>
        <v>45.945945945945937</v>
      </c>
      <c r="P55" s="4">
        <f t="shared" si="60"/>
        <v>50.248756218905463</v>
      </c>
      <c r="Q55" s="4">
        <f t="shared" si="61"/>
        <v>49.751243781094537</v>
      </c>
      <c r="R55" s="4">
        <f t="shared" si="62"/>
        <v>54.054054054054049</v>
      </c>
      <c r="S55" s="39">
        <f t="shared" si="63"/>
        <v>-3.8052978351486004</v>
      </c>
      <c r="T55" s="39">
        <f t="shared" si="64"/>
        <v>-3.8052978351485862</v>
      </c>
    </row>
    <row r="56" spans="1:20" ht="15" x14ac:dyDescent="0.25">
      <c r="A56">
        <v>1.68</v>
      </c>
      <c r="B56">
        <v>2.2200000000000002</v>
      </c>
      <c r="C56" s="20">
        <f t="shared" si="0"/>
        <v>4.5688545688545634E-2</v>
      </c>
      <c r="D56" s="17">
        <f>IF(OR($A56="",$B56=""),"",A56*'MPTO_working_2-way'!$G55)</f>
        <v>1.7567567567567566</v>
      </c>
      <c r="E56" s="22">
        <f>IF(OR($A56="",$B56=""),"",B56*'MPTO_working_2-way'!$G55)</f>
        <v>2.3214285714285716</v>
      </c>
      <c r="F56" s="17">
        <f>IF(OR($A56="",$B56=""),"",'MPTO_working_2-way'!D55)</f>
        <v>1.7470489038785832</v>
      </c>
      <c r="G56" s="22">
        <f>IF(OR($A56="",$B56=""),"",'MPTO_working_2-way'!E55)</f>
        <v>2.3386004514672689</v>
      </c>
      <c r="H56" s="17">
        <f>IF(OR($A56="",$B56=""),"",'OddsRatio_working_2-way'!M55)</f>
        <v>1.7465768876547993</v>
      </c>
      <c r="I56" s="17">
        <f>IF(OR($A56="",$B56=""),"",'OddsRatio_working_2-way'!N55)</f>
        <v>2.3394467690277296</v>
      </c>
      <c r="J56" s="17">
        <f>IF('Log_working_2-way'!$D55="","",A56^('Log_working_2-way'!$D55))</f>
        <v>1.7421348123284788</v>
      </c>
      <c r="K56" s="22">
        <f>IF('Log_working_2-way'!$D55="","",B56^('Log_working_2-way'!$D55))</f>
        <v>2.3474640771287958</v>
      </c>
      <c r="L56" s="33">
        <f t="shared" si="51"/>
        <v>0.56923076923076932</v>
      </c>
      <c r="M56" s="33">
        <f t="shared" si="52"/>
        <v>0.43076923076923074</v>
      </c>
      <c r="N56" s="4">
        <v>100</v>
      </c>
      <c r="O56" s="4">
        <f t="shared" si="59"/>
        <v>40.476190476190474</v>
      </c>
      <c r="P56" s="4">
        <f t="shared" si="60"/>
        <v>54.954954954954964</v>
      </c>
      <c r="Q56" s="4">
        <f t="shared" si="61"/>
        <v>45.045045045045043</v>
      </c>
      <c r="R56" s="4">
        <f t="shared" si="62"/>
        <v>59.523809523809526</v>
      </c>
      <c r="S56" s="39">
        <f t="shared" si="63"/>
        <v>-4.5688545688545688</v>
      </c>
      <c r="T56" s="39">
        <f t="shared" si="64"/>
        <v>-4.5688545688545616</v>
      </c>
    </row>
    <row r="57" spans="1:20" ht="15" x14ac:dyDescent="0.25">
      <c r="A57">
        <v>1.78</v>
      </c>
      <c r="B57">
        <v>2.08</v>
      </c>
      <c r="C57" s="20">
        <f t="shared" si="0"/>
        <v>4.2566983578219642E-2</v>
      </c>
      <c r="D57" s="17">
        <f>IF(OR($A57="",$B57=""),"",A57*'MPTO_working_2-way'!$G56)</f>
        <v>1.8557692307692311</v>
      </c>
      <c r="E57" s="22">
        <f>IF(OR($A57="",$B57=""),"",B57*'MPTO_working_2-way'!$G56)</f>
        <v>2.1685393258426968</v>
      </c>
      <c r="F57" s="17">
        <f>IF(OR($A57="",$B57=""),"",'MPTO_working_2-way'!D56)</f>
        <v>1.8500899460323807</v>
      </c>
      <c r="G57" s="22">
        <f>IF(OR($A57="",$B57=""),"",'MPTO_working_2-way'!E56)</f>
        <v>2.1763461086292031</v>
      </c>
      <c r="H57" s="17">
        <f>IF(OR($A57="",$B57=""),"",'OddsRatio_working_2-way'!M56)</f>
        <v>1.8498365855987975</v>
      </c>
      <c r="I57" s="17">
        <f>IF(OR($A57="",$B57=""),"",'OddsRatio_working_2-way'!N56)</f>
        <v>2.1766968108291049</v>
      </c>
      <c r="J57" s="17">
        <f>IF('Log_working_2-way'!$D56="","",A57^('Log_working_2-way'!$D56))</f>
        <v>1.8472406840805713</v>
      </c>
      <c r="K57" s="22">
        <f>IF('Log_working_2-way'!$D56="","",B57^('Log_working_2-way'!$D56))</f>
        <v>2.180302148833781</v>
      </c>
      <c r="L57" s="33">
        <f t="shared" si="51"/>
        <v>0.53886010362694292</v>
      </c>
      <c r="M57" s="33">
        <f t="shared" si="52"/>
        <v>0.46113989637305697</v>
      </c>
      <c r="N57" s="4">
        <v>100</v>
      </c>
      <c r="O57" s="4">
        <f t="shared" si="59"/>
        <v>43.820224719101127</v>
      </c>
      <c r="P57" s="4">
        <f t="shared" si="60"/>
        <v>51.92307692307692</v>
      </c>
      <c r="Q57" s="4">
        <f t="shared" si="61"/>
        <v>48.076923076923073</v>
      </c>
      <c r="R57" s="4">
        <f t="shared" si="62"/>
        <v>56.17977528089888</v>
      </c>
      <c r="S57" s="39">
        <f t="shared" si="63"/>
        <v>-4.2566983578219464</v>
      </c>
      <c r="T57" s="39">
        <f t="shared" si="64"/>
        <v>-4.2566983578219606</v>
      </c>
    </row>
    <row r="58" spans="1:20" ht="15" x14ac:dyDescent="0.25">
      <c r="A58">
        <v>1.79</v>
      </c>
      <c r="B58">
        <v>2.12</v>
      </c>
      <c r="C58" s="20">
        <f t="shared" si="0"/>
        <v>3.0357331084642114E-2</v>
      </c>
      <c r="D58" s="17">
        <f>IF(OR($A58="",$B58=""),"",A58*'MPTO_working_2-way'!$G57)</f>
        <v>1.8443396226415094</v>
      </c>
      <c r="E58" s="22">
        <f>IF(OR($A58="",$B58=""),"",B58*'MPTO_working_2-way'!$G57)</f>
        <v>2.1843575418994412</v>
      </c>
      <c r="F58" s="17">
        <f>IF(OR($A58="",$B58=""),"",'MPTO_working_2-way'!D57)</f>
        <v>1.8399922420480992</v>
      </c>
      <c r="G58" s="22">
        <f>IF(OR($A58="",$B58=""),"",'MPTO_working_2-way'!E57)</f>
        <v>2.1904871854075272</v>
      </c>
      <c r="H58" s="17">
        <f>IF(OR($A58="",$B58=""),"",'OddsRatio_working_2-way'!M57)</f>
        <v>1.8398554297360612</v>
      </c>
      <c r="I58" s="17">
        <f>IF(OR($A58="",$B58=""),"",'OddsRatio_working_2-way'!N57)</f>
        <v>2.1906811155751749</v>
      </c>
      <c r="J58" s="17">
        <f>IF('Log_working_2-way'!$D57="","",A58^('Log_working_2-way'!$D57))</f>
        <v>1.8378863083703576</v>
      </c>
      <c r="K58" s="22">
        <f>IF('Log_working_2-way'!$D57="","",B58^('Log_working_2-way'!$D57))</f>
        <v>2.1934793420182777</v>
      </c>
      <c r="L58" s="33">
        <f t="shared" si="51"/>
        <v>0.5421994884910486</v>
      </c>
      <c r="M58" s="33">
        <f t="shared" si="52"/>
        <v>0.45780051150895146</v>
      </c>
      <c r="N58" s="4">
        <v>100</v>
      </c>
      <c r="O58" s="4">
        <f t="shared" ref="O58:O121" si="65">(1/A58)*((N58*A58)-N58)</f>
        <v>44.134078212290497</v>
      </c>
      <c r="P58" s="4">
        <f t="shared" ref="P58:P121" si="66">(1/B58)*((N58*B58)-N58)</f>
        <v>52.830188679245275</v>
      </c>
      <c r="Q58" s="4">
        <f t="shared" ref="Q58:Q121" si="67">(1/B58)*N58</f>
        <v>47.169811320754711</v>
      </c>
      <c r="R58" s="4">
        <f t="shared" ref="R58:R121" si="68">(1/A58)*N58</f>
        <v>55.865921787709496</v>
      </c>
      <c r="S58" s="39">
        <f t="shared" ref="S58:S121" si="69">O58-Q58</f>
        <v>-3.0357331084642141</v>
      </c>
      <c r="T58" s="39">
        <f t="shared" ref="T58:T121" si="70">P58-R58</f>
        <v>-3.0357331084642212</v>
      </c>
    </row>
    <row r="59" spans="1:20" ht="15" x14ac:dyDescent="0.25">
      <c r="A59">
        <v>1.56</v>
      </c>
      <c r="B59">
        <v>2.58</v>
      </c>
      <c r="C59" s="20">
        <f t="shared" si="0"/>
        <v>2.8622540250447193E-2</v>
      </c>
      <c r="D59" s="17">
        <f>IF(OR($A59="",$B59=""),"",A59*'MPTO_working_2-way'!$G58)</f>
        <v>1.6046511627906976</v>
      </c>
      <c r="E59" s="22">
        <f>IF(OR($A59="",$B59=""),"",B59*'MPTO_working_2-way'!$G58)</f>
        <v>2.6538461538461537</v>
      </c>
      <c r="F59" s="17">
        <f>IF(OR($A59="",$B59=""),"",'MPTO_working_2-way'!D58)</f>
        <v>1.5956232159847763</v>
      </c>
      <c r="G59" s="22">
        <f>IF(OR($A59="",$B59=""),"",'MPTO_working_2-way'!E58)</f>
        <v>2.678913738019169</v>
      </c>
      <c r="H59" s="17">
        <f>IF(OR($A59="",$B59=""),"",'OddsRatio_working_2-way'!M58)</f>
        <v>1.5953405577875872</v>
      </c>
      <c r="I59" s="17">
        <f>IF(OR($A59="",$B59=""),"",'OddsRatio_working_2-way'!N58)</f>
        <v>2.679710859472122</v>
      </c>
      <c r="J59" s="17">
        <f>IF('Log_working_2-way'!$D58="","",A59^('Log_working_2-way'!$D58))</f>
        <v>1.5912388194309171</v>
      </c>
      <c r="K59" s="22">
        <f>IF('Log_working_2-way'!$D58="","",B59^('Log_working_2-way'!$D58))</f>
        <v>2.6913639076718487</v>
      </c>
      <c r="L59" s="33">
        <f t="shared" si="51"/>
        <v>0.62318840579710144</v>
      </c>
      <c r="M59" s="33">
        <f t="shared" si="52"/>
        <v>0.37681159420289856</v>
      </c>
      <c r="N59" s="4">
        <v>100</v>
      </c>
      <c r="O59" s="4">
        <f t="shared" si="65"/>
        <v>35.897435897435898</v>
      </c>
      <c r="P59" s="4">
        <f t="shared" si="66"/>
        <v>61.240310077519375</v>
      </c>
      <c r="Q59" s="4">
        <f t="shared" si="67"/>
        <v>38.759689922480618</v>
      </c>
      <c r="R59" s="4">
        <f t="shared" si="68"/>
        <v>64.102564102564102</v>
      </c>
      <c r="S59" s="39">
        <f t="shared" si="69"/>
        <v>-2.8622540250447202</v>
      </c>
      <c r="T59" s="39">
        <f t="shared" si="70"/>
        <v>-2.8622540250447273</v>
      </c>
    </row>
    <row r="60" spans="1:20" ht="15" x14ac:dyDescent="0.25">
      <c r="A60">
        <v>2.66</v>
      </c>
      <c r="B60">
        <v>1.5</v>
      </c>
      <c r="C60" s="20">
        <f t="shared" si="0"/>
        <v>4.2606516290726759E-2</v>
      </c>
      <c r="D60" s="17">
        <f>IF(OR($A60="",$B60=""),"",A60*'MPTO_working_2-way'!$G59)</f>
        <v>2.7733333333333334</v>
      </c>
      <c r="E60" s="22">
        <f>IF(OR($A60="",$B60=""),"",B60*'MPTO_working_2-way'!$G59)</f>
        <v>1.5639097744360901</v>
      </c>
      <c r="F60" s="17">
        <f>IF(OR($A60="",$B60=""),"",'MPTO_working_2-way'!D59)</f>
        <v>2.8197879858657244</v>
      </c>
      <c r="G60" s="22">
        <f>IF(OR($A60="",$B60=""),"",'MPTO_working_2-way'!E59)</f>
        <v>1.5495145631067961</v>
      </c>
      <c r="H60" s="17">
        <f>IF(OR($A60="",$B60=""),"",'OddsRatio_working_2-way'!M59)</f>
        <v>2.8220867158288598</v>
      </c>
      <c r="I60" s="17">
        <f>IF(OR($A60="",$B60=""),"",'OddsRatio_working_2-way'!N59)</f>
        <v>1.5488212999484516</v>
      </c>
      <c r="J60" s="17">
        <f>IF('Log_working_2-way'!$D59="","",A60^('Log_working_2-way'!$D59))</f>
        <v>2.8442639171897262</v>
      </c>
      <c r="K60" s="22">
        <f>IF('Log_working_2-way'!$D59="","",B60^('Log_working_2-way'!$D59))</f>
        <v>1.5422217453143756</v>
      </c>
      <c r="L60" s="33">
        <f t="shared" si="51"/>
        <v>0.36057692307692307</v>
      </c>
      <c r="M60" s="33">
        <f t="shared" si="52"/>
        <v>0.63942307692307698</v>
      </c>
      <c r="N60" s="4">
        <v>100</v>
      </c>
      <c r="O60" s="4">
        <f t="shared" si="65"/>
        <v>62.406015037593981</v>
      </c>
      <c r="P60" s="4">
        <f t="shared" si="66"/>
        <v>33.333333333333329</v>
      </c>
      <c r="Q60" s="4">
        <f t="shared" si="67"/>
        <v>66.666666666666657</v>
      </c>
      <c r="R60" s="4">
        <f t="shared" si="68"/>
        <v>37.593984962406012</v>
      </c>
      <c r="S60" s="39">
        <f t="shared" si="69"/>
        <v>-4.2606516290726759</v>
      </c>
      <c r="T60" s="39">
        <f t="shared" si="70"/>
        <v>-4.260651629072683</v>
      </c>
    </row>
    <row r="61" spans="1:20" ht="15" x14ac:dyDescent="0.25">
      <c r="A61">
        <v>2.59</v>
      </c>
      <c r="B61">
        <v>1.52</v>
      </c>
      <c r="C61" s="20">
        <f t="shared" si="0"/>
        <v>4.3995122942491527E-2</v>
      </c>
      <c r="D61" s="17">
        <f>IF(OR($A61="",$B61=""),"",A61*'MPTO_working_2-way'!$G60)</f>
        <v>2.7039473684210531</v>
      </c>
      <c r="E61" s="22">
        <f>IF(OR($A61="",$B61=""),"",B61*'MPTO_working_2-way'!$G60)</f>
        <v>1.586872586872587</v>
      </c>
      <c r="F61" s="17">
        <f>IF(OR($A61="",$B61=""),"",'MPTO_working_2-way'!D60)</f>
        <v>2.7464769080507887</v>
      </c>
      <c r="G61" s="22">
        <f>IF(OR($A61="",$B61=""),"",'MPTO_working_2-way'!E60)</f>
        <v>1.5725812894463531</v>
      </c>
      <c r="H61" s="17">
        <f>IF(OR($A61="",$B61=""),"",'OddsRatio_working_2-way'!M60)</f>
        <v>2.7486258341029703</v>
      </c>
      <c r="I61" s="17">
        <f>IF(OR($A61="",$B61=""),"",'OddsRatio_working_2-way'!N60)</f>
        <v>1.5718776312789586</v>
      </c>
      <c r="J61" s="17">
        <f>IF('Log_working_2-way'!$D60="","",A61^('Log_working_2-way'!$D60))</f>
        <v>2.7688852952666907</v>
      </c>
      <c r="K61" s="22">
        <f>IF('Log_working_2-way'!$D60="","",B61^('Log_working_2-way'!$D60))</f>
        <v>1.5653277816683351</v>
      </c>
      <c r="L61" s="33">
        <f t="shared" si="51"/>
        <v>0.36982968369829677</v>
      </c>
      <c r="M61" s="33">
        <f t="shared" si="52"/>
        <v>0.63017031630170306</v>
      </c>
      <c r="N61" s="4">
        <v>100</v>
      </c>
      <c r="O61" s="4">
        <f t="shared" si="65"/>
        <v>61.389961389961393</v>
      </c>
      <c r="P61" s="4">
        <f t="shared" si="66"/>
        <v>34.21052631578948</v>
      </c>
      <c r="Q61" s="4">
        <f t="shared" si="67"/>
        <v>65.789473684210535</v>
      </c>
      <c r="R61" s="4">
        <f t="shared" si="68"/>
        <v>38.610038610038607</v>
      </c>
      <c r="S61" s="39">
        <f t="shared" si="69"/>
        <v>-4.399512294249142</v>
      </c>
      <c r="T61" s="39">
        <f t="shared" si="70"/>
        <v>-4.3995122942491278</v>
      </c>
    </row>
    <row r="62" spans="1:20" ht="15" x14ac:dyDescent="0.25">
      <c r="A62">
        <v>2.56</v>
      </c>
      <c r="B62">
        <v>1.53</v>
      </c>
      <c r="C62" s="20">
        <f t="shared" si="0"/>
        <v>4.4219771241829964E-2</v>
      </c>
      <c r="D62" s="17">
        <f>IF(OR($A62="",$B62=""),"",A62*'MPTO_working_2-way'!$G61)</f>
        <v>2.6732026143790848</v>
      </c>
      <c r="E62" s="22">
        <f>IF(OR($A62="",$B62=""),"",B62*'MPTO_working_2-way'!$G61)</f>
        <v>1.5976562499999998</v>
      </c>
      <c r="F62" s="17">
        <f>IF(OR($A62="",$B62=""),"",'MPTO_working_2-way'!D61)</f>
        <v>2.7135929056394623</v>
      </c>
      <c r="G62" s="22">
        <f>IF(OR($A62="",$B62=""),"",'MPTO_working_2-way'!E61)</f>
        <v>1.5835691760329909</v>
      </c>
      <c r="H62" s="17">
        <f>IF(OR($A62="",$B62=""),"",'OddsRatio_working_2-way'!M61)</f>
        <v>2.7156328938368763</v>
      </c>
      <c r="I62" s="17">
        <f>IF(OR($A62="",$B62=""),"",'OddsRatio_working_2-way'!N61)</f>
        <v>1.5828752780343234</v>
      </c>
      <c r="J62" s="17">
        <f>IF('Log_working_2-way'!$D61="","",A62^('Log_working_2-way'!$D61))</f>
        <v>2.7348434621970585</v>
      </c>
      <c r="K62" s="22">
        <f>IF('Log_working_2-way'!$D61="","",B62^('Log_working_2-way'!$D61))</f>
        <v>1.5764208827996882</v>
      </c>
      <c r="L62" s="33">
        <f t="shared" si="51"/>
        <v>0.37408312958435208</v>
      </c>
      <c r="M62" s="33">
        <f t="shared" si="52"/>
        <v>0.62591687041564803</v>
      </c>
      <c r="N62" s="4">
        <v>100</v>
      </c>
      <c r="O62" s="4">
        <f t="shared" si="65"/>
        <v>60.9375</v>
      </c>
      <c r="P62" s="4">
        <f t="shared" si="66"/>
        <v>34.640522875816991</v>
      </c>
      <c r="Q62" s="4">
        <f t="shared" si="67"/>
        <v>65.359477124183002</v>
      </c>
      <c r="R62" s="4">
        <f t="shared" si="68"/>
        <v>39.0625</v>
      </c>
      <c r="S62" s="39">
        <f t="shared" si="69"/>
        <v>-4.4219771241830017</v>
      </c>
      <c r="T62" s="39">
        <f t="shared" si="70"/>
        <v>-4.4219771241830088</v>
      </c>
    </row>
    <row r="63" spans="1:20" ht="15" x14ac:dyDescent="0.25">
      <c r="A63">
        <v>2.59</v>
      </c>
      <c r="B63">
        <v>1.52</v>
      </c>
      <c r="C63" s="20">
        <f t="shared" si="0"/>
        <v>4.3995122942491527E-2</v>
      </c>
      <c r="D63" s="17">
        <f>IF(OR($A63="",$B63=""),"",A63*'MPTO_working_2-way'!$G62)</f>
        <v>2.7039473684210531</v>
      </c>
      <c r="E63" s="22">
        <f>IF(OR($A63="",$B63=""),"",B63*'MPTO_working_2-way'!$G62)</f>
        <v>1.586872586872587</v>
      </c>
      <c r="F63" s="17">
        <f>IF(OR($A63="",$B63=""),"",'MPTO_working_2-way'!D62)</f>
        <v>2.7464769080507887</v>
      </c>
      <c r="G63" s="22">
        <f>IF(OR($A63="",$B63=""),"",'MPTO_working_2-way'!E62)</f>
        <v>1.5725812894463531</v>
      </c>
      <c r="H63" s="17">
        <f>IF(OR($A63="",$B63=""),"",'OddsRatio_working_2-way'!M62)</f>
        <v>2.7486258341029703</v>
      </c>
      <c r="I63" s="17">
        <f>IF(OR($A63="",$B63=""),"",'OddsRatio_working_2-way'!N62)</f>
        <v>1.5718776312789586</v>
      </c>
      <c r="J63" s="17">
        <f>IF('Log_working_2-way'!$D62="","",A63^('Log_working_2-way'!$D62))</f>
        <v>2.7688852952666907</v>
      </c>
      <c r="K63" s="22">
        <f>IF('Log_working_2-way'!$D62="","",B63^('Log_working_2-way'!$D62))</f>
        <v>1.5653277816683351</v>
      </c>
      <c r="L63" s="33">
        <f t="shared" si="51"/>
        <v>0.36982968369829677</v>
      </c>
      <c r="M63" s="33">
        <f t="shared" si="52"/>
        <v>0.63017031630170306</v>
      </c>
      <c r="N63" s="4">
        <v>100</v>
      </c>
      <c r="O63" s="4">
        <f t="shared" si="65"/>
        <v>61.389961389961393</v>
      </c>
      <c r="P63" s="4">
        <f t="shared" si="66"/>
        <v>34.21052631578948</v>
      </c>
      <c r="Q63" s="4">
        <f t="shared" si="67"/>
        <v>65.789473684210535</v>
      </c>
      <c r="R63" s="4">
        <f t="shared" si="68"/>
        <v>38.610038610038607</v>
      </c>
      <c r="S63" s="39">
        <f t="shared" si="69"/>
        <v>-4.399512294249142</v>
      </c>
      <c r="T63" s="39">
        <f t="shared" si="70"/>
        <v>-4.3995122942491278</v>
      </c>
    </row>
    <row r="64" spans="1:20" ht="15" x14ac:dyDescent="0.25">
      <c r="A64">
        <v>2.64</v>
      </c>
      <c r="B64">
        <v>1.51</v>
      </c>
      <c r="C64" s="20">
        <f t="shared" si="0"/>
        <v>4.1039534417017798E-2</v>
      </c>
      <c r="D64" s="17">
        <f>IF(OR($A64="",$B64=""),"",A64*'MPTO_working_2-way'!$G63)</f>
        <v>2.7483443708609272</v>
      </c>
      <c r="E64" s="22">
        <f>IF(OR($A64="",$B64=""),"",B64*'MPTO_working_2-way'!$G63)</f>
        <v>1.5719696969696968</v>
      </c>
      <c r="F64" s="17">
        <f>IF(OR($A64="",$B64=""),"",'MPTO_working_2-way'!D63)</f>
        <v>2.7912057134855064</v>
      </c>
      <c r="G64" s="22">
        <f>IF(OR($A64="",$B64=""),"",'MPTO_working_2-way'!E63)</f>
        <v>1.5582831678523961</v>
      </c>
      <c r="H64" s="17">
        <f>IF(OR($A64="",$B64=""),"",'OddsRatio_working_2-way'!M63)</f>
        <v>2.7932334690468505</v>
      </c>
      <c r="I64" s="17">
        <f>IF(OR($A64="",$B64=""),"",'OddsRatio_working_2-way'!N63)</f>
        <v>1.5576518714718863</v>
      </c>
      <c r="J64" s="17">
        <f>IF('Log_working_2-way'!$D63="","",A64^('Log_working_2-way'!$D63))</f>
        <v>2.8136165906530577</v>
      </c>
      <c r="K64" s="22">
        <f>IF('Log_working_2-way'!$D63="","",B64^('Log_working_2-way'!$D63))</f>
        <v>1.5513844575270319</v>
      </c>
      <c r="L64" s="33">
        <f t="shared" si="51"/>
        <v>0.363855421686747</v>
      </c>
      <c r="M64" s="33">
        <f t="shared" si="52"/>
        <v>0.63614457831325311</v>
      </c>
      <c r="N64" s="4">
        <v>100</v>
      </c>
      <c r="O64" s="4">
        <f t="shared" si="65"/>
        <v>62.121212121212118</v>
      </c>
      <c r="P64" s="4">
        <f t="shared" si="66"/>
        <v>33.774834437086092</v>
      </c>
      <c r="Q64" s="4">
        <f t="shared" si="67"/>
        <v>66.225165562913915</v>
      </c>
      <c r="R64" s="4">
        <f t="shared" si="68"/>
        <v>37.878787878787875</v>
      </c>
      <c r="S64" s="39">
        <f t="shared" si="69"/>
        <v>-4.1039534417017975</v>
      </c>
      <c r="T64" s="39">
        <f t="shared" si="70"/>
        <v>-4.1039534417017833</v>
      </c>
    </row>
    <row r="65" spans="1:20" ht="15" x14ac:dyDescent="0.25">
      <c r="A65">
        <v>2.5099999999999998</v>
      </c>
      <c r="B65">
        <v>1.55</v>
      </c>
      <c r="C65" s="20">
        <f t="shared" si="0"/>
        <v>4.3567664824572638E-2</v>
      </c>
      <c r="D65" s="17">
        <f>IF(OR($A65="",$B65=""),"",A65*'MPTO_working_2-way'!$G64)</f>
        <v>2.6193548387096772</v>
      </c>
      <c r="E65" s="22">
        <f>IF(OR($A65="",$B65=""),"",B65*'MPTO_working_2-way'!$G64)</f>
        <v>1.6175298804780875</v>
      </c>
      <c r="F65" s="17">
        <f>IF(OR($A65="",$B65=""),"",'MPTO_working_2-way'!D64)</f>
        <v>2.655178297218904</v>
      </c>
      <c r="G65" s="22">
        <f>IF(OR($A65="",$B65=""),"",'MPTO_working_2-way'!E64)</f>
        <v>1.60416451912174</v>
      </c>
      <c r="H65" s="17">
        <f>IF(OR($A65="",$B65=""),"",'OddsRatio_working_2-way'!M64)</f>
        <v>2.6569413222726217</v>
      </c>
      <c r="I65" s="17">
        <f>IF(OR($A65="",$B65=""),"",'OddsRatio_working_2-way'!N64)</f>
        <v>1.6035216736754583</v>
      </c>
      <c r="J65" s="17">
        <f>IF('Log_working_2-way'!$D64="","",A65^('Log_working_2-way'!$D64))</f>
        <v>2.6739089919955719</v>
      </c>
      <c r="K65" s="22">
        <f>IF('Log_working_2-way'!$D64="","",B65^('Log_working_2-way'!$D64))</f>
        <v>1.5974040433386876</v>
      </c>
      <c r="L65" s="33">
        <f t="shared" si="51"/>
        <v>0.38177339901477836</v>
      </c>
      <c r="M65" s="33">
        <f t="shared" si="52"/>
        <v>0.61822660098522175</v>
      </c>
      <c r="N65" s="4">
        <v>100</v>
      </c>
      <c r="O65" s="4">
        <f t="shared" si="65"/>
        <v>60.15936254980079</v>
      </c>
      <c r="P65" s="4">
        <f t="shared" si="66"/>
        <v>35.483870967741936</v>
      </c>
      <c r="Q65" s="4">
        <f t="shared" si="67"/>
        <v>64.516129032258064</v>
      </c>
      <c r="R65" s="4">
        <f t="shared" si="68"/>
        <v>39.840637450199203</v>
      </c>
      <c r="S65" s="39">
        <f t="shared" si="69"/>
        <v>-4.3567664824572745</v>
      </c>
      <c r="T65" s="39">
        <f t="shared" si="70"/>
        <v>-4.3567664824572674</v>
      </c>
    </row>
    <row r="66" spans="1:20" ht="15" x14ac:dyDescent="0.25">
      <c r="A66">
        <v>2.4</v>
      </c>
      <c r="B66">
        <v>1.6</v>
      </c>
      <c r="C66" s="20">
        <f t="shared" si="0"/>
        <v>4.1666666666666741E-2</v>
      </c>
      <c r="D66" s="17">
        <f>IF(OR($A66="",$B66=""),"",A66*'MPTO_working_2-way'!$G65)</f>
        <v>2.5</v>
      </c>
      <c r="E66" s="22">
        <f>IF(OR($A66="",$B66=""),"",B66*'MPTO_working_2-way'!$G65)</f>
        <v>1.666666666666667</v>
      </c>
      <c r="F66" s="17">
        <f>IF(OR($A66="",$B66=""),"",'MPTO_working_2-way'!D65)</f>
        <v>2.5263157894736841</v>
      </c>
      <c r="G66" s="22">
        <f>IF(OR($A66="",$B66=""),"",'MPTO_working_2-way'!E65)</f>
        <v>1.6551724137931036</v>
      </c>
      <c r="H66" s="17">
        <f>IF(OR($A66="",$B66=""),"",'OddsRatio_working_2-way'!M65)</f>
        <v>2.5275252316519468</v>
      </c>
      <c r="I66" s="17">
        <f>IF(OR($A66="",$B66=""),"",'OddsRatio_working_2-way'!N65)</f>
        <v>1.6546536707079771</v>
      </c>
      <c r="J66" s="17">
        <f>IF('Log_working_2-way'!$D65="","",A66^('Log_working_2-way'!$D65))</f>
        <v>2.5398728286377308</v>
      </c>
      <c r="K66" s="22">
        <f>IF('Log_working_2-way'!$D65="","",B66^('Log_working_2-way'!$D65))</f>
        <v>1.6494042763805412</v>
      </c>
      <c r="L66" s="33">
        <f t="shared" si="51"/>
        <v>0.4</v>
      </c>
      <c r="M66" s="33">
        <f t="shared" si="52"/>
        <v>0.59999999999999987</v>
      </c>
      <c r="N66" s="4">
        <v>100</v>
      </c>
      <c r="O66" s="4">
        <f t="shared" si="65"/>
        <v>58.333333333333336</v>
      </c>
      <c r="P66" s="4">
        <f t="shared" si="66"/>
        <v>37.5</v>
      </c>
      <c r="Q66" s="4">
        <f t="shared" si="67"/>
        <v>62.5</v>
      </c>
      <c r="R66" s="4">
        <f t="shared" si="68"/>
        <v>41.666666666666671</v>
      </c>
      <c r="S66" s="39">
        <f t="shared" si="69"/>
        <v>-4.1666666666666643</v>
      </c>
      <c r="T66" s="39">
        <f t="shared" si="70"/>
        <v>-4.1666666666666714</v>
      </c>
    </row>
    <row r="67" spans="1:20" ht="15" x14ac:dyDescent="0.25">
      <c r="A67">
        <v>2.37</v>
      </c>
      <c r="B67">
        <v>1.61</v>
      </c>
      <c r="C67" s="20">
        <f t="shared" ref="C67:C130" si="71">IF(OR($A67="",$B67=""),"",(1/A67)+(1/B67)-1)</f>
        <v>4.3058940692402459E-2</v>
      </c>
      <c r="D67" s="17">
        <f>IF(OR($A67="",$B67=""),"",A67*'MPTO_working_2-way'!$G66)</f>
        <v>2.4720496894409938</v>
      </c>
      <c r="E67" s="22">
        <f>IF(OR($A67="",$B67=""),"",B67*'MPTO_working_2-way'!$G66)</f>
        <v>1.6793248945147681</v>
      </c>
      <c r="F67" s="17">
        <f>IF(OR($A67="",$B67=""),"",'MPTO_working_2-way'!D66)</f>
        <v>2.4974310305331024</v>
      </c>
      <c r="G67" s="22">
        <f>IF(OR($A67="",$B67=""),"",'MPTO_working_2-way'!E66)</f>
        <v>1.667810389667155</v>
      </c>
      <c r="H67" s="17">
        <f>IF(OR($A67="",$B67=""),"",'OddsRatio_working_2-way'!M66)</f>
        <v>2.4986332571193874</v>
      </c>
      <c r="I67" s="17">
        <f>IF(OR($A67="",$B67=""),"",'OddsRatio_working_2-way'!N66)</f>
        <v>1.6672746619290704</v>
      </c>
      <c r="J67" s="17">
        <f>IF('Log_working_2-way'!$D66="","",A67^('Log_working_2-way'!$D66))</f>
        <v>2.510544822348487</v>
      </c>
      <c r="K67" s="22">
        <f>IF('Log_working_2-way'!$D66="","",B67^('Log_working_2-way'!$D66))</f>
        <v>1.6620127951216401</v>
      </c>
      <c r="L67" s="33">
        <f t="shared" si="51"/>
        <v>0.40452261306532661</v>
      </c>
      <c r="M67" s="33">
        <f t="shared" si="52"/>
        <v>0.59547738693467334</v>
      </c>
      <c r="N67" s="4">
        <v>100</v>
      </c>
      <c r="O67" s="4">
        <f t="shared" si="65"/>
        <v>57.805907172995774</v>
      </c>
      <c r="P67" s="4">
        <f t="shared" si="66"/>
        <v>37.888198757763973</v>
      </c>
      <c r="Q67" s="4">
        <f t="shared" si="67"/>
        <v>62.11180124223602</v>
      </c>
      <c r="R67" s="4">
        <f t="shared" si="68"/>
        <v>42.194092827004212</v>
      </c>
      <c r="S67" s="39">
        <f t="shared" si="69"/>
        <v>-4.3058940692402459</v>
      </c>
      <c r="T67" s="39">
        <f t="shared" si="70"/>
        <v>-4.3058940692402388</v>
      </c>
    </row>
    <row r="68" spans="1:20" ht="15" x14ac:dyDescent="0.25">
      <c r="A68">
        <v>1.57</v>
      </c>
      <c r="B68">
        <v>2.41</v>
      </c>
      <c r="C68" s="20">
        <f t="shared" si="71"/>
        <v>5.1880434495335193E-2</v>
      </c>
      <c r="D68" s="17">
        <f>IF(OR($A68="",$B68=""),"",A68*'MPTO_working_2-way'!$G67)</f>
        <v>1.6514522821576763</v>
      </c>
      <c r="E68" s="22">
        <f>IF(OR($A68="",$B68=""),"",B68*'MPTO_working_2-way'!$G67)</f>
        <v>2.5350318471337578</v>
      </c>
      <c r="F68" s="17">
        <f>IF(OR($A68="",$B68=""),"",'MPTO_working_2-way'!D67)</f>
        <v>1.6366546272465774</v>
      </c>
      <c r="G68" s="22">
        <f>IF(OR($A68="",$B68=""),"",'MPTO_working_2-way'!E67)</f>
        <v>2.5707103305363996</v>
      </c>
      <c r="H68" s="17">
        <f>IF(OR($A68="",$B68=""),"",'OddsRatio_working_2-way'!M67)</f>
        <v>1.635810757339742</v>
      </c>
      <c r="I68" s="17">
        <f>IF(OR($A68="",$B68=""),"",'OddsRatio_working_2-way'!N67)</f>
        <v>2.5727950313140986</v>
      </c>
      <c r="J68" s="17">
        <f>IF('Log_working_2-way'!$D67="","",A68^('Log_working_2-way'!$D67))</f>
        <v>1.6290111935759746</v>
      </c>
      <c r="K68" s="22">
        <f>IF('Log_working_2-way'!$D67="","",B68^('Log_working_2-way'!$D67))</f>
        <v>2.5897968274811696</v>
      </c>
      <c r="L68" s="33">
        <f t="shared" si="51"/>
        <v>0.60552763819095479</v>
      </c>
      <c r="M68" s="33">
        <f t="shared" si="52"/>
        <v>0.39447236180904527</v>
      </c>
      <c r="N68" s="4">
        <v>100</v>
      </c>
      <c r="O68" s="4">
        <f t="shared" si="65"/>
        <v>36.30573248407643</v>
      </c>
      <c r="P68" s="4">
        <f t="shared" si="66"/>
        <v>58.50622406639004</v>
      </c>
      <c r="Q68" s="4">
        <f t="shared" si="67"/>
        <v>41.493775933609953</v>
      </c>
      <c r="R68" s="4">
        <f t="shared" si="68"/>
        <v>63.694267515923563</v>
      </c>
      <c r="S68" s="39">
        <f t="shared" si="69"/>
        <v>-5.1880434495335237</v>
      </c>
      <c r="T68" s="39">
        <f t="shared" si="70"/>
        <v>-5.1880434495335237</v>
      </c>
    </row>
    <row r="69" spans="1:20" ht="15" x14ac:dyDescent="0.25">
      <c r="A69">
        <v>2.37</v>
      </c>
      <c r="B69">
        <v>1.58</v>
      </c>
      <c r="C69" s="20">
        <f t="shared" si="71"/>
        <v>5.4852320675105481E-2</v>
      </c>
      <c r="D69" s="17">
        <f>IF(OR($A69="",$B69=""),"",A69*'MPTO_working_2-way'!$G68)</f>
        <v>2.5</v>
      </c>
      <c r="E69" s="22">
        <f>IF(OR($A69="",$B69=""),"",B69*'MPTO_working_2-way'!$G68)</f>
        <v>1.6666666666666667</v>
      </c>
      <c r="F69" s="17">
        <f>IF(OR($A69="",$B69=""),"",'MPTO_working_2-way'!D68)</f>
        <v>2.53475935828877</v>
      </c>
      <c r="G69" s="22">
        <f>IF(OR($A69="",$B69=""),"",'MPTO_working_2-way'!E68)</f>
        <v>1.6515679442508711</v>
      </c>
      <c r="H69" s="17">
        <f>IF(OR($A69="",$B69=""),"",'OddsRatio_working_2-way'!M68)</f>
        <v>2.5369023929701071</v>
      </c>
      <c r="I69" s="17">
        <f>IF(OR($A69="",$B69=""),"",'OddsRatio_working_2-way'!N68)</f>
        <v>1.6506594072428187</v>
      </c>
      <c r="J69" s="17">
        <f>IF('Log_working_2-way'!$D68="","",A69^('Log_working_2-way'!$D68))</f>
        <v>2.5534931728270789</v>
      </c>
      <c r="K69" s="22">
        <f>IF('Log_working_2-way'!$D68="","",B69^('Log_working_2-way'!$D68))</f>
        <v>1.6437105855935166</v>
      </c>
      <c r="L69" s="33">
        <f t="shared" si="51"/>
        <v>0.4</v>
      </c>
      <c r="M69" s="33">
        <f t="shared" si="52"/>
        <v>0.6</v>
      </c>
      <c r="N69" s="4">
        <v>100</v>
      </c>
      <c r="O69" s="4">
        <f t="shared" si="65"/>
        <v>57.805907172995774</v>
      </c>
      <c r="P69" s="4">
        <f t="shared" si="66"/>
        <v>36.708860759493668</v>
      </c>
      <c r="Q69" s="4">
        <f t="shared" si="67"/>
        <v>63.291139240506325</v>
      </c>
      <c r="R69" s="4">
        <f t="shared" si="68"/>
        <v>42.194092827004212</v>
      </c>
      <c r="S69" s="39">
        <f t="shared" si="69"/>
        <v>-5.4852320675105517</v>
      </c>
      <c r="T69" s="39">
        <f t="shared" si="70"/>
        <v>-5.4852320675105446</v>
      </c>
    </row>
    <row r="70" spans="1:20" ht="15" x14ac:dyDescent="0.25">
      <c r="A70">
        <v>2.33</v>
      </c>
      <c r="B70">
        <v>1.61</v>
      </c>
      <c r="C70" s="20">
        <f t="shared" si="71"/>
        <v>5.0302561778583499E-2</v>
      </c>
      <c r="D70" s="17">
        <f>IF(OR($A70="",$B70=""),"",A70*'MPTO_working_2-way'!$G69)</f>
        <v>2.4472049689440998</v>
      </c>
      <c r="E70" s="22">
        <f>IF(OR($A70="",$B70=""),"",B70*'MPTO_working_2-way'!$G69)</f>
        <v>1.6909871244635195</v>
      </c>
      <c r="F70" s="17">
        <f>IF(OR($A70="",$B70=""),"",'MPTO_working_2-way'!D69)</f>
        <v>2.4750437106192065</v>
      </c>
      <c r="G70" s="22">
        <f>IF(OR($A70="",$B70=""),"",'MPTO_working_2-way'!E69)</f>
        <v>1.67794601122716</v>
      </c>
      <c r="H70" s="17">
        <f>IF(OR($A70="",$B70=""),"",'OddsRatio_working_2-way'!M69)</f>
        <v>2.4765933322524725</v>
      </c>
      <c r="I70" s="17">
        <f>IF(OR($A70="",$B70=""),"",'OddsRatio_working_2-way'!N69)</f>
        <v>1.6772345358451193</v>
      </c>
      <c r="J70" s="17">
        <f>IF('Log_working_2-way'!$D69="","",A70^('Log_working_2-way'!$D69))</f>
        <v>2.4897584536831094</v>
      </c>
      <c r="K70" s="22">
        <f>IF('Log_working_2-way'!$D69="","",B70^('Log_working_2-way'!$D69))</f>
        <v>1.6712497569830409</v>
      </c>
      <c r="L70" s="33">
        <f t="shared" si="51"/>
        <v>0.40862944162436543</v>
      </c>
      <c r="M70" s="33">
        <f t="shared" si="52"/>
        <v>0.59137055837563446</v>
      </c>
      <c r="N70" s="4">
        <v>100</v>
      </c>
      <c r="O70" s="4">
        <f t="shared" si="65"/>
        <v>57.081545064377686</v>
      </c>
      <c r="P70" s="4">
        <f t="shared" si="66"/>
        <v>37.888198757763973</v>
      </c>
      <c r="Q70" s="4">
        <f t="shared" si="67"/>
        <v>62.11180124223602</v>
      </c>
      <c r="R70" s="4">
        <f t="shared" si="68"/>
        <v>42.918454935622321</v>
      </c>
      <c r="S70" s="39">
        <f t="shared" si="69"/>
        <v>-5.0302561778583339</v>
      </c>
      <c r="T70" s="39">
        <f t="shared" si="70"/>
        <v>-5.0302561778583481</v>
      </c>
    </row>
    <row r="71" spans="1:20" ht="15" x14ac:dyDescent="0.25">
      <c r="A71">
        <v>2.8</v>
      </c>
      <c r="B71">
        <v>1.44</v>
      </c>
      <c r="C71" s="20">
        <f t="shared" si="71"/>
        <v>5.1587301587301626E-2</v>
      </c>
      <c r="D71" s="17">
        <f>IF(OR($A71="",$B71=""),"",A71*'MPTO_working_2-way'!$G70)</f>
        <v>2.9444444444444442</v>
      </c>
      <c r="E71" s="22">
        <f>IF(OR($A71="",$B71=""),"",B71*'MPTO_working_2-way'!$G70)</f>
        <v>1.5142857142857142</v>
      </c>
      <c r="F71" s="17">
        <f>IF(OR($A71="",$B71=""),"",'MPTO_working_2-way'!D70)</f>
        <v>3.0179640718562877</v>
      </c>
      <c r="G71" s="22">
        <f>IF(OR($A71="",$B71=""),"",'MPTO_working_2-way'!E70)</f>
        <v>1.4955489614243322</v>
      </c>
      <c r="H71" s="17">
        <f>IF(OR($A71="",$B71=""),"",'OddsRatio_working_2-way'!M70)</f>
        <v>3.0225995873897262</v>
      </c>
      <c r="I71" s="17">
        <f>IF(OR($A71="",$B71=""),"",'OddsRatio_working_2-way'!N70)</f>
        <v>1.4944132324730444</v>
      </c>
      <c r="J71" s="17">
        <f>IF('Log_working_2-way'!$D70="","",A71^('Log_working_2-way'!$D70))</f>
        <v>3.0586105254385516</v>
      </c>
      <c r="K71" s="22">
        <f>IF('Log_working_2-way'!$D70="","",B71^('Log_working_2-way'!$D70))</f>
        <v>1.4857645424596992</v>
      </c>
      <c r="L71" s="33">
        <f t="shared" si="51"/>
        <v>0.339622641509434</v>
      </c>
      <c r="M71" s="33">
        <f t="shared" si="52"/>
        <v>0.66037735849056611</v>
      </c>
      <c r="N71" s="4">
        <v>100</v>
      </c>
      <c r="O71" s="4">
        <f t="shared" si="65"/>
        <v>64.285714285714292</v>
      </c>
      <c r="P71" s="4">
        <f t="shared" si="66"/>
        <v>30.555555555555554</v>
      </c>
      <c r="Q71" s="4">
        <f t="shared" si="67"/>
        <v>69.444444444444443</v>
      </c>
      <c r="R71" s="4">
        <f t="shared" si="68"/>
        <v>35.714285714285715</v>
      </c>
      <c r="S71" s="39">
        <f t="shared" si="69"/>
        <v>-5.1587301587301511</v>
      </c>
      <c r="T71" s="39">
        <f t="shared" si="70"/>
        <v>-5.1587301587301617</v>
      </c>
    </row>
    <row r="72" spans="1:20" ht="15" x14ac:dyDescent="0.25">
      <c r="A72">
        <v>1.41</v>
      </c>
      <c r="B72">
        <v>3.08</v>
      </c>
      <c r="C72" s="20">
        <f t="shared" si="71"/>
        <v>3.3895182831352955E-2</v>
      </c>
      <c r="D72" s="17">
        <f>IF(OR($A72="",$B72=""),"",A72*'MPTO_working_2-way'!$G71)</f>
        <v>1.4577922077922076</v>
      </c>
      <c r="E72" s="22">
        <f>IF(OR($A72="",$B72=""),"",B72*'MPTO_working_2-way'!$G71)</f>
        <v>3.184397163120567</v>
      </c>
      <c r="F72" s="17">
        <f>IF(OR($A72="",$B72=""),"",'MPTO_working_2-way'!D71)</f>
        <v>1.4445183608302288</v>
      </c>
      <c r="G72" s="22">
        <f>IF(OR($A72="",$B72=""),"",'MPTO_working_2-way'!E71)</f>
        <v>3.2496258605208017</v>
      </c>
      <c r="H72" s="17">
        <f>IF(OR($A72="",$B72=""),"",'OddsRatio_working_2-way'!M71)</f>
        <v>1.4439767838698154</v>
      </c>
      <c r="I72" s="17">
        <f>IF(OR($A72="",$B72=""),"",'OddsRatio_working_2-way'!N71)</f>
        <v>3.2523700254858916</v>
      </c>
      <c r="J72" s="17">
        <f>IF('Log_working_2-way'!$D71="","",A72^('Log_working_2-way'!$D71))</f>
        <v>1.4378656079711221</v>
      </c>
      <c r="K72" s="22">
        <f>IF('Log_working_2-way'!$D71="","",B72^('Log_working_2-way'!$D71))</f>
        <v>3.2838057655020352</v>
      </c>
      <c r="L72" s="33">
        <f t="shared" si="51"/>
        <v>0.68596881959910916</v>
      </c>
      <c r="M72" s="33">
        <f t="shared" si="52"/>
        <v>0.3140311804008909</v>
      </c>
      <c r="N72" s="4">
        <v>100</v>
      </c>
      <c r="O72" s="4">
        <f t="shared" si="65"/>
        <v>29.078014184397166</v>
      </c>
      <c r="P72" s="4">
        <f t="shared" si="66"/>
        <v>67.532467532467535</v>
      </c>
      <c r="Q72" s="4">
        <f t="shared" si="67"/>
        <v>32.467532467532465</v>
      </c>
      <c r="R72" s="4">
        <f t="shared" si="68"/>
        <v>70.921985815602838</v>
      </c>
      <c r="S72" s="39">
        <f t="shared" si="69"/>
        <v>-3.389518283135299</v>
      </c>
      <c r="T72" s="39">
        <f t="shared" si="70"/>
        <v>-3.3895182831353026</v>
      </c>
    </row>
    <row r="73" spans="1:20" ht="15" x14ac:dyDescent="0.25">
      <c r="A73">
        <v>1.49</v>
      </c>
      <c r="B73">
        <v>2.74</v>
      </c>
      <c r="C73" s="20">
        <f t="shared" si="71"/>
        <v>3.6104443246950613E-2</v>
      </c>
      <c r="D73" s="17">
        <f>IF(OR($A73="",$B73=""),"",A73*'MPTO_working_2-way'!$G72)</f>
        <v>1.5437956204379564</v>
      </c>
      <c r="E73" s="22">
        <f>IF(OR($A73="",$B73=""),"",B73*'MPTO_working_2-way'!$G72)</f>
        <v>2.838926174496645</v>
      </c>
      <c r="F73" s="17">
        <f>IF(OR($A73="",$B73=""),"",'MPTO_working_2-way'!D72)</f>
        <v>1.5311855380114767</v>
      </c>
      <c r="G73" s="22">
        <f>IF(OR($A73="",$B73=""),"",'MPTO_working_2-way'!E72)</f>
        <v>2.882581374002684</v>
      </c>
      <c r="H73" s="17">
        <f>IF(OR($A73="",$B73=""),"",'OddsRatio_working_2-way'!M72)</f>
        <v>1.5306686305052322</v>
      </c>
      <c r="I73" s="17">
        <f>IF(OR($A73="",$B73=""),"",'OddsRatio_working_2-way'!N72)</f>
        <v>2.8844151368961324</v>
      </c>
      <c r="J73" s="17">
        <f>IF('Log_working_2-way'!$D72="","",A73^('Log_working_2-way'!$D72))</f>
        <v>1.5248989549900367</v>
      </c>
      <c r="K73" s="22">
        <f>IF('Log_working_2-way'!$D72="","",B73^('Log_working_2-way'!$D72))</f>
        <v>2.9051285785445025</v>
      </c>
      <c r="L73" s="33">
        <f t="shared" si="51"/>
        <v>0.64775413711583918</v>
      </c>
      <c r="M73" s="33">
        <f t="shared" si="52"/>
        <v>0.35224586288416065</v>
      </c>
      <c r="N73" s="4">
        <v>100</v>
      </c>
      <c r="O73" s="4">
        <f t="shared" si="65"/>
        <v>32.885906040268459</v>
      </c>
      <c r="P73" s="4">
        <f t="shared" si="66"/>
        <v>63.503649635036496</v>
      </c>
      <c r="Q73" s="4">
        <f t="shared" si="67"/>
        <v>36.496350364963504</v>
      </c>
      <c r="R73" s="4">
        <f t="shared" si="68"/>
        <v>67.114093959731548</v>
      </c>
      <c r="S73" s="39">
        <f t="shared" si="69"/>
        <v>-3.6104443246950453</v>
      </c>
      <c r="T73" s="39">
        <f t="shared" si="70"/>
        <v>-3.6104443246950524</v>
      </c>
    </row>
    <row r="74" spans="1:20" ht="15" x14ac:dyDescent="0.25">
      <c r="A74">
        <v>1.53</v>
      </c>
      <c r="B74">
        <v>2.66</v>
      </c>
      <c r="C74" s="20">
        <f t="shared" si="71"/>
        <v>2.9534620865890204E-2</v>
      </c>
      <c r="D74" s="17">
        <f>IF(OR($A74="",$B74=""),"",A74*'MPTO_working_2-way'!$G73)</f>
        <v>1.5751879699248121</v>
      </c>
      <c r="E74" s="22">
        <f>IF(OR($A74="",$B74=""),"",B74*'MPTO_working_2-way'!$G73)</f>
        <v>2.738562091503268</v>
      </c>
      <c r="F74" s="17">
        <f>IF(OR($A74="",$B74=""),"",'MPTO_working_2-way'!D73)</f>
        <v>1.5653678987653372</v>
      </c>
      <c r="G74" s="22">
        <f>IF(OR($A74="",$B74=""),"",'MPTO_working_2-way'!E73)</f>
        <v>2.7687597795768419</v>
      </c>
      <c r="H74" s="17">
        <f>IF(OR($A74="",$B74=""),"",'OddsRatio_working_2-way'!M73)</f>
        <v>1.5650461117764944</v>
      </c>
      <c r="I74" s="17">
        <f>IF(OR($A74="",$B74=""),"",'OddsRatio_working_2-way'!N73)</f>
        <v>2.7697670670735497</v>
      </c>
      <c r="J74" s="17">
        <f>IF('Log_working_2-way'!$D73="","",A74^('Log_working_2-way'!$D73))</f>
        <v>1.560575562719845</v>
      </c>
      <c r="K74" s="22">
        <f>IF('Log_working_2-way'!$D73="","",B74^('Log_working_2-way'!$D73))</f>
        <v>2.7838808298172464</v>
      </c>
      <c r="L74" s="33">
        <f t="shared" si="51"/>
        <v>0.6348448687350835</v>
      </c>
      <c r="M74" s="33">
        <f t="shared" si="52"/>
        <v>0.36515513126491644</v>
      </c>
      <c r="N74" s="4">
        <v>100</v>
      </c>
      <c r="O74" s="4">
        <f t="shared" si="65"/>
        <v>34.640522875816991</v>
      </c>
      <c r="P74" s="4">
        <f t="shared" si="66"/>
        <v>62.406015037593981</v>
      </c>
      <c r="Q74" s="4">
        <f t="shared" si="67"/>
        <v>37.593984962406012</v>
      </c>
      <c r="R74" s="4">
        <f t="shared" si="68"/>
        <v>65.359477124183002</v>
      </c>
      <c r="S74" s="39">
        <f t="shared" si="69"/>
        <v>-2.9534620865890204</v>
      </c>
      <c r="T74" s="39">
        <f t="shared" si="70"/>
        <v>-2.9534620865890204</v>
      </c>
    </row>
    <row r="75" spans="1:20" ht="15" x14ac:dyDescent="0.25">
      <c r="A75">
        <v>2.14</v>
      </c>
      <c r="B75">
        <v>1.77</v>
      </c>
      <c r="C75" s="20">
        <f t="shared" si="71"/>
        <v>3.2261471038597556E-2</v>
      </c>
      <c r="D75" s="17">
        <f>IF(OR($A75="",$B75=""),"",A75*'MPTO_working_2-way'!$G74)</f>
        <v>2.2090395480225991</v>
      </c>
      <c r="E75" s="22">
        <f>IF(OR($A75="",$B75=""),"",B75*'MPTO_working_2-way'!$G74)</f>
        <v>1.8271028037383177</v>
      </c>
      <c r="F75" s="17">
        <f>IF(OR($A75="",$B75=""),"",'MPTO_working_2-way'!D74)</f>
        <v>2.216513546725964</v>
      </c>
      <c r="G75" s="22">
        <f>IF(OR($A75="",$B75=""),"",'MPTO_working_2-way'!E74)</f>
        <v>1.822021261243927</v>
      </c>
      <c r="H75" s="17">
        <f>IF(OR($A75="",$B75=""),"",'OddsRatio_working_2-way'!M74)</f>
        <v>2.2167659925061516</v>
      </c>
      <c r="I75" s="17">
        <f>IF(OR($A75="",$B75=""),"",'OddsRatio_working_2-way'!N74)</f>
        <v>1.8218507142366114</v>
      </c>
      <c r="J75" s="17">
        <f>IF('Log_working_2-way'!$D74="","",A75^('Log_working_2-way'!$D74))</f>
        <v>2.2201875884465903</v>
      </c>
      <c r="K75" s="22">
        <f>IF('Log_working_2-way'!$D74="","",B75^('Log_working_2-way'!$D74))</f>
        <v>1.8195461168991689</v>
      </c>
      <c r="L75" s="33">
        <f t="shared" si="51"/>
        <v>0.45268542199488487</v>
      </c>
      <c r="M75" s="33">
        <f t="shared" si="52"/>
        <v>0.54731457800511507</v>
      </c>
      <c r="N75" s="4">
        <v>100</v>
      </c>
      <c r="O75" s="4">
        <f t="shared" si="65"/>
        <v>53.271028037383175</v>
      </c>
      <c r="P75" s="4">
        <f t="shared" si="66"/>
        <v>43.502824858757066</v>
      </c>
      <c r="Q75" s="4">
        <f t="shared" si="67"/>
        <v>56.497175141242941</v>
      </c>
      <c r="R75" s="4">
        <f t="shared" si="68"/>
        <v>46.728971962616825</v>
      </c>
      <c r="S75" s="39">
        <f t="shared" si="69"/>
        <v>-3.2261471038597662</v>
      </c>
      <c r="T75" s="39">
        <f t="shared" si="70"/>
        <v>-3.2261471038597591</v>
      </c>
    </row>
    <row r="76" spans="1:20" ht="15" x14ac:dyDescent="0.25">
      <c r="A76">
        <v>2.09</v>
      </c>
      <c r="B76">
        <v>1.82</v>
      </c>
      <c r="C76" s="20">
        <f t="shared" si="71"/>
        <v>2.7919448972080652E-2</v>
      </c>
      <c r="D76" s="17">
        <f>IF(OR($A76="",$B76=""),"",A76*'MPTO_working_2-way'!$G75)</f>
        <v>2.1483516483516483</v>
      </c>
      <c r="E76" s="22">
        <f>IF(OR($A76="",$B76=""),"",B76*'MPTO_working_2-way'!$G75)</f>
        <v>1.8708133971291869</v>
      </c>
      <c r="F76" s="17">
        <f>IF(OR($A76="",$B76=""),"",'MPTO_working_2-way'!D75)</f>
        <v>2.152810006225593</v>
      </c>
      <c r="G76" s="22">
        <f>IF(OR($A76="",$B76=""),"",'MPTO_working_2-way'!E75)</f>
        <v>1.8674456281604401</v>
      </c>
      <c r="H76" s="17">
        <f>IF(OR($A76="",$B76=""),"",'OddsRatio_working_2-way'!M75)</f>
        <v>2.1529389804681456</v>
      </c>
      <c r="I76" s="17">
        <f>IF(OR($A76="",$B76=""),"",'OddsRatio_working_2-way'!N75)</f>
        <v>1.8673485908108987</v>
      </c>
      <c r="J76" s="17">
        <f>IF('Log_working_2-way'!$D75="","",A76^('Log_working_2-way'!$D75))</f>
        <v>2.1549669469306498</v>
      </c>
      <c r="K76" s="22">
        <f>IF('Log_working_2-way'!$D75="","",B76^('Log_working_2-way'!$D75))</f>
        <v>1.8658256434588982</v>
      </c>
      <c r="L76" s="33">
        <f t="shared" si="51"/>
        <v>0.46547314578005117</v>
      </c>
      <c r="M76" s="33">
        <f t="shared" si="52"/>
        <v>0.53452685421994872</v>
      </c>
      <c r="N76" s="4">
        <v>100</v>
      </c>
      <c r="O76" s="4">
        <f t="shared" si="65"/>
        <v>52.153110047846894</v>
      </c>
      <c r="P76" s="4">
        <f t="shared" si="66"/>
        <v>45.054945054945051</v>
      </c>
      <c r="Q76" s="4">
        <f t="shared" si="67"/>
        <v>54.945054945054942</v>
      </c>
      <c r="R76" s="4">
        <f t="shared" si="68"/>
        <v>47.846889952153113</v>
      </c>
      <c r="S76" s="39">
        <f t="shared" si="69"/>
        <v>-2.7919448972080474</v>
      </c>
      <c r="T76" s="39">
        <f t="shared" si="70"/>
        <v>-2.7919448972080616</v>
      </c>
    </row>
    <row r="77" spans="1:20" ht="15" x14ac:dyDescent="0.25">
      <c r="A77">
        <v>2.21</v>
      </c>
      <c r="B77">
        <v>1.72</v>
      </c>
      <c r="C77" s="20">
        <f t="shared" si="71"/>
        <v>3.3884036620014824E-2</v>
      </c>
      <c r="D77" s="17">
        <f>IF(OR($A77="",$B77=""),"",A77*'MPTO_working_2-way'!$G76)</f>
        <v>2.2848837209302326</v>
      </c>
      <c r="E77" s="22">
        <f>IF(OR($A77="",$B77=""),"",B77*'MPTO_working_2-way'!$G76)</f>
        <v>1.7782805429864255</v>
      </c>
      <c r="F77" s="17">
        <f>IF(OR($A77="",$B77=""),"",'MPTO_working_2-way'!D76)</f>
        <v>2.2959652089876781</v>
      </c>
      <c r="G77" s="22">
        <f>IF(OR($A77="",$B77=""),"",'MPTO_working_2-way'!E76)</f>
        <v>1.7716256524981358</v>
      </c>
      <c r="H77" s="17">
        <f>IF(OR($A77="",$B77=""),"",'OddsRatio_working_2-way'!M76)</f>
        <v>2.2963624321753371</v>
      </c>
      <c r="I77" s="17">
        <f>IF(OR($A77="",$B77=""),"",'OddsRatio_working_2-way'!N76)</f>
        <v>1.7713892158398703</v>
      </c>
      <c r="J77" s="17">
        <f>IF('Log_working_2-way'!$D76="","",A77^('Log_working_2-way'!$D76))</f>
        <v>2.3014598613122459</v>
      </c>
      <c r="K77" s="22">
        <f>IF('Log_working_2-way'!$D76="","",B77^('Log_working_2-way'!$D76))</f>
        <v>1.7683679149287428</v>
      </c>
      <c r="L77" s="33">
        <f t="shared" si="51"/>
        <v>0.43765903307888038</v>
      </c>
      <c r="M77" s="33">
        <f t="shared" si="52"/>
        <v>0.56234096692111957</v>
      </c>
      <c r="N77" s="4">
        <v>100</v>
      </c>
      <c r="O77" s="4">
        <f t="shared" si="65"/>
        <v>54.751131221719454</v>
      </c>
      <c r="P77" s="4">
        <f t="shared" si="66"/>
        <v>41.860465116279073</v>
      </c>
      <c r="Q77" s="4">
        <f t="shared" si="67"/>
        <v>58.139534883720934</v>
      </c>
      <c r="R77" s="4">
        <f t="shared" si="68"/>
        <v>45.248868778280546</v>
      </c>
      <c r="S77" s="39">
        <f t="shared" si="69"/>
        <v>-3.3884036620014797</v>
      </c>
      <c r="T77" s="39">
        <f t="shared" si="70"/>
        <v>-3.3884036620014726</v>
      </c>
    </row>
    <row r="78" spans="1:20" ht="15" x14ac:dyDescent="0.25">
      <c r="A78">
        <v>2.1800000000000002</v>
      </c>
      <c r="B78">
        <v>1.74</v>
      </c>
      <c r="C78" s="20">
        <f t="shared" si="71"/>
        <v>3.3428240008436028E-2</v>
      </c>
      <c r="D78" s="17">
        <f>IF(OR($A78="",$B78=""),"",A78*'MPTO_working_2-way'!$G77)</f>
        <v>2.2528735632183907</v>
      </c>
      <c r="E78" s="22">
        <f>IF(OR($A78="",$B78=""),"",B78*'MPTO_working_2-way'!$G77)</f>
        <v>1.7981651376146788</v>
      </c>
      <c r="F78" s="17">
        <f>IF(OR($A78="",$B78=""),"",'MPTO_working_2-way'!D77)</f>
        <v>2.2624358821424311</v>
      </c>
      <c r="G78" s="22">
        <f>IF(OR($A78="",$B78=""),"",'MPTO_working_2-way'!E77)</f>
        <v>1.7921194368326561</v>
      </c>
      <c r="H78" s="17">
        <f>IF(OR($A78="",$B78=""),"",'OddsRatio_working_2-way'!M77)</f>
        <v>2.26277258229445</v>
      </c>
      <c r="I78" s="17">
        <f>IF(OR($A78="",$B78=""),"",'OddsRatio_working_2-way'!N77)</f>
        <v>1.7919082295744857</v>
      </c>
      <c r="J78" s="17">
        <f>IF('Log_working_2-way'!$D77="","",A78^('Log_working_2-way'!$D77))</f>
        <v>2.2671631499443738</v>
      </c>
      <c r="K78" s="22">
        <f>IF('Log_working_2-way'!$D77="","",B78^('Log_working_2-way'!$D77))</f>
        <v>1.7891643629660847</v>
      </c>
      <c r="L78" s="33">
        <f t="shared" si="51"/>
        <v>0.44387755102040816</v>
      </c>
      <c r="M78" s="33">
        <f t="shared" si="52"/>
        <v>0.55612244897959184</v>
      </c>
      <c r="N78" s="4">
        <v>100</v>
      </c>
      <c r="O78" s="4">
        <f t="shared" si="65"/>
        <v>54.128440366972484</v>
      </c>
      <c r="P78" s="4">
        <f t="shared" si="66"/>
        <v>42.528735632183903</v>
      </c>
      <c r="Q78" s="4">
        <f t="shared" si="67"/>
        <v>57.47126436781609</v>
      </c>
      <c r="R78" s="4">
        <f t="shared" si="68"/>
        <v>45.871559633027523</v>
      </c>
      <c r="S78" s="39">
        <f t="shared" si="69"/>
        <v>-3.3428240008436063</v>
      </c>
      <c r="T78" s="39">
        <f t="shared" si="70"/>
        <v>-3.3428240008436205</v>
      </c>
    </row>
    <row r="79" spans="1:20" ht="15" x14ac:dyDescent="0.25">
      <c r="A79">
        <v>2.08</v>
      </c>
      <c r="B79">
        <v>1.83</v>
      </c>
      <c r="C79" s="20">
        <f t="shared" si="71"/>
        <v>2.7217318200924545E-2</v>
      </c>
      <c r="D79" s="17">
        <f>IF(OR($A79="",$B79=""),"",A79*'MPTO_working_2-way'!$G78)</f>
        <v>2.136612021857923</v>
      </c>
      <c r="E79" s="22">
        <f>IF(OR($A79="",$B79=""),"",B79*'MPTO_working_2-way'!$G78)</f>
        <v>1.8798076923076921</v>
      </c>
      <c r="F79" s="17">
        <f>IF(OR($A79="",$B79=""),"",'MPTO_working_2-way'!D78)</f>
        <v>2.1405916094927453</v>
      </c>
      <c r="G79" s="22">
        <f>IF(OR($A79="",$B79=""),"",'MPTO_working_2-way'!E78)</f>
        <v>1.8767379942806428</v>
      </c>
      <c r="H79" s="17">
        <f>IF(OR($A79="",$B79=""),"",'OddsRatio_working_2-way'!M78)</f>
        <v>2.1407036509440598</v>
      </c>
      <c r="I79" s="17">
        <f>IF(OR($A79="",$B79=""),"",'OddsRatio_working_2-way'!N78)</f>
        <v>1.8766518798921943</v>
      </c>
      <c r="J79" s="17">
        <f>IF('Log_working_2-way'!$D78="","",A79^('Log_working_2-way'!$D78))</f>
        <v>2.1425119645428072</v>
      </c>
      <c r="K79" s="22">
        <f>IF('Log_working_2-way'!$D78="","",B79^('Log_working_2-way'!$D78))</f>
        <v>1.875264356990918</v>
      </c>
      <c r="L79" s="33">
        <f t="shared" si="51"/>
        <v>0.46803069053708451</v>
      </c>
      <c r="M79" s="33">
        <f t="shared" si="52"/>
        <v>0.53196930946291565</v>
      </c>
      <c r="N79" s="4">
        <v>100</v>
      </c>
      <c r="O79" s="4">
        <f t="shared" si="65"/>
        <v>51.92307692307692</v>
      </c>
      <c r="P79" s="4">
        <f t="shared" si="66"/>
        <v>45.355191256830594</v>
      </c>
      <c r="Q79" s="4">
        <f t="shared" si="67"/>
        <v>54.644808743169392</v>
      </c>
      <c r="R79" s="4">
        <f t="shared" si="68"/>
        <v>48.076923076923073</v>
      </c>
      <c r="S79" s="39">
        <f t="shared" si="69"/>
        <v>-2.7217318200924723</v>
      </c>
      <c r="T79" s="39">
        <f t="shared" si="70"/>
        <v>-2.7217318200924794</v>
      </c>
    </row>
    <row r="80" spans="1:20" ht="15" x14ac:dyDescent="0.25">
      <c r="A80">
        <v>2.0099999999999998</v>
      </c>
      <c r="B80">
        <v>1.88</v>
      </c>
      <c r="C80" s="20">
        <f t="shared" si="71"/>
        <v>2.9427331427966497E-2</v>
      </c>
      <c r="D80" s="17">
        <f>IF(OR($A80="",$B80=""),"",A80*'MPTO_working_2-way'!$G79)</f>
        <v>2.0691489361702122</v>
      </c>
      <c r="E80" s="22">
        <f>IF(OR($A80="",$B80=""),"",B80*'MPTO_working_2-way'!$G79)</f>
        <v>1.9353233830845769</v>
      </c>
      <c r="F80" s="17">
        <f>IF(OR($A80="",$B80=""),"",'MPTO_working_2-way'!D79)</f>
        <v>2.0712563034422273</v>
      </c>
      <c r="G80" s="22">
        <f>IF(OR($A80="",$B80=""),"",'MPTO_working_2-way'!E79)</f>
        <v>1.9334834220221038</v>
      </c>
      <c r="H80" s="17">
        <f>IF(OR($A80="",$B80=""),"",'OddsRatio_working_2-way'!M79)</f>
        <v>2.0713203408538785</v>
      </c>
      <c r="I80" s="17">
        <f>IF(OR($A80="",$B80=""),"",'OddsRatio_working_2-way'!N79)</f>
        <v>1.9334276237142709</v>
      </c>
      <c r="J80" s="17">
        <f>IF('Log_working_2-way'!$D79="","",A80^('Log_working_2-way'!$D79))</f>
        <v>2.0722780043286777</v>
      </c>
      <c r="K80" s="22">
        <f>IF('Log_working_2-way'!$D79="","",B80^('Log_working_2-way'!$D79))</f>
        <v>1.9325939690668699</v>
      </c>
      <c r="L80" s="33">
        <f t="shared" si="51"/>
        <v>0.48329048843187672</v>
      </c>
      <c r="M80" s="33">
        <f t="shared" si="52"/>
        <v>0.5167095115681235</v>
      </c>
      <c r="N80" s="4">
        <v>100</v>
      </c>
      <c r="O80" s="4">
        <f t="shared" si="65"/>
        <v>50.248756218905463</v>
      </c>
      <c r="P80" s="4">
        <f t="shared" si="66"/>
        <v>46.808510638297875</v>
      </c>
      <c r="Q80" s="4">
        <f t="shared" si="67"/>
        <v>53.191489361702125</v>
      </c>
      <c r="R80" s="4">
        <f t="shared" si="68"/>
        <v>49.751243781094537</v>
      </c>
      <c r="S80" s="39">
        <f t="shared" si="69"/>
        <v>-2.9427331427966621</v>
      </c>
      <c r="T80" s="39">
        <f t="shared" si="70"/>
        <v>-2.9427331427966621</v>
      </c>
    </row>
    <row r="81" spans="1:20" ht="15" x14ac:dyDescent="0.25">
      <c r="A81">
        <v>1.74</v>
      </c>
      <c r="B81">
        <v>2.1800000000000002</v>
      </c>
      <c r="C81" s="20">
        <f t="shared" si="71"/>
        <v>3.3428240008436028E-2</v>
      </c>
      <c r="D81" s="17">
        <f>IF(OR($A81="",$B81=""),"",A81*'MPTO_working_2-way'!$G80)</f>
        <v>1.7981651376146788</v>
      </c>
      <c r="E81" s="22">
        <f>IF(OR($A81="",$B81=""),"",B81*'MPTO_working_2-way'!$G80)</f>
        <v>2.2528735632183907</v>
      </c>
      <c r="F81" s="17">
        <f>IF(OR($A81="",$B81=""),"",'MPTO_working_2-way'!D80)</f>
        <v>1.7921194368326561</v>
      </c>
      <c r="G81" s="22">
        <f>IF(OR($A81="",$B81=""),"",'MPTO_working_2-way'!E80)</f>
        <v>2.2624358821424311</v>
      </c>
      <c r="H81" s="17">
        <f>IF(OR($A81="",$B81=""),"",'OddsRatio_working_2-way'!M80)</f>
        <v>1.7919082295744857</v>
      </c>
      <c r="I81" s="17">
        <f>IF(OR($A81="",$B81=""),"",'OddsRatio_working_2-way'!N80)</f>
        <v>2.26277258229445</v>
      </c>
      <c r="J81" s="17">
        <f>IF('Log_working_2-way'!$D80="","",A81^('Log_working_2-way'!$D80))</f>
        <v>1.7891643629660847</v>
      </c>
      <c r="K81" s="22">
        <f>IF('Log_working_2-way'!$D80="","",B81^('Log_working_2-way'!$D80))</f>
        <v>2.2671631499443738</v>
      </c>
      <c r="L81" s="33">
        <f t="shared" si="51"/>
        <v>0.55612244897959184</v>
      </c>
      <c r="M81" s="33">
        <f t="shared" si="52"/>
        <v>0.44387755102040816</v>
      </c>
      <c r="N81" s="4">
        <v>100</v>
      </c>
      <c r="O81" s="4">
        <f t="shared" si="65"/>
        <v>42.528735632183903</v>
      </c>
      <c r="P81" s="4">
        <f t="shared" si="66"/>
        <v>54.128440366972484</v>
      </c>
      <c r="Q81" s="4">
        <f t="shared" si="67"/>
        <v>45.871559633027523</v>
      </c>
      <c r="R81" s="4">
        <f t="shared" si="68"/>
        <v>57.47126436781609</v>
      </c>
      <c r="S81" s="39">
        <f t="shared" si="69"/>
        <v>-3.3428240008436205</v>
      </c>
      <c r="T81" s="39">
        <f t="shared" si="70"/>
        <v>-3.3428240008436063</v>
      </c>
    </row>
    <row r="82" spans="1:20" ht="15" x14ac:dyDescent="0.25">
      <c r="A82">
        <v>1.1399999999999999</v>
      </c>
      <c r="B82">
        <v>5.91</v>
      </c>
      <c r="C82" s="20">
        <f t="shared" si="71"/>
        <v>4.6397720188796843E-2</v>
      </c>
      <c r="D82" s="17">
        <f>IF(OR($A82="",$B82=""),"",A82*'MPTO_working_2-way'!$G81)</f>
        <v>1.1928934010152283</v>
      </c>
      <c r="E82" s="22">
        <f>IF(OR($A82="",$B82=""),"",B82*'MPTO_working_2-way'!$G81)</f>
        <v>6.1842105263157894</v>
      </c>
      <c r="F82" s="17">
        <f>IF(OR($A82="",$B82=""),"",'MPTO_working_2-way'!D81)</f>
        <v>1.1709682465196307</v>
      </c>
      <c r="G82" s="22">
        <f>IF(OR($A82="",$B82=""),"",'MPTO_working_2-way'!E81)</f>
        <v>6.8490393412625794</v>
      </c>
      <c r="H82" s="17">
        <f>IF(OR($A82="",$B82=""),"",'OddsRatio_working_2-way'!M81)</f>
        <v>1.1688586340380782</v>
      </c>
      <c r="I82" s="17">
        <f>IF(OR($A82="",$B82=""),"",'OddsRatio_working_2-way'!N81)</f>
        <v>6.9221135223354633</v>
      </c>
      <c r="J82" s="17">
        <f>IF('Log_working_2-way'!$D81="","",A82^('Log_working_2-way'!$D81))</f>
        <v>1.1581623631518116</v>
      </c>
      <c r="K82" s="22">
        <f>IF('Log_working_2-way'!$D81="","",B82^('Log_working_2-way'!$D81))</f>
        <v>7.3226167090090417</v>
      </c>
      <c r="L82" s="33">
        <f t="shared" si="51"/>
        <v>0.83829787234042563</v>
      </c>
      <c r="M82" s="33">
        <f t="shared" si="52"/>
        <v>0.16170212765957448</v>
      </c>
      <c r="N82" s="4">
        <v>100</v>
      </c>
      <c r="O82" s="4">
        <f t="shared" si="65"/>
        <v>12.280701754385953</v>
      </c>
      <c r="P82" s="4">
        <f t="shared" si="66"/>
        <v>83.079526226734345</v>
      </c>
      <c r="Q82" s="4">
        <f t="shared" si="67"/>
        <v>16.920473773265652</v>
      </c>
      <c r="R82" s="4">
        <f t="shared" si="68"/>
        <v>87.719298245614041</v>
      </c>
      <c r="S82" s="39">
        <f t="shared" si="69"/>
        <v>-4.6397720188796985</v>
      </c>
      <c r="T82" s="39">
        <f t="shared" si="70"/>
        <v>-4.6397720188796967</v>
      </c>
    </row>
    <row r="83" spans="1:20" ht="15" x14ac:dyDescent="0.25">
      <c r="A83">
        <v>1.81</v>
      </c>
      <c r="B83">
        <v>2.08</v>
      </c>
      <c r="C83" s="20">
        <f t="shared" si="71"/>
        <v>3.3255418614534626E-2</v>
      </c>
      <c r="D83" s="17">
        <f>IF(OR($A83="",$B83=""),"",A83*'MPTO_working_2-way'!$G82)</f>
        <v>1.8701923076923077</v>
      </c>
      <c r="E83" s="22">
        <f>IF(OR($A83="",$B83=""),"",B83*'MPTO_working_2-way'!$G82)</f>
        <v>2.1491712707182322</v>
      </c>
      <c r="F83" s="17">
        <f>IF(OR($A83="",$B83=""),"",'MPTO_working_2-way'!D82)</f>
        <v>1.8661643699811639</v>
      </c>
      <c r="G83" s="22">
        <f>IF(OR($A83="",$B83=""),"",'MPTO_working_2-way'!E82)</f>
        <v>2.1545152798443401</v>
      </c>
      <c r="H83" s="17">
        <f>IF(OR($A83="",$B83=""),"",'OddsRatio_working_2-way'!M82)</f>
        <v>1.8660254037844384</v>
      </c>
      <c r="I83" s="17">
        <f>IF(OR($A83="",$B83=""),"",'OddsRatio_working_2-way'!N82)</f>
        <v>2.1547005383792519</v>
      </c>
      <c r="J83" s="17">
        <f>IF('Log_working_2-way'!$D82="","",A83^('Log_working_2-way'!$D82))</f>
        <v>1.8641966683390954</v>
      </c>
      <c r="K83" s="22">
        <f>IF('Log_working_2-way'!$D82="","",B83^('Log_working_2-way'!$D82))</f>
        <v>2.1571440120474694</v>
      </c>
      <c r="L83" s="33">
        <f t="shared" si="51"/>
        <v>0.53470437017994854</v>
      </c>
      <c r="M83" s="33">
        <f t="shared" si="52"/>
        <v>0.46529562982005135</v>
      </c>
      <c r="N83" s="4">
        <v>100</v>
      </c>
      <c r="O83" s="4">
        <f t="shared" si="65"/>
        <v>44.751381215469614</v>
      </c>
      <c r="P83" s="4">
        <f t="shared" si="66"/>
        <v>51.92307692307692</v>
      </c>
      <c r="Q83" s="4">
        <f t="shared" si="67"/>
        <v>48.076923076923073</v>
      </c>
      <c r="R83" s="4">
        <f t="shared" si="68"/>
        <v>55.248618784530393</v>
      </c>
      <c r="S83" s="39">
        <f t="shared" si="69"/>
        <v>-3.3255418614534591</v>
      </c>
      <c r="T83" s="39">
        <f t="shared" si="70"/>
        <v>-3.3255418614534733</v>
      </c>
    </row>
    <row r="84" spans="1:20" ht="15" x14ac:dyDescent="0.25">
      <c r="A84">
        <v>1.78</v>
      </c>
      <c r="B84">
        <v>2.12</v>
      </c>
      <c r="C84" s="20">
        <f t="shared" si="71"/>
        <v>3.3495866016535869E-2</v>
      </c>
      <c r="D84" s="17">
        <f>IF(OR($A84="",$B84=""),"",A84*'MPTO_working_2-way'!$G83)</f>
        <v>1.8396226415094339</v>
      </c>
      <c r="E84" s="22">
        <f>IF(OR($A84="",$B84=""),"",B84*'MPTO_working_2-way'!$G83)</f>
        <v>2.191011235955056</v>
      </c>
      <c r="F84" s="17">
        <f>IF(OR($A84="",$B84=""),"",'MPTO_working_2-way'!D83)</f>
        <v>1.8346946713341112</v>
      </c>
      <c r="G84" s="22">
        <f>IF(OR($A84="",$B84=""),"",'MPTO_working_2-way'!E83)</f>
        <v>2.1980428704566637</v>
      </c>
      <c r="H84" s="17">
        <f>IF(OR($A84="",$B84=""),"",'OddsRatio_working_2-way'!M83)</f>
        <v>1.83452296039628</v>
      </c>
      <c r="I84" s="17">
        <f>IF(OR($A84="",$B84=""),"",'OddsRatio_working_2-way'!N83)</f>
        <v>2.1982893790305562</v>
      </c>
      <c r="J84" s="17">
        <f>IF('Log_working_2-way'!$D83="","",A84^('Log_working_2-way'!$D83))</f>
        <v>1.8322858584832242</v>
      </c>
      <c r="K84" s="22">
        <f>IF('Log_working_2-way'!$D83="","",B84^('Log_working_2-way'!$D83))</f>
        <v>2.2015102621380289</v>
      </c>
      <c r="L84" s="33">
        <f t="shared" si="51"/>
        <v>0.54358974358974366</v>
      </c>
      <c r="M84" s="33">
        <f t="shared" si="52"/>
        <v>0.45641025641025645</v>
      </c>
      <c r="N84" s="4">
        <v>100</v>
      </c>
      <c r="O84" s="4">
        <f t="shared" si="65"/>
        <v>43.820224719101127</v>
      </c>
      <c r="P84" s="4">
        <f t="shared" si="66"/>
        <v>52.830188679245275</v>
      </c>
      <c r="Q84" s="4">
        <f t="shared" si="67"/>
        <v>47.169811320754711</v>
      </c>
      <c r="R84" s="4">
        <f t="shared" si="68"/>
        <v>56.17977528089888</v>
      </c>
      <c r="S84" s="39">
        <f t="shared" si="69"/>
        <v>-3.3495866016535842</v>
      </c>
      <c r="T84" s="39">
        <f t="shared" si="70"/>
        <v>-3.3495866016536056</v>
      </c>
    </row>
    <row r="85" spans="1:20" ht="15" x14ac:dyDescent="0.25">
      <c r="A85">
        <v>2.27</v>
      </c>
      <c r="B85">
        <v>1.68</v>
      </c>
      <c r="C85" s="20">
        <f t="shared" si="71"/>
        <v>3.5766729599328695E-2</v>
      </c>
      <c r="D85" s="17">
        <f>IF(OR($A85="",$B85=""),"",A85*'MPTO_working_2-way'!$G84)</f>
        <v>2.3511904761904763</v>
      </c>
      <c r="E85" s="22">
        <f>IF(OR($A85="",$B85=""),"",B85*'MPTO_working_2-way'!$G84)</f>
        <v>1.7400881057268722</v>
      </c>
      <c r="F85" s="17">
        <f>IF(OR($A85="",$B85=""),"",'MPTO_working_2-way'!D84)</f>
        <v>2.3660503784588656</v>
      </c>
      <c r="G85" s="22">
        <f>IF(OR($A85="",$B85=""),"",'MPTO_working_2-way'!E84)</f>
        <v>1.7320374239258789</v>
      </c>
      <c r="H85" s="17">
        <f>IF(OR($A85="",$B85=""),"",'OddsRatio_working_2-way'!M84)</f>
        <v>2.3666188418222287</v>
      </c>
      <c r="I85" s="17">
        <f>IF(OR($A85="",$B85=""),"",'OddsRatio_working_2-way'!N84)</f>
        <v>1.7317329231804059</v>
      </c>
      <c r="J85" s="17">
        <f>IF('Log_working_2-way'!$D84="","",A85^('Log_working_2-way'!$D84))</f>
        <v>2.37348902776783</v>
      </c>
      <c r="K85" s="22">
        <f>IF('Log_working_2-way'!$D84="","",B85^('Log_working_2-way'!$D84))</f>
        <v>1.72807279838637</v>
      </c>
      <c r="L85" s="33">
        <f t="shared" si="51"/>
        <v>0.42531645569620252</v>
      </c>
      <c r="M85" s="33">
        <f t="shared" si="52"/>
        <v>0.57468354430379742</v>
      </c>
      <c r="N85" s="4">
        <v>100</v>
      </c>
      <c r="O85" s="4">
        <f t="shared" si="65"/>
        <v>55.947136563876647</v>
      </c>
      <c r="P85" s="4">
        <f t="shared" si="66"/>
        <v>40.476190476190474</v>
      </c>
      <c r="Q85" s="4">
        <f t="shared" si="67"/>
        <v>59.523809523809526</v>
      </c>
      <c r="R85" s="4">
        <f t="shared" si="68"/>
        <v>44.052863436123346</v>
      </c>
      <c r="S85" s="39">
        <f t="shared" si="69"/>
        <v>-3.5766729599328784</v>
      </c>
      <c r="T85" s="39">
        <f t="shared" si="70"/>
        <v>-3.5766729599328713</v>
      </c>
    </row>
    <row r="86" spans="1:20" ht="15" x14ac:dyDescent="0.25">
      <c r="A86">
        <v>2.14</v>
      </c>
      <c r="B86">
        <v>1.76</v>
      </c>
      <c r="C86" s="20">
        <f t="shared" si="71"/>
        <v>3.5471537807986397E-2</v>
      </c>
      <c r="D86" s="17">
        <f>IF(OR($A86="",$B86=""),"",A86*'MPTO_working_2-way'!$G85)</f>
        <v>2.2159090909090908</v>
      </c>
      <c r="E86" s="22">
        <f>IF(OR($A86="",$B86=""),"",B86*'MPTO_working_2-way'!$G85)</f>
        <v>1.8224299065420562</v>
      </c>
      <c r="F86" s="17">
        <f>IF(OR($A86="",$B86=""),"",'MPTO_working_2-way'!D85)</f>
        <v>2.2244271202456889</v>
      </c>
      <c r="G86" s="22">
        <f>IF(OR($A86="",$B86=""),"",'MPTO_working_2-way'!E85)</f>
        <v>1.8167084699980707</v>
      </c>
      <c r="H86" s="17">
        <f>IF(OR($A86="",$B86=""),"",'OddsRatio_working_2-way'!M85)</f>
        <v>2.2247448713915889</v>
      </c>
      <c r="I86" s="17">
        <f>IF(OR($A86="",$B86=""),"",'OddsRatio_working_2-way'!N85)</f>
        <v>1.8164965809277254</v>
      </c>
      <c r="J86" s="17">
        <f>IF('Log_working_2-way'!$D85="","",A86^('Log_working_2-way'!$D85))</f>
        <v>2.2286583340561452</v>
      </c>
      <c r="K86" s="22">
        <f>IF('Log_working_2-way'!$D85="","",B86^('Log_working_2-way'!$D85))</f>
        <v>1.8138959157983681</v>
      </c>
      <c r="L86" s="33">
        <f t="shared" si="51"/>
        <v>0.45128205128205129</v>
      </c>
      <c r="M86" s="33">
        <f t="shared" si="52"/>
        <v>0.54871794871794866</v>
      </c>
      <c r="N86" s="4">
        <v>100</v>
      </c>
      <c r="O86" s="4">
        <f t="shared" si="65"/>
        <v>53.271028037383175</v>
      </c>
      <c r="P86" s="4">
        <f t="shared" si="66"/>
        <v>43.181818181818187</v>
      </c>
      <c r="Q86" s="4">
        <f t="shared" si="67"/>
        <v>56.81818181818182</v>
      </c>
      <c r="R86" s="4">
        <f t="shared" si="68"/>
        <v>46.728971962616825</v>
      </c>
      <c r="S86" s="39">
        <f t="shared" si="69"/>
        <v>-3.5471537807986451</v>
      </c>
      <c r="T86" s="39">
        <f t="shared" si="70"/>
        <v>-3.547153780798638</v>
      </c>
    </row>
    <row r="87" spans="1:20" ht="15" x14ac:dyDescent="0.25">
      <c r="A87">
        <v>2.08</v>
      </c>
      <c r="B87">
        <v>1.81</v>
      </c>
      <c r="C87" s="20">
        <f t="shared" si="71"/>
        <v>3.3255418614534626E-2</v>
      </c>
      <c r="D87" s="17">
        <f>IF(OR($A87="",$B87=""),"",A87*'MPTO_working_2-way'!$G86)</f>
        <v>2.1491712707182322</v>
      </c>
      <c r="E87" s="22">
        <f>IF(OR($A87="",$B87=""),"",B87*'MPTO_working_2-way'!$G86)</f>
        <v>1.8701923076923077</v>
      </c>
      <c r="F87" s="17">
        <f>IF(OR($A87="",$B87=""),"",'MPTO_working_2-way'!D86)</f>
        <v>2.1545152798443401</v>
      </c>
      <c r="G87" s="22">
        <f>IF(OR($A87="",$B87=""),"",'MPTO_working_2-way'!E86)</f>
        <v>1.8661643699811639</v>
      </c>
      <c r="H87" s="17">
        <f>IF(OR($A87="",$B87=""),"",'OddsRatio_working_2-way'!M86)</f>
        <v>2.1547005383792519</v>
      </c>
      <c r="I87" s="17">
        <f>IF(OR($A87="",$B87=""),"",'OddsRatio_working_2-way'!N86)</f>
        <v>1.8660254037844384</v>
      </c>
      <c r="J87" s="17">
        <f>IF('Log_working_2-way'!$D86="","",A87^('Log_working_2-way'!$D86))</f>
        <v>2.1571440120474694</v>
      </c>
      <c r="K87" s="22">
        <f>IF('Log_working_2-way'!$D86="","",B87^('Log_working_2-way'!$D86))</f>
        <v>1.8641966683390954</v>
      </c>
      <c r="L87" s="33">
        <f t="shared" si="51"/>
        <v>0.46529562982005135</v>
      </c>
      <c r="M87" s="33">
        <f t="shared" si="52"/>
        <v>0.53470437017994854</v>
      </c>
      <c r="N87" s="4">
        <v>100</v>
      </c>
      <c r="O87" s="4">
        <f t="shared" si="65"/>
        <v>51.92307692307692</v>
      </c>
      <c r="P87" s="4">
        <f t="shared" si="66"/>
        <v>44.751381215469614</v>
      </c>
      <c r="Q87" s="4">
        <f t="shared" si="67"/>
        <v>55.248618784530393</v>
      </c>
      <c r="R87" s="4">
        <f t="shared" si="68"/>
        <v>48.076923076923073</v>
      </c>
      <c r="S87" s="39">
        <f t="shared" si="69"/>
        <v>-3.3255418614534733</v>
      </c>
      <c r="T87" s="39">
        <f t="shared" si="70"/>
        <v>-3.3255418614534591</v>
      </c>
    </row>
    <row r="88" spans="1:20" ht="15" x14ac:dyDescent="0.25">
      <c r="A88">
        <v>2.0499999999999998</v>
      </c>
      <c r="B88">
        <v>1.85</v>
      </c>
      <c r="C88" s="20">
        <f t="shared" si="71"/>
        <v>2.8345418589321048E-2</v>
      </c>
      <c r="D88" s="17">
        <f>IF(OR($A88="",$B88=""),"",A88*'MPTO_working_2-way'!$G87)</f>
        <v>2.1081081081081079</v>
      </c>
      <c r="E88" s="22">
        <f>IF(OR($A88="",$B88=""),"",B88*'MPTO_working_2-way'!$G87)</f>
        <v>1.902439024390244</v>
      </c>
      <c r="F88" s="17">
        <f>IF(OR($A88="",$B88=""),"",'MPTO_working_2-way'!D87)</f>
        <v>2.1113430758524703</v>
      </c>
      <c r="G88" s="22">
        <f>IF(OR($A88="",$B88=""),"",'MPTO_working_2-way'!E87)</f>
        <v>1.8998121477770822</v>
      </c>
      <c r="H88" s="17">
        <f>IF(OR($A88="",$B88=""),"",'OddsRatio_working_2-way'!M87)</f>
        <v>2.1114378604524222</v>
      </c>
      <c r="I88" s="17">
        <f>IF(OR($A88="",$B88=""),"",'OddsRatio_working_2-way'!N87)</f>
        <v>1.8997354108424378</v>
      </c>
      <c r="J88" s="17">
        <f>IF('Log_working_2-way'!$D87="","",A88^('Log_working_2-way'!$D87))</f>
        <v>2.1129081281913611</v>
      </c>
      <c r="K88" s="22">
        <f>IF('Log_working_2-way'!$D87="","",B88^('Log_working_2-way'!$D87))</f>
        <v>1.8985467665018629</v>
      </c>
      <c r="L88" s="33">
        <f t="shared" si="51"/>
        <v>0.47435897435897439</v>
      </c>
      <c r="M88" s="33">
        <f t="shared" si="52"/>
        <v>0.52564102564102555</v>
      </c>
      <c r="N88" s="4">
        <v>100</v>
      </c>
      <c r="O88" s="4">
        <f t="shared" si="65"/>
        <v>51.219512195121943</v>
      </c>
      <c r="P88" s="4">
        <f t="shared" si="66"/>
        <v>45.945945945945937</v>
      </c>
      <c r="Q88" s="4">
        <f t="shared" si="67"/>
        <v>54.054054054054049</v>
      </c>
      <c r="R88" s="4">
        <f t="shared" si="68"/>
        <v>48.780487804878057</v>
      </c>
      <c r="S88" s="39">
        <f t="shared" si="69"/>
        <v>-2.8345418589321056</v>
      </c>
      <c r="T88" s="39">
        <f t="shared" si="70"/>
        <v>-2.8345418589321199</v>
      </c>
    </row>
    <row r="89" spans="1:20" ht="15" x14ac:dyDescent="0.25">
      <c r="A89">
        <v>2.25</v>
      </c>
      <c r="B89">
        <v>1.69</v>
      </c>
      <c r="C89" s="20">
        <f t="shared" si="71"/>
        <v>3.6160420775805502E-2</v>
      </c>
      <c r="D89" s="17">
        <f>IF(OR($A89="",$B89=""),"",A89*'MPTO_working_2-way'!$G88)</f>
        <v>2.3313609467455625</v>
      </c>
      <c r="E89" s="22">
        <f>IF(OR($A89="",$B89=""),"",B89*'MPTO_working_2-way'!$G88)</f>
        <v>1.7511111111111113</v>
      </c>
      <c r="F89" s="17">
        <f>IF(OR($A89="",$B89=""),"",'MPTO_working_2-way'!D88)</f>
        <v>2.3454124903623752</v>
      </c>
      <c r="G89" s="22">
        <f>IF(OR($A89="",$B89=""),"",'MPTO_working_2-way'!E88)</f>
        <v>1.7432664756446994</v>
      </c>
      <c r="H89" s="17">
        <f>IF(OR($A89="",$B89=""),"",'OddsRatio_working_2-way'!M88)</f>
        <v>2.3459547551454145</v>
      </c>
      <c r="I89" s="17">
        <f>IF(OR($A89="",$B89=""),"",'OddsRatio_working_2-way'!N88)</f>
        <v>1.7429670248402687</v>
      </c>
      <c r="J89" s="17">
        <f>IF('Log_working_2-way'!$D88="","",A89^('Log_working_2-way'!$D88))</f>
        <v>2.3524481110664444</v>
      </c>
      <c r="K89" s="22">
        <f>IF('Log_working_2-way'!$D88="","",B89^('Log_working_2-way'!$D88))</f>
        <v>1.7393999014212567</v>
      </c>
      <c r="L89" s="33">
        <f t="shared" si="51"/>
        <v>0.42893401015228422</v>
      </c>
      <c r="M89" s="33">
        <f t="shared" si="52"/>
        <v>0.57106598984771573</v>
      </c>
      <c r="N89" s="4">
        <v>100</v>
      </c>
      <c r="O89" s="4">
        <f t="shared" si="65"/>
        <v>55.55555555555555</v>
      </c>
      <c r="P89" s="4">
        <f t="shared" si="66"/>
        <v>40.828402366863905</v>
      </c>
      <c r="Q89" s="4">
        <f t="shared" si="67"/>
        <v>59.171597633136095</v>
      </c>
      <c r="R89" s="4">
        <f t="shared" si="68"/>
        <v>44.444444444444443</v>
      </c>
      <c r="S89" s="39">
        <f t="shared" si="69"/>
        <v>-3.6160420775805449</v>
      </c>
      <c r="T89" s="39">
        <f t="shared" si="70"/>
        <v>-3.6160420775805378</v>
      </c>
    </row>
    <row r="90" spans="1:20" ht="15" x14ac:dyDescent="0.25">
      <c r="A90">
        <v>1.9</v>
      </c>
      <c r="B90">
        <v>1.97</v>
      </c>
      <c r="C90" s="20">
        <f t="shared" si="71"/>
        <v>3.3930002671653803E-2</v>
      </c>
      <c r="D90" s="17">
        <f>IF(OR($A90="",$B90=""),"",A90*'MPTO_working_2-way'!$G89)</f>
        <v>1.9644670050761421</v>
      </c>
      <c r="E90" s="22">
        <f>IF(OR($A90="",$B90=""),"",B90*'MPTO_working_2-way'!$G89)</f>
        <v>2.0368421052631578</v>
      </c>
      <c r="F90" s="17">
        <f>IF(OR($A90="",$B90=""),"",'MPTO_working_2-way'!D89)</f>
        <v>1.9632835038027801</v>
      </c>
      <c r="G90" s="22">
        <f>IF(OR($A90="",$B90=""),"",'MPTO_working_2-way'!E89)</f>
        <v>2.0381159814865235</v>
      </c>
      <c r="H90" s="17">
        <f>IF(OR($A90="",$B90=""),"",'OddsRatio_working_2-way'!M89)</f>
        <v>1.963241948601903</v>
      </c>
      <c r="I90" s="17">
        <f>IF(OR($A90="",$B90=""),"",'OddsRatio_working_2-way'!N89)</f>
        <v>2.0381607668264961</v>
      </c>
      <c r="J90" s="17">
        <f>IF('Log_working_2-way'!$D89="","",A90^('Log_working_2-way'!$D89))</f>
        <v>1.9627034600020314</v>
      </c>
      <c r="K90" s="22">
        <f>IF('Log_working_2-way'!$D89="","",B90^('Log_working_2-way'!$D89))</f>
        <v>2.0387414625037734</v>
      </c>
      <c r="L90" s="33">
        <f t="shared" si="51"/>
        <v>0.50904392764857886</v>
      </c>
      <c r="M90" s="33">
        <f t="shared" si="52"/>
        <v>0.49095607235142119</v>
      </c>
      <c r="N90" s="4">
        <v>100</v>
      </c>
      <c r="O90" s="4">
        <f t="shared" si="65"/>
        <v>47.368421052631575</v>
      </c>
      <c r="P90" s="4">
        <f t="shared" si="66"/>
        <v>49.238578680203041</v>
      </c>
      <c r="Q90" s="4">
        <f t="shared" si="67"/>
        <v>50.761421319796952</v>
      </c>
      <c r="R90" s="4">
        <f t="shared" si="68"/>
        <v>52.631578947368418</v>
      </c>
      <c r="S90" s="39">
        <f t="shared" si="69"/>
        <v>-3.3930002671653767</v>
      </c>
      <c r="T90" s="39">
        <f t="shared" si="70"/>
        <v>-3.3930002671653767</v>
      </c>
    </row>
    <row r="91" spans="1:20" ht="15" x14ac:dyDescent="0.25">
      <c r="A91">
        <v>1.86</v>
      </c>
      <c r="B91">
        <v>2.0099999999999998</v>
      </c>
      <c r="C91" s="20">
        <f t="shared" si="71"/>
        <v>3.5146846413095734E-2</v>
      </c>
      <c r="D91" s="17">
        <f>IF(OR($A91="",$B91=""),"",A91*'MPTO_working_2-way'!$G90)</f>
        <v>1.9253731343283582</v>
      </c>
      <c r="E91" s="22">
        <f>IF(OR($A91="",$B91=""),"",B91*'MPTO_working_2-way'!$G90)</f>
        <v>2.0806451612903221</v>
      </c>
      <c r="F91" s="17">
        <f>IF(OR($A91="",$B91=""),"",'MPTO_working_2-way'!D90)</f>
        <v>1.9228514118191637</v>
      </c>
      <c r="G91" s="22">
        <f>IF(OR($A91="",$B91=""),"",'MPTO_working_2-way'!E90)</f>
        <v>2.0835980605249955</v>
      </c>
      <c r="H91" s="17">
        <f>IF(OR($A91="",$B91=""),"",'OddsRatio_working_2-way'!M90)</f>
        <v>1.9227595290837431</v>
      </c>
      <c r="I91" s="17">
        <f>IF(OR($A91="",$B91=""),"",'OddsRatio_working_2-way'!N90)</f>
        <v>2.0837059585750928</v>
      </c>
      <c r="J91" s="17">
        <f>IF('Log_working_2-way'!$D90="","",A91^('Log_working_2-way'!$D90))</f>
        <v>1.9216119729065091</v>
      </c>
      <c r="K91" s="22">
        <f>IF('Log_working_2-way'!$D90="","",B91^('Log_working_2-way'!$D90))</f>
        <v>2.0850553480183369</v>
      </c>
      <c r="L91" s="33">
        <f t="shared" si="51"/>
        <v>0.51937984496124034</v>
      </c>
      <c r="M91" s="33">
        <f t="shared" si="52"/>
        <v>0.48062015503875982</v>
      </c>
      <c r="N91" s="4">
        <v>100</v>
      </c>
      <c r="O91" s="4">
        <f t="shared" si="65"/>
        <v>46.236559139784944</v>
      </c>
      <c r="P91" s="4">
        <f t="shared" si="66"/>
        <v>50.248756218905463</v>
      </c>
      <c r="Q91" s="4">
        <f t="shared" si="67"/>
        <v>49.751243781094537</v>
      </c>
      <c r="R91" s="4">
        <f t="shared" si="68"/>
        <v>53.763440860215049</v>
      </c>
      <c r="S91" s="39">
        <f t="shared" si="69"/>
        <v>-3.5146846413095929</v>
      </c>
      <c r="T91" s="39">
        <f t="shared" si="70"/>
        <v>-3.5146846413095858</v>
      </c>
    </row>
    <row r="92" spans="1:20" ht="15" x14ac:dyDescent="0.25">
      <c r="A92">
        <v>1.94</v>
      </c>
      <c r="B92">
        <v>1.93</v>
      </c>
      <c r="C92" s="20">
        <f t="shared" si="71"/>
        <v>3.3598632551679941E-2</v>
      </c>
      <c r="D92" s="17">
        <f>IF(OR($A92="",$B92=""),"",A92*'MPTO_working_2-way'!$G91)</f>
        <v>2.0051813471502591</v>
      </c>
      <c r="E92" s="22">
        <f>IF(OR($A92="",$B92=""),"",B92*'MPTO_working_2-way'!$G91)</f>
        <v>1.9948453608247423</v>
      </c>
      <c r="F92" s="17">
        <f>IF(OR($A92="",$B92=""),"",'MPTO_working_2-way'!D91)</f>
        <v>2.0053558995233249</v>
      </c>
      <c r="G92" s="22">
        <f>IF(OR($A92="",$B92=""),"",'MPTO_working_2-way'!E91)</f>
        <v>1.9946726333173512</v>
      </c>
      <c r="H92" s="17">
        <f>IF(OR($A92="",$B92=""),"",'OddsRatio_working_2-way'!M91)</f>
        <v>2.0053619687316817</v>
      </c>
      <c r="I92" s="17">
        <f>IF(OR($A92="",$B92=""),"",'OddsRatio_working_2-way'!N91)</f>
        <v>1.9946666286387909</v>
      </c>
      <c r="J92" s="17">
        <f>IF('Log_working_2-way'!$D91="","",A92^('Log_working_2-way'!$D91))</f>
        <v>2.0054414461156225</v>
      </c>
      <c r="K92" s="22">
        <f>IF('Log_working_2-way'!$D91="","",B92^('Log_working_2-way'!$D91))</f>
        <v>1.9945880029745278</v>
      </c>
      <c r="L92" s="33">
        <f t="shared" ref="L92:L155" si="72">(1/D92)</f>
        <v>0.49870801033591733</v>
      </c>
      <c r="M92" s="33">
        <f t="shared" ref="M92:M155" si="73">(1/E92)</f>
        <v>0.50129198966408273</v>
      </c>
      <c r="N92" s="4">
        <v>100</v>
      </c>
      <c r="O92" s="4">
        <f t="shared" si="65"/>
        <v>48.453608247422686</v>
      </c>
      <c r="P92" s="4">
        <f t="shared" si="66"/>
        <v>48.186528497409334</v>
      </c>
      <c r="Q92" s="4">
        <f t="shared" si="67"/>
        <v>51.81347150259068</v>
      </c>
      <c r="R92" s="4">
        <f t="shared" si="68"/>
        <v>51.546391752577328</v>
      </c>
      <c r="S92" s="39">
        <f t="shared" si="69"/>
        <v>-3.3598632551679941</v>
      </c>
      <c r="T92" s="39">
        <f t="shared" si="70"/>
        <v>-3.3598632551679941</v>
      </c>
    </row>
    <row r="93" spans="1:20" ht="15" x14ac:dyDescent="0.25">
      <c r="A93">
        <v>1.85</v>
      </c>
      <c r="B93">
        <v>2.02</v>
      </c>
      <c r="C93" s="20">
        <f t="shared" si="71"/>
        <v>3.5590045491035394E-2</v>
      </c>
      <c r="D93" s="17">
        <f>IF(OR($A93="",$B93=""),"",A93*'MPTO_working_2-way'!$G92)</f>
        <v>1.9158415841584155</v>
      </c>
      <c r="E93" s="22">
        <f>IF(OR($A93="",$B93=""),"",B93*'MPTO_working_2-way'!$G92)</f>
        <v>2.0918918918918914</v>
      </c>
      <c r="F93" s="17">
        <f>IF(OR($A93="",$B93=""),"",'MPTO_working_2-way'!D92)</f>
        <v>1.9129767084719731</v>
      </c>
      <c r="G93" s="22">
        <f>IF(OR($A93="",$B93=""),"",'MPTO_working_2-way'!E92)</f>
        <v>2.0953181945612553</v>
      </c>
      <c r="H93" s="17">
        <f>IF(OR($A93="",$B93=""),"",'OddsRatio_working_2-way'!M92)</f>
        <v>1.9128709291752766</v>
      </c>
      <c r="I93" s="17">
        <f>IF(OR($A93="",$B93=""),"",'OddsRatio_working_2-way'!N92)</f>
        <v>2.0954451150103317</v>
      </c>
      <c r="J93" s="17">
        <f>IF('Log_working_2-way'!$D92="","",A93^('Log_working_2-way'!$D92))</f>
        <v>1.9115669971173959</v>
      </c>
      <c r="K93" s="22">
        <f>IF('Log_working_2-way'!$D92="","",B93^('Log_working_2-way'!$D92))</f>
        <v>2.0970120716987148</v>
      </c>
      <c r="L93" s="33">
        <f t="shared" si="72"/>
        <v>0.5219638242894058</v>
      </c>
      <c r="M93" s="33">
        <f t="shared" si="73"/>
        <v>0.47803617571059442</v>
      </c>
      <c r="N93" s="4">
        <v>100</v>
      </c>
      <c r="O93" s="4">
        <f t="shared" si="65"/>
        <v>45.945945945945937</v>
      </c>
      <c r="P93" s="4">
        <f t="shared" si="66"/>
        <v>50.495049504950494</v>
      </c>
      <c r="Q93" s="4">
        <f t="shared" si="67"/>
        <v>49.504950495049506</v>
      </c>
      <c r="R93" s="4">
        <f t="shared" si="68"/>
        <v>54.054054054054049</v>
      </c>
      <c r="S93" s="39">
        <f t="shared" si="69"/>
        <v>-3.5590045491035696</v>
      </c>
      <c r="T93" s="39">
        <f t="shared" si="70"/>
        <v>-3.5590045491035553</v>
      </c>
    </row>
    <row r="94" spans="1:20" ht="15" x14ac:dyDescent="0.25">
      <c r="A94">
        <v>1.58</v>
      </c>
      <c r="B94">
        <v>2.38</v>
      </c>
      <c r="C94" s="20">
        <f t="shared" si="71"/>
        <v>5.3079459631953929E-2</v>
      </c>
      <c r="D94" s="17">
        <f>IF(OR($A94="",$B94=""),"",A94*'MPTO_working_2-way'!$G93)</f>
        <v>1.6638655462184873</v>
      </c>
      <c r="E94" s="22">
        <f>IF(OR($A94="",$B94=""),"",B94*'MPTO_working_2-way'!$G93)</f>
        <v>2.5063291139240502</v>
      </c>
      <c r="F94" s="17">
        <f>IF(OR($A94="",$B94=""),"",'MPTO_working_2-way'!D93)</f>
        <v>1.6491535830190334</v>
      </c>
      <c r="G94" s="22">
        <f>IF(OR($A94="",$B94=""),"",'MPTO_working_2-way'!E93)</f>
        <v>2.5404675043912981</v>
      </c>
      <c r="H94" s="17">
        <f>IF(OR($A94="",$B94=""),"",'OddsRatio_working_2-way'!M93)</f>
        <v>1.648297659314349</v>
      </c>
      <c r="I94" s="17">
        <f>IF(OR($A94="",$B94=""),"",'OddsRatio_working_2-way'!N93)</f>
        <v>2.5425013273341408</v>
      </c>
      <c r="J94" s="17">
        <f>IF('Log_working_2-way'!$D93="","",A94^('Log_working_2-way'!$D93))</f>
        <v>1.6415337029172934</v>
      </c>
      <c r="K94" s="22">
        <f>IF('Log_working_2-way'!$D93="","",B94^('Log_working_2-way'!$D93))</f>
        <v>2.5587645597566064</v>
      </c>
      <c r="L94" s="33">
        <f t="shared" si="72"/>
        <v>0.60101010101010111</v>
      </c>
      <c r="M94" s="33">
        <f t="shared" si="73"/>
        <v>0.39898989898989906</v>
      </c>
      <c r="N94" s="4">
        <v>100</v>
      </c>
      <c r="O94" s="4">
        <f t="shared" si="65"/>
        <v>36.708860759493668</v>
      </c>
      <c r="P94" s="4">
        <f t="shared" si="66"/>
        <v>57.983193277310924</v>
      </c>
      <c r="Q94" s="4">
        <f t="shared" si="67"/>
        <v>42.016806722689076</v>
      </c>
      <c r="R94" s="4">
        <f t="shared" si="68"/>
        <v>63.291139240506325</v>
      </c>
      <c r="S94" s="39">
        <f t="shared" si="69"/>
        <v>-5.307945963195408</v>
      </c>
      <c r="T94" s="39">
        <f t="shared" si="70"/>
        <v>-5.3079459631954009</v>
      </c>
    </row>
    <row r="95" spans="1:20" ht="15" x14ac:dyDescent="0.25">
      <c r="A95">
        <v>1.6</v>
      </c>
      <c r="B95">
        <v>2.34</v>
      </c>
      <c r="C95" s="20">
        <f t="shared" si="71"/>
        <v>5.2350427350427386E-2</v>
      </c>
      <c r="D95" s="17">
        <f>IF(OR($A95="",$B95=""),"",A95*'MPTO_working_2-way'!$G94)</f>
        <v>1.683760683760684</v>
      </c>
      <c r="E95" s="22">
        <f>IF(OR($A95="",$B95=""),"",B95*'MPTO_working_2-way'!$G94)</f>
        <v>2.4624999999999999</v>
      </c>
      <c r="F95" s="17">
        <f>IF(OR($A95="",$B95=""),"",'MPTO_working_2-way'!D94)</f>
        <v>1.6699375557537914</v>
      </c>
      <c r="G95" s="22">
        <f>IF(OR($A95="",$B95=""),"",'MPTO_working_2-way'!E94)</f>
        <v>2.4926764314247669</v>
      </c>
      <c r="H95" s="17">
        <f>IF(OR($A95="",$B95=""),"",'OddsRatio_working_2-way'!M94)</f>
        <v>1.6691496051182058</v>
      </c>
      <c r="I95" s="17">
        <f>IF(OR($A95="",$B95=""),"",'OddsRatio_working_2-way'!N94)</f>
        <v>2.4944341180973262</v>
      </c>
      <c r="J95" s="17">
        <f>IF('Log_working_2-way'!$D94="","",A95^('Log_working_2-way'!$D94))</f>
        <v>1.6627978823728382</v>
      </c>
      <c r="K95" s="22">
        <f>IF('Log_working_2-way'!$D94="","",B95^('Log_working_2-way'!$D94))</f>
        <v>2.5087555748027559</v>
      </c>
      <c r="L95" s="33">
        <f t="shared" si="72"/>
        <v>0.59390862944162426</v>
      </c>
      <c r="M95" s="33">
        <f t="shared" si="73"/>
        <v>0.40609137055837563</v>
      </c>
      <c r="N95" s="4">
        <v>100</v>
      </c>
      <c r="O95" s="4">
        <f t="shared" si="65"/>
        <v>37.5</v>
      </c>
      <c r="P95" s="4">
        <f t="shared" si="66"/>
        <v>57.264957264957268</v>
      </c>
      <c r="Q95" s="4">
        <f t="shared" si="67"/>
        <v>42.73504273504274</v>
      </c>
      <c r="R95" s="4">
        <f t="shared" si="68"/>
        <v>62.5</v>
      </c>
      <c r="S95" s="39">
        <f t="shared" si="69"/>
        <v>-5.2350427350427395</v>
      </c>
      <c r="T95" s="39">
        <f t="shared" si="70"/>
        <v>-5.2350427350427324</v>
      </c>
    </row>
    <row r="96" spans="1:20" ht="15" x14ac:dyDescent="0.25">
      <c r="A96">
        <v>1.87</v>
      </c>
      <c r="B96">
        <v>1.94</v>
      </c>
      <c r="C96" s="20">
        <f t="shared" si="71"/>
        <v>5.0223275814543111E-2</v>
      </c>
      <c r="D96" s="17">
        <f>IF(OR($A96="",$B96=""),"",A96*'MPTO_working_2-way'!$G95)</f>
        <v>1.9639175257731958</v>
      </c>
      <c r="E96" s="22">
        <f>IF(OR($A96="",$B96=""),"",B96*'MPTO_working_2-way'!$G95)</f>
        <v>2.0374331550802136</v>
      </c>
      <c r="F96" s="17">
        <f>IF(OR($A96="",$B96=""),"",'MPTO_working_2-way'!D95)</f>
        <v>1.9621396506030613</v>
      </c>
      <c r="G96" s="22">
        <f>IF(OR($A96="",$B96=""),"",'MPTO_working_2-way'!E95)</f>
        <v>2.0393501602113662</v>
      </c>
      <c r="H96" s="17">
        <f>IF(OR($A96="",$B96=""),"",'OddsRatio_working_2-way'!M95)</f>
        <v>1.9620456927265033</v>
      </c>
      <c r="I96" s="17">
        <f>IF(OR($A96="",$B96=""),"",'OddsRatio_working_2-way'!N95)</f>
        <v>2.0394516680033474</v>
      </c>
      <c r="J96" s="17">
        <f>IF('Log_working_2-way'!$D95="","",A96^('Log_working_2-way'!$D95))</f>
        <v>1.9612257138583866</v>
      </c>
      <c r="K96" s="22">
        <f>IF('Log_working_2-way'!$D95="","",B96^('Log_working_2-way'!$D95))</f>
        <v>2.0403383779497468</v>
      </c>
      <c r="L96" s="33">
        <f t="shared" si="72"/>
        <v>0.50918635170603677</v>
      </c>
      <c r="M96" s="33">
        <f t="shared" si="73"/>
        <v>0.49081364829396334</v>
      </c>
      <c r="N96" s="4">
        <v>100</v>
      </c>
      <c r="O96" s="4">
        <f t="shared" si="65"/>
        <v>46.524064171122987</v>
      </c>
      <c r="P96" s="4">
        <f t="shared" si="66"/>
        <v>48.453608247422686</v>
      </c>
      <c r="Q96" s="4">
        <f t="shared" si="67"/>
        <v>51.546391752577328</v>
      </c>
      <c r="R96" s="4">
        <f t="shared" si="68"/>
        <v>53.475935828876999</v>
      </c>
      <c r="S96" s="39">
        <f t="shared" si="69"/>
        <v>-5.0223275814543413</v>
      </c>
      <c r="T96" s="39">
        <f t="shared" si="70"/>
        <v>-5.0223275814543129</v>
      </c>
    </row>
    <row r="97" spans="1:20" ht="15" x14ac:dyDescent="0.25">
      <c r="A97">
        <v>1.75</v>
      </c>
      <c r="B97">
        <v>2.08</v>
      </c>
      <c r="C97" s="20">
        <f t="shared" si="71"/>
        <v>5.2197802197802012E-2</v>
      </c>
      <c r="D97" s="17">
        <f>IF(OR($A97="",$B97=""),"",A97*'MPTO_working_2-way'!$G96)</f>
        <v>1.8413461538461535</v>
      </c>
      <c r="E97" s="22">
        <f>IF(OR($A97="",$B97=""),"",B97*'MPTO_working_2-way'!$G96)</f>
        <v>2.1885714285714282</v>
      </c>
      <c r="F97" s="17">
        <f>IF(OR($A97="",$B97=""),"",'MPTO_working_2-way'!D96)</f>
        <v>1.8337531486146093</v>
      </c>
      <c r="G97" s="22">
        <f>IF(OR($A97="",$B97=""),"",'MPTO_working_2-way'!E96)</f>
        <v>2.1993957703927487</v>
      </c>
      <c r="H97" s="17">
        <f>IF(OR($A97="",$B97=""),"",'OddsRatio_working_2-way'!M96)</f>
        <v>1.833333333333333</v>
      </c>
      <c r="I97" s="17">
        <f>IF(OR($A97="",$B97=""),"",'OddsRatio_working_2-way'!N96)</f>
        <v>2.1999999999999997</v>
      </c>
      <c r="J97" s="17">
        <f>IF('Log_working_2-way'!$D96="","",A97^('Log_working_2-way'!$D96))</f>
        <v>1.8298388432199988</v>
      </c>
      <c r="K97" s="22">
        <f>IF('Log_working_2-way'!$D96="","",B97^('Log_working_2-way'!$D96))</f>
        <v>2.2050532560252694</v>
      </c>
      <c r="L97" s="33">
        <f t="shared" si="72"/>
        <v>0.54308093994778073</v>
      </c>
      <c r="M97" s="33">
        <f t="shared" si="73"/>
        <v>0.45691906005221938</v>
      </c>
      <c r="N97" s="4">
        <v>100</v>
      </c>
      <c r="O97" s="4">
        <f t="shared" si="65"/>
        <v>42.857142857142854</v>
      </c>
      <c r="P97" s="4">
        <f t="shared" si="66"/>
        <v>51.92307692307692</v>
      </c>
      <c r="Q97" s="4">
        <f t="shared" si="67"/>
        <v>48.076923076923073</v>
      </c>
      <c r="R97" s="4">
        <f t="shared" si="68"/>
        <v>57.142857142857139</v>
      </c>
      <c r="S97" s="39">
        <f t="shared" si="69"/>
        <v>-5.219780219780219</v>
      </c>
      <c r="T97" s="39">
        <f t="shared" si="70"/>
        <v>-5.219780219780219</v>
      </c>
    </row>
    <row r="98" spans="1:20" ht="15" x14ac:dyDescent="0.25">
      <c r="A98">
        <v>1.69</v>
      </c>
      <c r="B98">
        <v>2.16</v>
      </c>
      <c r="C98" s="20">
        <f t="shared" si="71"/>
        <v>5.4678939294323881E-2</v>
      </c>
      <c r="D98" s="17">
        <f>IF(OR($A98="",$B98=""),"",A98*'MPTO_working_2-way'!$G97)</f>
        <v>1.7824074074074072</v>
      </c>
      <c r="E98" s="22">
        <f>IF(OR($A98="",$B98=""),"",B98*'MPTO_working_2-way'!$G97)</f>
        <v>2.2781065088757395</v>
      </c>
      <c r="F98" s="17">
        <f>IF(OR($A98="",$B98=""),"",'MPTO_working_2-way'!D97)</f>
        <v>1.771866809047665</v>
      </c>
      <c r="G98" s="22">
        <f>IF(OR($A98="",$B98=""),"",'MPTO_working_2-way'!E97)</f>
        <v>2.2955603068796377</v>
      </c>
      <c r="H98" s="17">
        <f>IF(OR($A98="",$B98=""),"",'OddsRatio_working_2-way'!M97)</f>
        <v>1.7712506636670706</v>
      </c>
      <c r="I98" s="17">
        <f>IF(OR($A98="",$B98=""),"",'OddsRatio_working_2-way'!N97)</f>
        <v>2.2965953186286989</v>
      </c>
      <c r="J98" s="17">
        <f>IF('Log_working_2-way'!$D97="","",A98^('Log_working_2-way'!$D97))</f>
        <v>1.7663968153317493</v>
      </c>
      <c r="K98" s="22">
        <f>IF('Log_working_2-way'!$D97="","",B98^('Log_working_2-way'!$D97))</f>
        <v>2.3048070920867265</v>
      </c>
      <c r="L98" s="33">
        <f t="shared" si="72"/>
        <v>0.56103896103896111</v>
      </c>
      <c r="M98" s="33">
        <f t="shared" si="73"/>
        <v>0.438961038961039</v>
      </c>
      <c r="N98" s="4">
        <v>100</v>
      </c>
      <c r="O98" s="4">
        <f t="shared" si="65"/>
        <v>40.828402366863905</v>
      </c>
      <c r="P98" s="4">
        <f t="shared" si="66"/>
        <v>53.703703703703695</v>
      </c>
      <c r="Q98" s="4">
        <f t="shared" si="67"/>
        <v>46.296296296296291</v>
      </c>
      <c r="R98" s="4">
        <f t="shared" si="68"/>
        <v>59.171597633136095</v>
      </c>
      <c r="S98" s="39">
        <f t="shared" si="69"/>
        <v>-5.4678939294323854</v>
      </c>
      <c r="T98" s="39">
        <f t="shared" si="70"/>
        <v>-5.4678939294323996</v>
      </c>
    </row>
    <row r="99" spans="1:20" ht="15" x14ac:dyDescent="0.25">
      <c r="A99">
        <v>1.5</v>
      </c>
      <c r="B99">
        <v>2.58</v>
      </c>
      <c r="C99" s="20">
        <f t="shared" si="71"/>
        <v>5.4263565891472743E-2</v>
      </c>
      <c r="D99" s="17">
        <f>IF(OR($A99="",$B99=""),"",A99*'MPTO_working_2-way'!$G98)</f>
        <v>1.581395348837209</v>
      </c>
      <c r="E99" s="22">
        <f>IF(OR($A99="",$B99=""),"",B99*'MPTO_working_2-way'!$G98)</f>
        <v>2.7199999999999998</v>
      </c>
      <c r="F99" s="17">
        <f>IF(OR($A99="",$B99=""),"",'MPTO_working_2-way'!D98)</f>
        <v>1.5636363636363635</v>
      </c>
      <c r="G99" s="22">
        <f>IF(OR($A99="",$B99=""),"",'MPTO_working_2-way'!E98)</f>
        <v>2.7741935483870965</v>
      </c>
      <c r="H99" s="17">
        <f>IF(OR($A99="",$B99=""),"",'OddsRatio_working_2-way'!M98)</f>
        <v>1.5625439504630121</v>
      </c>
      <c r="I99" s="17">
        <f>IF(OR($A99="",$B99=""),"",'OddsRatio_working_2-way'!N98)</f>
        <v>2.7776388834631174</v>
      </c>
      <c r="J99" s="17">
        <f>IF('Log_working_2-way'!$D98="","",A99^('Log_working_2-way'!$D98))</f>
        <v>1.5543607645308282</v>
      </c>
      <c r="K99" s="22">
        <f>IF('Log_working_2-way'!$D98="","",B99^('Log_working_2-way'!$D98))</f>
        <v>2.8038794661813222</v>
      </c>
      <c r="L99" s="33">
        <f t="shared" si="72"/>
        <v>0.63235294117647067</v>
      </c>
      <c r="M99" s="33">
        <f t="shared" si="73"/>
        <v>0.36764705882352944</v>
      </c>
      <c r="N99" s="4">
        <v>100</v>
      </c>
      <c r="O99" s="4">
        <f t="shared" si="65"/>
        <v>33.333333333333329</v>
      </c>
      <c r="P99" s="4">
        <f t="shared" si="66"/>
        <v>61.240310077519375</v>
      </c>
      <c r="Q99" s="4">
        <f t="shared" si="67"/>
        <v>38.759689922480618</v>
      </c>
      <c r="R99" s="4">
        <f t="shared" si="68"/>
        <v>66.666666666666657</v>
      </c>
      <c r="S99" s="39">
        <f t="shared" si="69"/>
        <v>-5.4263565891472894</v>
      </c>
      <c r="T99" s="39">
        <f t="shared" si="70"/>
        <v>-5.4263565891472822</v>
      </c>
    </row>
    <row r="100" spans="1:20" ht="15" x14ac:dyDescent="0.25">
      <c r="A100">
        <v>1.92</v>
      </c>
      <c r="B100">
        <v>1.9</v>
      </c>
      <c r="C100" s="20">
        <f t="shared" si="71"/>
        <v>4.7149122807017552E-2</v>
      </c>
      <c r="D100" s="17">
        <f>IF(OR($A100="",$B100=""),"",A100*'MPTO_working_2-way'!$G99)</f>
        <v>2.0105263157894737</v>
      </c>
      <c r="E100" s="22">
        <f>IF(OR($A100="",$B100=""),"",B100*'MPTO_working_2-way'!$G99)</f>
        <v>1.9895833333333333</v>
      </c>
      <c r="F100" s="17">
        <f>IF(OR($A100="",$B100=""),"",'MPTO_working_2-way'!D99)</f>
        <v>2.0110253583241455</v>
      </c>
      <c r="G100" s="22">
        <f>IF(OR($A100="",$B100=""),"",'MPTO_working_2-way'!E99)</f>
        <v>1.9890948745910577</v>
      </c>
      <c r="H100" s="17">
        <f>IF(OR($A100="",$B100=""),"",'OddsRatio_working_2-way'!M99)</f>
        <v>2.0110500592068727</v>
      </c>
      <c r="I100" s="17">
        <f>IF(OR($A100="",$B100=""),"",'OddsRatio_working_2-way'!N99)</f>
        <v>1.9890707100936806</v>
      </c>
      <c r="J100" s="17">
        <f>IF('Log_working_2-way'!$D99="","",A100^('Log_working_2-way'!$D99))</f>
        <v>2.0112800109902316</v>
      </c>
      <c r="K100" s="22">
        <f>IF('Log_working_2-way'!$D99="","",B100^('Log_working_2-way'!$D99))</f>
        <v>1.9888458084128613</v>
      </c>
      <c r="L100" s="33">
        <f t="shared" si="72"/>
        <v>0.49738219895287955</v>
      </c>
      <c r="M100" s="33">
        <f t="shared" si="73"/>
        <v>0.50261780104712039</v>
      </c>
      <c r="N100" s="4">
        <v>100</v>
      </c>
      <c r="O100" s="4">
        <f t="shared" si="65"/>
        <v>47.916666666666671</v>
      </c>
      <c r="P100" s="4">
        <f t="shared" si="66"/>
        <v>47.368421052631575</v>
      </c>
      <c r="Q100" s="4">
        <f t="shared" si="67"/>
        <v>52.631578947368418</v>
      </c>
      <c r="R100" s="4">
        <f t="shared" si="68"/>
        <v>52.083333333333336</v>
      </c>
      <c r="S100" s="39">
        <f t="shared" si="69"/>
        <v>-4.7149122807017463</v>
      </c>
      <c r="T100" s="39">
        <f t="shared" si="70"/>
        <v>-4.7149122807017605</v>
      </c>
    </row>
    <row r="101" spans="1:20" ht="15" x14ac:dyDescent="0.25">
      <c r="A101">
        <v>1.79</v>
      </c>
      <c r="B101">
        <v>2.0299999999999998</v>
      </c>
      <c r="C101" s="20">
        <f t="shared" si="71"/>
        <v>5.1270055315518537E-2</v>
      </c>
      <c r="D101" s="17">
        <f>IF(OR($A101="",$B101=""),"",A101*'MPTO_working_2-way'!$G100)</f>
        <v>1.8817733990147782</v>
      </c>
      <c r="E101" s="22">
        <f>IF(OR($A101="",$B101=""),"",B101*'MPTO_working_2-way'!$G100)</f>
        <v>2.1340782122905022</v>
      </c>
      <c r="F101" s="17">
        <f>IF(OR($A101="",$B101=""),"",'MPTO_working_2-way'!D100)</f>
        <v>1.8760874616000205</v>
      </c>
      <c r="G101" s="22">
        <f>IF(OR($A101="",$B101=""),"",'MPTO_working_2-way'!E100)</f>
        <v>2.1414385478975744</v>
      </c>
      <c r="H101" s="17">
        <f>IF(OR($A101="",$B101=""),"",'OddsRatio_working_2-way'!M100)</f>
        <v>1.8757798189397472</v>
      </c>
      <c r="I101" s="17">
        <f>IF(OR($A101="",$B101=""),"",'OddsRatio_working_2-way'!N100)</f>
        <v>2.1418395107695432</v>
      </c>
      <c r="J101" s="17">
        <f>IF('Log_working_2-way'!$D100="","",A101^('Log_working_2-way'!$D100))</f>
        <v>1.8731621113375483</v>
      </c>
      <c r="K101" s="22">
        <f>IF('Log_working_2-way'!$D100="","",B101^('Log_working_2-way'!$D100))</f>
        <v>2.1452627032418197</v>
      </c>
      <c r="L101" s="33">
        <f t="shared" si="72"/>
        <v>0.53141361256544506</v>
      </c>
      <c r="M101" s="33">
        <f t="shared" si="73"/>
        <v>0.46858638743455511</v>
      </c>
      <c r="N101" s="4">
        <v>100</v>
      </c>
      <c r="O101" s="4">
        <f t="shared" si="65"/>
        <v>44.134078212290497</v>
      </c>
      <c r="P101" s="4">
        <f t="shared" si="66"/>
        <v>50.73891625615763</v>
      </c>
      <c r="Q101" s="4">
        <f t="shared" si="67"/>
        <v>49.26108374384237</v>
      </c>
      <c r="R101" s="4">
        <f t="shared" si="68"/>
        <v>55.865921787709496</v>
      </c>
      <c r="S101" s="39">
        <f t="shared" si="69"/>
        <v>-5.1270055315518732</v>
      </c>
      <c r="T101" s="39">
        <f t="shared" si="70"/>
        <v>-5.1270055315518661</v>
      </c>
    </row>
    <row r="102" spans="1:20" ht="15" x14ac:dyDescent="0.25">
      <c r="A102">
        <v>1.88</v>
      </c>
      <c r="B102">
        <v>1.94</v>
      </c>
      <c r="C102" s="20">
        <f t="shared" si="71"/>
        <v>4.7378811142794408E-2</v>
      </c>
      <c r="D102" s="17">
        <f>IF(OR($A102="",$B102=""),"",A102*'MPTO_working_2-way'!$G101)</f>
        <v>1.9690721649484533</v>
      </c>
      <c r="E102" s="22">
        <f>IF(OR($A102="",$B102=""),"",B102*'MPTO_working_2-way'!$G101)</f>
        <v>2.0319148936170213</v>
      </c>
      <c r="F102" s="17">
        <f>IF(OR($A102="",$B102=""),"",'MPTO_working_2-way'!D101)</f>
        <v>1.9676305567544234</v>
      </c>
      <c r="G102" s="22">
        <f>IF(OR($A102="",$B102=""),"",'MPTO_working_2-way'!E101)</f>
        <v>2.033452274754683</v>
      </c>
      <c r="H102" s="17">
        <f>IF(OR($A102="",$B102=""),"",'OddsRatio_working_2-way'!M101)</f>
        <v>1.9675588936937933</v>
      </c>
      <c r="I102" s="17">
        <f>IF(OR($A102="",$B102=""),"",'OddsRatio_working_2-way'!N101)</f>
        <v>2.0335288182638238</v>
      </c>
      <c r="J102" s="17">
        <f>IF('Log_working_2-way'!$D101="","",A102^('Log_working_2-way'!$D101))</f>
        <v>1.9668954787958726</v>
      </c>
      <c r="K102" s="22">
        <f>IF('Log_working_2-way'!$D101="","",B102^('Log_working_2-way'!$D101))</f>
        <v>2.0342379522187155</v>
      </c>
      <c r="L102" s="33">
        <f t="shared" si="72"/>
        <v>0.50785340314136129</v>
      </c>
      <c r="M102" s="33">
        <f t="shared" si="73"/>
        <v>0.49214659685863876</v>
      </c>
      <c r="N102" s="4">
        <v>100</v>
      </c>
      <c r="O102" s="4">
        <f t="shared" si="65"/>
        <v>46.808510638297875</v>
      </c>
      <c r="P102" s="4">
        <f t="shared" si="66"/>
        <v>48.453608247422686</v>
      </c>
      <c r="Q102" s="4">
        <f t="shared" si="67"/>
        <v>51.546391752577328</v>
      </c>
      <c r="R102" s="4">
        <f t="shared" si="68"/>
        <v>53.191489361702125</v>
      </c>
      <c r="S102" s="39">
        <f t="shared" si="69"/>
        <v>-4.7378811142794532</v>
      </c>
      <c r="T102" s="39">
        <f t="shared" si="70"/>
        <v>-4.737881114279439</v>
      </c>
    </row>
    <row r="103" spans="1:20" ht="15" x14ac:dyDescent="0.25">
      <c r="A103">
        <v>1.89</v>
      </c>
      <c r="B103">
        <v>1.93</v>
      </c>
      <c r="C103" s="20">
        <f t="shared" si="71"/>
        <v>4.7235244126436093E-2</v>
      </c>
      <c r="D103" s="17">
        <f>IF(OR($A103="",$B103=""),"",A103*'MPTO_working_2-way'!$G102)</f>
        <v>1.9792746113989641</v>
      </c>
      <c r="E103" s="22">
        <f>IF(OR($A103="",$B103=""),"",B103*'MPTO_working_2-way'!$G102)</f>
        <v>2.0211640211640214</v>
      </c>
      <c r="F103" s="17">
        <f>IF(OR($A103="",$B103=""),"",'MPTO_working_2-way'!D102)</f>
        <v>1.9783062613553166</v>
      </c>
      <c r="G103" s="22">
        <f>IF(OR($A103="",$B103=""),"",'MPTO_working_2-way'!E102)</f>
        <v>2.0221747928042801</v>
      </c>
      <c r="H103" s="17">
        <f>IF(OR($A103="",$B103=""),"",'OddsRatio_working_2-way'!M102)</f>
        <v>1.9782582722940953</v>
      </c>
      <c r="I103" s="17">
        <f>IF(OR($A103="",$B103=""),"",'OddsRatio_working_2-way'!N102)</f>
        <v>2.0222249362174249</v>
      </c>
      <c r="J103" s="17">
        <f>IF('Log_working_2-way'!$D102="","",A103^('Log_working_2-way'!$D102))</f>
        <v>1.9778125435355127</v>
      </c>
      <c r="K103" s="22">
        <f>IF('Log_working_2-way'!$D102="","",B103^('Log_working_2-way'!$D102))</f>
        <v>2.0226909100425914</v>
      </c>
      <c r="L103" s="33">
        <f t="shared" si="72"/>
        <v>0.50523560209424079</v>
      </c>
      <c r="M103" s="33">
        <f t="shared" si="73"/>
        <v>0.4947643979057591</v>
      </c>
      <c r="N103" s="4">
        <v>100</v>
      </c>
      <c r="O103" s="4">
        <f t="shared" si="65"/>
        <v>47.089947089947096</v>
      </c>
      <c r="P103" s="4">
        <f t="shared" si="66"/>
        <v>48.186528497409334</v>
      </c>
      <c r="Q103" s="4">
        <f t="shared" si="67"/>
        <v>51.81347150259068</v>
      </c>
      <c r="R103" s="4">
        <f t="shared" si="68"/>
        <v>52.910052910052919</v>
      </c>
      <c r="S103" s="39">
        <f t="shared" si="69"/>
        <v>-4.7235244126435845</v>
      </c>
      <c r="T103" s="39">
        <f t="shared" si="70"/>
        <v>-4.7235244126435845</v>
      </c>
    </row>
    <row r="104" spans="1:20" ht="15" x14ac:dyDescent="0.25">
      <c r="A104">
        <v>1.68</v>
      </c>
      <c r="B104">
        <v>2.31</v>
      </c>
      <c r="C104" s="20">
        <f t="shared" si="71"/>
        <v>2.813852813852824E-2</v>
      </c>
      <c r="D104" s="17">
        <f>IF(OR($A104="",$B104=""),"",A104*'MPTO_working_2-way'!$G103)</f>
        <v>1.7272727272727273</v>
      </c>
      <c r="E104" s="22">
        <f>IF(OR($A104="",$B104=""),"",B104*'MPTO_working_2-way'!$G103)</f>
        <v>2.3750000000000004</v>
      </c>
      <c r="F104" s="17">
        <f>IF(OR($A104="",$B104=""),"",'MPTO_working_2-way'!D103)</f>
        <v>1.7206703910614525</v>
      </c>
      <c r="G104" s="22">
        <f>IF(OR($A104="",$B104=""),"",'MPTO_working_2-way'!E103)</f>
        <v>2.3875968992248064</v>
      </c>
      <c r="H104" s="17">
        <f>IF(OR($A104="",$B104=""),"",'OddsRatio_working_2-way'!M103)</f>
        <v>1.7204748222288193</v>
      </c>
      <c r="I104" s="17">
        <f>IF(OR($A104="",$B104=""),"",'OddsRatio_working_2-way'!N103)</f>
        <v>2.3879735545878726</v>
      </c>
      <c r="J104" s="17">
        <f>IF('Log_working_2-way'!$D103="","",A104^('Log_working_2-way'!$D103))</f>
        <v>1.7174872145429791</v>
      </c>
      <c r="K104" s="22">
        <f>IF('Log_working_2-way'!$D103="","",B104^('Log_working_2-way'!$D103))</f>
        <v>2.3937530589126359</v>
      </c>
      <c r="L104" s="33">
        <f t="shared" si="72"/>
        <v>0.57894736842105265</v>
      </c>
      <c r="M104" s="33">
        <f t="shared" si="73"/>
        <v>0.42105263157894729</v>
      </c>
      <c r="N104" s="4">
        <v>100</v>
      </c>
      <c r="O104" s="4">
        <f t="shared" si="65"/>
        <v>40.476190476190474</v>
      </c>
      <c r="P104" s="4">
        <f t="shared" si="66"/>
        <v>56.709956709956707</v>
      </c>
      <c r="Q104" s="4">
        <f t="shared" si="67"/>
        <v>43.290043290043286</v>
      </c>
      <c r="R104" s="4">
        <f t="shared" si="68"/>
        <v>59.523809523809526</v>
      </c>
      <c r="S104" s="39">
        <f t="shared" si="69"/>
        <v>-2.8138528138528116</v>
      </c>
      <c r="T104" s="39">
        <f t="shared" si="70"/>
        <v>-2.8138528138528187</v>
      </c>
    </row>
    <row r="105" spans="1:20" ht="15" x14ac:dyDescent="0.25">
      <c r="A105">
        <v>2.88</v>
      </c>
      <c r="B105">
        <v>1.47</v>
      </c>
      <c r="C105" s="20">
        <f t="shared" si="71"/>
        <v>2.7494331065759603E-2</v>
      </c>
      <c r="D105" s="17">
        <f>IF(OR($A105="",$B105=""),"",A105*'MPTO_working_2-way'!$G104)</f>
        <v>2.9591836734693877</v>
      </c>
      <c r="E105" s="22">
        <f>IF(OR($A105="",$B105=""),"",B105*'MPTO_working_2-way'!$G104)</f>
        <v>1.5104166666666665</v>
      </c>
      <c r="F105" s="17">
        <f>IF(OR($A105="",$B105=""),"",'MPTO_working_2-way'!D104)</f>
        <v>2.9987250318742027</v>
      </c>
      <c r="G105" s="22">
        <f>IF(OR($A105="",$B105=""),"",'MPTO_working_2-way'!E104)</f>
        <v>1.5003189453540293</v>
      </c>
      <c r="H105" s="17">
        <f>IF(OR($A105="",$B105=""),"",'OddsRatio_working_2-way'!M104)</f>
        <v>3</v>
      </c>
      <c r="I105" s="17">
        <f>IF(OR($A105="",$B105=""),"",'OddsRatio_working_2-way'!N104)</f>
        <v>1.4999999999999998</v>
      </c>
      <c r="J105" s="17">
        <f>IF('Log_working_2-way'!$D104="","",A105^('Log_working_2-way'!$D104))</f>
        <v>3.0186260967676146</v>
      </c>
      <c r="K105" s="22">
        <f>IF('Log_working_2-way'!$D104="","",B105^('Log_working_2-way'!$D104))</f>
        <v>1.4953864420960512</v>
      </c>
      <c r="L105" s="33">
        <f t="shared" si="72"/>
        <v>0.33793103448275863</v>
      </c>
      <c r="M105" s="33">
        <f t="shared" si="73"/>
        <v>0.66206896551724148</v>
      </c>
      <c r="N105" s="4">
        <v>100</v>
      </c>
      <c r="O105" s="4">
        <f t="shared" si="65"/>
        <v>65.277777777777771</v>
      </c>
      <c r="P105" s="4">
        <f t="shared" si="66"/>
        <v>31.972789115646258</v>
      </c>
      <c r="Q105" s="4">
        <f t="shared" si="67"/>
        <v>68.027210884353735</v>
      </c>
      <c r="R105" s="4">
        <f t="shared" si="68"/>
        <v>34.722222222222221</v>
      </c>
      <c r="S105" s="39">
        <f t="shared" si="69"/>
        <v>-2.7494331065759638</v>
      </c>
      <c r="T105" s="39">
        <f t="shared" si="70"/>
        <v>-2.7494331065759638</v>
      </c>
    </row>
    <row r="106" spans="1:20" ht="15" x14ac:dyDescent="0.25">
      <c r="A106">
        <v>2.46</v>
      </c>
      <c r="B106">
        <v>1.61</v>
      </c>
      <c r="C106" s="20">
        <f t="shared" si="71"/>
        <v>2.7622077463010708E-2</v>
      </c>
      <c r="D106" s="17">
        <f>IF(OR($A106="",$B106=""),"",A106*'MPTO_working_2-way'!$G105)</f>
        <v>2.5279503105590062</v>
      </c>
      <c r="E106" s="22">
        <f>IF(OR($A106="",$B106=""),"",B106*'MPTO_working_2-way'!$G105)</f>
        <v>1.6544715447154474</v>
      </c>
      <c r="F106" s="17">
        <f>IF(OR($A106="",$B106=""),"",'MPTO_working_2-way'!D105)</f>
        <v>2.5465183565871534</v>
      </c>
      <c r="G106" s="22">
        <f>IF(OR($A106="",$B106=""),"",'MPTO_working_2-way'!E105)</f>
        <v>1.6466137280172954</v>
      </c>
      <c r="H106" s="17">
        <f>IF(OR($A106="",$B106=""),"",'OddsRatio_working_2-way'!M105)</f>
        <v>2.5470755065447905</v>
      </c>
      <c r="I106" s="17">
        <f>IF(OR($A106="",$B106=""),"",'OddsRatio_working_2-way'!N105)</f>
        <v>1.646380862323509</v>
      </c>
      <c r="J106" s="17">
        <f>IF('Log_working_2-way'!$D105="","",A106^('Log_working_2-way'!$D105))</f>
        <v>2.5556457416740908</v>
      </c>
      <c r="K106" s="22">
        <f>IF('Log_working_2-way'!$D105="","",B106^('Log_working_2-way'!$D105))</f>
        <v>1.6428198742239617</v>
      </c>
      <c r="L106" s="33">
        <f t="shared" si="72"/>
        <v>0.39557739557739557</v>
      </c>
      <c r="M106" s="33">
        <f t="shared" si="73"/>
        <v>0.60442260442260431</v>
      </c>
      <c r="N106" s="4">
        <v>100</v>
      </c>
      <c r="O106" s="4">
        <f t="shared" si="65"/>
        <v>59.349593495934961</v>
      </c>
      <c r="P106" s="4">
        <f t="shared" si="66"/>
        <v>37.888198757763973</v>
      </c>
      <c r="Q106" s="4">
        <f t="shared" si="67"/>
        <v>62.11180124223602</v>
      </c>
      <c r="R106" s="4">
        <f t="shared" si="68"/>
        <v>40.650406504065039</v>
      </c>
      <c r="S106" s="39">
        <f t="shared" si="69"/>
        <v>-2.7622077463010584</v>
      </c>
      <c r="T106" s="39">
        <f t="shared" si="70"/>
        <v>-2.7622077463010655</v>
      </c>
    </row>
    <row r="107" spans="1:20" ht="15" x14ac:dyDescent="0.25">
      <c r="A107">
        <v>1.65</v>
      </c>
      <c r="B107">
        <v>2.36</v>
      </c>
      <c r="C107" s="20">
        <f t="shared" si="71"/>
        <v>2.9789419619928204E-2</v>
      </c>
      <c r="D107" s="17">
        <f>IF(OR($A107="",$B107=""),"",A107*'MPTO_working_2-way'!$G106)</f>
        <v>1.6991525423728815</v>
      </c>
      <c r="E107" s="22">
        <f>IF(OR($A107="",$B107=""),"",B107*'MPTO_working_2-way'!$G106)</f>
        <v>2.4303030303030306</v>
      </c>
      <c r="F107" s="17">
        <f>IF(OR($A107="",$B107=""),"",'MPTO_working_2-way'!D106)</f>
        <v>1.691572545612511</v>
      </c>
      <c r="G107" s="22">
        <f>IF(OR($A107="",$B107=""),"",'MPTO_working_2-way'!E106)</f>
        <v>2.4459798994974875</v>
      </c>
      <c r="H107" s="17">
        <f>IF(OR($A107="",$B107=""),"",'OddsRatio_working_2-way'!M106)</f>
        <v>1.6913328984437157</v>
      </c>
      <c r="I107" s="17">
        <f>IF(OR($A107="",$B107=""),"",'OddsRatio_working_2-way'!N106)</f>
        <v>2.4464811413591585</v>
      </c>
      <c r="J107" s="17">
        <f>IF('Log_working_2-way'!$D106="","",A107^('Log_working_2-way'!$D106))</f>
        <v>1.6878976211702592</v>
      </c>
      <c r="K107" s="22">
        <f>IF('Log_working_2-way'!$D106="","",B107^('Log_working_2-way'!$D106))</f>
        <v>2.4537046927110477</v>
      </c>
      <c r="L107" s="33">
        <f t="shared" si="72"/>
        <v>0.58852867830423938</v>
      </c>
      <c r="M107" s="33">
        <f t="shared" si="73"/>
        <v>0.41147132169576056</v>
      </c>
      <c r="N107" s="4">
        <v>100</v>
      </c>
      <c r="O107" s="4">
        <f t="shared" si="65"/>
        <v>39.393939393939398</v>
      </c>
      <c r="P107" s="4">
        <f t="shared" si="66"/>
        <v>57.627118644067799</v>
      </c>
      <c r="Q107" s="4">
        <f t="shared" si="67"/>
        <v>42.372881355932208</v>
      </c>
      <c r="R107" s="4">
        <f t="shared" si="68"/>
        <v>60.606060606060609</v>
      </c>
      <c r="S107" s="39">
        <f t="shared" si="69"/>
        <v>-2.9789419619928097</v>
      </c>
      <c r="T107" s="39">
        <f t="shared" si="70"/>
        <v>-2.9789419619928097</v>
      </c>
    </row>
    <row r="108" spans="1:20" ht="15" x14ac:dyDescent="0.25">
      <c r="A108">
        <v>2.58</v>
      </c>
      <c r="B108">
        <v>1.53</v>
      </c>
      <c r="C108" s="20">
        <f t="shared" si="71"/>
        <v>4.1191670466636188E-2</v>
      </c>
      <c r="D108" s="17">
        <f>IF(OR($A108="",$B108=""),"",A108*'MPTO_working_2-way'!$G107)</f>
        <v>2.6862745098039214</v>
      </c>
      <c r="E108" s="22">
        <f>IF(OR($A108="",$B108=""),"",B108*'MPTO_working_2-way'!$G107)</f>
        <v>1.5930232558139534</v>
      </c>
      <c r="F108" s="17">
        <f>IF(OR($A108="",$B108=""),"",'MPTO_working_2-way'!D107)</f>
        <v>2.7247877407330705</v>
      </c>
      <c r="G108" s="22">
        <f>IF(OR($A108="",$B108=""),"",'MPTO_working_2-way'!E107)</f>
        <v>1.5797814863729138</v>
      </c>
      <c r="H108" s="17">
        <f>IF(OR($A108="",$B108=""),"",'OddsRatio_working_2-way'!M107)</f>
        <v>2.7265955158842785</v>
      </c>
      <c r="I108" s="17">
        <f>IF(OR($A108="",$B108=""),"",'OddsRatio_working_2-way'!N107)</f>
        <v>1.579174445201688</v>
      </c>
      <c r="J108" s="17">
        <f>IF('Log_working_2-way'!$D107="","",A108^('Log_working_2-way'!$D107))</f>
        <v>2.7448481376925802</v>
      </c>
      <c r="K108" s="22">
        <f>IF('Log_working_2-way'!$D107="","",B108^('Log_working_2-way'!$D107))</f>
        <v>1.5731157791885362</v>
      </c>
      <c r="L108" s="33">
        <f t="shared" si="72"/>
        <v>0.37226277372262778</v>
      </c>
      <c r="M108" s="33">
        <f t="shared" si="73"/>
        <v>0.62773722627737227</v>
      </c>
      <c r="N108" s="4">
        <v>100</v>
      </c>
      <c r="O108" s="4">
        <f t="shared" si="65"/>
        <v>61.240310077519375</v>
      </c>
      <c r="P108" s="4">
        <f t="shared" si="66"/>
        <v>34.640522875816991</v>
      </c>
      <c r="Q108" s="4">
        <f t="shared" si="67"/>
        <v>65.359477124183002</v>
      </c>
      <c r="R108" s="4">
        <f t="shared" si="68"/>
        <v>38.759689922480618</v>
      </c>
      <c r="S108" s="39">
        <f t="shared" si="69"/>
        <v>-4.1191670466636268</v>
      </c>
      <c r="T108" s="39">
        <f t="shared" si="70"/>
        <v>-4.1191670466636268</v>
      </c>
    </row>
    <row r="109" spans="1:20" ht="15" x14ac:dyDescent="0.25">
      <c r="A109">
        <v>2.82</v>
      </c>
      <c r="B109">
        <v>1.45</v>
      </c>
      <c r="C109" s="20">
        <f t="shared" si="71"/>
        <v>4.4265101491807402E-2</v>
      </c>
      <c r="D109" s="17">
        <f>IF(OR($A109="",$B109=""),"",A109*'MPTO_working_2-way'!$G108)</f>
        <v>2.9448275862068969</v>
      </c>
      <c r="E109" s="22">
        <f>IF(OR($A109="",$B109=""),"",B109*'MPTO_working_2-way'!$G108)</f>
        <v>1.5141843971631206</v>
      </c>
      <c r="F109" s="17">
        <f>IF(OR($A109="",$B109=""),"",'MPTO_working_2-way'!D108)</f>
        <v>3.0077234277307836</v>
      </c>
      <c r="G109" s="22">
        <f>IF(OR($A109="",$B109=""),"",'MPTO_working_2-way'!E108)</f>
        <v>1.4980765708005128</v>
      </c>
      <c r="H109" s="17">
        <f>IF(OR($A109="",$B109=""),"",'OddsRatio_working_2-way'!M108)</f>
        <v>3.0110804171997816</v>
      </c>
      <c r="I109" s="17">
        <f>IF(OR($A109="",$B109=""),"",'OddsRatio_working_2-way'!N108)</f>
        <v>1.4972451580988471</v>
      </c>
      <c r="J109" s="17">
        <f>IF('Log_working_2-way'!$D108="","",A109^('Log_working_2-way'!$D108))</f>
        <v>3.0415093542770597</v>
      </c>
      <c r="K109" s="22">
        <f>IF('Log_working_2-way'!$D108="","",B109^('Log_working_2-way'!$D108))</f>
        <v>1.4898336605231339</v>
      </c>
      <c r="L109" s="33">
        <f t="shared" si="72"/>
        <v>0.33957845433255268</v>
      </c>
      <c r="M109" s="33">
        <f t="shared" si="73"/>
        <v>0.66042154566744726</v>
      </c>
      <c r="N109" s="4">
        <v>100</v>
      </c>
      <c r="O109" s="4">
        <f t="shared" si="65"/>
        <v>64.539007092198588</v>
      </c>
      <c r="P109" s="4">
        <f t="shared" si="66"/>
        <v>31.03448275862069</v>
      </c>
      <c r="Q109" s="4">
        <f t="shared" si="67"/>
        <v>68.965517241379317</v>
      </c>
      <c r="R109" s="4">
        <f t="shared" si="68"/>
        <v>35.460992907801419</v>
      </c>
      <c r="S109" s="39">
        <f t="shared" si="69"/>
        <v>-4.4265101491807286</v>
      </c>
      <c r="T109" s="39">
        <f t="shared" si="70"/>
        <v>-4.4265101491807286</v>
      </c>
    </row>
    <row r="110" spans="1:20" ht="15" x14ac:dyDescent="0.25">
      <c r="A110">
        <v>1.85</v>
      </c>
      <c r="B110">
        <v>2</v>
      </c>
      <c r="C110" s="20">
        <f t="shared" si="71"/>
        <v>4.0540540540540349E-2</v>
      </c>
      <c r="D110" s="17">
        <f>IF(OR($A110="",$B110=""),"",A110*'MPTO_working_2-way'!$G109)</f>
        <v>1.9249999999999998</v>
      </c>
      <c r="E110" s="22">
        <f>IF(OR($A110="",$B110=""),"",B110*'MPTO_working_2-way'!$G109)</f>
        <v>2.0810810810810807</v>
      </c>
      <c r="F110" s="17">
        <f>IF(OR($A110="",$B110=""),"",'MPTO_working_2-way'!D109)</f>
        <v>1.9220779220779218</v>
      </c>
      <c r="G110" s="22">
        <f>IF(OR($A110="",$B110=""),"",'MPTO_working_2-way'!E109)</f>
        <v>2.0845070422535206</v>
      </c>
      <c r="H110" s="17">
        <f>IF(OR($A110="",$B110=""),"",'OddsRatio_working_2-way'!M109)</f>
        <v>1.9219544457292885</v>
      </c>
      <c r="I110" s="17">
        <f>IF(OR($A110="",$B110=""),"",'OddsRatio_working_2-way'!N109)</f>
        <v>2.0846522890932806</v>
      </c>
      <c r="J110" s="17">
        <f>IF('Log_working_2-way'!$D109="","",A110^('Log_working_2-way'!$D109))</f>
        <v>1.9206189818740487</v>
      </c>
      <c r="K110" s="22">
        <f>IF('Log_working_2-way'!$D109="","",B110^('Log_working_2-way'!$D109))</f>
        <v>2.086225702151145</v>
      </c>
      <c r="L110" s="33">
        <f t="shared" si="72"/>
        <v>0.51948051948051954</v>
      </c>
      <c r="M110" s="33">
        <f t="shared" si="73"/>
        <v>0.48051948051948062</v>
      </c>
      <c r="N110" s="4">
        <v>100</v>
      </c>
      <c r="O110" s="4">
        <f t="shared" si="65"/>
        <v>45.945945945945937</v>
      </c>
      <c r="P110" s="4">
        <f t="shared" si="66"/>
        <v>50</v>
      </c>
      <c r="Q110" s="4">
        <f t="shared" si="67"/>
        <v>50</v>
      </c>
      <c r="R110" s="4">
        <f t="shared" si="68"/>
        <v>54.054054054054049</v>
      </c>
      <c r="S110" s="39">
        <f t="shared" si="69"/>
        <v>-4.0540540540540633</v>
      </c>
      <c r="T110" s="39">
        <f t="shared" si="70"/>
        <v>-4.0540540540540491</v>
      </c>
    </row>
    <row r="111" spans="1:20" ht="15" x14ac:dyDescent="0.25">
      <c r="A111">
        <v>1.53</v>
      </c>
      <c r="B111">
        <v>2.58</v>
      </c>
      <c r="C111" s="20">
        <f t="shared" si="71"/>
        <v>4.1191670466636188E-2</v>
      </c>
      <c r="D111" s="17">
        <f>IF(OR($A111="",$B111=""),"",A111*'MPTO_working_2-way'!$G110)</f>
        <v>1.5930232558139534</v>
      </c>
      <c r="E111" s="22">
        <f>IF(OR($A111="",$B111=""),"",B111*'MPTO_working_2-way'!$G110)</f>
        <v>2.6862745098039214</v>
      </c>
      <c r="F111" s="17">
        <f>IF(OR($A111="",$B111=""),"",'MPTO_working_2-way'!D110)</f>
        <v>1.5797814863729138</v>
      </c>
      <c r="G111" s="22">
        <f>IF(OR($A111="",$B111=""),"",'MPTO_working_2-way'!E110)</f>
        <v>2.7247877407330705</v>
      </c>
      <c r="H111" s="17">
        <f>IF(OR($A111="",$B111=""),"",'OddsRatio_working_2-way'!M110)</f>
        <v>1.579174445201688</v>
      </c>
      <c r="I111" s="17">
        <f>IF(OR($A111="",$B111=""),"",'OddsRatio_working_2-way'!N110)</f>
        <v>2.7265955158842785</v>
      </c>
      <c r="J111" s="17">
        <f>IF('Log_working_2-way'!$D110="","",A111^('Log_working_2-way'!$D110))</f>
        <v>1.5731157791885362</v>
      </c>
      <c r="K111" s="22">
        <f>IF('Log_working_2-way'!$D110="","",B111^('Log_working_2-way'!$D110))</f>
        <v>2.7448481376925802</v>
      </c>
      <c r="L111" s="33">
        <f t="shared" si="72"/>
        <v>0.62773722627737227</v>
      </c>
      <c r="M111" s="33">
        <f t="shared" si="73"/>
        <v>0.37226277372262778</v>
      </c>
      <c r="N111" s="4">
        <v>100</v>
      </c>
      <c r="O111" s="4">
        <f t="shared" si="65"/>
        <v>34.640522875816991</v>
      </c>
      <c r="P111" s="4">
        <f t="shared" si="66"/>
        <v>61.240310077519375</v>
      </c>
      <c r="Q111" s="4">
        <f t="shared" si="67"/>
        <v>38.759689922480618</v>
      </c>
      <c r="R111" s="4">
        <f t="shared" si="68"/>
        <v>65.359477124183002</v>
      </c>
      <c r="S111" s="39">
        <f t="shared" si="69"/>
        <v>-4.1191670466636268</v>
      </c>
      <c r="T111" s="39">
        <f t="shared" si="70"/>
        <v>-4.1191670466636268</v>
      </c>
    </row>
    <row r="112" spans="1:20" ht="15" x14ac:dyDescent="0.25">
      <c r="A112">
        <v>1.7</v>
      </c>
      <c r="B112">
        <v>2.25</v>
      </c>
      <c r="C112" s="20">
        <f t="shared" si="71"/>
        <v>3.2679738562091387E-2</v>
      </c>
      <c r="D112" s="17">
        <f>IF(OR($A112="",$B112=""),"",A112*'MPTO_working_2-way'!$G111)</f>
        <v>1.7555555555555553</v>
      </c>
      <c r="E112" s="22">
        <f>IF(OR($A112="",$B112=""),"",B112*'MPTO_working_2-way'!$G111)</f>
        <v>2.3235294117647056</v>
      </c>
      <c r="F112" s="17">
        <f>IF(OR($A112="",$B112=""),"",'MPTO_working_2-way'!D111)</f>
        <v>1.7485714285714284</v>
      </c>
      <c r="G112" s="22">
        <f>IF(OR($A112="",$B112=""),"",'MPTO_working_2-way'!E111)</f>
        <v>2.3358778625954195</v>
      </c>
      <c r="H112" s="17">
        <f>IF(OR($A112="",$B112=""),"",'OddsRatio_working_2-way'!M111)</f>
        <v>1.7483314773547878</v>
      </c>
      <c r="I112" s="17">
        <f>IF(OR($A112="",$B112=""),"",'OddsRatio_working_2-way'!N111)</f>
        <v>2.3363062095621219</v>
      </c>
      <c r="J112" s="17">
        <f>IF('Log_working_2-way'!$D111="","",A112^('Log_working_2-way'!$D111))</f>
        <v>1.7451629298644922</v>
      </c>
      <c r="K112" s="22">
        <f>IF('Log_working_2-way'!$D111="","",B112^('Log_working_2-way'!$D111))</f>
        <v>2.3419883892799152</v>
      </c>
      <c r="L112" s="33">
        <f t="shared" si="72"/>
        <v>0.569620253164557</v>
      </c>
      <c r="M112" s="33">
        <f t="shared" si="73"/>
        <v>0.43037974683544311</v>
      </c>
      <c r="N112" s="4">
        <v>100</v>
      </c>
      <c r="O112" s="4">
        <f t="shared" si="65"/>
        <v>41.176470588235297</v>
      </c>
      <c r="P112" s="4">
        <f t="shared" si="66"/>
        <v>55.55555555555555</v>
      </c>
      <c r="Q112" s="4">
        <f t="shared" si="67"/>
        <v>44.444444444444443</v>
      </c>
      <c r="R112" s="4">
        <f t="shared" si="68"/>
        <v>58.82352941176471</v>
      </c>
      <c r="S112" s="39">
        <f t="shared" si="69"/>
        <v>-3.2679738562091458</v>
      </c>
      <c r="T112" s="39">
        <f t="shared" si="70"/>
        <v>-3.26797385620916</v>
      </c>
    </row>
    <row r="113" spans="1:20" ht="15" x14ac:dyDescent="0.25">
      <c r="A113">
        <v>1.71</v>
      </c>
      <c r="B113">
        <v>2.2400000000000002</v>
      </c>
      <c r="C113" s="20">
        <f t="shared" si="71"/>
        <v>3.1223893065998265E-2</v>
      </c>
      <c r="D113" s="17">
        <f>IF(OR($A113="",$B113=""),"",A113*'MPTO_working_2-way'!$G112)</f>
        <v>1.763392857142857</v>
      </c>
      <c r="E113" s="22">
        <f>IF(OR($A113="",$B113=""),"",B113*'MPTO_working_2-way'!$G112)</f>
        <v>2.3099415204678362</v>
      </c>
      <c r="F113" s="17">
        <f>IF(OR($A113="",$B113=""),"",'MPTO_working_2-way'!D112)</f>
        <v>1.7569030364186771</v>
      </c>
      <c r="G113" s="22">
        <f>IF(OR($A113="",$B113=""),"",'MPTO_working_2-way'!E112)</f>
        <v>2.3211731911283482</v>
      </c>
      <c r="H113" s="17">
        <f>IF(OR($A113="",$B113=""),"",'OddsRatio_working_2-way'!M112)</f>
        <v>1.7566905874670904</v>
      </c>
      <c r="I113" s="17">
        <f>IF(OR($A113="",$B113=""),"",'OddsRatio_working_2-way'!N112)</f>
        <v>2.3215441245904116</v>
      </c>
      <c r="J113" s="17">
        <f>IF('Log_working_2-way'!$D112="","",A113^('Log_working_2-way'!$D112))</f>
        <v>1.7537492606317167</v>
      </c>
      <c r="K113" s="22">
        <f>IF('Log_working_2-way'!$D112="","",B113^('Log_working_2-way'!$D112))</f>
        <v>2.3267011355498624</v>
      </c>
      <c r="L113" s="33">
        <f t="shared" si="72"/>
        <v>0.56708860759493673</v>
      </c>
      <c r="M113" s="33">
        <f t="shared" si="73"/>
        <v>0.43291139240506332</v>
      </c>
      <c r="N113" s="4">
        <v>100</v>
      </c>
      <c r="O113" s="4">
        <f t="shared" si="65"/>
        <v>41.520467836257311</v>
      </c>
      <c r="P113" s="4">
        <f t="shared" si="66"/>
        <v>55.357142857142868</v>
      </c>
      <c r="Q113" s="4">
        <f t="shared" si="67"/>
        <v>44.642857142857139</v>
      </c>
      <c r="R113" s="4">
        <f t="shared" si="68"/>
        <v>58.479532163742689</v>
      </c>
      <c r="S113" s="39">
        <f t="shared" si="69"/>
        <v>-3.1223893065998283</v>
      </c>
      <c r="T113" s="39">
        <f t="shared" si="70"/>
        <v>-3.1223893065998212</v>
      </c>
    </row>
    <row r="114" spans="1:20" ht="15" x14ac:dyDescent="0.25">
      <c r="A114">
        <v>1.97</v>
      </c>
      <c r="B114">
        <v>1.92</v>
      </c>
      <c r="C114" s="20">
        <f t="shared" si="71"/>
        <v>2.844754653130277E-2</v>
      </c>
      <c r="D114" s="17">
        <f>IF(OR($A114="",$B114=""),"",A114*'MPTO_working_2-way'!$G113)</f>
        <v>2.0260416666666665</v>
      </c>
      <c r="E114" s="22">
        <f>IF(OR($A114="",$B114=""),"",B114*'MPTO_working_2-way'!$G113)</f>
        <v>1.9746192893401013</v>
      </c>
      <c r="F114" s="17">
        <f>IF(OR($A114="",$B114=""),"",'MPTO_working_2-way'!D113)</f>
        <v>2.0267924123888115</v>
      </c>
      <c r="G114" s="22">
        <f>IF(OR($A114="",$B114=""),"",'MPTO_working_2-way'!E113)</f>
        <v>1.9739066903246005</v>
      </c>
      <c r="H114" s="17">
        <f>IF(OR($A114="",$B114=""),"",'OddsRatio_working_2-way'!M113)</f>
        <v>2.0268144068364817</v>
      </c>
      <c r="I114" s="17">
        <f>IF(OR($A114="",$B114=""),"",'OddsRatio_working_2-way'!N113)</f>
        <v>1.9738858291644976</v>
      </c>
      <c r="J114" s="17">
        <f>IF('Log_working_2-way'!$D113="","",A114^('Log_working_2-way'!$D113))</f>
        <v>2.0271548987306875</v>
      </c>
      <c r="K114" s="22">
        <f>IF('Log_working_2-way'!$D113="","",B114^('Log_working_2-way'!$D113))</f>
        <v>1.9735629954505829</v>
      </c>
      <c r="L114" s="33">
        <f t="shared" si="72"/>
        <v>0.49357326478149105</v>
      </c>
      <c r="M114" s="33">
        <f t="shared" si="73"/>
        <v>0.50642673521850901</v>
      </c>
      <c r="N114" s="4">
        <v>100</v>
      </c>
      <c r="O114" s="4">
        <f t="shared" si="65"/>
        <v>49.238578680203041</v>
      </c>
      <c r="P114" s="4">
        <f t="shared" si="66"/>
        <v>47.916666666666671</v>
      </c>
      <c r="Q114" s="4">
        <f t="shared" si="67"/>
        <v>52.083333333333336</v>
      </c>
      <c r="R114" s="4">
        <f t="shared" si="68"/>
        <v>50.761421319796952</v>
      </c>
      <c r="S114" s="39">
        <f t="shared" si="69"/>
        <v>-2.8447546531302947</v>
      </c>
      <c r="T114" s="39">
        <f t="shared" si="70"/>
        <v>-2.8447546531302805</v>
      </c>
    </row>
    <row r="115" spans="1:20" ht="15" x14ac:dyDescent="0.25">
      <c r="A115">
        <v>1.54</v>
      </c>
      <c r="B115">
        <v>2.59</v>
      </c>
      <c r="C115" s="20">
        <f t="shared" si="71"/>
        <v>3.5451035451035562E-2</v>
      </c>
      <c r="D115" s="17">
        <f>IF(OR($A115="",$B115=""),"",A115*'MPTO_working_2-way'!$G114)</f>
        <v>1.5945945945945947</v>
      </c>
      <c r="E115" s="22">
        <f>IF(OR($A115="",$B115=""),"",B115*'MPTO_working_2-way'!$G114)</f>
        <v>2.6818181818181821</v>
      </c>
      <c r="F115" s="17">
        <f>IF(OR($A115="",$B115=""),"",'MPTO_working_2-way'!D114)</f>
        <v>1.583217560433454</v>
      </c>
      <c r="G115" s="22">
        <f>IF(OR($A115="",$B115=""),"",'MPTO_working_2-way'!E114)</f>
        <v>2.7146260123868511</v>
      </c>
      <c r="H115" s="17">
        <f>IF(OR($A115="",$B115=""),"",'OddsRatio_working_2-way'!M114)</f>
        <v>1.5827715174143586</v>
      </c>
      <c r="I115" s="17">
        <f>IF(OR($A115="",$B115=""),"",'OddsRatio_working_2-way'!N114)</f>
        <v>2.7159383568311668</v>
      </c>
      <c r="J115" s="17">
        <f>IF('Log_working_2-way'!$D114="","",A115^('Log_working_2-way'!$D114))</f>
        <v>1.5775817480869365</v>
      </c>
      <c r="K115" s="22">
        <f>IF('Log_working_2-way'!$D114="","",B115^('Log_working_2-way'!$D114))</f>
        <v>2.7313566491877532</v>
      </c>
      <c r="L115" s="33">
        <f t="shared" si="72"/>
        <v>0.6271186440677966</v>
      </c>
      <c r="M115" s="33">
        <f t="shared" si="73"/>
        <v>0.37288135593220334</v>
      </c>
      <c r="N115" s="4">
        <v>100</v>
      </c>
      <c r="O115" s="4">
        <f t="shared" si="65"/>
        <v>35.064935064935064</v>
      </c>
      <c r="P115" s="4">
        <f t="shared" si="66"/>
        <v>61.389961389961393</v>
      </c>
      <c r="Q115" s="4">
        <f t="shared" si="67"/>
        <v>38.610038610038607</v>
      </c>
      <c r="R115" s="4">
        <f t="shared" si="68"/>
        <v>64.935064935064929</v>
      </c>
      <c r="S115" s="39">
        <f t="shared" si="69"/>
        <v>-3.5451035451035438</v>
      </c>
      <c r="T115" s="39">
        <f t="shared" si="70"/>
        <v>-3.5451035451035366</v>
      </c>
    </row>
    <row r="116" spans="1:20" ht="15" x14ac:dyDescent="0.25">
      <c r="A116">
        <v>2.78</v>
      </c>
      <c r="B116">
        <v>1.51</v>
      </c>
      <c r="C116" s="20">
        <f t="shared" si="71"/>
        <v>2.1963885844966446E-2</v>
      </c>
      <c r="D116" s="17">
        <f>IF(OR($A116="",$B116=""),"",A116*'MPTO_working_2-way'!$G115)</f>
        <v>2.8410596026490067</v>
      </c>
      <c r="E116" s="22">
        <f>IF(OR($A116="",$B116=""),"",B116*'MPTO_working_2-way'!$G115)</f>
        <v>1.5431654676258992</v>
      </c>
      <c r="F116" s="17">
        <f>IF(OR($A116="",$B116=""),"",'MPTO_working_2-way'!D115)</f>
        <v>2.86754559737687</v>
      </c>
      <c r="G116" s="22">
        <f>IF(OR($A116="",$B116=""),"",'MPTO_working_2-way'!E115)</f>
        <v>1.5354621602838436</v>
      </c>
      <c r="H116" s="17">
        <f>IF(OR($A116="",$B116=""),"",'OddsRatio_working_2-way'!M115)</f>
        <v>2.868206647678829</v>
      </c>
      <c r="I116" s="17">
        <f>IF(OR($A116="",$B116=""),"",'OddsRatio_working_2-way'!N115)</f>
        <v>1.5352726911888781</v>
      </c>
      <c r="J116" s="17">
        <f>IF('Log_working_2-way'!$D115="","",A116^('Log_working_2-way'!$D115))</f>
        <v>2.8805082136248314</v>
      </c>
      <c r="K116" s="22">
        <f>IF('Log_working_2-way'!$D115="","",B116^('Log_working_2-way'!$D115))</f>
        <v>1.5317711418406479</v>
      </c>
      <c r="L116" s="33">
        <f t="shared" si="72"/>
        <v>0.351981351981352</v>
      </c>
      <c r="M116" s="33">
        <f t="shared" si="73"/>
        <v>0.64801864801864806</v>
      </c>
      <c r="N116" s="4">
        <v>100</v>
      </c>
      <c r="O116" s="4">
        <f t="shared" si="65"/>
        <v>64.02877697841727</v>
      </c>
      <c r="P116" s="4">
        <f t="shared" si="66"/>
        <v>33.774834437086092</v>
      </c>
      <c r="Q116" s="4">
        <f t="shared" si="67"/>
        <v>66.225165562913915</v>
      </c>
      <c r="R116" s="4">
        <f t="shared" si="68"/>
        <v>35.971223021582738</v>
      </c>
      <c r="S116" s="39">
        <f t="shared" si="69"/>
        <v>-2.1963885844966455</v>
      </c>
      <c r="T116" s="39">
        <f t="shared" si="70"/>
        <v>-2.1963885844966455</v>
      </c>
    </row>
    <row r="117" spans="1:20" ht="15" x14ac:dyDescent="0.25">
      <c r="A117">
        <v>2.41</v>
      </c>
      <c r="B117">
        <v>1.61</v>
      </c>
      <c r="C117" s="20">
        <f t="shared" si="71"/>
        <v>3.6055771758459754E-2</v>
      </c>
      <c r="D117" s="17">
        <f>IF(OR($A117="",$B117=""),"",A117*'MPTO_working_2-way'!$G116)</f>
        <v>2.4968944099378882</v>
      </c>
      <c r="E117" s="22">
        <f>IF(OR($A117="",$B117=""),"",B117*'MPTO_working_2-way'!$G116)</f>
        <v>1.6680497925311204</v>
      </c>
      <c r="F117" s="17">
        <f>IF(OR($A117="",$B117=""),"",'MPTO_working_2-way'!D116)</f>
        <v>2.5194636537774748</v>
      </c>
      <c r="G117" s="22">
        <f>IF(OR($A117="",$B117=""),"",'MPTO_working_2-way'!E116)</f>
        <v>1.6581269630990791</v>
      </c>
      <c r="H117" s="17">
        <f>IF(OR($A117="",$B117=""),"",'OddsRatio_working_2-way'!M116)</f>
        <v>2.5203537120802069</v>
      </c>
      <c r="I117" s="17">
        <f>IF(OR($A117="",$B117=""),"",'OddsRatio_working_2-way'!N116)</f>
        <v>1.6577416768573945</v>
      </c>
      <c r="J117" s="17">
        <f>IF('Log_working_2-way'!$D116="","",A117^('Log_working_2-way'!$D116))</f>
        <v>2.5308665033437969</v>
      </c>
      <c r="K117" s="22">
        <f>IF('Log_working_2-way'!$D116="","",B117^('Log_working_2-way'!$D116))</f>
        <v>1.6532248225535031</v>
      </c>
      <c r="L117" s="33">
        <f t="shared" si="72"/>
        <v>0.40049751243781095</v>
      </c>
      <c r="M117" s="33">
        <f t="shared" si="73"/>
        <v>0.59950248756218905</v>
      </c>
      <c r="N117" s="4">
        <v>100</v>
      </c>
      <c r="O117" s="4">
        <f t="shared" si="65"/>
        <v>58.50622406639004</v>
      </c>
      <c r="P117" s="4">
        <f t="shared" si="66"/>
        <v>37.888198757763973</v>
      </c>
      <c r="Q117" s="4">
        <f t="shared" si="67"/>
        <v>62.11180124223602</v>
      </c>
      <c r="R117" s="4">
        <f t="shared" si="68"/>
        <v>41.493775933609953</v>
      </c>
      <c r="S117" s="39">
        <f t="shared" si="69"/>
        <v>-3.6055771758459798</v>
      </c>
      <c r="T117" s="39">
        <f t="shared" si="70"/>
        <v>-3.6055771758459798</v>
      </c>
    </row>
    <row r="118" spans="1:20" ht="15" x14ac:dyDescent="0.25">
      <c r="A118">
        <v>1.96</v>
      </c>
      <c r="B118">
        <v>1.91</v>
      </c>
      <c r="C118" s="20">
        <f t="shared" si="71"/>
        <v>3.3764291056736839E-2</v>
      </c>
      <c r="D118" s="17">
        <f>IF(OR($A118="",$B118=""),"",A118*'MPTO_working_2-way'!$G117)</f>
        <v>2.0261780104712042</v>
      </c>
      <c r="E118" s="22">
        <f>IF(OR($A118="",$B118=""),"",B118*'MPTO_working_2-way'!$G117)</f>
        <v>1.9744897959183674</v>
      </c>
      <c r="F118" s="17">
        <f>IF(OR($A118="",$B118=""),"",'MPTO_working_2-way'!D117)</f>
        <v>2.0270738574832143</v>
      </c>
      <c r="G118" s="22">
        <f>IF(OR($A118="",$B118=""),"",'MPTO_working_2-way'!E117)</f>
        <v>1.9736398144242935</v>
      </c>
      <c r="H118" s="17">
        <f>IF(OR($A118="",$B118=""),"",'OddsRatio_working_2-way'!M117)</f>
        <v>2.0271051820261912</v>
      </c>
      <c r="I118" s="17">
        <f>IF(OR($A118="",$B118=""),"",'OddsRatio_working_2-way'!N117)</f>
        <v>1.9736101204623264</v>
      </c>
      <c r="J118" s="17">
        <f>IF('Log_working_2-way'!$D117="","",A118^('Log_working_2-way'!$D117))</f>
        <v>2.0275133700590602</v>
      </c>
      <c r="K118" s="22">
        <f>IF('Log_working_2-way'!$D117="","",B118^('Log_working_2-way'!$D117))</f>
        <v>1.9732233459331785</v>
      </c>
      <c r="L118" s="33">
        <f t="shared" si="72"/>
        <v>0.49354005167958659</v>
      </c>
      <c r="M118" s="33">
        <f t="shared" si="73"/>
        <v>0.50645994832041341</v>
      </c>
      <c r="N118" s="4">
        <v>100</v>
      </c>
      <c r="O118" s="4">
        <f t="shared" si="65"/>
        <v>48.979591836734699</v>
      </c>
      <c r="P118" s="4">
        <f t="shared" si="66"/>
        <v>47.643979057591622</v>
      </c>
      <c r="Q118" s="4">
        <f t="shared" si="67"/>
        <v>52.356020942408378</v>
      </c>
      <c r="R118" s="4">
        <f t="shared" si="68"/>
        <v>51.020408163265309</v>
      </c>
      <c r="S118" s="39">
        <f t="shared" si="69"/>
        <v>-3.3764291056736795</v>
      </c>
      <c r="T118" s="39">
        <f t="shared" si="70"/>
        <v>-3.3764291056736866</v>
      </c>
    </row>
    <row r="119" spans="1:20" ht="15" x14ac:dyDescent="0.25">
      <c r="A119">
        <v>3.46</v>
      </c>
      <c r="B119">
        <v>1.34</v>
      </c>
      <c r="C119" s="20">
        <f t="shared" si="71"/>
        <v>3.5285997756880239E-2</v>
      </c>
      <c r="D119" s="17">
        <f>IF(OR($A119="",$B119=""),"",A119*'MPTO_working_2-way'!$G118)</f>
        <v>3.5820895522388057</v>
      </c>
      <c r="E119" s="22">
        <f>IF(OR($A119="",$B119=""),"",B119*'MPTO_working_2-way'!$G118)</f>
        <v>1.3872832369942196</v>
      </c>
      <c r="F119" s="17">
        <f>IF(OR($A119="",$B119=""),"",'MPTO_working_2-way'!D118)</f>
        <v>3.684946749324431</v>
      </c>
      <c r="G119" s="22">
        <f>IF(OR($A119="",$B119=""),"",'MPTO_working_2-way'!E118)</f>
        <v>1.3724468651944823</v>
      </c>
      <c r="H119" s="17">
        <f>IF(OR($A119="",$B119=""),"",'OddsRatio_working_2-way'!M118)</f>
        <v>3.6898502035702756</v>
      </c>
      <c r="I119" s="17">
        <f>IF(OR($A119="",$B119=""),"",'OddsRatio_working_2-way'!N118)</f>
        <v>1.3717679143145911</v>
      </c>
      <c r="J119" s="17">
        <f>IF('Log_working_2-way'!$D118="","",A119^('Log_working_2-way'!$D118))</f>
        <v>3.7406860025781032</v>
      </c>
      <c r="K119" s="22">
        <f>IF('Log_working_2-way'!$D118="","",B119^('Log_working_2-way'!$D118))</f>
        <v>1.3648721521025773</v>
      </c>
      <c r="L119" s="33">
        <f t="shared" si="72"/>
        <v>0.27916666666666667</v>
      </c>
      <c r="M119" s="33">
        <f t="shared" si="73"/>
        <v>0.72083333333333333</v>
      </c>
      <c r="N119" s="4">
        <v>100</v>
      </c>
      <c r="O119" s="4">
        <f t="shared" si="65"/>
        <v>71.098265895953759</v>
      </c>
      <c r="P119" s="4">
        <f t="shared" si="66"/>
        <v>25.373134328358205</v>
      </c>
      <c r="Q119" s="4">
        <f t="shared" si="67"/>
        <v>74.626865671641781</v>
      </c>
      <c r="R119" s="4">
        <f t="shared" si="68"/>
        <v>28.901734104046245</v>
      </c>
      <c r="S119" s="39">
        <f t="shared" si="69"/>
        <v>-3.5285997756880221</v>
      </c>
      <c r="T119" s="39">
        <f t="shared" si="70"/>
        <v>-3.5285997756880398</v>
      </c>
    </row>
    <row r="120" spans="1:20" ht="15" x14ac:dyDescent="0.25">
      <c r="A120">
        <v>2.0699999999999998</v>
      </c>
      <c r="B120">
        <v>1.8</v>
      </c>
      <c r="C120" s="20">
        <f t="shared" si="71"/>
        <v>3.8647342995169254E-2</v>
      </c>
      <c r="D120" s="17">
        <f>IF(OR($A120="",$B120=""),"",A120*'MPTO_working_2-way'!$G119)</f>
        <v>2.1500000000000004</v>
      </c>
      <c r="E120" s="22">
        <f>IF(OR($A120="",$B120=""),"",B120*'MPTO_working_2-way'!$G119)</f>
        <v>1.8695652173913047</v>
      </c>
      <c r="F120" s="17">
        <f>IF(OR($A120="",$B120=""),"",'MPTO_working_2-way'!D119)</f>
        <v>2.15625</v>
      </c>
      <c r="G120" s="22">
        <f>IF(OR($A120="",$B120=""),"",'MPTO_working_2-way'!E119)</f>
        <v>1.8648648648648651</v>
      </c>
      <c r="H120" s="17">
        <f>IF(OR($A120="",$B120=""),"",'OddsRatio_working_2-way'!M119)</f>
        <v>2.1565033506220384</v>
      </c>
      <c r="I120" s="17">
        <f>IF(OR($A120="",$B120=""),"",'OddsRatio_working_2-way'!N119)</f>
        <v>1.8646754023342345</v>
      </c>
      <c r="J120" s="17">
        <f>IF('Log_working_2-way'!$D119="","",A120^('Log_working_2-way'!$D119))</f>
        <v>2.1593762623614712</v>
      </c>
      <c r="K120" s="22">
        <f>IF('Log_working_2-way'!$D119="","",B120^('Log_working_2-way'!$D119))</f>
        <v>1.8625327535713179</v>
      </c>
      <c r="L120" s="33">
        <f t="shared" si="72"/>
        <v>0.46511627906976738</v>
      </c>
      <c r="M120" s="33">
        <f t="shared" si="73"/>
        <v>0.53488372093023251</v>
      </c>
      <c r="N120" s="4">
        <v>100</v>
      </c>
      <c r="O120" s="4">
        <f t="shared" si="65"/>
        <v>51.690821256038639</v>
      </c>
      <c r="P120" s="4">
        <f t="shared" si="66"/>
        <v>44.444444444444443</v>
      </c>
      <c r="Q120" s="4">
        <f t="shared" si="67"/>
        <v>55.555555555555557</v>
      </c>
      <c r="R120" s="4">
        <f t="shared" si="68"/>
        <v>48.309178743961354</v>
      </c>
      <c r="S120" s="39">
        <f t="shared" si="69"/>
        <v>-3.8647342995169183</v>
      </c>
      <c r="T120" s="39">
        <f t="shared" si="70"/>
        <v>-3.8647342995169112</v>
      </c>
    </row>
    <row r="121" spans="1:20" ht="15" x14ac:dyDescent="0.25">
      <c r="A121">
        <v>1.83</v>
      </c>
      <c r="B121">
        <v>2.0499999999999998</v>
      </c>
      <c r="C121" s="20">
        <f t="shared" si="71"/>
        <v>3.4252965480474407E-2</v>
      </c>
      <c r="D121" s="17">
        <f>IF(OR($A121="",$B121=""),"",A121*'MPTO_working_2-way'!$G120)</f>
        <v>1.8926829268292682</v>
      </c>
      <c r="E121" s="22">
        <f>IF(OR($A121="",$B121=""),"",B121*'MPTO_working_2-way'!$G120)</f>
        <v>2.1202185792349724</v>
      </c>
      <c r="F121" s="17">
        <f>IF(OR($A121="",$B121=""),"",'MPTO_working_2-way'!D120)</f>
        <v>1.8892106257081707</v>
      </c>
      <c r="G121" s="22">
        <f>IF(OR($A121="",$B121=""),"",'MPTO_working_2-way'!E120)</f>
        <v>2.1245929491717397</v>
      </c>
      <c r="H121" s="17">
        <f>IF(OR($A121="",$B121=""),"",'OddsRatio_working_2-way'!M120)</f>
        <v>1.8890872794479689</v>
      </c>
      <c r="I121" s="17">
        <f>IF(OR($A121="",$B121=""),"",'OddsRatio_working_2-way'!N120)</f>
        <v>2.1247489679763456</v>
      </c>
      <c r="J121" s="17">
        <f>IF('Log_working_2-way'!$D120="","",A121^('Log_working_2-way'!$D120))</f>
        <v>1.8875091450726849</v>
      </c>
      <c r="K121" s="22">
        <f>IF('Log_working_2-way'!$D120="","",B121^('Log_working_2-way'!$D120))</f>
        <v>2.1267489530128172</v>
      </c>
      <c r="L121" s="33">
        <f t="shared" si="72"/>
        <v>0.52835051546391754</v>
      </c>
      <c r="M121" s="33">
        <f t="shared" si="73"/>
        <v>0.47164948453608252</v>
      </c>
      <c r="N121" s="4">
        <v>100</v>
      </c>
      <c r="O121" s="4">
        <f t="shared" si="65"/>
        <v>45.355191256830594</v>
      </c>
      <c r="P121" s="4">
        <f t="shared" si="66"/>
        <v>51.219512195121943</v>
      </c>
      <c r="Q121" s="4">
        <f t="shared" si="67"/>
        <v>48.780487804878057</v>
      </c>
      <c r="R121" s="4">
        <f t="shared" si="68"/>
        <v>54.644808743169392</v>
      </c>
      <c r="S121" s="39">
        <f t="shared" si="69"/>
        <v>-3.4252965480474629</v>
      </c>
      <c r="T121" s="39">
        <f t="shared" si="70"/>
        <v>-3.4252965480474487</v>
      </c>
    </row>
    <row r="122" spans="1:20" ht="15" x14ac:dyDescent="0.25">
      <c r="A122">
        <v>1.61</v>
      </c>
      <c r="B122">
        <v>2.4</v>
      </c>
      <c r="C122" s="20">
        <f t="shared" si="71"/>
        <v>3.7784679089026829E-2</v>
      </c>
      <c r="D122" s="17">
        <f>IF(OR($A122="",$B122=""),"",A122*'MPTO_working_2-way'!$G121)</f>
        <v>1.6708333333333334</v>
      </c>
      <c r="E122" s="22">
        <f>IF(OR($A122="",$B122=""),"",B122*'MPTO_working_2-way'!$G121)</f>
        <v>2.4906832298136643</v>
      </c>
      <c r="F122" s="17">
        <f>IF(OR($A122="",$B122=""),"",'MPTO_working_2-way'!D121)</f>
        <v>1.6605070906746886</v>
      </c>
      <c r="G122" s="22">
        <f>IF(OR($A122="",$B122=""),"",'MPTO_working_2-way'!E121)</f>
        <v>2.5139882888744305</v>
      </c>
      <c r="H122" s="17">
        <f>IF(OR($A122="",$B122=""),"",'OddsRatio_working_2-way'!M121)</f>
        <v>1.660086574408453</v>
      </c>
      <c r="I122" s="17">
        <f>IF(OR($A122="",$B122=""),"",'OddsRatio_working_2-way'!N121)</f>
        <v>2.5149527937243179</v>
      </c>
      <c r="J122" s="17">
        <f>IF('Log_working_2-way'!$D121="","",A122^('Log_working_2-way'!$D121))</f>
        <v>1.6553816409506441</v>
      </c>
      <c r="K122" s="22">
        <f>IF('Log_working_2-way'!$D121="","",B122^('Log_working_2-way'!$D121))</f>
        <v>2.5258285211487945</v>
      </c>
      <c r="L122" s="33">
        <f t="shared" si="72"/>
        <v>0.59850374064837908</v>
      </c>
      <c r="M122" s="33">
        <f t="shared" si="73"/>
        <v>0.40149625935162098</v>
      </c>
      <c r="N122" s="4">
        <v>100</v>
      </c>
      <c r="O122" s="4">
        <f t="shared" ref="O122:O185" si="74">(1/A122)*((N122*A122)-N122)</f>
        <v>37.888198757763973</v>
      </c>
      <c r="P122" s="4">
        <f t="shared" ref="P122:P185" si="75">(1/B122)*((N122*B122)-N122)</f>
        <v>58.333333333333336</v>
      </c>
      <c r="Q122" s="4">
        <f t="shared" ref="Q122:Q185" si="76">(1/B122)*N122</f>
        <v>41.666666666666671</v>
      </c>
      <c r="R122" s="4">
        <f t="shared" ref="R122:R185" si="77">(1/A122)*N122</f>
        <v>62.11180124223602</v>
      </c>
      <c r="S122" s="39">
        <f t="shared" ref="S122:S185" si="78">O122-Q122</f>
        <v>-3.778467908902698</v>
      </c>
      <c r="T122" s="39">
        <f t="shared" ref="T122:T185" si="79">P122-R122</f>
        <v>-3.7784679089026838</v>
      </c>
    </row>
    <row r="123" spans="1:20" ht="15" x14ac:dyDescent="0.25">
      <c r="A123">
        <v>1.64</v>
      </c>
      <c r="B123">
        <v>2.38</v>
      </c>
      <c r="C123" s="20">
        <f t="shared" si="71"/>
        <v>2.9924164787866303E-2</v>
      </c>
      <c r="D123" s="17">
        <f>IF(OR($A123="",$B123=""),"",A123*'MPTO_working_2-way'!$G122)</f>
        <v>1.6890756302521006</v>
      </c>
      <c r="E123" s="22">
        <f>IF(OR($A123="",$B123=""),"",B123*'MPTO_working_2-way'!$G122)</f>
        <v>2.4512195121951219</v>
      </c>
      <c r="F123" s="17">
        <f>IF(OR($A123="",$B123=""),"",'MPTO_working_2-way'!D122)</f>
        <v>1.6812543073742245</v>
      </c>
      <c r="G123" s="22">
        <f>IF(OR($A123="",$B123=""),"",'MPTO_working_2-way'!E122)</f>
        <v>2.4678806272129488</v>
      </c>
      <c r="H123" s="17">
        <f>IF(OR($A123="",$B123=""),"",'OddsRatio_working_2-way'!M122)</f>
        <v>1.6810052246069986</v>
      </c>
      <c r="I123" s="17">
        <f>IF(OR($A123="",$B123=""),"",'OddsRatio_working_2-way'!N122)</f>
        <v>2.468417515558841</v>
      </c>
      <c r="J123" s="17">
        <f>IF('Log_working_2-way'!$D122="","",A123^('Log_working_2-way'!$D122))</f>
        <v>1.6774595064065265</v>
      </c>
      <c r="K123" s="22">
        <f>IF('Log_working_2-way'!$D122="","",B123^('Log_working_2-way'!$D122))</f>
        <v>2.4761029855560022</v>
      </c>
      <c r="L123" s="33">
        <f t="shared" si="72"/>
        <v>0.59203980099502496</v>
      </c>
      <c r="M123" s="33">
        <f t="shared" si="73"/>
        <v>0.40796019900497515</v>
      </c>
      <c r="N123" s="4">
        <v>100</v>
      </c>
      <c r="O123" s="4">
        <f t="shared" si="74"/>
        <v>39.024390243902438</v>
      </c>
      <c r="P123" s="4">
        <f t="shared" si="75"/>
        <v>57.983193277310924</v>
      </c>
      <c r="Q123" s="4">
        <f t="shared" si="76"/>
        <v>42.016806722689076</v>
      </c>
      <c r="R123" s="4">
        <f t="shared" si="77"/>
        <v>60.975609756097562</v>
      </c>
      <c r="S123" s="39">
        <f t="shared" si="78"/>
        <v>-2.9924164787866374</v>
      </c>
      <c r="T123" s="39">
        <f t="shared" si="79"/>
        <v>-2.9924164787866374</v>
      </c>
    </row>
    <row r="124" spans="1:20" ht="15" x14ac:dyDescent="0.25">
      <c r="A124">
        <v>2.13</v>
      </c>
      <c r="B124">
        <v>1.8</v>
      </c>
      <c r="C124" s="20">
        <f t="shared" si="71"/>
        <v>2.5039123630672844E-2</v>
      </c>
      <c r="D124" s="17">
        <f>IF(OR($A124="",$B124=""),"",A124*'MPTO_working_2-way'!$G123)</f>
        <v>2.1833333333333331</v>
      </c>
      <c r="E124" s="22">
        <f>IF(OR($A124="",$B124=""),"",B124*'MPTO_working_2-way'!$G123)</f>
        <v>1.8450704225352113</v>
      </c>
      <c r="F124" s="17">
        <f>IF(OR($A124="",$B124=""),"",'MPTO_working_2-way'!D123)</f>
        <v>2.1883561643835616</v>
      </c>
      <c r="G124" s="22">
        <f>IF(OR($A124="",$B124=""),"",'MPTO_working_2-way'!E123)</f>
        <v>1.8414985590778097</v>
      </c>
      <c r="H124" s="17">
        <f>IF(OR($A124="",$B124=""),"",'OddsRatio_working_2-way'!M123)</f>
        <v>2.1884864324004711</v>
      </c>
      <c r="I124" s="17">
        <f>IF(OR($A124="",$B124=""),"",'OddsRatio_working_2-way'!N123)</f>
        <v>1.841406323823342</v>
      </c>
      <c r="J124" s="17">
        <f>IF('Log_working_2-way'!$D123="","",A124^('Log_working_2-way'!$D123))</f>
        <v>2.1907672641929454</v>
      </c>
      <c r="K124" s="22">
        <f>IF('Log_working_2-way'!$D123="","",B124^('Log_working_2-way'!$D123))</f>
        <v>1.8397946685893785</v>
      </c>
      <c r="L124" s="33">
        <f t="shared" si="72"/>
        <v>0.45801526717557256</v>
      </c>
      <c r="M124" s="33">
        <f t="shared" si="73"/>
        <v>0.5419847328244275</v>
      </c>
      <c r="N124" s="4">
        <v>100</v>
      </c>
      <c r="O124" s="4">
        <f t="shared" si="74"/>
        <v>53.051643192488264</v>
      </c>
      <c r="P124" s="4">
        <f t="shared" si="75"/>
        <v>44.444444444444443</v>
      </c>
      <c r="Q124" s="4">
        <f t="shared" si="76"/>
        <v>55.555555555555557</v>
      </c>
      <c r="R124" s="4">
        <f t="shared" si="77"/>
        <v>46.948356807511736</v>
      </c>
      <c r="S124" s="39">
        <f t="shared" si="78"/>
        <v>-2.5039123630672933</v>
      </c>
      <c r="T124" s="39">
        <f t="shared" si="79"/>
        <v>-2.5039123630672933</v>
      </c>
    </row>
    <row r="125" spans="1:20" ht="15" x14ac:dyDescent="0.25">
      <c r="A125">
        <v>1.76</v>
      </c>
      <c r="B125">
        <v>2.19</v>
      </c>
      <c r="C125" s="20">
        <f t="shared" si="71"/>
        <v>2.4802822748028364E-2</v>
      </c>
      <c r="D125" s="17">
        <f>IF(OR($A125="",$B125=""),"",A125*'MPTO_working_2-way'!$G124)</f>
        <v>1.8036529680365299</v>
      </c>
      <c r="E125" s="22">
        <f>IF(OR($A125="",$B125=""),"",B125*'MPTO_working_2-way'!$G124)</f>
        <v>2.2443181818181821</v>
      </c>
      <c r="F125" s="17">
        <f>IF(OR($A125="",$B125=""),"",'MPTO_working_2-way'!D124)</f>
        <v>1.7992717766781814</v>
      </c>
      <c r="G125" s="22">
        <f>IF(OR($A125="",$B125=""),"",'MPTO_working_2-way'!E124)</f>
        <v>2.2511388856442007</v>
      </c>
      <c r="H125" s="17">
        <f>IF(OR($A125="",$B125=""),"",'OddsRatio_working_2-way'!M124)</f>
        <v>1.7991592220483192</v>
      </c>
      <c r="I125" s="17">
        <f>IF(OR($A125="",$B125=""),"",'OddsRatio_working_2-way'!N124)</f>
        <v>2.2513150976809202</v>
      </c>
      <c r="J125" s="17">
        <f>IF('Log_working_2-way'!$D124="","",A125^('Log_working_2-way'!$D124))</f>
        <v>1.7971825875302028</v>
      </c>
      <c r="K125" s="22">
        <f>IF('Log_working_2-way'!$D124="","",B125^('Log_working_2-way'!$D124))</f>
        <v>2.254417765317922</v>
      </c>
      <c r="L125" s="33">
        <f t="shared" si="72"/>
        <v>0.5544303797468354</v>
      </c>
      <c r="M125" s="33">
        <f t="shared" si="73"/>
        <v>0.44556962025316449</v>
      </c>
      <c r="N125" s="4">
        <v>100</v>
      </c>
      <c r="O125" s="4">
        <f t="shared" si="74"/>
        <v>43.181818181818187</v>
      </c>
      <c r="P125" s="4">
        <f t="shared" si="75"/>
        <v>54.337899543379002</v>
      </c>
      <c r="Q125" s="4">
        <f t="shared" si="76"/>
        <v>45.662100456621005</v>
      </c>
      <c r="R125" s="4">
        <f t="shared" si="77"/>
        <v>56.81818181818182</v>
      </c>
      <c r="S125" s="39">
        <f t="shared" si="78"/>
        <v>-2.4802822748028177</v>
      </c>
      <c r="T125" s="39">
        <f t="shared" si="79"/>
        <v>-2.4802822748028177</v>
      </c>
    </row>
    <row r="126" spans="1:20" ht="15" x14ac:dyDescent="0.25">
      <c r="A126">
        <v>2.66</v>
      </c>
      <c r="B126">
        <v>1.5</v>
      </c>
      <c r="C126" s="20">
        <f t="shared" si="71"/>
        <v>4.2606516290726759E-2</v>
      </c>
      <c r="D126" s="17">
        <f>IF(OR($A126="",$B126=""),"",A126*'MPTO_working_2-way'!$G125)</f>
        <v>2.7733333333333334</v>
      </c>
      <c r="E126" s="22">
        <f>IF(OR($A126="",$B126=""),"",B126*'MPTO_working_2-way'!$G125)</f>
        <v>1.5639097744360901</v>
      </c>
      <c r="F126" s="17">
        <f>IF(OR($A126="",$B126=""),"",'MPTO_working_2-way'!D125)</f>
        <v>2.8197879858657244</v>
      </c>
      <c r="G126" s="22">
        <f>IF(OR($A126="",$B126=""),"",'MPTO_working_2-way'!E125)</f>
        <v>1.5495145631067961</v>
      </c>
      <c r="H126" s="17">
        <f>IF(OR($A126="",$B126=""),"",'OddsRatio_working_2-way'!M125)</f>
        <v>2.8220867158288598</v>
      </c>
      <c r="I126" s="17">
        <f>IF(OR($A126="",$B126=""),"",'OddsRatio_working_2-way'!N125)</f>
        <v>1.5488212999484516</v>
      </c>
      <c r="J126" s="17">
        <f>IF('Log_working_2-way'!$D125="","",A126^('Log_working_2-way'!$D125))</f>
        <v>2.8442639171897262</v>
      </c>
      <c r="K126" s="22">
        <f>IF('Log_working_2-way'!$D125="","",B126^('Log_working_2-way'!$D125))</f>
        <v>1.5422217453143756</v>
      </c>
      <c r="L126" s="33">
        <f t="shared" si="72"/>
        <v>0.36057692307692307</v>
      </c>
      <c r="M126" s="33">
        <f t="shared" si="73"/>
        <v>0.63942307692307698</v>
      </c>
      <c r="N126" s="4">
        <v>100</v>
      </c>
      <c r="O126" s="4">
        <f t="shared" si="74"/>
        <v>62.406015037593981</v>
      </c>
      <c r="P126" s="4">
        <f t="shared" si="75"/>
        <v>33.333333333333329</v>
      </c>
      <c r="Q126" s="4">
        <f t="shared" si="76"/>
        <v>66.666666666666657</v>
      </c>
      <c r="R126" s="4">
        <f t="shared" si="77"/>
        <v>37.593984962406012</v>
      </c>
      <c r="S126" s="39">
        <f t="shared" si="78"/>
        <v>-4.2606516290726759</v>
      </c>
      <c r="T126" s="39">
        <f t="shared" si="79"/>
        <v>-4.260651629072683</v>
      </c>
    </row>
    <row r="127" spans="1:20" ht="15" x14ac:dyDescent="0.25">
      <c r="A127">
        <v>1.76</v>
      </c>
      <c r="B127">
        <v>2.09</v>
      </c>
      <c r="C127" s="20">
        <f t="shared" si="71"/>
        <v>4.6650717703349276E-2</v>
      </c>
      <c r="D127" s="17">
        <f>IF(OR($A127="",$B127=""),"",A127*'MPTO_working_2-way'!$G126)</f>
        <v>1.8421052631578947</v>
      </c>
      <c r="E127" s="22">
        <f>IF(OR($A127="",$B127=""),"",B127*'MPTO_working_2-way'!$G126)</f>
        <v>2.1875</v>
      </c>
      <c r="F127" s="17">
        <f>IF(OR($A127="",$B127=""),"",'MPTO_working_2-way'!D126)</f>
        <v>1.8353457738748626</v>
      </c>
      <c r="G127" s="22">
        <f>IF(OR($A127="",$B127=""),"",'MPTO_working_2-way'!E126)</f>
        <v>2.1971090670170828</v>
      </c>
      <c r="H127" s="17">
        <f>IF(OR($A127="",$B127=""),"",'OddsRatio_working_2-way'!M126)</f>
        <v>1.8350135965491927</v>
      </c>
      <c r="I127" s="17">
        <f>IF(OR($A127="",$B127=""),"",'OddsRatio_working_2-way'!N126)</f>
        <v>2.197585289787658</v>
      </c>
      <c r="J127" s="17">
        <f>IF('Log_working_2-way'!$D126="","",A127^('Log_working_2-way'!$D126))</f>
        <v>1.8319153686125185</v>
      </c>
      <c r="K127" s="22">
        <f>IF('Log_working_2-way'!$D126="","",B127^('Log_working_2-way'!$D126))</f>
        <v>2.2020453494773053</v>
      </c>
      <c r="L127" s="33">
        <f t="shared" si="72"/>
        <v>0.54285714285714282</v>
      </c>
      <c r="M127" s="33">
        <f t="shared" si="73"/>
        <v>0.45714285714285713</v>
      </c>
      <c r="N127" s="4">
        <v>100</v>
      </c>
      <c r="O127" s="4">
        <f t="shared" si="74"/>
        <v>43.181818181818187</v>
      </c>
      <c r="P127" s="4">
        <f t="shared" si="75"/>
        <v>52.153110047846894</v>
      </c>
      <c r="Q127" s="4">
        <f t="shared" si="76"/>
        <v>47.846889952153113</v>
      </c>
      <c r="R127" s="4">
        <f t="shared" si="77"/>
        <v>56.81818181818182</v>
      </c>
      <c r="S127" s="39">
        <f t="shared" si="78"/>
        <v>-4.6650717703349258</v>
      </c>
      <c r="T127" s="39">
        <f t="shared" si="79"/>
        <v>-4.6650717703349258</v>
      </c>
    </row>
    <row r="128" spans="1:20" ht="15" x14ac:dyDescent="0.25">
      <c r="A128">
        <v>1.97</v>
      </c>
      <c r="B128">
        <v>1.89</v>
      </c>
      <c r="C128" s="20">
        <f t="shared" si="71"/>
        <v>3.6714742298498582E-2</v>
      </c>
      <c r="D128" s="17">
        <f>IF(OR($A128="",$B128=""),"",A128*'MPTO_working_2-way'!$G127)</f>
        <v>2.0423280423280423</v>
      </c>
      <c r="E128" s="22">
        <f>IF(OR($A128="",$B128=""),"",B128*'MPTO_working_2-way'!$G127)</f>
        <v>1.9593908629441623</v>
      </c>
      <c r="F128" s="17">
        <f>IF(OR($A128="",$B128=""),"",'MPTO_working_2-way'!D127)</f>
        <v>2.0439162297916722</v>
      </c>
      <c r="G128" s="22">
        <f>IF(OR($A128="",$B128=""),"",'MPTO_working_2-way'!E127)</f>
        <v>1.9579312702127099</v>
      </c>
      <c r="H128" s="17">
        <f>IF(OR($A128="",$B128=""),"",'OddsRatio_working_2-way'!M127)</f>
        <v>2.0439768390387969</v>
      </c>
      <c r="I128" s="17">
        <f>IF(OR($A128="",$B128=""),"",'OddsRatio_working_2-way'!N127)</f>
        <v>1.9578756564376583</v>
      </c>
      <c r="J128" s="17">
        <f>IF('Log_working_2-way'!$D127="","",A128^('Log_working_2-way'!$D127))</f>
        <v>2.0447027247449845</v>
      </c>
      <c r="K128" s="22">
        <f>IF('Log_working_2-way'!$D127="","",B128^('Log_working_2-way'!$D127))</f>
        <v>1.9572101003603855</v>
      </c>
      <c r="L128" s="33">
        <f t="shared" si="72"/>
        <v>0.48963730569948188</v>
      </c>
      <c r="M128" s="33">
        <f t="shared" si="73"/>
        <v>0.51036269430051817</v>
      </c>
      <c r="N128" s="4">
        <v>100</v>
      </c>
      <c r="O128" s="4">
        <f t="shared" si="74"/>
        <v>49.238578680203041</v>
      </c>
      <c r="P128" s="4">
        <f t="shared" si="75"/>
        <v>47.089947089947096</v>
      </c>
      <c r="Q128" s="4">
        <f t="shared" si="76"/>
        <v>52.910052910052919</v>
      </c>
      <c r="R128" s="4">
        <f t="shared" si="77"/>
        <v>50.761421319796952</v>
      </c>
      <c r="S128" s="39">
        <f t="shared" si="78"/>
        <v>-3.6714742298498777</v>
      </c>
      <c r="T128" s="39">
        <f t="shared" si="79"/>
        <v>-3.6714742298498564</v>
      </c>
    </row>
    <row r="129" spans="1:20" ht="15" x14ac:dyDescent="0.25">
      <c r="A129">
        <v>1.55</v>
      </c>
      <c r="B129">
        <v>2.5299999999999998</v>
      </c>
      <c r="C129" s="20">
        <f t="shared" si="71"/>
        <v>4.0418207318628108E-2</v>
      </c>
      <c r="D129" s="17">
        <f>IF(OR($A129="",$B129=""),"",A129*'MPTO_working_2-way'!$G128)</f>
        <v>1.6126482213438735</v>
      </c>
      <c r="E129" s="22">
        <f>IF(OR($A129="",$B129=""),"",B129*'MPTO_working_2-way'!$G128)</f>
        <v>2.6322580645161291</v>
      </c>
      <c r="F129" s="17">
        <f>IF(OR($A129="",$B129=""),"",'MPTO_working_2-way'!D128)</f>
        <v>1.6001224115066817</v>
      </c>
      <c r="G129" s="22">
        <f>IF(OR($A129="",$B129=""),"",'MPTO_working_2-way'!E128)</f>
        <v>2.6663267040625529</v>
      </c>
      <c r="H129" s="17">
        <f>IF(OR($A129="",$B129=""),"",'OddsRatio_working_2-way'!M128)</f>
        <v>1.5995641118204185</v>
      </c>
      <c r="I129" s="17">
        <f>IF(OR($A129="",$B129=""),"",'OddsRatio_working_2-way'!N128)</f>
        <v>2.6678783474277079</v>
      </c>
      <c r="J129" s="17">
        <f>IF('Log_working_2-way'!$D128="","",A129^('Log_working_2-way'!$D128))</f>
        <v>1.593839514594479</v>
      </c>
      <c r="K129" s="22">
        <f>IF('Log_working_2-way'!$D128="","",B129^('Log_working_2-way'!$D128))</f>
        <v>2.6839566506152583</v>
      </c>
      <c r="L129" s="33">
        <f t="shared" si="72"/>
        <v>0.62009803921568629</v>
      </c>
      <c r="M129" s="33">
        <f t="shared" si="73"/>
        <v>0.37990196078431371</v>
      </c>
      <c r="N129" s="4">
        <v>100</v>
      </c>
      <c r="O129" s="4">
        <f t="shared" si="74"/>
        <v>35.483870967741936</v>
      </c>
      <c r="P129" s="4">
        <f t="shared" si="75"/>
        <v>60.474308300395251</v>
      </c>
      <c r="Q129" s="4">
        <f t="shared" si="76"/>
        <v>39.525691699604749</v>
      </c>
      <c r="R129" s="4">
        <f t="shared" si="77"/>
        <v>64.516129032258064</v>
      </c>
      <c r="S129" s="39">
        <f t="shared" si="78"/>
        <v>-4.0418207318628134</v>
      </c>
      <c r="T129" s="39">
        <f t="shared" si="79"/>
        <v>-4.0418207318628134</v>
      </c>
    </row>
    <row r="130" spans="1:20" ht="15" x14ac:dyDescent="0.25">
      <c r="A130">
        <v>1.51</v>
      </c>
      <c r="B130">
        <v>2.63</v>
      </c>
      <c r="C130" s="20">
        <f t="shared" si="71"/>
        <v>4.2479792511268322E-2</v>
      </c>
      <c r="D130" s="17">
        <f>IF(OR($A130="",$B130=""),"",A130*'MPTO_working_2-way'!$G129)</f>
        <v>1.5741444866920151</v>
      </c>
      <c r="E130" s="22">
        <f>IF(OR($A130="",$B130=""),"",B130*'MPTO_working_2-way'!$G129)</f>
        <v>2.7417218543046356</v>
      </c>
      <c r="F130" s="17">
        <f>IF(OR($A130="",$B130=""),"",'MPTO_working_2-way'!D129)</f>
        <v>1.5600337831202247</v>
      </c>
      <c r="G130" s="22">
        <f>IF(OR($A130="",$B130=""),"",'MPTO_working_2-way'!E129)</f>
        <v>2.7856065654262965</v>
      </c>
      <c r="H130" s="17">
        <f>IF(OR($A130="",$B130=""),"",'OddsRatio_working_2-way'!M129)</f>
        <v>1.5593598444497263</v>
      </c>
      <c r="I130" s="17">
        <f>IF(OR($A130="",$B130=""),"",'OddsRatio_working_2-way'!N129)</f>
        <v>2.7877579342216747</v>
      </c>
      <c r="J130" s="17">
        <f>IF('Log_working_2-way'!$D129="","",A130^('Log_working_2-way'!$D129))</f>
        <v>1.5528942236384655</v>
      </c>
      <c r="K130" s="22">
        <f>IF('Log_working_2-way'!$D129="","",B130^('Log_working_2-way'!$D129))</f>
        <v>2.8086642204693022</v>
      </c>
      <c r="L130" s="33">
        <f t="shared" si="72"/>
        <v>0.63526570048309183</v>
      </c>
      <c r="M130" s="33">
        <f t="shared" si="73"/>
        <v>0.36473429951690822</v>
      </c>
      <c r="N130" s="4">
        <v>100</v>
      </c>
      <c r="O130" s="4">
        <f t="shared" si="74"/>
        <v>33.774834437086092</v>
      </c>
      <c r="P130" s="4">
        <f t="shared" si="75"/>
        <v>61.977186311787079</v>
      </c>
      <c r="Q130" s="4">
        <f t="shared" si="76"/>
        <v>38.022813688212928</v>
      </c>
      <c r="R130" s="4">
        <f t="shared" si="77"/>
        <v>66.225165562913915</v>
      </c>
      <c r="S130" s="39">
        <f t="shared" si="78"/>
        <v>-4.2479792511268357</v>
      </c>
      <c r="T130" s="39">
        <f t="shared" si="79"/>
        <v>-4.2479792511268357</v>
      </c>
    </row>
    <row r="131" spans="1:20" ht="15" x14ac:dyDescent="0.25">
      <c r="A131">
        <v>1.99</v>
      </c>
      <c r="B131">
        <v>1.92</v>
      </c>
      <c r="C131" s="20">
        <f t="shared" ref="C131:C194" si="80">IF(OR($A131="",$B131=""),"",(1/A131)+(1/B131)-1)</f>
        <v>2.3345896147403788E-2</v>
      </c>
      <c r="D131" s="17">
        <f>IF(OR($A131="",$B131=""),"",A131*'MPTO_working_2-way'!$G130)</f>
        <v>2.0364583333333335</v>
      </c>
      <c r="E131" s="22">
        <f>IF(OR($A131="",$B131=""),"",B131*'MPTO_working_2-way'!$G130)</f>
        <v>1.9648241206030153</v>
      </c>
      <c r="F131" s="17">
        <f>IF(OR($A131="",$B131=""),"",'MPTO_working_2-way'!D130)</f>
        <v>2.0373253705876082</v>
      </c>
      <c r="G131" s="22">
        <f>IF(OR($A131="",$B131=""),"",'MPTO_working_2-way'!E130)</f>
        <v>1.9640176827387685</v>
      </c>
      <c r="H131" s="17">
        <f>IF(OR($A131="",$B131=""),"",'OddsRatio_working_2-way'!M130)</f>
        <v>2.0373461122121879</v>
      </c>
      <c r="I131" s="17">
        <f>IF(OR($A131="",$B131=""),"",'OddsRatio_working_2-way'!N130)</f>
        <v>1.9639984073082948</v>
      </c>
      <c r="J131" s="17">
        <f>IF('Log_working_2-way'!$D130="","",A131^('Log_working_2-way'!$D130))</f>
        <v>2.0377376988644484</v>
      </c>
      <c r="K131" s="22">
        <f>IF('Log_working_2-way'!$D130="","",B131^('Log_working_2-way'!$D130))</f>
        <v>1.9636346459170313</v>
      </c>
      <c r="L131" s="33">
        <f t="shared" si="72"/>
        <v>0.49104859335038359</v>
      </c>
      <c r="M131" s="33">
        <f t="shared" si="73"/>
        <v>0.50895140664961636</v>
      </c>
      <c r="N131" s="4">
        <v>100</v>
      </c>
      <c r="O131" s="4">
        <f t="shared" si="74"/>
        <v>49.748743718592962</v>
      </c>
      <c r="P131" s="4">
        <f t="shared" si="75"/>
        <v>47.916666666666671</v>
      </c>
      <c r="Q131" s="4">
        <f t="shared" si="76"/>
        <v>52.083333333333336</v>
      </c>
      <c r="R131" s="4">
        <f t="shared" si="77"/>
        <v>50.251256281407031</v>
      </c>
      <c r="S131" s="39">
        <f t="shared" si="78"/>
        <v>-2.3345896147403735</v>
      </c>
      <c r="T131" s="39">
        <f t="shared" si="79"/>
        <v>-2.3345896147403593</v>
      </c>
    </row>
    <row r="132" spans="1:20" ht="15" x14ac:dyDescent="0.25">
      <c r="A132">
        <v>2.86</v>
      </c>
      <c r="B132">
        <v>1.45</v>
      </c>
      <c r="C132" s="20">
        <f t="shared" si="80"/>
        <v>3.9305522064142728E-2</v>
      </c>
      <c r="D132" s="17">
        <f>IF(OR($A132="",$B132=""),"",A132*'MPTO_working_2-way'!$G131)</f>
        <v>2.9724137931034482</v>
      </c>
      <c r="E132" s="22">
        <f>IF(OR($A132="",$B132=""),"",B132*'MPTO_working_2-way'!$G131)</f>
        <v>1.5069930069930069</v>
      </c>
      <c r="F132" s="17">
        <f>IF(OR($A132="",$B132=""),"",'MPTO_working_2-way'!D131)</f>
        <v>3.0303251735476797</v>
      </c>
      <c r="G132" s="22">
        <f>IF(OR($A132="",$B132=""),"",'MPTO_working_2-way'!E131)</f>
        <v>1.4925319416951592</v>
      </c>
      <c r="H132" s="17">
        <f>IF(OR($A132="",$B132=""),"",'OddsRatio_working_2-way'!M131)</f>
        <v>3.0330600909302539</v>
      </c>
      <c r="I132" s="17">
        <f>IF(OR($A132="",$B132=""),"",'OddsRatio_working_2-way'!N131)</f>
        <v>1.4918693768379645</v>
      </c>
      <c r="J132" s="17">
        <f>IF('Log_working_2-way'!$D131="","",A132^('Log_working_2-way'!$D131))</f>
        <v>3.0608931805854613</v>
      </c>
      <c r="K132" s="22">
        <f>IF('Log_working_2-way'!$D131="","",B132^('Log_working_2-way'!$D131))</f>
        <v>1.4852265073316331</v>
      </c>
      <c r="L132" s="33">
        <f t="shared" si="72"/>
        <v>0.33642691415313225</v>
      </c>
      <c r="M132" s="33">
        <f t="shared" si="73"/>
        <v>0.66357308584686781</v>
      </c>
      <c r="N132" s="4">
        <v>100</v>
      </c>
      <c r="O132" s="4">
        <f t="shared" si="74"/>
        <v>65.03496503496504</v>
      </c>
      <c r="P132" s="4">
        <f t="shared" si="75"/>
        <v>31.03448275862069</v>
      </c>
      <c r="Q132" s="4">
        <f t="shared" si="76"/>
        <v>68.965517241379317</v>
      </c>
      <c r="R132" s="4">
        <f t="shared" si="77"/>
        <v>34.965034965034967</v>
      </c>
      <c r="S132" s="39">
        <f t="shared" si="78"/>
        <v>-3.9305522064142764</v>
      </c>
      <c r="T132" s="39">
        <f t="shared" si="79"/>
        <v>-3.9305522064142764</v>
      </c>
    </row>
    <row r="133" spans="1:20" ht="15" x14ac:dyDescent="0.25">
      <c r="A133">
        <v>2.94</v>
      </c>
      <c r="B133">
        <v>1.42</v>
      </c>
      <c r="C133" s="20">
        <f t="shared" si="80"/>
        <v>4.4361406534444869E-2</v>
      </c>
      <c r="D133" s="17">
        <f>IF(OR($A133="",$B133=""),"",A133*'MPTO_working_2-way'!$G132)</f>
        <v>3.070422535211268</v>
      </c>
      <c r="E133" s="22">
        <f>IF(OR($A133="",$B133=""),"",B133*'MPTO_working_2-way'!$G132)</f>
        <v>1.4829931972789117</v>
      </c>
      <c r="F133" s="17">
        <f>IF(OR($A133="",$B133=""),"",'MPTO_working_2-way'!D132)</f>
        <v>3.14509567575712</v>
      </c>
      <c r="G133" s="22">
        <f>IF(OR($A133="",$B133=""),"",'MPTO_working_2-way'!E132)</f>
        <v>1.4661796726838521</v>
      </c>
      <c r="H133" s="17">
        <f>IF(OR($A133="",$B133=""),"",'OddsRatio_working_2-way'!M132)</f>
        <v>3.1491969707422398</v>
      </c>
      <c r="I133" s="17">
        <f>IF(OR($A133="",$B133=""),"",'OddsRatio_working_2-way'!N132)</f>
        <v>1.4652900658307939</v>
      </c>
      <c r="J133" s="17">
        <f>IF('Log_working_2-way'!$D132="","",A133^('Log_working_2-way'!$D132))</f>
        <v>3.1856218416253927</v>
      </c>
      <c r="K133" s="22">
        <f>IF('Log_working_2-way'!$D132="","",B133^('Log_working_2-way'!$D132))</f>
        <v>1.4575356911940116</v>
      </c>
      <c r="L133" s="33">
        <f t="shared" si="72"/>
        <v>0.3256880733944954</v>
      </c>
      <c r="M133" s="33">
        <f t="shared" si="73"/>
        <v>0.67431192660550454</v>
      </c>
      <c r="N133" s="4">
        <v>100</v>
      </c>
      <c r="O133" s="4">
        <f t="shared" si="74"/>
        <v>65.986394557823132</v>
      </c>
      <c r="P133" s="4">
        <f t="shared" si="75"/>
        <v>29.577464788732396</v>
      </c>
      <c r="Q133" s="4">
        <f t="shared" si="76"/>
        <v>70.422535211267615</v>
      </c>
      <c r="R133" s="4">
        <f t="shared" si="77"/>
        <v>34.013605442176868</v>
      </c>
      <c r="S133" s="39">
        <f t="shared" si="78"/>
        <v>-4.4361406534444825</v>
      </c>
      <c r="T133" s="39">
        <f t="shared" si="79"/>
        <v>-4.4361406534444718</v>
      </c>
    </row>
    <row r="134" spans="1:20" ht="15" x14ac:dyDescent="0.25">
      <c r="A134">
        <v>2.69</v>
      </c>
      <c r="B134">
        <v>1.5</v>
      </c>
      <c r="C134" s="20">
        <f t="shared" si="80"/>
        <v>3.8413878562577386E-2</v>
      </c>
      <c r="D134" s="17">
        <f>IF(OR($A134="",$B134=""),"",A134*'MPTO_working_2-way'!$G133)</f>
        <v>2.793333333333333</v>
      </c>
      <c r="E134" s="22">
        <f>IF(OR($A134="",$B134=""),"",B134*'MPTO_working_2-way'!$G133)</f>
        <v>1.557620817843866</v>
      </c>
      <c r="F134" s="17">
        <f>IF(OR($A134="",$B134=""),"",'MPTO_working_2-way'!D133)</f>
        <v>2.8365553602811948</v>
      </c>
      <c r="G134" s="22">
        <f>IF(OR($A134="",$B134=""),"",'MPTO_working_2-way'!E133)</f>
        <v>1.5444976076555021</v>
      </c>
      <c r="H134" s="17">
        <f>IF(OR($A134="",$B134=""),"",'OddsRatio_working_2-way'!M133)</f>
        <v>2.838477631085023</v>
      </c>
      <c r="I134" s="17">
        <f>IF(OR($A134="",$B134=""),"",'OddsRatio_working_2-way'!N133)</f>
        <v>1.5439282932204215</v>
      </c>
      <c r="J134" s="17">
        <f>IF('Log_working_2-way'!$D133="","",A134^('Log_working_2-way'!$D133))</f>
        <v>2.8590051192932453</v>
      </c>
      <c r="K134" s="22">
        <f>IF('Log_working_2-way'!$D133="","",B134^('Log_working_2-way'!$D133))</f>
        <v>1.5379221335225206</v>
      </c>
      <c r="L134" s="33">
        <f t="shared" si="72"/>
        <v>0.35799522673031031</v>
      </c>
      <c r="M134" s="33">
        <f t="shared" si="73"/>
        <v>0.64200477326968985</v>
      </c>
      <c r="N134" s="4">
        <v>100</v>
      </c>
      <c r="O134" s="4">
        <f t="shared" si="74"/>
        <v>62.825278810408925</v>
      </c>
      <c r="P134" s="4">
        <f t="shared" si="75"/>
        <v>33.333333333333329</v>
      </c>
      <c r="Q134" s="4">
        <f t="shared" si="76"/>
        <v>66.666666666666657</v>
      </c>
      <c r="R134" s="4">
        <f t="shared" si="77"/>
        <v>37.174721189591082</v>
      </c>
      <c r="S134" s="39">
        <f t="shared" si="78"/>
        <v>-3.8413878562577324</v>
      </c>
      <c r="T134" s="39">
        <f t="shared" si="79"/>
        <v>-3.8413878562577537</v>
      </c>
    </row>
    <row r="135" spans="1:20" ht="15" x14ac:dyDescent="0.25">
      <c r="A135">
        <v>1.68</v>
      </c>
      <c r="B135">
        <v>2.23</v>
      </c>
      <c r="C135" s="20">
        <f t="shared" si="80"/>
        <v>4.3668588511637907E-2</v>
      </c>
      <c r="D135" s="17">
        <f>IF(OR($A135="",$B135=""),"",A135*'MPTO_working_2-way'!$G134)</f>
        <v>1.7533632286995515</v>
      </c>
      <c r="E135" s="22">
        <f>IF(OR($A135="",$B135=""),"",B135*'MPTO_working_2-way'!$G134)</f>
        <v>2.3273809523809526</v>
      </c>
      <c r="F135" s="17">
        <f>IF(OR($A135="",$B135=""),"",'MPTO_working_2-way'!D134)</f>
        <v>1.7439716972348942</v>
      </c>
      <c r="G135" s="22">
        <f>IF(OR($A135="",$B135=""),"",'MPTO_working_2-way'!E134)</f>
        <v>2.3441371542985863</v>
      </c>
      <c r="H135" s="17">
        <f>IF(OR($A135="",$B135=""),"",'OddsRatio_working_2-way'!M134)</f>
        <v>1.743535828629182</v>
      </c>
      <c r="I135" s="17">
        <f>IF(OR($A135="",$B135=""),"",'OddsRatio_working_2-way'!N134)</f>
        <v>2.3449251017851385</v>
      </c>
      <c r="J135" s="17">
        <f>IF('Log_working_2-way'!$D134="","",A135^('Log_working_2-way'!$D134))</f>
        <v>1.7392442669948964</v>
      </c>
      <c r="K135" s="22">
        <f>IF('Log_working_2-way'!$D134="","",B135^('Log_working_2-way'!$D134))</f>
        <v>2.3527328444015367</v>
      </c>
      <c r="L135" s="33">
        <f t="shared" si="72"/>
        <v>0.57033248081841437</v>
      </c>
      <c r="M135" s="33">
        <f t="shared" si="73"/>
        <v>0.42966751918158563</v>
      </c>
      <c r="N135" s="4">
        <v>100</v>
      </c>
      <c r="O135" s="4">
        <f t="shared" si="74"/>
        <v>40.476190476190474</v>
      </c>
      <c r="P135" s="4">
        <f t="shared" si="75"/>
        <v>55.156950672645742</v>
      </c>
      <c r="Q135" s="4">
        <f t="shared" si="76"/>
        <v>44.843049327354265</v>
      </c>
      <c r="R135" s="4">
        <f t="shared" si="77"/>
        <v>59.523809523809526</v>
      </c>
      <c r="S135" s="39">
        <f t="shared" si="78"/>
        <v>-4.3668588511637907</v>
      </c>
      <c r="T135" s="39">
        <f t="shared" si="79"/>
        <v>-4.3668588511637836</v>
      </c>
    </row>
    <row r="136" spans="1:20" ht="15" x14ac:dyDescent="0.25">
      <c r="A136">
        <v>1.77</v>
      </c>
      <c r="B136">
        <v>2.13</v>
      </c>
      <c r="C136" s="20">
        <f t="shared" si="80"/>
        <v>3.4455319487546765E-2</v>
      </c>
      <c r="D136" s="17">
        <f>IF(OR($A136="",$B136=""),"",A136*'MPTO_working_2-way'!$G135)</f>
        <v>1.8309859154929577</v>
      </c>
      <c r="E136" s="22">
        <f>IF(OR($A136="",$B136=""),"",B136*'MPTO_working_2-way'!$G135)</f>
        <v>2.2033898305084745</v>
      </c>
      <c r="F136" s="17">
        <f>IF(OR($A136="",$B136=""),"",'MPTO_working_2-way'!D135)</f>
        <v>1.8256700806275876</v>
      </c>
      <c r="G136" s="22">
        <f>IF(OR($A136="",$B136=""),"",'MPTO_working_2-way'!E135)</f>
        <v>2.2111375032990233</v>
      </c>
      <c r="H136" s="17">
        <f>IF(OR($A136="",$B136=""),"",'OddsRatio_working_2-way'!M135)</f>
        <v>1.8254792118542653</v>
      </c>
      <c r="I136" s="17">
        <f>IF(OR($A136="",$B136=""),"",'OddsRatio_working_2-way'!N135)</f>
        <v>2.2114175446692466</v>
      </c>
      <c r="J136" s="17">
        <f>IF('Log_working_2-way'!$D135="","",A136^('Log_working_2-way'!$D135))</f>
        <v>1.8230645208160881</v>
      </c>
      <c r="K136" s="22">
        <f>IF('Log_working_2-way'!$D135="","",B136^('Log_working_2-way'!$D135))</f>
        <v>2.2149715784230573</v>
      </c>
      <c r="L136" s="33">
        <f t="shared" si="72"/>
        <v>0.5461538461538461</v>
      </c>
      <c r="M136" s="33">
        <f t="shared" si="73"/>
        <v>0.45384615384615384</v>
      </c>
      <c r="N136" s="4">
        <v>100</v>
      </c>
      <c r="O136" s="4">
        <f t="shared" si="74"/>
        <v>43.502824858757066</v>
      </c>
      <c r="P136" s="4">
        <f t="shared" si="75"/>
        <v>53.051643192488264</v>
      </c>
      <c r="Q136" s="4">
        <f t="shared" si="76"/>
        <v>46.948356807511736</v>
      </c>
      <c r="R136" s="4">
        <f t="shared" si="77"/>
        <v>56.497175141242941</v>
      </c>
      <c r="S136" s="39">
        <f t="shared" si="78"/>
        <v>-3.4455319487546703</v>
      </c>
      <c r="T136" s="39">
        <f t="shared" si="79"/>
        <v>-3.4455319487546774</v>
      </c>
    </row>
    <row r="137" spans="1:20" s="28" customFormat="1" ht="15" x14ac:dyDescent="0.25">
      <c r="A137" s="23">
        <v>1.86</v>
      </c>
      <c r="B137" s="23">
        <v>2.0299999999999998</v>
      </c>
      <c r="C137" s="24">
        <f t="shared" si="80"/>
        <v>3.0245246040574214E-2</v>
      </c>
      <c r="D137" s="25">
        <f>IF(OR($A137="",$B137=""),"",A137*'MPTO_working_2-way'!$G136)</f>
        <v>1.9162561576354682</v>
      </c>
      <c r="E137" s="27">
        <f>IF(OR($A137="",$B137=""),"",B137*'MPTO_working_2-way'!$G136)</f>
        <v>2.0913978494623655</v>
      </c>
      <c r="F137" s="25">
        <f>IF(OR($A137="",$B137=""),"",'MPTO_working_2-way'!D136)</f>
        <v>1.9138324294186226</v>
      </c>
      <c r="G137" s="27">
        <f>IF(OR($A137="",$B137=""),"",'MPTO_working_2-way'!E136)</f>
        <v>2.0942925287037548</v>
      </c>
      <c r="H137" s="25">
        <f>IF(OR($A137="",$B137=""),"",'OddsRatio_working_2-way'!M136)</f>
        <v>1.9137567818137824</v>
      </c>
      <c r="I137" s="25">
        <f>IF(OR($A137="",$B137=""),"",'OddsRatio_working_2-way'!N136)</f>
        <v>2.0943831224048783</v>
      </c>
      <c r="J137" s="25">
        <f>IF('Log_working_2-way'!$D136="","",A137^('Log_working_2-way'!$D136))</f>
        <v>1.9126582447390832</v>
      </c>
      <c r="K137" s="27">
        <f>IF('Log_working_2-way'!$D136="","",B137^('Log_working_2-way'!$D136))</f>
        <v>2.0957003958101184</v>
      </c>
      <c r="L137" s="70">
        <f t="shared" si="72"/>
        <v>0.52185089974293053</v>
      </c>
      <c r="M137" s="70">
        <f t="shared" si="73"/>
        <v>0.47814910025706941</v>
      </c>
      <c r="N137" s="28">
        <v>100</v>
      </c>
      <c r="O137" s="28">
        <f t="shared" si="74"/>
        <v>46.236559139784944</v>
      </c>
      <c r="P137" s="28">
        <f t="shared" si="75"/>
        <v>50.73891625615763</v>
      </c>
      <c r="Q137" s="28">
        <f t="shared" si="76"/>
        <v>49.26108374384237</v>
      </c>
      <c r="R137" s="28">
        <f t="shared" si="77"/>
        <v>53.763440860215049</v>
      </c>
      <c r="S137" s="72">
        <f t="shared" si="78"/>
        <v>-3.0245246040574258</v>
      </c>
      <c r="T137" s="72">
        <f t="shared" si="79"/>
        <v>-3.0245246040574187</v>
      </c>
    </row>
    <row r="138" spans="1:20" ht="15" x14ac:dyDescent="0.25">
      <c r="A138">
        <v>1.47</v>
      </c>
      <c r="B138">
        <v>2.81</v>
      </c>
      <c r="C138" s="20">
        <f t="shared" si="80"/>
        <v>3.614399496453391E-2</v>
      </c>
      <c r="D138" s="17">
        <f>IF(OR($A138="",$B138=""),"",A138*'MPTO_working_2-way'!$G137)</f>
        <v>1.5231316725978647</v>
      </c>
      <c r="E138" s="22">
        <f>IF(OR($A138="",$B138=""),"",B138*'MPTO_working_2-way'!$G137)</f>
        <v>2.9115646258503403</v>
      </c>
      <c r="F138" s="17">
        <f>IF(OR($A138="",$B138=""),"",'MPTO_working_2-way'!D137)</f>
        <v>1.5101175352331511</v>
      </c>
      <c r="G138" s="22">
        <f>IF(OR($A138="",$B138=""),"",'MPTO_working_2-way'!E137)</f>
        <v>2.9603325330562225</v>
      </c>
      <c r="H138" s="17">
        <f>IF(OR($A138="",$B138=""),"",'OddsRatio_working_2-way'!M137)</f>
        <v>1.5095767933170556</v>
      </c>
      <c r="I138" s="17">
        <f>IF(OR($A138="",$B138=""),"",'OddsRatio_working_2-way'!N137)</f>
        <v>2.9624127572422765</v>
      </c>
      <c r="J138" s="17">
        <f>IF('Log_working_2-way'!$D137="","",A138^('Log_working_2-way'!$D137))</f>
        <v>1.5036139212828077</v>
      </c>
      <c r="K138" s="22">
        <f>IF('Log_working_2-way'!$D137="","",B138^('Log_working_2-way'!$D137))</f>
        <v>2.9856480485138026</v>
      </c>
      <c r="L138" s="33">
        <f t="shared" si="72"/>
        <v>0.65654205607476634</v>
      </c>
      <c r="M138" s="33">
        <f t="shared" si="73"/>
        <v>0.34345794392523366</v>
      </c>
      <c r="N138" s="4">
        <v>100</v>
      </c>
      <c r="O138" s="4">
        <f t="shared" si="74"/>
        <v>31.972789115646258</v>
      </c>
      <c r="P138" s="4">
        <f t="shared" si="75"/>
        <v>64.412811387900362</v>
      </c>
      <c r="Q138" s="4">
        <f t="shared" si="76"/>
        <v>35.587188612099645</v>
      </c>
      <c r="R138" s="4">
        <f t="shared" si="77"/>
        <v>68.027210884353735</v>
      </c>
      <c r="S138" s="39">
        <f t="shared" si="78"/>
        <v>-3.6143994964533874</v>
      </c>
      <c r="T138" s="39">
        <f t="shared" si="79"/>
        <v>-3.6143994964533732</v>
      </c>
    </row>
    <row r="139" spans="1:20" ht="15" x14ac:dyDescent="0.25">
      <c r="A139">
        <v>1.76</v>
      </c>
      <c r="B139">
        <v>2.17</v>
      </c>
      <c r="C139" s="20">
        <f t="shared" si="80"/>
        <v>2.9011311269375728E-2</v>
      </c>
      <c r="D139" s="17">
        <f>IF(OR($A139="",$B139=""),"",A139*'MPTO_working_2-way'!$G138)</f>
        <v>1.8110599078341012</v>
      </c>
      <c r="E139" s="22">
        <f>IF(OR($A139="",$B139=""),"",B139*'MPTO_working_2-way'!$G138)</f>
        <v>2.2329545454545454</v>
      </c>
      <c r="F139" s="17">
        <f>IF(OR($A139="",$B139=""),"",'MPTO_working_2-way'!D138)</f>
        <v>1.8061099025820484</v>
      </c>
      <c r="G139" s="22">
        <f>IF(OR($A139="",$B139=""),"",'MPTO_working_2-way'!E138)</f>
        <v>2.2405256365129644</v>
      </c>
      <c r="H139" s="17">
        <f>IF(OR($A139="",$B139=""),"",'OddsRatio_working_2-way'!M138)</f>
        <v>1.8059606997693183</v>
      </c>
      <c r="I139" s="17">
        <f>IF(OR($A139="",$B139=""),"",'OddsRatio_working_2-way'!N138)</f>
        <v>2.2407552878027661</v>
      </c>
      <c r="J139" s="17">
        <f>IF('Log_working_2-way'!$D138="","",A139^('Log_working_2-way'!$D138))</f>
        <v>1.8037209689479914</v>
      </c>
      <c r="K139" s="22">
        <f>IF('Log_working_2-way'!$D138="","",B139^('Log_working_2-way'!$D138))</f>
        <v>2.2442129030289037</v>
      </c>
      <c r="L139" s="33">
        <f t="shared" si="72"/>
        <v>0.55216284987277364</v>
      </c>
      <c r="M139" s="33">
        <f t="shared" si="73"/>
        <v>0.44783715012722647</v>
      </c>
      <c r="N139" s="4">
        <v>100</v>
      </c>
      <c r="O139" s="4">
        <f t="shared" si="74"/>
        <v>43.181818181818187</v>
      </c>
      <c r="P139" s="4">
        <f t="shared" si="75"/>
        <v>53.917050691244242</v>
      </c>
      <c r="Q139" s="4">
        <f t="shared" si="76"/>
        <v>46.082949308755758</v>
      </c>
      <c r="R139" s="4">
        <f t="shared" si="77"/>
        <v>56.81818181818182</v>
      </c>
      <c r="S139" s="39">
        <f t="shared" si="78"/>
        <v>-2.901131126937571</v>
      </c>
      <c r="T139" s="39">
        <f t="shared" si="79"/>
        <v>-2.9011311269375781</v>
      </c>
    </row>
    <row r="140" spans="1:20" ht="15" x14ac:dyDescent="0.25">
      <c r="A140">
        <v>1.78</v>
      </c>
      <c r="B140">
        <v>2.14</v>
      </c>
      <c r="C140" s="20">
        <f t="shared" si="80"/>
        <v>2.908747243515708E-2</v>
      </c>
      <c r="D140" s="17">
        <f>IF(OR($A140="",$B140=""),"",A140*'MPTO_working_2-way'!$G139)</f>
        <v>1.8317757009345796</v>
      </c>
      <c r="E140" s="22">
        <f>IF(OR($A140="",$B140=""),"",B140*'MPTO_working_2-way'!$G139)</f>
        <v>2.2022471910112364</v>
      </c>
      <c r="F140" s="17">
        <f>IF(OR($A140="",$B140=""),"",'MPTO_working_2-way'!D139)</f>
        <v>1.8273049985608751</v>
      </c>
      <c r="G140" s="22">
        <f>IF(OR($A140="",$B140=""),"",'MPTO_working_2-way'!E139)</f>
        <v>2.2087440565928333</v>
      </c>
      <c r="H140" s="17">
        <f>IF(OR($A140="",$B140=""),"",'OddsRatio_working_2-way'!M139)</f>
        <v>1.8271701918685113</v>
      </c>
      <c r="I140" s="17">
        <f>IF(OR($A140="",$B140=""),"",'OddsRatio_working_2-way'!N139)</f>
        <v>2.2089410496539781</v>
      </c>
      <c r="J140" s="17">
        <f>IF('Log_working_2-way'!$D139="","",A140^('Log_working_2-way'!$D139))</f>
        <v>1.8251471689098502</v>
      </c>
      <c r="K140" s="22">
        <f>IF('Log_working_2-way'!$D139="","",B140^('Log_working_2-way'!$D139))</f>
        <v>2.2119050245559748</v>
      </c>
      <c r="L140" s="33">
        <f t="shared" si="72"/>
        <v>0.54591836734693866</v>
      </c>
      <c r="M140" s="33">
        <f t="shared" si="73"/>
        <v>0.45408163265306112</v>
      </c>
      <c r="N140" s="4">
        <v>100</v>
      </c>
      <c r="O140" s="4">
        <f t="shared" si="74"/>
        <v>43.820224719101127</v>
      </c>
      <c r="P140" s="4">
        <f t="shared" si="75"/>
        <v>53.271028037383175</v>
      </c>
      <c r="Q140" s="4">
        <f t="shared" si="76"/>
        <v>46.728971962616825</v>
      </c>
      <c r="R140" s="4">
        <f t="shared" si="77"/>
        <v>56.17977528089888</v>
      </c>
      <c r="S140" s="39">
        <f t="shared" si="78"/>
        <v>-2.9087472435156982</v>
      </c>
      <c r="T140" s="39">
        <f t="shared" si="79"/>
        <v>-2.9087472435157053</v>
      </c>
    </row>
    <row r="141" spans="1:20" ht="15" x14ac:dyDescent="0.25">
      <c r="A141">
        <v>1.77</v>
      </c>
      <c r="B141">
        <v>2.14</v>
      </c>
      <c r="C141" s="20">
        <f t="shared" si="80"/>
        <v>3.2261471038597556E-2</v>
      </c>
      <c r="D141" s="17">
        <f>IF(OR($A141="",$B141=""),"",A141*'MPTO_working_2-way'!$G140)</f>
        <v>1.8271028037383177</v>
      </c>
      <c r="E141" s="22">
        <f>IF(OR($A141="",$B141=""),"",B141*'MPTO_working_2-way'!$G140)</f>
        <v>2.2090395480225991</v>
      </c>
      <c r="F141" s="17">
        <f>IF(OR($A141="",$B141=""),"",'MPTO_working_2-way'!D140)</f>
        <v>1.822021261243927</v>
      </c>
      <c r="G141" s="22">
        <f>IF(OR($A141="",$B141=""),"",'MPTO_working_2-way'!E140)</f>
        <v>2.216513546725964</v>
      </c>
      <c r="H141" s="17">
        <f>IF(OR($A141="",$B141=""),"",'OddsRatio_working_2-way'!M140)</f>
        <v>1.8218507142366114</v>
      </c>
      <c r="I141" s="17">
        <f>IF(OR($A141="",$B141=""),"",'OddsRatio_working_2-way'!N140)</f>
        <v>2.2167659925061516</v>
      </c>
      <c r="J141" s="17">
        <f>IF('Log_working_2-way'!$D140="","",A141^('Log_working_2-way'!$D140))</f>
        <v>1.8195461168991689</v>
      </c>
      <c r="K141" s="22">
        <f>IF('Log_working_2-way'!$D140="","",B141^('Log_working_2-way'!$D140))</f>
        <v>2.2201875884465903</v>
      </c>
      <c r="L141" s="33">
        <f t="shared" si="72"/>
        <v>0.54731457800511507</v>
      </c>
      <c r="M141" s="33">
        <f t="shared" si="73"/>
        <v>0.45268542199488487</v>
      </c>
      <c r="N141" s="4">
        <v>100</v>
      </c>
      <c r="O141" s="4">
        <f t="shared" si="74"/>
        <v>43.502824858757066</v>
      </c>
      <c r="P141" s="4">
        <f t="shared" si="75"/>
        <v>53.271028037383175</v>
      </c>
      <c r="Q141" s="4">
        <f t="shared" si="76"/>
        <v>46.728971962616825</v>
      </c>
      <c r="R141" s="4">
        <f t="shared" si="77"/>
        <v>56.497175141242941</v>
      </c>
      <c r="S141" s="39">
        <f t="shared" si="78"/>
        <v>-3.2261471038597591</v>
      </c>
      <c r="T141" s="39">
        <f t="shared" si="79"/>
        <v>-3.2261471038597662</v>
      </c>
    </row>
    <row r="142" spans="1:20" ht="15" x14ac:dyDescent="0.25">
      <c r="A142">
        <v>1.93</v>
      </c>
      <c r="B142">
        <v>1.96</v>
      </c>
      <c r="C142" s="20">
        <f t="shared" si="80"/>
        <v>2.8338796658559762E-2</v>
      </c>
      <c r="D142" s="17">
        <f>IF(OR($A142="",$B142=""),"",A142*'MPTO_working_2-way'!$G141)</f>
        <v>1.9846938775510203</v>
      </c>
      <c r="E142" s="22">
        <f>IF(OR($A142="",$B142=""),"",B142*'MPTO_working_2-way'!$G141)</f>
        <v>2.0155440414507773</v>
      </c>
      <c r="F142" s="17">
        <f>IF(OR($A142="",$B142=""),"",'MPTO_working_2-way'!D141)</f>
        <v>1.9842635333613092</v>
      </c>
      <c r="G142" s="22">
        <f>IF(OR($A142="",$B142=""),"",'MPTO_working_2-way'!E141)</f>
        <v>2.0159880622468553</v>
      </c>
      <c r="H142" s="17">
        <f>IF(OR($A142="",$B142=""),"",'OddsRatio_working_2-way'!M141)</f>
        <v>1.9842509842514759</v>
      </c>
      <c r="I142" s="17">
        <f>IF(OR($A142="",$B142=""),"",'OddsRatio_working_2-way'!N141)</f>
        <v>2.0160010160015238</v>
      </c>
      <c r="J142" s="17">
        <f>IF('Log_working_2-way'!$D141="","",A142^('Log_working_2-way'!$D141))</f>
        <v>1.9840560014719333</v>
      </c>
      <c r="K142" s="22">
        <f>IF('Log_working_2-way'!$D141="","",B142^('Log_working_2-way'!$D141))</f>
        <v>2.0162023284286739</v>
      </c>
      <c r="L142" s="33">
        <f t="shared" si="72"/>
        <v>0.50385604113110538</v>
      </c>
      <c r="M142" s="33">
        <f t="shared" si="73"/>
        <v>0.49614395886889456</v>
      </c>
      <c r="N142" s="4">
        <v>100</v>
      </c>
      <c r="O142" s="4">
        <f t="shared" si="74"/>
        <v>48.186528497409334</v>
      </c>
      <c r="P142" s="4">
        <f t="shared" si="75"/>
        <v>48.979591836734699</v>
      </c>
      <c r="Q142" s="4">
        <f t="shared" si="76"/>
        <v>51.020408163265309</v>
      </c>
      <c r="R142" s="4">
        <f t="shared" si="77"/>
        <v>51.81347150259068</v>
      </c>
      <c r="S142" s="39">
        <f t="shared" si="78"/>
        <v>-2.8338796658559744</v>
      </c>
      <c r="T142" s="39">
        <f t="shared" si="79"/>
        <v>-2.8338796658559815</v>
      </c>
    </row>
    <row r="143" spans="1:20" ht="15" x14ac:dyDescent="0.25">
      <c r="A143">
        <v>1.81</v>
      </c>
      <c r="B143">
        <v>2.0699999999999998</v>
      </c>
      <c r="C143" s="20">
        <f t="shared" si="80"/>
        <v>3.5577975284917462E-2</v>
      </c>
      <c r="D143" s="17">
        <f>IF(OR($A143="",$B143=""),"",A143*'MPTO_working_2-way'!$G142)</f>
        <v>1.8743961352657006</v>
      </c>
      <c r="E143" s="22">
        <f>IF(OR($A143="",$B143=""),"",B143*'MPTO_working_2-way'!$G142)</f>
        <v>2.1436464088397789</v>
      </c>
      <c r="F143" s="17">
        <f>IF(OR($A143="",$B143=""),"",'MPTO_working_2-way'!D142)</f>
        <v>1.8702173858786533</v>
      </c>
      <c r="G143" s="22">
        <f>IF(OR($A143="",$B143=""),"",'MPTO_working_2-way'!E142)</f>
        <v>2.1491381535549374</v>
      </c>
      <c r="H143" s="17">
        <f>IF(OR($A143="",$B143=""),"",'OddsRatio_working_2-way'!M142)</f>
        <v>1.8700628401410975</v>
      </c>
      <c r="I143" s="17">
        <f>IF(OR($A143="",$B143=""),"",'OddsRatio_working_2-way'!N142)</f>
        <v>2.1493422703098441</v>
      </c>
      <c r="J143" s="17">
        <f>IF('Log_working_2-way'!$D142="","",A143^('Log_working_2-way'!$D142))</f>
        <v>1.8681622223592078</v>
      </c>
      <c r="K143" s="22">
        <f>IF('Log_working_2-way'!$D142="","",B143^('Log_working_2-way'!$D142))</f>
        <v>2.1518584594506485</v>
      </c>
      <c r="L143" s="33">
        <f t="shared" si="72"/>
        <v>0.53350515463917525</v>
      </c>
      <c r="M143" s="33">
        <f t="shared" si="73"/>
        <v>0.46649484536082475</v>
      </c>
      <c r="N143" s="4">
        <v>100</v>
      </c>
      <c r="O143" s="4">
        <f t="shared" si="74"/>
        <v>44.751381215469614</v>
      </c>
      <c r="P143" s="4">
        <f t="shared" si="75"/>
        <v>51.690821256038639</v>
      </c>
      <c r="Q143" s="4">
        <f t="shared" si="76"/>
        <v>48.309178743961354</v>
      </c>
      <c r="R143" s="4">
        <f t="shared" si="77"/>
        <v>55.248618784530393</v>
      </c>
      <c r="S143" s="39">
        <f t="shared" si="78"/>
        <v>-3.55779752849174</v>
      </c>
      <c r="T143" s="39">
        <f t="shared" si="79"/>
        <v>-3.5577975284917542</v>
      </c>
    </row>
    <row r="144" spans="1:20" ht="15" x14ac:dyDescent="0.25">
      <c r="A144">
        <v>1.66</v>
      </c>
      <c r="B144">
        <v>2.37</v>
      </c>
      <c r="C144" s="20">
        <f t="shared" si="80"/>
        <v>2.4350566824259179E-2</v>
      </c>
      <c r="D144" s="17">
        <f>IF(OR($A144="",$B144=""),"",A144*'MPTO_working_2-way'!$G143)</f>
        <v>1.7004219409282701</v>
      </c>
      <c r="E144" s="22">
        <f>IF(OR($A144="",$B144=""),"",B144*'MPTO_working_2-way'!$G143)</f>
        <v>2.4277108433734944</v>
      </c>
      <c r="F144" s="17">
        <f>IF(OR($A144="",$B144=""),"",'MPTO_working_2-way'!D143)</f>
        <v>1.6942422806941992</v>
      </c>
      <c r="G144" s="22">
        <f>IF(OR($A144="",$B144=""),"",'MPTO_working_2-way'!E143)</f>
        <v>2.4404193288257559</v>
      </c>
      <c r="H144" s="17">
        <f>IF(OR($A144="",$B144=""),"",'OddsRatio_working_2-way'!M143)</f>
        <v>1.6940834422585789</v>
      </c>
      <c r="I144" s="17">
        <f>IF(OR($A144="",$B144=""),"",'OddsRatio_working_2-way'!N143)</f>
        <v>2.4407489634761421</v>
      </c>
      <c r="J144" s="17">
        <f>IF('Log_working_2-way'!$D143="","",A144^('Log_working_2-way'!$D143))</f>
        <v>1.6912920646177909</v>
      </c>
      <c r="K144" s="22">
        <f>IF('Log_working_2-way'!$D143="","",B144^('Log_working_2-way'!$D143))</f>
        <v>2.4465665833338988</v>
      </c>
      <c r="L144" s="33">
        <f t="shared" si="72"/>
        <v>0.58808933002481389</v>
      </c>
      <c r="M144" s="33">
        <f t="shared" si="73"/>
        <v>0.41191066997518605</v>
      </c>
      <c r="N144" s="4">
        <v>100</v>
      </c>
      <c r="O144" s="4">
        <f t="shared" si="74"/>
        <v>39.759036144578317</v>
      </c>
      <c r="P144" s="4">
        <f t="shared" si="75"/>
        <v>57.805907172995774</v>
      </c>
      <c r="Q144" s="4">
        <f t="shared" si="76"/>
        <v>42.194092827004212</v>
      </c>
      <c r="R144" s="4">
        <f t="shared" si="77"/>
        <v>60.24096385542169</v>
      </c>
      <c r="S144" s="39">
        <f t="shared" si="78"/>
        <v>-2.4350566824258948</v>
      </c>
      <c r="T144" s="39">
        <f t="shared" si="79"/>
        <v>-2.4350566824259161</v>
      </c>
    </row>
    <row r="145" spans="1:20" ht="15" x14ac:dyDescent="0.25">
      <c r="A145">
        <v>1.86</v>
      </c>
      <c r="B145">
        <v>2.0699999999999998</v>
      </c>
      <c r="C145" s="20">
        <f t="shared" si="80"/>
        <v>2.0726196041763956E-2</v>
      </c>
      <c r="D145" s="17">
        <f>IF(OR($A145="",$B145=""),"",A145*'MPTO_working_2-way'!$G144)</f>
        <v>1.8985507246376812</v>
      </c>
      <c r="E145" s="22">
        <f>IF(OR($A145="",$B145=""),"",B145*'MPTO_working_2-way'!$G144)</f>
        <v>2.1129032258064511</v>
      </c>
      <c r="F145" s="17">
        <f>IF(OR($A145="",$B145=""),"",'MPTO_working_2-way'!D144)</f>
        <v>1.8965568198610905</v>
      </c>
      <c r="G145" s="22">
        <f>IF(OR($A145="",$B145=""),"",'MPTO_working_2-way'!E144)</f>
        <v>2.1153782759189053</v>
      </c>
      <c r="H145" s="17">
        <f>IF(OR($A145="",$B145=""),"",'OddsRatio_working_2-way'!M144)</f>
        <v>1.8965145385084443</v>
      </c>
      <c r="I145" s="17">
        <f>IF(OR($A145="",$B145=""),"",'OddsRatio_working_2-way'!N144)</f>
        <v>2.1154308793070173</v>
      </c>
      <c r="J145" s="17">
        <f>IF('Log_working_2-way'!$D144="","",A145^('Log_working_2-way'!$D144))</f>
        <v>1.8956175758584435</v>
      </c>
      <c r="K145" s="22">
        <f>IF('Log_working_2-way'!$D144="","",B145^('Log_working_2-way'!$D144))</f>
        <v>2.1165479853848401</v>
      </c>
      <c r="L145" s="33">
        <f t="shared" si="72"/>
        <v>0.52671755725190839</v>
      </c>
      <c r="M145" s="33">
        <f t="shared" si="73"/>
        <v>0.47328244274809173</v>
      </c>
      <c r="N145" s="4">
        <v>100</v>
      </c>
      <c r="O145" s="4">
        <f t="shared" si="74"/>
        <v>46.236559139784944</v>
      </c>
      <c r="P145" s="4">
        <f t="shared" si="75"/>
        <v>51.690821256038639</v>
      </c>
      <c r="Q145" s="4">
        <f t="shared" si="76"/>
        <v>48.309178743961354</v>
      </c>
      <c r="R145" s="4">
        <f t="shared" si="77"/>
        <v>53.763440860215049</v>
      </c>
      <c r="S145" s="39">
        <f t="shared" si="78"/>
        <v>-2.0726196041764098</v>
      </c>
      <c r="T145" s="39">
        <f t="shared" si="79"/>
        <v>-2.0726196041764098</v>
      </c>
    </row>
    <row r="146" spans="1:20" ht="15" x14ac:dyDescent="0.25">
      <c r="A146">
        <v>1.76</v>
      </c>
      <c r="B146">
        <v>2.19</v>
      </c>
      <c r="C146" s="20">
        <f t="shared" si="80"/>
        <v>2.4802822748028364E-2</v>
      </c>
      <c r="D146" s="17">
        <f>IF(OR($A146="",$B146=""),"",A146*'MPTO_working_2-way'!$G145)</f>
        <v>1.8036529680365299</v>
      </c>
      <c r="E146" s="22">
        <f>IF(OR($A146="",$B146=""),"",B146*'MPTO_working_2-way'!$G145)</f>
        <v>2.2443181818181821</v>
      </c>
      <c r="F146" s="17">
        <f>IF(OR($A146="",$B146=""),"",'MPTO_working_2-way'!D145)</f>
        <v>1.7992717766781814</v>
      </c>
      <c r="G146" s="22">
        <f>IF(OR($A146="",$B146=""),"",'MPTO_working_2-way'!E145)</f>
        <v>2.2511388856442007</v>
      </c>
      <c r="H146" s="17">
        <f>IF(OR($A146="",$B146=""),"",'OddsRatio_working_2-way'!M145)</f>
        <v>1.7991592220483192</v>
      </c>
      <c r="I146" s="17">
        <f>IF(OR($A146="",$B146=""),"",'OddsRatio_working_2-way'!N145)</f>
        <v>2.2513150976809202</v>
      </c>
      <c r="J146" s="17">
        <f>IF('Log_working_2-way'!$D145="","",A146^('Log_working_2-way'!$D145))</f>
        <v>1.7971825875302028</v>
      </c>
      <c r="K146" s="22">
        <f>IF('Log_working_2-way'!$D145="","",B146^('Log_working_2-way'!$D145))</f>
        <v>2.254417765317922</v>
      </c>
      <c r="L146" s="33">
        <f t="shared" si="72"/>
        <v>0.5544303797468354</v>
      </c>
      <c r="M146" s="33">
        <f t="shared" si="73"/>
        <v>0.44556962025316449</v>
      </c>
      <c r="N146" s="4">
        <v>100</v>
      </c>
      <c r="O146" s="4">
        <f t="shared" si="74"/>
        <v>43.181818181818187</v>
      </c>
      <c r="P146" s="4">
        <f t="shared" si="75"/>
        <v>54.337899543379002</v>
      </c>
      <c r="Q146" s="4">
        <f t="shared" si="76"/>
        <v>45.662100456621005</v>
      </c>
      <c r="R146" s="4">
        <f t="shared" si="77"/>
        <v>56.81818181818182</v>
      </c>
      <c r="S146" s="39">
        <f t="shared" si="78"/>
        <v>-2.4802822748028177</v>
      </c>
      <c r="T146" s="39">
        <f t="shared" si="79"/>
        <v>-2.4802822748028177</v>
      </c>
    </row>
    <row r="147" spans="1:20" ht="15" x14ac:dyDescent="0.25">
      <c r="A147">
        <v>1.68</v>
      </c>
      <c r="B147">
        <v>2.3199999999999998</v>
      </c>
      <c r="C147" s="20">
        <f t="shared" si="80"/>
        <v>2.6272577996715896E-2</v>
      </c>
      <c r="D147" s="17">
        <f>IF(OR($A147="",$B147=""),"",A147*'MPTO_working_2-way'!$G146)</f>
        <v>1.7241379310344827</v>
      </c>
      <c r="E147" s="22">
        <f>IF(OR($A147="",$B147=""),"",B147*'MPTO_working_2-way'!$G146)</f>
        <v>2.3809523809523809</v>
      </c>
      <c r="F147" s="17">
        <f>IF(OR($A147="",$B147=""),"",'MPTO_working_2-way'!D146)</f>
        <v>1.7179125528913963</v>
      </c>
      <c r="G147" s="22">
        <f>IF(OR($A147="",$B147=""),"",'MPTO_working_2-way'!E146)</f>
        <v>2.3929273084479368</v>
      </c>
      <c r="H147" s="17">
        <f>IF(OR($A147="",$B147=""),"",'OddsRatio_working_2-way'!M146)</f>
        <v>1.7177405625652735</v>
      </c>
      <c r="I147" s="17">
        <f>IF(OR($A147="",$B147=""),"",'OddsRatio_working_2-way'!N146)</f>
        <v>2.3932610920384718</v>
      </c>
      <c r="J147" s="17">
        <f>IF('Log_working_2-way'!$D146="","",A147^('Log_working_2-way'!$D146))</f>
        <v>1.7149266644844161</v>
      </c>
      <c r="K147" s="22">
        <f>IF('Log_working_2-way'!$D146="","",B147^('Log_working_2-way'!$D146))</f>
        <v>2.3987448638821731</v>
      </c>
      <c r="L147" s="33">
        <f t="shared" si="72"/>
        <v>0.58000000000000007</v>
      </c>
      <c r="M147" s="33">
        <f t="shared" si="73"/>
        <v>0.42</v>
      </c>
      <c r="N147" s="4">
        <v>100</v>
      </c>
      <c r="O147" s="4">
        <f t="shared" si="74"/>
        <v>40.476190476190474</v>
      </c>
      <c r="P147" s="4">
        <f t="shared" si="75"/>
        <v>56.896551724137922</v>
      </c>
      <c r="Q147" s="4">
        <f t="shared" si="76"/>
        <v>43.103448275862071</v>
      </c>
      <c r="R147" s="4">
        <f t="shared" si="77"/>
        <v>59.523809523809526</v>
      </c>
      <c r="S147" s="39">
        <f t="shared" si="78"/>
        <v>-2.6272577996715967</v>
      </c>
      <c r="T147" s="39">
        <f t="shared" si="79"/>
        <v>-2.6272577996716038</v>
      </c>
    </row>
    <row r="148" spans="1:20" ht="15" x14ac:dyDescent="0.25">
      <c r="A148">
        <v>2</v>
      </c>
      <c r="B148">
        <v>1.9</v>
      </c>
      <c r="C148" s="20">
        <f t="shared" si="80"/>
        <v>2.631578947368407E-2</v>
      </c>
      <c r="D148" s="17">
        <f>IF(OR($A148="",$B148=""),"",A148*'MPTO_working_2-way'!$G147)</f>
        <v>2.0526315789473681</v>
      </c>
      <c r="E148" s="22">
        <f>IF(OR($A148="",$B148=""),"",B148*'MPTO_working_2-way'!$G147)</f>
        <v>1.9499999999999997</v>
      </c>
      <c r="F148" s="17">
        <f>IF(OR($A148="",$B148=""),"",'MPTO_working_2-way'!D147)</f>
        <v>2.0540540540540539</v>
      </c>
      <c r="G148" s="22">
        <f>IF(OR($A148="",$B148=""),"",'MPTO_working_2-way'!E147)</f>
        <v>1.9487179487179485</v>
      </c>
      <c r="H148" s="17">
        <f>IF(OR($A148="",$B148=""),"",'OddsRatio_working_2-way'!M147)</f>
        <v>2.0540925533894594</v>
      </c>
      <c r="I148" s="17">
        <f>IF(OR($A148="",$B148=""),"",'OddsRatio_working_2-way'!N147)</f>
        <v>1.9486832980505142</v>
      </c>
      <c r="J148" s="17">
        <f>IF('Log_working_2-way'!$D147="","",A148^('Log_working_2-way'!$D147))</f>
        <v>2.0547369052254369</v>
      </c>
      <c r="K148" s="22">
        <f>IF('Log_working_2-way'!$D147="","",B148^('Log_working_2-way'!$D147))</f>
        <v>1.9481037356763915</v>
      </c>
      <c r="L148" s="33">
        <f t="shared" si="72"/>
        <v>0.48717948717948723</v>
      </c>
      <c r="M148" s="33">
        <f t="shared" si="73"/>
        <v>0.51282051282051289</v>
      </c>
      <c r="N148" s="4">
        <v>100</v>
      </c>
      <c r="O148" s="4">
        <f t="shared" si="74"/>
        <v>50</v>
      </c>
      <c r="P148" s="4">
        <f t="shared" si="75"/>
        <v>47.368421052631575</v>
      </c>
      <c r="Q148" s="4">
        <f t="shared" si="76"/>
        <v>52.631578947368418</v>
      </c>
      <c r="R148" s="4">
        <f t="shared" si="77"/>
        <v>50</v>
      </c>
      <c r="S148" s="39">
        <f t="shared" si="78"/>
        <v>-2.6315789473684177</v>
      </c>
      <c r="T148" s="39">
        <f t="shared" si="79"/>
        <v>-2.6315789473684248</v>
      </c>
    </row>
    <row r="149" spans="1:20" ht="15" x14ac:dyDescent="0.25">
      <c r="A149">
        <v>2.1</v>
      </c>
      <c r="B149">
        <v>1.81</v>
      </c>
      <c r="C149" s="20">
        <f t="shared" si="80"/>
        <v>2.8676664035780064E-2</v>
      </c>
      <c r="D149" s="17">
        <f>IF(OR($A149="",$B149=""),"",A149*'MPTO_working_2-way'!$G148)</f>
        <v>2.160220994475138</v>
      </c>
      <c r="E149" s="22">
        <f>IF(OR($A149="",$B149=""),"",B149*'MPTO_working_2-way'!$G148)</f>
        <v>1.861904761904762</v>
      </c>
      <c r="F149" s="17">
        <f>IF(OR($A149="",$B149=""),"",'MPTO_working_2-way'!D148)</f>
        <v>2.1651951011107946</v>
      </c>
      <c r="G149" s="22">
        <f>IF(OR($A149="",$B149=""),"",'MPTO_working_2-way'!E148)</f>
        <v>1.858225372769494</v>
      </c>
      <c r="H149" s="17">
        <f>IF(OR($A149="",$B149=""),"",'OddsRatio_working_2-way'!M148)</f>
        <v>2.1653431646335015</v>
      </c>
      <c r="I149" s="17">
        <f>IF(OR($A149="",$B149=""),"",'OddsRatio_working_2-way'!N148)</f>
        <v>1.8581163303210331</v>
      </c>
      <c r="J149" s="17">
        <f>IF('Log_working_2-way'!$D148="","",A149^('Log_working_2-way'!$D148))</f>
        <v>2.1676082555034109</v>
      </c>
      <c r="K149" s="22">
        <f>IF('Log_working_2-way'!$D148="","",B149^('Log_working_2-way'!$D148))</f>
        <v>1.8564516354578522</v>
      </c>
      <c r="L149" s="33">
        <f t="shared" si="72"/>
        <v>0.46291560102301793</v>
      </c>
      <c r="M149" s="33">
        <f t="shared" si="73"/>
        <v>0.53708439897698212</v>
      </c>
      <c r="N149" s="4">
        <v>100</v>
      </c>
      <c r="O149" s="4">
        <f t="shared" si="74"/>
        <v>52.38095238095238</v>
      </c>
      <c r="P149" s="4">
        <f t="shared" si="75"/>
        <v>44.751381215469614</v>
      </c>
      <c r="Q149" s="4">
        <f t="shared" si="76"/>
        <v>55.248618784530393</v>
      </c>
      <c r="R149" s="4">
        <f t="shared" si="77"/>
        <v>47.619047619047613</v>
      </c>
      <c r="S149" s="39">
        <f t="shared" si="78"/>
        <v>-2.8676664035780135</v>
      </c>
      <c r="T149" s="39">
        <f t="shared" si="79"/>
        <v>-2.8676664035779993</v>
      </c>
    </row>
    <row r="150" spans="1:20" ht="15" x14ac:dyDescent="0.25">
      <c r="A150">
        <v>1.97</v>
      </c>
      <c r="B150">
        <v>1.93</v>
      </c>
      <c r="C150" s="20">
        <f t="shared" si="80"/>
        <v>2.5748928223876311E-2</v>
      </c>
      <c r="D150" s="17">
        <f>IF(OR($A150="",$B150=""),"",A150*'MPTO_working_2-way'!$G149)</f>
        <v>2.0207253886010363</v>
      </c>
      <c r="E150" s="22">
        <f>IF(OR($A150="",$B150=""),"",B150*'MPTO_working_2-way'!$G149)</f>
        <v>1.9796954314720812</v>
      </c>
      <c r="F150" s="17">
        <f>IF(OR($A150="",$B150=""),"",'MPTO_working_2-way'!D149)</f>
        <v>2.0212647191728026</v>
      </c>
      <c r="G150" s="22">
        <f>IF(OR($A150="",$B150=""),"",'MPTO_working_2-way'!E149)</f>
        <v>1.9791780536685666</v>
      </c>
      <c r="H150" s="17">
        <f>IF(OR($A150="",$B150=""),"",'OddsRatio_working_2-way'!M149)</f>
        <v>2.021278978873144</v>
      </c>
      <c r="I150" s="17">
        <f>IF(OR($A150="",$B150=""),"",'OddsRatio_working_2-way'!N149)</f>
        <v>1.9791643818062103</v>
      </c>
      <c r="J150" s="17">
        <f>IF('Log_working_2-way'!$D149="","",A150^('Log_working_2-way'!$D149))</f>
        <v>2.0215229873993761</v>
      </c>
      <c r="K150" s="22">
        <f>IF('Log_working_2-way'!$D149="","",B150^('Log_working_2-way'!$D149))</f>
        <v>1.9789304913693861</v>
      </c>
      <c r="L150" s="33">
        <f t="shared" si="72"/>
        <v>0.49487179487179483</v>
      </c>
      <c r="M150" s="33">
        <f t="shared" si="73"/>
        <v>0.50512820512820511</v>
      </c>
      <c r="N150" s="4">
        <v>100</v>
      </c>
      <c r="O150" s="4">
        <f t="shared" si="74"/>
        <v>49.238578680203041</v>
      </c>
      <c r="P150" s="4">
        <f t="shared" si="75"/>
        <v>48.186528497409334</v>
      </c>
      <c r="Q150" s="4">
        <f t="shared" si="76"/>
        <v>51.81347150259068</v>
      </c>
      <c r="R150" s="4">
        <f t="shared" si="77"/>
        <v>50.761421319796952</v>
      </c>
      <c r="S150" s="39">
        <f t="shared" si="78"/>
        <v>-2.5748928223876391</v>
      </c>
      <c r="T150" s="39">
        <f t="shared" si="79"/>
        <v>-2.5748928223876177</v>
      </c>
    </row>
    <row r="151" spans="1:20" ht="15" x14ac:dyDescent="0.25">
      <c r="A151">
        <v>2.2200000000000002</v>
      </c>
      <c r="B151">
        <v>1.73</v>
      </c>
      <c r="C151" s="20">
        <f t="shared" si="80"/>
        <v>2.8485132531375301E-2</v>
      </c>
      <c r="D151" s="17">
        <f>IF(OR($A151="",$B151=""),"",A151*'MPTO_working_2-way'!$G150)</f>
        <v>2.2832369942196533</v>
      </c>
      <c r="E151" s="22">
        <f>IF(OR($A151="",$B151=""),"",B151*'MPTO_working_2-way'!$G150)</f>
        <v>1.7792792792792793</v>
      </c>
      <c r="F151" s="17">
        <f>IF(OR($A151="",$B151=""),"",'MPTO_working_2-way'!D150)</f>
        <v>2.2924849280725841</v>
      </c>
      <c r="G151" s="22">
        <f>IF(OR($A151="",$B151=""),"",'MPTO_working_2-way'!E150)</f>
        <v>1.7737034129219971</v>
      </c>
      <c r="H151" s="17">
        <f>IF(OR($A151="",$B151=""),"",'OddsRatio_working_2-way'!M150)</f>
        <v>2.2927617246470167</v>
      </c>
      <c r="I151" s="17">
        <f>IF(OR($A151="",$B151=""),"",'OddsRatio_working_2-way'!N150)</f>
        <v>1.7735377532723946</v>
      </c>
      <c r="J151" s="17">
        <f>IF('Log_working_2-way'!$D150="","",A151^('Log_working_2-way'!$D150))</f>
        <v>2.2969907932831721</v>
      </c>
      <c r="K151" s="22">
        <f>IF('Log_working_2-way'!$D150="","",B151^('Log_working_2-way'!$D150))</f>
        <v>1.771015496161394</v>
      </c>
      <c r="L151" s="33">
        <f t="shared" si="72"/>
        <v>0.43797468354430374</v>
      </c>
      <c r="M151" s="33">
        <f t="shared" si="73"/>
        <v>0.5620253164556962</v>
      </c>
      <c r="N151" s="4">
        <v>100</v>
      </c>
      <c r="O151" s="4">
        <f t="shared" si="74"/>
        <v>54.954954954954964</v>
      </c>
      <c r="P151" s="4">
        <f t="shared" si="75"/>
        <v>42.196531791907518</v>
      </c>
      <c r="Q151" s="4">
        <f t="shared" si="76"/>
        <v>57.80346820809249</v>
      </c>
      <c r="R151" s="4">
        <f t="shared" si="77"/>
        <v>45.045045045045043</v>
      </c>
      <c r="S151" s="39">
        <f t="shared" si="78"/>
        <v>-2.8485132531375257</v>
      </c>
      <c r="T151" s="39">
        <f t="shared" si="79"/>
        <v>-2.8485132531375257</v>
      </c>
    </row>
    <row r="152" spans="1:20" ht="15" x14ac:dyDescent="0.25">
      <c r="A152">
        <v>2.2400000000000002</v>
      </c>
      <c r="B152">
        <v>1.71</v>
      </c>
      <c r="C152" s="20">
        <f t="shared" si="80"/>
        <v>3.1223893065998265E-2</v>
      </c>
      <c r="D152" s="17">
        <f>IF(OR($A152="",$B152=""),"",A152*'MPTO_working_2-way'!$G151)</f>
        <v>2.3099415204678362</v>
      </c>
      <c r="E152" s="22">
        <f>IF(OR($A152="",$B152=""),"",B152*'MPTO_working_2-way'!$G151)</f>
        <v>1.763392857142857</v>
      </c>
      <c r="F152" s="17">
        <f>IF(OR($A152="",$B152=""),"",'MPTO_working_2-way'!D151)</f>
        <v>2.3211731911283482</v>
      </c>
      <c r="G152" s="22">
        <f>IF(OR($A152="",$B152=""),"",'MPTO_working_2-way'!E151)</f>
        <v>1.7569030364186771</v>
      </c>
      <c r="H152" s="17">
        <f>IF(OR($A152="",$B152=""),"",'OddsRatio_working_2-way'!M151)</f>
        <v>2.3215441245904116</v>
      </c>
      <c r="I152" s="17">
        <f>IF(OR($A152="",$B152=""),"",'OddsRatio_working_2-way'!N151)</f>
        <v>1.7566905874670904</v>
      </c>
      <c r="J152" s="17">
        <f>IF('Log_working_2-way'!$D151="","",A152^('Log_working_2-way'!$D151))</f>
        <v>2.3267011355498624</v>
      </c>
      <c r="K152" s="22">
        <f>IF('Log_working_2-way'!$D151="","",B152^('Log_working_2-way'!$D151))</f>
        <v>1.7537492606317167</v>
      </c>
      <c r="L152" s="33">
        <f t="shared" si="72"/>
        <v>0.43291139240506332</v>
      </c>
      <c r="M152" s="33">
        <f t="shared" si="73"/>
        <v>0.56708860759493673</v>
      </c>
      <c r="N152" s="4">
        <v>100</v>
      </c>
      <c r="O152" s="4">
        <f t="shared" si="74"/>
        <v>55.357142857142868</v>
      </c>
      <c r="P152" s="4">
        <f t="shared" si="75"/>
        <v>41.520467836257311</v>
      </c>
      <c r="Q152" s="4">
        <f t="shared" si="76"/>
        <v>58.479532163742689</v>
      </c>
      <c r="R152" s="4">
        <f t="shared" si="77"/>
        <v>44.642857142857139</v>
      </c>
      <c r="S152" s="39">
        <f t="shared" si="78"/>
        <v>-3.1223893065998212</v>
      </c>
      <c r="T152" s="39">
        <f t="shared" si="79"/>
        <v>-3.1223893065998283</v>
      </c>
    </row>
    <row r="153" spans="1:20" ht="15" x14ac:dyDescent="0.25">
      <c r="A153">
        <v>1.81</v>
      </c>
      <c r="B153">
        <v>2.1</v>
      </c>
      <c r="C153" s="20">
        <f t="shared" si="80"/>
        <v>2.8676664035780064E-2</v>
      </c>
      <c r="D153" s="17">
        <f>IF(OR($A153="",$B153=""),"",A153*'MPTO_working_2-way'!$G152)</f>
        <v>1.861904761904762</v>
      </c>
      <c r="E153" s="22">
        <f>IF(OR($A153="",$B153=""),"",B153*'MPTO_working_2-way'!$G152)</f>
        <v>2.160220994475138</v>
      </c>
      <c r="F153" s="17">
        <f>IF(OR($A153="",$B153=""),"",'MPTO_working_2-way'!D152)</f>
        <v>1.858225372769494</v>
      </c>
      <c r="G153" s="22">
        <f>IF(OR($A153="",$B153=""),"",'MPTO_working_2-way'!E152)</f>
        <v>2.1651951011107946</v>
      </c>
      <c r="H153" s="17">
        <f>IF(OR($A153="",$B153=""),"",'OddsRatio_working_2-way'!M152)</f>
        <v>1.8581163303210331</v>
      </c>
      <c r="I153" s="17">
        <f>IF(OR($A153="",$B153=""),"",'OddsRatio_working_2-way'!N152)</f>
        <v>2.1653431646335015</v>
      </c>
      <c r="J153" s="17">
        <f>IF('Log_working_2-way'!$D152="","",A153^('Log_working_2-way'!$D152))</f>
        <v>1.8564516354578522</v>
      </c>
      <c r="K153" s="22">
        <f>IF('Log_working_2-way'!$D152="","",B153^('Log_working_2-way'!$D152))</f>
        <v>2.1676082555034109</v>
      </c>
      <c r="L153" s="33">
        <f t="shared" si="72"/>
        <v>0.53708439897698212</v>
      </c>
      <c r="M153" s="33">
        <f t="shared" si="73"/>
        <v>0.46291560102301793</v>
      </c>
      <c r="N153" s="4">
        <v>100</v>
      </c>
      <c r="O153" s="4">
        <f t="shared" si="74"/>
        <v>44.751381215469614</v>
      </c>
      <c r="P153" s="4">
        <f t="shared" si="75"/>
        <v>52.38095238095238</v>
      </c>
      <c r="Q153" s="4">
        <f t="shared" si="76"/>
        <v>47.619047619047613</v>
      </c>
      <c r="R153" s="4">
        <f t="shared" si="77"/>
        <v>55.248618784530393</v>
      </c>
      <c r="S153" s="39">
        <f t="shared" si="78"/>
        <v>-2.8676664035779993</v>
      </c>
      <c r="T153" s="39">
        <f t="shared" si="79"/>
        <v>-2.8676664035780135</v>
      </c>
    </row>
    <row r="154" spans="1:20" ht="15" x14ac:dyDescent="0.25">
      <c r="A154">
        <v>1.94</v>
      </c>
      <c r="B154">
        <v>1.96</v>
      </c>
      <c r="C154" s="20">
        <f t="shared" si="80"/>
        <v>2.5667999158426325E-2</v>
      </c>
      <c r="D154" s="17">
        <f>IF(OR($A154="",$B154=""),"",A154*'MPTO_working_2-way'!$G153)</f>
        <v>1.989795918367347</v>
      </c>
      <c r="E154" s="22">
        <f>IF(OR($A154="",$B154=""),"",B154*'MPTO_working_2-way'!$G153)</f>
        <v>2.0103092783505154</v>
      </c>
      <c r="F154" s="17">
        <f>IF(OR($A154="",$B154=""),"",'MPTO_working_2-way'!D153)</f>
        <v>1.9895353704478862</v>
      </c>
      <c r="G154" s="22">
        <f>IF(OR($A154="",$B154=""),"",'MPTO_working_2-way'!E153)</f>
        <v>2.0105752961082914</v>
      </c>
      <c r="H154" s="17">
        <f>IF(OR($A154="",$B154=""),"",'OddsRatio_working_2-way'!M153)</f>
        <v>1.9895285072531594</v>
      </c>
      <c r="I154" s="17">
        <f>IF(OR($A154="",$B154=""),"",'OddsRatio_working_2-way'!N153)</f>
        <v>2.0105823052798226</v>
      </c>
      <c r="J154" s="17">
        <f>IF('Log_working_2-way'!$D153="","",A154^('Log_working_2-way'!$D153))</f>
        <v>1.9894107081664238</v>
      </c>
      <c r="K154" s="22">
        <f>IF('Log_working_2-way'!$D153="","",B154^('Log_working_2-way'!$D153))</f>
        <v>2.0107026250536491</v>
      </c>
      <c r="L154" s="33">
        <f t="shared" si="72"/>
        <v>0.50256410256410255</v>
      </c>
      <c r="M154" s="33">
        <f t="shared" si="73"/>
        <v>0.49743589743589745</v>
      </c>
      <c r="N154" s="4">
        <v>100</v>
      </c>
      <c r="O154" s="4">
        <f t="shared" si="74"/>
        <v>48.453608247422686</v>
      </c>
      <c r="P154" s="4">
        <f t="shared" si="75"/>
        <v>48.979591836734699</v>
      </c>
      <c r="Q154" s="4">
        <f t="shared" si="76"/>
        <v>51.020408163265309</v>
      </c>
      <c r="R154" s="4">
        <f t="shared" si="77"/>
        <v>51.546391752577328</v>
      </c>
      <c r="S154" s="39">
        <f t="shared" si="78"/>
        <v>-2.5667999158426227</v>
      </c>
      <c r="T154" s="39">
        <f t="shared" si="79"/>
        <v>-2.5667999158426298</v>
      </c>
    </row>
    <row r="155" spans="1:20" ht="15" x14ac:dyDescent="0.25">
      <c r="A155">
        <v>2.54</v>
      </c>
      <c r="B155">
        <v>1.52</v>
      </c>
      <c r="C155" s="20">
        <f t="shared" si="80"/>
        <v>5.159552424368008E-2</v>
      </c>
      <c r="D155" s="17">
        <f>IF(OR($A155="",$B155=""),"",A155*'MPTO_working_2-way'!$G154)</f>
        <v>2.6710526315789473</v>
      </c>
      <c r="E155" s="22">
        <f>IF(OR($A155="",$B155=""),"",B155*'MPTO_working_2-way'!$G154)</f>
        <v>1.5984251968503937</v>
      </c>
      <c r="F155" s="17">
        <f>IF(OR($A155="",$B155=""),"",'MPTO_working_2-way'!D154)</f>
        <v>2.7181075753308925</v>
      </c>
      <c r="G155" s="22">
        <f>IF(OR($A155="",$B155=""),"",'MPTO_working_2-way'!E154)</f>
        <v>1.5820357318472382</v>
      </c>
      <c r="H155" s="17">
        <f>IF(OR($A155="",$B155=""),"",'OddsRatio_working_2-way'!M154)</f>
        <v>2.7209121016305455</v>
      </c>
      <c r="I155" s="17">
        <f>IF(OR($A155="",$B155=""),"",'OddsRatio_working_2-way'!N154)</f>
        <v>1.5810872031479763</v>
      </c>
      <c r="J155" s="17">
        <f>IF('Log_working_2-way'!$D154="","",A155^('Log_working_2-way'!$D154))</f>
        <v>2.7435295149271268</v>
      </c>
      <c r="K155" s="22">
        <f>IF('Log_working_2-way'!$D154="","",B155^('Log_working_2-way'!$D154))</f>
        <v>1.5735492238214788</v>
      </c>
      <c r="L155" s="33">
        <f t="shared" si="72"/>
        <v>0.37438423645320196</v>
      </c>
      <c r="M155" s="33">
        <f t="shared" si="73"/>
        <v>0.62561576354679804</v>
      </c>
      <c r="N155" s="4">
        <v>100</v>
      </c>
      <c r="O155" s="4">
        <f t="shared" si="74"/>
        <v>60.629921259842511</v>
      </c>
      <c r="P155" s="4">
        <f t="shared" si="75"/>
        <v>34.21052631578948</v>
      </c>
      <c r="Q155" s="4">
        <f t="shared" si="76"/>
        <v>65.789473684210535</v>
      </c>
      <c r="R155" s="4">
        <f t="shared" si="77"/>
        <v>39.370078740157474</v>
      </c>
      <c r="S155" s="39">
        <f t="shared" si="78"/>
        <v>-5.1595524243680231</v>
      </c>
      <c r="T155" s="39">
        <f t="shared" si="79"/>
        <v>-5.1595524243679947</v>
      </c>
    </row>
    <row r="156" spans="1:20" ht="15" x14ac:dyDescent="0.25">
      <c r="A156"/>
      <c r="B156"/>
      <c r="C156" s="20" t="str">
        <f t="shared" si="80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  <c r="L156" s="33" t="e">
        <f t="shared" ref="L156:L187" si="81">(1/D156)</f>
        <v>#VALUE!</v>
      </c>
      <c r="M156" s="33" t="e">
        <f t="shared" ref="M156:M187" si="82">(1/E156)</f>
        <v>#VALUE!</v>
      </c>
      <c r="N156" s="4">
        <v>100</v>
      </c>
      <c r="O156" s="4" t="e">
        <f t="shared" si="74"/>
        <v>#DIV/0!</v>
      </c>
      <c r="P156" s="4" t="e">
        <f t="shared" si="75"/>
        <v>#DIV/0!</v>
      </c>
      <c r="Q156" s="4" t="e">
        <f t="shared" si="76"/>
        <v>#DIV/0!</v>
      </c>
      <c r="R156" s="4" t="e">
        <f t="shared" si="77"/>
        <v>#DIV/0!</v>
      </c>
      <c r="S156" s="39" t="e">
        <f t="shared" si="78"/>
        <v>#DIV/0!</v>
      </c>
      <c r="T156" s="39" t="e">
        <f t="shared" si="79"/>
        <v>#DIV/0!</v>
      </c>
    </row>
    <row r="157" spans="1:20" ht="15" x14ac:dyDescent="0.25">
      <c r="A157">
        <v>1.76</v>
      </c>
      <c r="B157">
        <v>2.0699999999999998</v>
      </c>
      <c r="C157" s="20">
        <f t="shared" si="80"/>
        <v>5.1273605621431795E-2</v>
      </c>
      <c r="D157" s="17">
        <f>IF(OR($A157="",$B157=""),"",A157*'MPTO_working_2-way'!$G156)</f>
        <v>1.85024154589372</v>
      </c>
      <c r="E157" s="22">
        <f>IF(OR($A157="",$B157=""),"",B157*'MPTO_working_2-way'!$G156)</f>
        <v>2.1761363636363638</v>
      </c>
      <c r="F157" s="17">
        <f>IF(OR($A157="",$B157=""),"",'MPTO_working_2-way'!D156)</f>
        <v>1.8431650308610747</v>
      </c>
      <c r="G157" s="22">
        <f>IF(OR($A157="",$B157=""),"",'MPTO_working_2-way'!E156)</f>
        <v>2.1860074402976122</v>
      </c>
      <c r="H157" s="17">
        <f>IF(OR($A157="",$B157=""),"",'OddsRatio_working_2-way'!M156)</f>
        <v>1.8427813321566728</v>
      </c>
      <c r="I157" s="17">
        <f>IF(OR($A157="",$B157=""),"",'OddsRatio_working_2-way'!N156)</f>
        <v>2.1865474018521578</v>
      </c>
      <c r="J157" s="17">
        <f>IF('Log_working_2-way'!$D156="","",A157^('Log_working_2-way'!$D156))</f>
        <v>1.8395260918524756</v>
      </c>
      <c r="K157" s="22">
        <f>IF('Log_working_2-way'!$D156="","",B157^('Log_working_2-way'!$D156))</f>
        <v>2.1911482081422213</v>
      </c>
      <c r="L157" s="33">
        <f t="shared" si="81"/>
        <v>0.54046997389033935</v>
      </c>
      <c r="M157" s="33">
        <f t="shared" si="82"/>
        <v>0.45953002610966054</v>
      </c>
      <c r="N157" s="4">
        <v>100</v>
      </c>
      <c r="O157" s="4">
        <f t="shared" si="74"/>
        <v>43.181818181818187</v>
      </c>
      <c r="P157" s="4">
        <f t="shared" si="75"/>
        <v>51.690821256038639</v>
      </c>
      <c r="Q157" s="4">
        <f t="shared" si="76"/>
        <v>48.309178743961354</v>
      </c>
      <c r="R157" s="4">
        <f t="shared" si="77"/>
        <v>56.81818181818182</v>
      </c>
      <c r="S157" s="39">
        <f t="shared" si="78"/>
        <v>-5.127360562143167</v>
      </c>
      <c r="T157" s="39">
        <f t="shared" si="79"/>
        <v>-5.1273605621431813</v>
      </c>
    </row>
    <row r="158" spans="1:20" ht="15" x14ac:dyDescent="0.25">
      <c r="A158">
        <v>1.67</v>
      </c>
      <c r="B158">
        <v>2.33</v>
      </c>
      <c r="C158" s="20">
        <f t="shared" si="80"/>
        <v>2.7986944565804084E-2</v>
      </c>
      <c r="D158" s="17">
        <f>IF(OR($A158="",$B158=""),"",A158*'MPTO_working_2-way'!$G157)</f>
        <v>1.7167381974248928</v>
      </c>
      <c r="E158" s="22">
        <f>IF(OR($A158="",$B158=""),"",B158*'MPTO_working_2-way'!$G157)</f>
        <v>2.3952095808383236</v>
      </c>
      <c r="F158" s="17">
        <f>IF(OR($A158="",$B158=""),"",'MPTO_working_2-way'!D157)</f>
        <v>1.7099602293950913</v>
      </c>
      <c r="G158" s="22">
        <f>IF(OR($A158="",$B158=""),"",'MPTO_working_2-way'!E157)</f>
        <v>2.4085296029216061</v>
      </c>
      <c r="H158" s="17">
        <f>IF(OR($A158="",$B158=""),"",'OddsRatio_working_2-way'!M157)</f>
        <v>1.7097600992562489</v>
      </c>
      <c r="I158" s="17">
        <f>IF(OR($A158="",$B158=""),"",'OddsRatio_working_2-way'!N157)</f>
        <v>2.408926764195241</v>
      </c>
      <c r="J158" s="17">
        <f>IF('Log_working_2-way'!$D157="","",A158^('Log_working_2-way'!$D157))</f>
        <v>1.7066927473832643</v>
      </c>
      <c r="K158" s="22">
        <f>IF('Log_working_2-way'!$D157="","",B158^('Log_working_2-way'!$D157))</f>
        <v>2.4150421151239718</v>
      </c>
      <c r="L158" s="33">
        <f t="shared" si="81"/>
        <v>0.58250000000000002</v>
      </c>
      <c r="M158" s="33">
        <f t="shared" si="82"/>
        <v>0.41749999999999998</v>
      </c>
      <c r="N158" s="4">
        <v>100</v>
      </c>
      <c r="O158" s="4">
        <f t="shared" si="74"/>
        <v>40.119760479041922</v>
      </c>
      <c r="P158" s="4">
        <f t="shared" si="75"/>
        <v>57.081545064377686</v>
      </c>
      <c r="Q158" s="4">
        <f t="shared" si="76"/>
        <v>42.918454935622321</v>
      </c>
      <c r="R158" s="4">
        <f t="shared" si="77"/>
        <v>59.880239520958092</v>
      </c>
      <c r="S158" s="39">
        <f t="shared" si="78"/>
        <v>-2.7986944565803995</v>
      </c>
      <c r="T158" s="39">
        <f t="shared" si="79"/>
        <v>-2.7986944565804066</v>
      </c>
    </row>
    <row r="159" spans="1:20" ht="15" x14ac:dyDescent="0.25">
      <c r="A159">
        <v>1.61</v>
      </c>
      <c r="B159">
        <v>2.4500000000000002</v>
      </c>
      <c r="C159" s="20">
        <f t="shared" si="80"/>
        <v>2.9281277728482547E-2</v>
      </c>
      <c r="D159" s="17">
        <f>IF(OR($A159="",$B159=""),"",A159*'MPTO_working_2-way'!$G158)</f>
        <v>1.657142857142857</v>
      </c>
      <c r="E159" s="22">
        <f>IF(OR($A159="",$B159=""),"",B159*'MPTO_working_2-way'!$G158)</f>
        <v>2.5217391304347823</v>
      </c>
      <c r="F159" s="17">
        <f>IF(OR($A159="",$B159=""),"",'MPTO_working_2-way'!D158)</f>
        <v>1.6488661302121432</v>
      </c>
      <c r="G159" s="22">
        <f>IF(OR($A159="",$B159=""),"",'MPTO_working_2-way'!E158)</f>
        <v>2.5411499436302138</v>
      </c>
      <c r="H159" s="17">
        <f>IF(OR($A159="",$B159=""),"",'OddsRatio_working_2-way'!M158)</f>
        <v>1.648605932113185</v>
      </c>
      <c r="I159" s="17">
        <f>IF(OR($A159="",$B159=""),"",'OddsRatio_working_2-way'!N158)</f>
        <v>2.5417681992854404</v>
      </c>
      <c r="J159" s="17">
        <f>IF('Log_working_2-way'!$D158="","",A159^('Log_working_2-way'!$D158))</f>
        <v>1.6448518993839698</v>
      </c>
      <c r="K159" s="22">
        <f>IF('Log_working_2-way'!$D158="","",B159^('Log_working_2-way'!$D158))</f>
        <v>2.5507436683605564</v>
      </c>
      <c r="L159" s="33">
        <f t="shared" si="81"/>
        <v>0.60344827586206906</v>
      </c>
      <c r="M159" s="33">
        <f t="shared" si="82"/>
        <v>0.39655172413793111</v>
      </c>
      <c r="N159" s="4">
        <v>100</v>
      </c>
      <c r="O159" s="4">
        <f t="shared" si="74"/>
        <v>37.888198757763973</v>
      </c>
      <c r="P159" s="4">
        <f t="shared" si="75"/>
        <v>59.183673469387763</v>
      </c>
      <c r="Q159" s="4">
        <f t="shared" si="76"/>
        <v>40.816326530612237</v>
      </c>
      <c r="R159" s="4">
        <f t="shared" si="77"/>
        <v>62.11180124223602</v>
      </c>
      <c r="S159" s="39">
        <f t="shared" si="78"/>
        <v>-2.9281277728482635</v>
      </c>
      <c r="T159" s="39">
        <f t="shared" si="79"/>
        <v>-2.9281277728482564</v>
      </c>
    </row>
    <row r="160" spans="1:20" ht="15" x14ac:dyDescent="0.25">
      <c r="A160">
        <v>1.63</v>
      </c>
      <c r="B160">
        <v>2.2999999999999998</v>
      </c>
      <c r="C160" s="20">
        <f t="shared" si="80"/>
        <v>4.8279541210989763E-2</v>
      </c>
      <c r="D160" s="17">
        <f>IF(OR($A160="",$B160=""),"",A160*'MPTO_working_2-way'!$G159)</f>
        <v>1.7086956521739132</v>
      </c>
      <c r="E160" s="22">
        <f>IF(OR($A160="",$B160=""),"",B160*'MPTO_working_2-way'!$G159)</f>
        <v>2.4110429447852764</v>
      </c>
      <c r="F160" s="17">
        <f>IF(OR($A160="",$B160=""),"",'MPTO_working_2-way'!D159)</f>
        <v>1.6967639737497173</v>
      </c>
      <c r="G160" s="22">
        <f>IF(OR($A160="",$B160=""),"",'MPTO_working_2-way'!E159)</f>
        <v>2.4352062357908415</v>
      </c>
      <c r="H160" s="17">
        <f>IF(OR($A160="",$B160=""),"",'OddsRatio_working_2-way'!M159)</f>
        <v>1.6961432213383858</v>
      </c>
      <c r="I160" s="17">
        <f>IF(OR($A160="",$B160=""),"",'OddsRatio_working_2-way'!N159)</f>
        <v>2.4364860122855578</v>
      </c>
      <c r="J160" s="17">
        <f>IF('Log_working_2-way'!$D159="","",A160^('Log_working_2-way'!$D159))</f>
        <v>1.6906747443214869</v>
      </c>
      <c r="K160" s="22">
        <f>IF('Log_working_2-way'!$D159="","",B160^('Log_working_2-way'!$D159))</f>
        <v>2.4478595145117024</v>
      </c>
      <c r="L160" s="33">
        <f t="shared" si="81"/>
        <v>0.58524173027989812</v>
      </c>
      <c r="M160" s="33">
        <f t="shared" si="82"/>
        <v>0.41475826972010171</v>
      </c>
      <c r="N160" s="4">
        <v>100</v>
      </c>
      <c r="O160" s="4">
        <f t="shared" si="74"/>
        <v>38.650306748466257</v>
      </c>
      <c r="P160" s="4">
        <f t="shared" si="75"/>
        <v>56.521739130434774</v>
      </c>
      <c r="Q160" s="4">
        <f t="shared" si="76"/>
        <v>43.478260869565219</v>
      </c>
      <c r="R160" s="4">
        <f t="shared" si="77"/>
        <v>61.349693251533743</v>
      </c>
      <c r="S160" s="39">
        <f t="shared" si="78"/>
        <v>-4.827954121098962</v>
      </c>
      <c r="T160" s="39">
        <f t="shared" si="79"/>
        <v>-4.8279541210989692</v>
      </c>
    </row>
    <row r="161" spans="1:20" ht="15" x14ac:dyDescent="0.25">
      <c r="A161">
        <v>1.38</v>
      </c>
      <c r="B161">
        <v>3.22</v>
      </c>
      <c r="C161" s="20">
        <f t="shared" si="80"/>
        <v>3.5196687370600444E-2</v>
      </c>
      <c r="D161" s="17">
        <f>IF(OR($A161="",$B161=""),"",A161*'MPTO_working_2-way'!$G160)</f>
        <v>1.4285714285714286</v>
      </c>
      <c r="E161" s="22">
        <f>IF(OR($A161="",$B161=""),"",B161*'MPTO_working_2-way'!$G160)</f>
        <v>3.3333333333333335</v>
      </c>
      <c r="F161" s="17">
        <f>IF(OR($A161="",$B161=""),"",'MPTO_working_2-way'!D160)</f>
        <v>1.4143484626647145</v>
      </c>
      <c r="G161" s="22">
        <f>IF(OR($A161="",$B161=""),"",'MPTO_working_2-way'!E160)</f>
        <v>3.4134275618374565</v>
      </c>
      <c r="H161" s="17">
        <f>IF(OR($A161="",$B161=""),"",'OddsRatio_working_2-way'!M160)</f>
        <v>1.413728378493875</v>
      </c>
      <c r="I161" s="17">
        <f>IF(OR($A161="",$B161=""),"",'OddsRatio_working_2-way'!N160)</f>
        <v>3.4170447375168491</v>
      </c>
      <c r="J161" s="17">
        <f>IF('Log_working_2-way'!$D160="","",A161^('Log_working_2-way'!$D160))</f>
        <v>1.407155216801429</v>
      </c>
      <c r="K161" s="22">
        <f>IF('Log_working_2-way'!$D160="","",B161^('Log_working_2-way'!$D160))</f>
        <v>3.4560657919476183</v>
      </c>
      <c r="L161" s="33">
        <f t="shared" si="81"/>
        <v>0.7</v>
      </c>
      <c r="M161" s="33">
        <f t="shared" si="82"/>
        <v>0.3</v>
      </c>
      <c r="N161" s="4">
        <v>100</v>
      </c>
      <c r="O161" s="4">
        <f t="shared" si="74"/>
        <v>27.536231884057976</v>
      </c>
      <c r="P161" s="4">
        <f t="shared" si="75"/>
        <v>68.944099378881987</v>
      </c>
      <c r="Q161" s="4">
        <f t="shared" si="76"/>
        <v>31.05590062111801</v>
      </c>
      <c r="R161" s="4">
        <f t="shared" si="77"/>
        <v>72.463768115942045</v>
      </c>
      <c r="S161" s="39">
        <f t="shared" si="78"/>
        <v>-3.5196687370600337</v>
      </c>
      <c r="T161" s="39">
        <f t="shared" si="79"/>
        <v>-3.5196687370600586</v>
      </c>
    </row>
    <row r="162" spans="1:20" ht="15" x14ac:dyDescent="0.25">
      <c r="A162">
        <v>1.53</v>
      </c>
      <c r="B162">
        <v>2.67</v>
      </c>
      <c r="C162" s="20">
        <f t="shared" si="80"/>
        <v>2.81266064478225E-2</v>
      </c>
      <c r="D162" s="17">
        <f>IF(OR($A162="",$B162=""),"",A162*'MPTO_working_2-way'!$G161)</f>
        <v>1.5730337078651684</v>
      </c>
      <c r="E162" s="22">
        <f>IF(OR($A162="",$B162=""),"",B162*'MPTO_working_2-way'!$G161)</f>
        <v>2.7450980392156858</v>
      </c>
      <c r="F162" s="17">
        <f>IF(OR($A162="",$B162=""),"",'MPTO_working_2-way'!D161)</f>
        <v>1.5636447149336854</v>
      </c>
      <c r="G162" s="22">
        <f>IF(OR($A162="",$B162=""),"",'MPTO_working_2-way'!E161)</f>
        <v>2.7741672608739938</v>
      </c>
      <c r="H162" s="17">
        <f>IF(OR($A162="",$B162=""),"",'OddsRatio_working_2-way'!M161)</f>
        <v>1.5633518167726788</v>
      </c>
      <c r="I162" s="17">
        <f>IF(OR($A162="",$B162=""),"",'OddsRatio_working_2-way'!N161)</f>
        <v>2.7750896868120249</v>
      </c>
      <c r="J162" s="17">
        <f>IF('Log_working_2-way'!$D161="","",A162^('Log_working_2-way'!$D161))</f>
        <v>1.5590799638918429</v>
      </c>
      <c r="K162" s="22">
        <f>IF('Log_working_2-way'!$D161="","",B162^('Log_working_2-way'!$D161))</f>
        <v>2.7886529022410445</v>
      </c>
      <c r="L162" s="33">
        <f t="shared" si="81"/>
        <v>0.63571428571428579</v>
      </c>
      <c r="M162" s="33">
        <f t="shared" si="82"/>
        <v>0.36428571428571432</v>
      </c>
      <c r="N162" s="4">
        <v>100</v>
      </c>
      <c r="O162" s="4">
        <f t="shared" si="74"/>
        <v>34.640522875816991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65.359477124183002</v>
      </c>
      <c r="S162" s="39">
        <f t="shared" si="78"/>
        <v>-2.8126606447822624</v>
      </c>
      <c r="T162" s="39">
        <f t="shared" si="79"/>
        <v>-2.8126606447822482</v>
      </c>
    </row>
    <row r="163" spans="1:20" ht="15" x14ac:dyDescent="0.25">
      <c r="A163">
        <v>1.82</v>
      </c>
      <c r="B163">
        <v>2.08</v>
      </c>
      <c r="C163" s="20">
        <f t="shared" si="80"/>
        <v>3.0219780219780112E-2</v>
      </c>
      <c r="D163" s="17">
        <f>IF(OR($A163="",$B163=""),"",A163*'MPTO_working_2-way'!$G162)</f>
        <v>1.8749999999999998</v>
      </c>
      <c r="E163" s="22">
        <f>IF(OR($A163="",$B163=""),"",B163*'MPTO_working_2-way'!$G162)</f>
        <v>2.1428571428571428</v>
      </c>
      <c r="F163" s="17">
        <f>IF(OR($A163="",$B163=""),"",'MPTO_working_2-way'!D162)</f>
        <v>1.8714652956298199</v>
      </c>
      <c r="G163" s="22">
        <f>IF(OR($A163="",$B163=""),"",'MPTO_working_2-way'!E162)</f>
        <v>2.1474926253687316</v>
      </c>
      <c r="H163" s="17">
        <f>IF(OR($A163="",$B163=""),"",'OddsRatio_working_2-way'!M162)</f>
        <v>1.8713548411865626</v>
      </c>
      <c r="I163" s="17">
        <f>IF(OR($A163="",$B163=""),"",'OddsRatio_working_2-way'!N162)</f>
        <v>2.1476380835140083</v>
      </c>
      <c r="J163" s="17">
        <f>IF('Log_working_2-way'!$D162="","",A163^('Log_working_2-way'!$D162))</f>
        <v>1.8697536002386808</v>
      </c>
      <c r="K163" s="22">
        <f>IF('Log_working_2-way'!$D162="","",B163^('Log_working_2-way'!$D162))</f>
        <v>2.1497509176455911</v>
      </c>
      <c r="L163" s="33">
        <f t="shared" si="81"/>
        <v>0.53333333333333344</v>
      </c>
      <c r="M163" s="33">
        <f t="shared" si="82"/>
        <v>0.46666666666666667</v>
      </c>
      <c r="N163" s="4">
        <v>100</v>
      </c>
      <c r="O163" s="4">
        <f t="shared" si="74"/>
        <v>45.054945054945051</v>
      </c>
      <c r="P163" s="4">
        <f t="shared" si="75"/>
        <v>51.92307692307692</v>
      </c>
      <c r="Q163" s="4">
        <f t="shared" si="76"/>
        <v>48.076923076923073</v>
      </c>
      <c r="R163" s="4">
        <f t="shared" si="77"/>
        <v>54.945054945054942</v>
      </c>
      <c r="S163" s="39">
        <f t="shared" si="78"/>
        <v>-3.0219780219780219</v>
      </c>
      <c r="T163" s="39">
        <f t="shared" si="79"/>
        <v>-3.0219780219780219</v>
      </c>
    </row>
    <row r="164" spans="1:20" ht="15" x14ac:dyDescent="0.25">
      <c r="A164">
        <v>2.21</v>
      </c>
      <c r="B164">
        <v>1.72</v>
      </c>
      <c r="C164" s="20">
        <f t="shared" si="80"/>
        <v>3.3884036620014824E-2</v>
      </c>
      <c r="D164" s="17">
        <f>IF(OR($A164="",$B164=""),"",A164*'MPTO_working_2-way'!$G163)</f>
        <v>2.2848837209302326</v>
      </c>
      <c r="E164" s="22">
        <f>IF(OR($A164="",$B164=""),"",B164*'MPTO_working_2-way'!$G163)</f>
        <v>1.7782805429864255</v>
      </c>
      <c r="F164" s="17">
        <f>IF(OR($A164="",$B164=""),"",'MPTO_working_2-way'!D163)</f>
        <v>2.2959652089876781</v>
      </c>
      <c r="G164" s="22">
        <f>IF(OR($A164="",$B164=""),"",'MPTO_working_2-way'!E163)</f>
        <v>1.7716256524981358</v>
      </c>
      <c r="H164" s="17">
        <f>IF(OR($A164="",$B164=""),"",'OddsRatio_working_2-way'!M163)</f>
        <v>2.2963624321753371</v>
      </c>
      <c r="I164" s="17">
        <f>IF(OR($A164="",$B164=""),"",'OddsRatio_working_2-way'!N163)</f>
        <v>1.7713892158398703</v>
      </c>
      <c r="J164" s="17">
        <f>IF('Log_working_2-way'!$D163="","",A164^('Log_working_2-way'!$D163))</f>
        <v>2.3014598613122459</v>
      </c>
      <c r="K164" s="22">
        <f>IF('Log_working_2-way'!$D163="","",B164^('Log_working_2-way'!$D163))</f>
        <v>1.7683679149287428</v>
      </c>
      <c r="L164" s="33">
        <f t="shared" si="81"/>
        <v>0.43765903307888038</v>
      </c>
      <c r="M164" s="33">
        <f t="shared" si="82"/>
        <v>0.56234096692111957</v>
      </c>
      <c r="N164" s="4">
        <v>100</v>
      </c>
      <c r="O164" s="4">
        <f t="shared" si="74"/>
        <v>54.751131221719454</v>
      </c>
      <c r="P164" s="4">
        <f t="shared" si="75"/>
        <v>41.860465116279073</v>
      </c>
      <c r="Q164" s="4">
        <f t="shared" si="76"/>
        <v>58.139534883720934</v>
      </c>
      <c r="R164" s="4">
        <f t="shared" si="77"/>
        <v>45.248868778280546</v>
      </c>
      <c r="S164" s="39">
        <f t="shared" si="78"/>
        <v>-3.3884036620014797</v>
      </c>
      <c r="T164" s="39">
        <f t="shared" si="79"/>
        <v>-3.3884036620014726</v>
      </c>
    </row>
    <row r="165" spans="1:20" ht="15" x14ac:dyDescent="0.25">
      <c r="A165">
        <v>2.36</v>
      </c>
      <c r="B165">
        <v>1.63</v>
      </c>
      <c r="C165" s="20">
        <f t="shared" si="80"/>
        <v>3.7225746074659449E-2</v>
      </c>
      <c r="D165" s="17">
        <f>IF(OR($A165="",$B165=""),"",A165*'MPTO_working_2-way'!$G164)</f>
        <v>2.447852760736196</v>
      </c>
      <c r="E165" s="22">
        <f>IF(OR($A165="",$B165=""),"",B165*'MPTO_working_2-way'!$G164)</f>
        <v>1.6906779661016949</v>
      </c>
      <c r="F165" s="17">
        <f>IF(OR($A165="",$B165=""),"",'MPTO_working_2-way'!D164)</f>
        <v>2.4684291581108826</v>
      </c>
      <c r="G165" s="22">
        <f>IF(OR($A165="",$B165=""),"",'MPTO_working_2-way'!E164)</f>
        <v>1.6809998252053835</v>
      </c>
      <c r="H165" s="17">
        <f>IF(OR($A165="",$B165=""),"",'OddsRatio_working_2-way'!M164)</f>
        <v>2.4692617733849058</v>
      </c>
      <c r="I165" s="17">
        <f>IF(OR($A165="",$B165=""),"",'OddsRatio_working_2-way'!N164)</f>
        <v>1.6806139097297725</v>
      </c>
      <c r="J165" s="17">
        <f>IF('Log_working_2-way'!$D164="","",A165^('Log_working_2-way'!$D164))</f>
        <v>2.4788363298437481</v>
      </c>
      <c r="K165" s="22">
        <f>IF('Log_working_2-way'!$D164="","",B165^('Log_working_2-way'!$D164))</f>
        <v>1.6762073529161199</v>
      </c>
      <c r="L165" s="33">
        <f t="shared" si="81"/>
        <v>0.40852130325814545</v>
      </c>
      <c r="M165" s="33">
        <f t="shared" si="82"/>
        <v>0.5914786967418546</v>
      </c>
      <c r="N165" s="4">
        <v>100</v>
      </c>
      <c r="O165" s="4">
        <f t="shared" si="74"/>
        <v>57.627118644067799</v>
      </c>
      <c r="P165" s="4">
        <f t="shared" si="75"/>
        <v>38.650306748466257</v>
      </c>
      <c r="Q165" s="4">
        <f t="shared" si="76"/>
        <v>61.349693251533743</v>
      </c>
      <c r="R165" s="4">
        <f t="shared" si="77"/>
        <v>42.372881355932208</v>
      </c>
      <c r="S165" s="39">
        <f t="shared" si="78"/>
        <v>-3.722574607465944</v>
      </c>
      <c r="T165" s="39">
        <f t="shared" si="79"/>
        <v>-3.7225746074659511</v>
      </c>
    </row>
    <row r="166" spans="1:20" ht="15" x14ac:dyDescent="0.25">
      <c r="A166">
        <v>1.66</v>
      </c>
      <c r="B166">
        <v>2.3199999999999998</v>
      </c>
      <c r="C166" s="20">
        <f t="shared" si="80"/>
        <v>3.3444121312837582E-2</v>
      </c>
      <c r="D166" s="17">
        <f>IF(OR($A166="",$B166=""),"",A166*'MPTO_working_2-way'!$G165)</f>
        <v>1.7155172413793103</v>
      </c>
      <c r="E166" s="22">
        <f>IF(OR($A166="",$B166=""),"",B166*'MPTO_working_2-way'!$G165)</f>
        <v>2.3975903614457832</v>
      </c>
      <c r="F166" s="17">
        <f>IF(OR($A166="",$B166=""),"",'MPTO_working_2-way'!D165)</f>
        <v>1.707394928178755</v>
      </c>
      <c r="G166" s="22">
        <f>IF(OR($A166="",$B166=""),"",'MPTO_working_2-way'!E165)</f>
        <v>2.4136375031336175</v>
      </c>
      <c r="H166" s="17">
        <f>IF(OR($A166="",$B166=""),"",'OddsRatio_working_2-way'!M165)</f>
        <v>1.7071067811865479</v>
      </c>
      <c r="I166" s="17">
        <f>IF(OR($A166="",$B166=""),"",'OddsRatio_working_2-way'!N165)</f>
        <v>2.4142135623730954</v>
      </c>
      <c r="J166" s="17">
        <f>IF('Log_working_2-way'!$D165="","",A166^('Log_working_2-way'!$D165))</f>
        <v>1.7034185347793582</v>
      </c>
      <c r="K166" s="22">
        <f>IF('Log_working_2-way'!$D165="","",B166^('Log_working_2-way'!$D165))</f>
        <v>2.4216287324780335</v>
      </c>
      <c r="L166" s="33">
        <f t="shared" si="81"/>
        <v>0.58291457286432158</v>
      </c>
      <c r="M166" s="33">
        <f t="shared" si="82"/>
        <v>0.41708542713567837</v>
      </c>
      <c r="N166" s="4">
        <v>100</v>
      </c>
      <c r="O166" s="4">
        <f t="shared" si="74"/>
        <v>39.759036144578317</v>
      </c>
      <c r="P166" s="4">
        <f t="shared" si="75"/>
        <v>56.896551724137922</v>
      </c>
      <c r="Q166" s="4">
        <f t="shared" si="76"/>
        <v>43.103448275862071</v>
      </c>
      <c r="R166" s="4">
        <f t="shared" si="77"/>
        <v>60.24096385542169</v>
      </c>
      <c r="S166" s="39">
        <f t="shared" si="78"/>
        <v>-3.3444121312837538</v>
      </c>
      <c r="T166" s="39">
        <f t="shared" si="79"/>
        <v>-3.344412131283768</v>
      </c>
    </row>
    <row r="167" spans="1:20" ht="15" x14ac:dyDescent="0.25">
      <c r="A167">
        <v>1.53</v>
      </c>
      <c r="B167">
        <v>2.62</v>
      </c>
      <c r="C167" s="20">
        <f t="shared" si="80"/>
        <v>3.5274160554807032E-2</v>
      </c>
      <c r="D167" s="17">
        <f>IF(OR($A167="",$B167=""),"",A167*'MPTO_working_2-way'!$G166)</f>
        <v>1.5839694656488548</v>
      </c>
      <c r="E167" s="22">
        <f>IF(OR($A167="",$B167=""),"",B167*'MPTO_working_2-way'!$G166)</f>
        <v>2.7124183006535945</v>
      </c>
      <c r="F167" s="17">
        <f>IF(OR($A167="",$B167=""),"",'MPTO_working_2-way'!D166)</f>
        <v>1.5724316479033458</v>
      </c>
      <c r="G167" s="22">
        <f>IF(OR($A167="",$B167=""),"",'MPTO_working_2-way'!E166)</f>
        <v>2.7469334612485432</v>
      </c>
      <c r="H167" s="17">
        <f>IF(OR($A167="",$B167=""),"",'OddsRatio_working_2-way'!M166)</f>
        <v>1.5719794522770554</v>
      </c>
      <c r="I167" s="17">
        <f>IF(OR($A167="",$B167=""),"",'OddsRatio_working_2-way'!N166)</f>
        <v>2.7483145522430754</v>
      </c>
      <c r="J167" s="17">
        <f>IF('Log_working_2-way'!$D166="","",A167^('Log_working_2-way'!$D166))</f>
        <v>1.5667142145094044</v>
      </c>
      <c r="K167" s="22">
        <f>IF('Log_working_2-way'!$D166="","",B167^('Log_working_2-way'!$D166))</f>
        <v>2.7645578219093752</v>
      </c>
      <c r="L167" s="33">
        <f t="shared" si="81"/>
        <v>0.63132530120481933</v>
      </c>
      <c r="M167" s="33">
        <f t="shared" si="82"/>
        <v>0.36867469879518078</v>
      </c>
      <c r="N167" s="4">
        <v>100</v>
      </c>
      <c r="O167" s="4">
        <f t="shared" si="74"/>
        <v>34.640522875816991</v>
      </c>
      <c r="P167" s="4">
        <f t="shared" si="75"/>
        <v>61.832061068702288</v>
      </c>
      <c r="Q167" s="4">
        <f t="shared" si="76"/>
        <v>38.167938931297705</v>
      </c>
      <c r="R167" s="4">
        <f t="shared" si="77"/>
        <v>65.359477124183002</v>
      </c>
      <c r="S167" s="39">
        <f t="shared" si="78"/>
        <v>-3.5274160554807139</v>
      </c>
      <c r="T167" s="39">
        <f t="shared" si="79"/>
        <v>-3.5274160554807139</v>
      </c>
    </row>
    <row r="168" spans="1:20" ht="15" x14ac:dyDescent="0.25">
      <c r="A168">
        <v>1.65</v>
      </c>
      <c r="B168">
        <v>2.33</v>
      </c>
      <c r="C168" s="20">
        <f t="shared" si="80"/>
        <v>3.5245155416829377E-2</v>
      </c>
      <c r="D168" s="17">
        <f>IF(OR($A168="",$B168=""),"",A168*'MPTO_working_2-way'!$G167)</f>
        <v>1.7081545064377683</v>
      </c>
      <c r="E168" s="22">
        <f>IF(OR($A168="",$B168=""),"",B168*'MPTO_working_2-way'!$G167)</f>
        <v>2.4121212121212126</v>
      </c>
      <c r="F168" s="17">
        <f>IF(OR($A168="",$B168=""),"",'MPTO_working_2-way'!D167)</f>
        <v>1.6994142999226434</v>
      </c>
      <c r="G168" s="22">
        <f>IF(OR($A168="",$B168=""),"",'MPTO_working_2-way'!E167)</f>
        <v>2.4297677358192451</v>
      </c>
      <c r="H168" s="17">
        <f>IF(OR($A168="",$B168=""),"",'OddsRatio_working_2-way'!M167)</f>
        <v>1.6990864070422753</v>
      </c>
      <c r="I168" s="17">
        <f>IF(OR($A168="",$B168=""),"",'OddsRatio_working_2-way'!N167)</f>
        <v>2.4304383405634256</v>
      </c>
      <c r="J168" s="17">
        <f>IF('Log_working_2-way'!$D167="","",A168^('Log_working_2-way'!$D167))</f>
        <v>1.6951127521022427</v>
      </c>
      <c r="K168" s="22">
        <f>IF('Log_working_2-way'!$D167="","",B168^('Log_working_2-way'!$D167))</f>
        <v>2.4386155296037653</v>
      </c>
      <c r="L168" s="33">
        <f t="shared" si="81"/>
        <v>0.58542713567839189</v>
      </c>
      <c r="M168" s="33">
        <f t="shared" si="82"/>
        <v>0.41457286432160795</v>
      </c>
      <c r="N168" s="4">
        <v>100</v>
      </c>
      <c r="O168" s="4">
        <f t="shared" si="74"/>
        <v>39.393939393939398</v>
      </c>
      <c r="P168" s="4">
        <f t="shared" si="75"/>
        <v>57.081545064377686</v>
      </c>
      <c r="Q168" s="4">
        <f t="shared" si="76"/>
        <v>42.918454935622321</v>
      </c>
      <c r="R168" s="4">
        <f t="shared" si="77"/>
        <v>60.606060606060609</v>
      </c>
      <c r="S168" s="39">
        <f t="shared" si="78"/>
        <v>-3.5245155416829235</v>
      </c>
      <c r="T168" s="39">
        <f t="shared" si="79"/>
        <v>-3.5245155416829235</v>
      </c>
    </row>
    <row r="169" spans="1:20" ht="15" x14ac:dyDescent="0.25">
      <c r="A169">
        <v>1.39</v>
      </c>
      <c r="B169">
        <v>3.08</v>
      </c>
      <c r="C169" s="20">
        <f t="shared" si="80"/>
        <v>4.4099785106979539E-2</v>
      </c>
      <c r="D169" s="17">
        <f>IF(OR($A169="",$B169=""),"",A169*'MPTO_working_2-way'!$G168)</f>
        <v>1.4512987012987015</v>
      </c>
      <c r="E169" s="22">
        <f>IF(OR($A169="",$B169=""),"",B169*'MPTO_working_2-way'!$G168)</f>
        <v>3.2158273381294968</v>
      </c>
      <c r="F169" s="17">
        <f>IF(OR($A169="",$B169=""),"",'MPTO_working_2-way'!D168)</f>
        <v>1.4339496248660237</v>
      </c>
      <c r="G169" s="22">
        <f>IF(OR($A169="",$B169=""),"",'MPTO_working_2-way'!E168)</f>
        <v>3.3044149428836072</v>
      </c>
      <c r="H169" s="17">
        <f>IF(OR($A169="",$B169=""),"",'OddsRatio_working_2-way'!M168)</f>
        <v>1.4330127018922192</v>
      </c>
      <c r="I169" s="17">
        <f>IF(OR($A169="",$B169=""),"",'OddsRatio_working_2-way'!N168)</f>
        <v>3.3094010767585043</v>
      </c>
      <c r="J169" s="17">
        <f>IF('Log_working_2-way'!$D168="","",A169^('Log_working_2-way'!$D168))</f>
        <v>1.4249893533067268</v>
      </c>
      <c r="K169" s="22">
        <f>IF('Log_working_2-way'!$D168="","",B169^('Log_working_2-way'!$D168))</f>
        <v>3.3530001215672178</v>
      </c>
      <c r="L169" s="33">
        <f t="shared" si="81"/>
        <v>0.68903803131991037</v>
      </c>
      <c r="M169" s="33">
        <f t="shared" si="82"/>
        <v>0.31096196868008946</v>
      </c>
      <c r="N169" s="4">
        <v>100</v>
      </c>
      <c r="O169" s="4">
        <f t="shared" si="74"/>
        <v>28.057553956834536</v>
      </c>
      <c r="P169" s="4">
        <f t="shared" si="75"/>
        <v>67.532467532467535</v>
      </c>
      <c r="Q169" s="4">
        <f t="shared" si="76"/>
        <v>32.467532467532465</v>
      </c>
      <c r="R169" s="4">
        <f t="shared" si="77"/>
        <v>71.942446043165475</v>
      </c>
      <c r="S169" s="39">
        <f t="shared" si="78"/>
        <v>-4.409978510697929</v>
      </c>
      <c r="T169" s="39">
        <f t="shared" si="79"/>
        <v>-4.4099785106979397</v>
      </c>
    </row>
    <row r="170" spans="1:20" ht="15" x14ac:dyDescent="0.25">
      <c r="A170">
        <v>1.4</v>
      </c>
      <c r="B170">
        <v>3.02</v>
      </c>
      <c r="C170" s="20">
        <f t="shared" si="80"/>
        <v>4.5411542100283864E-2</v>
      </c>
      <c r="D170" s="17">
        <f>IF(OR($A170="",$B170=""),"",A170*'MPTO_working_2-way'!$G169)</f>
        <v>1.4635761589403973</v>
      </c>
      <c r="E170" s="22">
        <f>IF(OR($A170="",$B170=""),"",B170*'MPTO_working_2-way'!$G169)</f>
        <v>3.1571428571428575</v>
      </c>
      <c r="F170" s="17">
        <f>IF(OR($A170="",$B170=""),"",'MPTO_working_2-way'!D169)</f>
        <v>1.4459644322845417</v>
      </c>
      <c r="G170" s="22">
        <f>IF(OR($A170="",$B170=""),"",'MPTO_working_2-way'!E169)</f>
        <v>3.2423312883435584</v>
      </c>
      <c r="H170" s="17">
        <f>IF(OR($A170="",$B170=""),"",'OddsRatio_working_2-way'!M169)</f>
        <v>1.4449941594899844</v>
      </c>
      <c r="I170" s="17">
        <f>IF(OR($A170="",$B170=""),"",'OddsRatio_working_2-way'!N169)</f>
        <v>3.2472205054244236</v>
      </c>
      <c r="J170" s="17">
        <f>IF('Log_working_2-way'!$D169="","",A170^('Log_working_2-way'!$D169))</f>
        <v>1.4368547590781025</v>
      </c>
      <c r="K170" s="22">
        <f>IF('Log_working_2-way'!$D169="","",B170^('Log_working_2-way'!$D169))</f>
        <v>3.2890903194128835</v>
      </c>
      <c r="L170" s="33">
        <f t="shared" si="81"/>
        <v>0.68325791855203621</v>
      </c>
      <c r="M170" s="33">
        <f t="shared" si="82"/>
        <v>0.31674208144796379</v>
      </c>
      <c r="N170" s="4">
        <v>100</v>
      </c>
      <c r="O170" s="4">
        <f t="shared" si="74"/>
        <v>28.571428571428573</v>
      </c>
      <c r="P170" s="4">
        <f t="shared" si="75"/>
        <v>66.88741721854305</v>
      </c>
      <c r="Q170" s="4">
        <f t="shared" si="76"/>
        <v>33.112582781456958</v>
      </c>
      <c r="R170" s="4">
        <f t="shared" si="77"/>
        <v>71.428571428571431</v>
      </c>
      <c r="S170" s="39">
        <f t="shared" si="78"/>
        <v>-4.5411542100283846</v>
      </c>
      <c r="T170" s="39">
        <f t="shared" si="79"/>
        <v>-4.541154210028381</v>
      </c>
    </row>
    <row r="171" spans="1:20" ht="15" x14ac:dyDescent="0.25">
      <c r="A171">
        <v>2.2799999999999998</v>
      </c>
      <c r="B171">
        <v>1.68</v>
      </c>
      <c r="C171" s="20">
        <f t="shared" si="80"/>
        <v>3.383458646616555E-2</v>
      </c>
      <c r="D171" s="17">
        <f>IF(OR($A171="",$B171=""),"",A171*'MPTO_working_2-way'!$G170)</f>
        <v>2.3571428571428572</v>
      </c>
      <c r="E171" s="22">
        <f>IF(OR($A171="",$B171=""),"",B171*'MPTO_working_2-way'!$G170)</f>
        <v>1.736842105263158</v>
      </c>
      <c r="F171" s="17">
        <f>IF(OR($A171="",$B171=""),"",'MPTO_working_2-way'!D170)</f>
        <v>2.3714710252600297</v>
      </c>
      <c r="G171" s="22">
        <f>IF(OR($A171="",$B171=""),"",'MPTO_working_2-way'!E170)</f>
        <v>1.7291440953412784</v>
      </c>
      <c r="H171" s="17">
        <f>IF(OR($A171="",$B171=""),"",'OddsRatio_working_2-way'!M170)</f>
        <v>2.3719886811400706</v>
      </c>
      <c r="I171" s="17">
        <f>IF(OR($A171="",$B171=""),"",'OddsRatio_working_2-way'!N170)</f>
        <v>1.728868986855663</v>
      </c>
      <c r="J171" s="17">
        <f>IF('Log_working_2-way'!$D170="","",A171^('Log_working_2-way'!$D170))</f>
        <v>2.3786002597874161</v>
      </c>
      <c r="K171" s="22">
        <f>IF('Log_working_2-way'!$D170="","",B171^('Log_working_2-way'!$D170))</f>
        <v>1.7253734306956654</v>
      </c>
      <c r="L171" s="33">
        <f t="shared" si="81"/>
        <v>0.42424242424242425</v>
      </c>
      <c r="M171" s="33">
        <f t="shared" si="82"/>
        <v>0.57575757575757569</v>
      </c>
      <c r="N171" s="4">
        <v>100</v>
      </c>
      <c r="O171" s="4">
        <f t="shared" si="74"/>
        <v>56.140350877192972</v>
      </c>
      <c r="P171" s="4">
        <f t="shared" si="75"/>
        <v>40.476190476190474</v>
      </c>
      <c r="Q171" s="4">
        <f t="shared" si="76"/>
        <v>59.523809523809526</v>
      </c>
      <c r="R171" s="4">
        <f t="shared" si="77"/>
        <v>43.859649122807021</v>
      </c>
      <c r="S171" s="39">
        <f t="shared" si="78"/>
        <v>-3.3834586466165533</v>
      </c>
      <c r="T171" s="39">
        <f t="shared" si="79"/>
        <v>-3.3834586466165462</v>
      </c>
    </row>
    <row r="172" spans="1:20" ht="15" x14ac:dyDescent="0.25">
      <c r="A172">
        <v>2.4700000000000002</v>
      </c>
      <c r="B172">
        <v>1.59</v>
      </c>
      <c r="C172" s="20">
        <f t="shared" si="80"/>
        <v>3.37891172052045E-2</v>
      </c>
      <c r="D172" s="17">
        <f>IF(OR($A172="",$B172=""),"",A172*'MPTO_working_2-way'!$G171)</f>
        <v>2.5534591194968552</v>
      </c>
      <c r="E172" s="22">
        <f>IF(OR($A172="",$B172=""),"",B172*'MPTO_working_2-way'!$G171)</f>
        <v>1.6437246963562753</v>
      </c>
      <c r="F172" s="17">
        <f>IF(OR($A172="",$B172=""),"",'MPTO_working_2-way'!D171)</f>
        <v>2.5775604633610079</v>
      </c>
      <c r="G172" s="22">
        <f>IF(OR($A172="",$B172=""),"",'MPTO_working_2-way'!E171)</f>
        <v>1.6338901254342355</v>
      </c>
      <c r="H172" s="17">
        <f>IF(OR($A172="",$B172=""),"",'OddsRatio_working_2-way'!M171)</f>
        <v>2.5784566588059405</v>
      </c>
      <c r="I172" s="17">
        <f>IF(OR($A172="",$B172=""),"",'OddsRatio_working_2-way'!N171)</f>
        <v>1.6335302236023845</v>
      </c>
      <c r="J172" s="17">
        <f>IF('Log_working_2-way'!$D171="","",A172^('Log_working_2-way'!$D171))</f>
        <v>2.5896826442672194</v>
      </c>
      <c r="K172" s="22">
        <f>IF('Log_working_2-way'!$D171="","",B172^('Log_working_2-way'!$D171))</f>
        <v>1.6290563739914652</v>
      </c>
      <c r="L172" s="33">
        <f t="shared" si="81"/>
        <v>0.39162561576354682</v>
      </c>
      <c r="M172" s="33">
        <f t="shared" si="82"/>
        <v>0.60837438423645318</v>
      </c>
      <c r="N172" s="4">
        <v>100</v>
      </c>
      <c r="O172" s="4">
        <f t="shared" si="74"/>
        <v>59.514170040485837</v>
      </c>
      <c r="P172" s="4">
        <f t="shared" si="75"/>
        <v>37.106918238993707</v>
      </c>
      <c r="Q172" s="4">
        <f t="shared" si="76"/>
        <v>62.893081761006286</v>
      </c>
      <c r="R172" s="4">
        <f t="shared" si="77"/>
        <v>40.48582995951417</v>
      </c>
      <c r="S172" s="39">
        <f t="shared" si="78"/>
        <v>-3.3789117205204491</v>
      </c>
      <c r="T172" s="39">
        <f t="shared" si="79"/>
        <v>-3.3789117205204633</v>
      </c>
    </row>
    <row r="173" spans="1:20" ht="15" x14ac:dyDescent="0.25">
      <c r="A173">
        <v>1.95</v>
      </c>
      <c r="B173">
        <v>1.93</v>
      </c>
      <c r="C173" s="20">
        <f t="shared" si="80"/>
        <v>3.0955227846419575E-2</v>
      </c>
      <c r="D173" s="17">
        <f>IF(OR($A173="",$B173=""),"",A173*'MPTO_working_2-way'!$G172)</f>
        <v>2.0103626943005182</v>
      </c>
      <c r="E173" s="22">
        <f>IF(OR($A173="",$B173=""),"",B173*'MPTO_working_2-way'!$G172)</f>
        <v>1.9897435897435898</v>
      </c>
      <c r="F173" s="17">
        <f>IF(OR($A173="",$B173=""),"",'MPTO_working_2-way'!D172)</f>
        <v>2.0106851876586083</v>
      </c>
      <c r="G173" s="22">
        <f>IF(OR($A173="",$B173=""),"",'MPTO_working_2-way'!E172)</f>
        <v>1.9894277785119598</v>
      </c>
      <c r="H173" s="17">
        <f>IF(OR($A173="",$B173=""),"",'OddsRatio_working_2-way'!M172)</f>
        <v>2.0106954914038573</v>
      </c>
      <c r="I173" s="17">
        <f>IF(OR($A173="",$B173=""),"",'OddsRatio_working_2-way'!N172)</f>
        <v>1.9894176915848294</v>
      </c>
      <c r="J173" s="17">
        <f>IF('Log_working_2-way'!$D172="","",A173^('Log_working_2-way'!$D172))</f>
        <v>2.0108420160403986</v>
      </c>
      <c r="K173" s="22">
        <f>IF('Log_working_2-way'!$D172="","",B173^('Log_working_2-way'!$D172))</f>
        <v>1.9892742724695103</v>
      </c>
      <c r="L173" s="33">
        <f t="shared" si="81"/>
        <v>0.49742268041237114</v>
      </c>
      <c r="M173" s="33">
        <f t="shared" si="82"/>
        <v>0.50257731958762886</v>
      </c>
      <c r="N173" s="4">
        <v>100</v>
      </c>
      <c r="O173" s="4">
        <f t="shared" si="74"/>
        <v>48.717948717948723</v>
      </c>
      <c r="P173" s="4">
        <f t="shared" si="75"/>
        <v>48.186528497409334</v>
      </c>
      <c r="Q173" s="4">
        <f t="shared" si="76"/>
        <v>51.81347150259068</v>
      </c>
      <c r="R173" s="4">
        <f t="shared" si="77"/>
        <v>51.282051282051292</v>
      </c>
      <c r="S173" s="39">
        <f t="shared" si="78"/>
        <v>-3.0955227846419575</v>
      </c>
      <c r="T173" s="39">
        <f t="shared" si="79"/>
        <v>-3.0955227846419575</v>
      </c>
    </row>
    <row r="174" spans="1:20" ht="15" x14ac:dyDescent="0.25">
      <c r="A174">
        <v>1.74</v>
      </c>
      <c r="B174">
        <v>2.19</v>
      </c>
      <c r="C174" s="20">
        <f t="shared" si="80"/>
        <v>3.1333648244370904E-2</v>
      </c>
      <c r="D174" s="17">
        <f>IF(OR($A174="",$B174=""),"",A174*'MPTO_working_2-way'!$G173)</f>
        <v>1.7945205479452053</v>
      </c>
      <c r="E174" s="22">
        <f>IF(OR($A174="",$B174=""),"",B174*'MPTO_working_2-way'!$G173)</f>
        <v>2.2586206896551722</v>
      </c>
      <c r="F174" s="17">
        <f>IF(OR($A174="",$B174=""),"",'MPTO_working_2-way'!D173)</f>
        <v>1.7887621461765948</v>
      </c>
      <c r="G174" s="22">
        <f>IF(OR($A174="",$B174=""),"",'MPTO_working_2-way'!E173)</f>
        <v>2.2678093197643276</v>
      </c>
      <c r="H174" s="17">
        <f>IF(OR($A174="",$B174=""),"",'OddsRatio_working_2-way'!M173)</f>
        <v>1.7885738643245783</v>
      </c>
      <c r="I174" s="17">
        <f>IF(OR($A174="",$B174=""),"",'OddsRatio_working_2-way'!N173)</f>
        <v>2.2681120250624973</v>
      </c>
      <c r="J174" s="17">
        <f>IF('Log_working_2-way'!$D173="","",A174^('Log_working_2-way'!$D173))</f>
        <v>1.7859641468844982</v>
      </c>
      <c r="K174" s="22">
        <f>IF('Log_working_2-way'!$D173="","",B174^('Log_working_2-way'!$D173))</f>
        <v>2.2723226675973618</v>
      </c>
      <c r="L174" s="33">
        <f t="shared" si="81"/>
        <v>0.5572519083969466</v>
      </c>
      <c r="M174" s="33">
        <f t="shared" si="82"/>
        <v>0.44274809160305351</v>
      </c>
      <c r="N174" s="4">
        <v>100</v>
      </c>
      <c r="O174" s="4">
        <f t="shared" si="74"/>
        <v>42.528735632183903</v>
      </c>
      <c r="P174" s="4">
        <f t="shared" si="75"/>
        <v>54.337899543379002</v>
      </c>
      <c r="Q174" s="4">
        <f t="shared" si="76"/>
        <v>45.662100456621005</v>
      </c>
      <c r="R174" s="4">
        <f t="shared" si="77"/>
        <v>57.47126436781609</v>
      </c>
      <c r="S174" s="39">
        <f t="shared" si="78"/>
        <v>-3.133364824437102</v>
      </c>
      <c r="T174" s="39">
        <f t="shared" si="79"/>
        <v>-3.1333648244370877</v>
      </c>
    </row>
    <row r="175" spans="1:20" ht="15" x14ac:dyDescent="0.25">
      <c r="A175">
        <v>2.0099999999999998</v>
      </c>
      <c r="B175">
        <v>1.9</v>
      </c>
      <c r="C175" s="20">
        <f t="shared" si="80"/>
        <v>2.3828227284629522E-2</v>
      </c>
      <c r="D175" s="17">
        <f>IF(OR($A175="",$B175=""),"",A175*'MPTO_working_2-way'!$G174)</f>
        <v>2.0578947368421052</v>
      </c>
      <c r="E175" s="22">
        <f>IF(OR($A175="",$B175=""),"",B175*'MPTO_working_2-way'!$G174)</f>
        <v>1.9452736318407959</v>
      </c>
      <c r="F175" s="17">
        <f>IF(OR($A175="",$B175=""),"",'MPTO_working_2-way'!D174)</f>
        <v>2.05931517929361</v>
      </c>
      <c r="G175" s="22">
        <f>IF(OR($A175="",$B175=""),"",'MPTO_working_2-way'!E174)</f>
        <v>1.9440061084245355</v>
      </c>
      <c r="H175" s="17">
        <f>IF(OR($A175="",$B175=""),"",'OddsRatio_working_2-way'!M174)</f>
        <v>2.0593499054713802</v>
      </c>
      <c r="I175" s="17">
        <f>IF(OR($A175="",$B175=""),"",'OddsRatio_working_2-way'!N174)</f>
        <v>1.9439751632913294</v>
      </c>
      <c r="J175" s="17">
        <f>IF('Log_working_2-way'!$D174="","",A175^('Log_working_2-way'!$D174))</f>
        <v>2.0599919987911819</v>
      </c>
      <c r="K175" s="22">
        <f>IF('Log_working_2-way'!$D174="","",B175^('Log_working_2-way'!$D174))</f>
        <v>1.9434033475162076</v>
      </c>
      <c r="L175" s="33">
        <f t="shared" si="81"/>
        <v>0.48593350383631717</v>
      </c>
      <c r="M175" s="33">
        <f t="shared" si="82"/>
        <v>0.51406649616368294</v>
      </c>
      <c r="N175" s="4">
        <v>100</v>
      </c>
      <c r="O175" s="4">
        <f t="shared" si="74"/>
        <v>50.248756218905463</v>
      </c>
      <c r="P175" s="4">
        <f t="shared" si="75"/>
        <v>47.368421052631575</v>
      </c>
      <c r="Q175" s="4">
        <f t="shared" si="76"/>
        <v>52.631578947368418</v>
      </c>
      <c r="R175" s="4">
        <f t="shared" si="77"/>
        <v>49.751243781094537</v>
      </c>
      <c r="S175" s="39">
        <f t="shared" si="78"/>
        <v>-2.3828227284629548</v>
      </c>
      <c r="T175" s="39">
        <f t="shared" si="79"/>
        <v>-2.3828227284629619</v>
      </c>
    </row>
    <row r="176" spans="1:20" ht="15" x14ac:dyDescent="0.25">
      <c r="A176">
        <v>2.2400000000000002</v>
      </c>
      <c r="B176">
        <v>1.71</v>
      </c>
      <c r="C176" s="20">
        <f t="shared" si="80"/>
        <v>3.1223893065998265E-2</v>
      </c>
      <c r="D176" s="17">
        <f>IF(OR($A176="",$B176=""),"",A176*'MPTO_working_2-way'!$G175)</f>
        <v>2.3099415204678362</v>
      </c>
      <c r="E176" s="22">
        <f>IF(OR($A176="",$B176=""),"",B176*'MPTO_working_2-way'!$G175)</f>
        <v>1.763392857142857</v>
      </c>
      <c r="F176" s="17">
        <f>IF(OR($A176="",$B176=""),"",'MPTO_working_2-way'!D175)</f>
        <v>2.3211731911283482</v>
      </c>
      <c r="G176" s="22">
        <f>IF(OR($A176="",$B176=""),"",'MPTO_working_2-way'!E175)</f>
        <v>1.7569030364186771</v>
      </c>
      <c r="H176" s="17">
        <f>IF(OR($A176="",$B176=""),"",'OddsRatio_working_2-way'!M175)</f>
        <v>2.3215441245904116</v>
      </c>
      <c r="I176" s="17">
        <f>IF(OR($A176="",$B176=""),"",'OddsRatio_working_2-way'!N175)</f>
        <v>1.7566905874670904</v>
      </c>
      <c r="J176" s="17">
        <f>IF('Log_working_2-way'!$D175="","",A176^('Log_working_2-way'!$D175))</f>
        <v>2.3267011355498624</v>
      </c>
      <c r="K176" s="22">
        <f>IF('Log_working_2-way'!$D175="","",B176^('Log_working_2-way'!$D175))</f>
        <v>1.7537492606317167</v>
      </c>
      <c r="L176" s="33">
        <f t="shared" si="81"/>
        <v>0.43291139240506332</v>
      </c>
      <c r="M176" s="33">
        <f t="shared" si="82"/>
        <v>0.56708860759493673</v>
      </c>
      <c r="N176" s="4">
        <v>100</v>
      </c>
      <c r="O176" s="4">
        <f t="shared" si="74"/>
        <v>55.357142857142868</v>
      </c>
      <c r="P176" s="4">
        <f t="shared" si="75"/>
        <v>41.520467836257311</v>
      </c>
      <c r="Q176" s="4">
        <f t="shared" si="76"/>
        <v>58.479532163742689</v>
      </c>
      <c r="R176" s="4">
        <f t="shared" si="77"/>
        <v>44.642857142857139</v>
      </c>
      <c r="S176" s="39">
        <f t="shared" si="78"/>
        <v>-3.1223893065998212</v>
      </c>
      <c r="T176" s="39">
        <f t="shared" si="79"/>
        <v>-3.1223893065998283</v>
      </c>
    </row>
    <row r="177" spans="1:20" ht="15" x14ac:dyDescent="0.25">
      <c r="A177">
        <v>2.23</v>
      </c>
      <c r="B177">
        <v>1.72</v>
      </c>
      <c r="C177" s="20">
        <f t="shared" si="80"/>
        <v>2.982584211075201E-2</v>
      </c>
      <c r="D177" s="17">
        <f>IF(OR($A177="",$B177=""),"",A177*'MPTO_working_2-way'!$G176)</f>
        <v>2.2965116279069768</v>
      </c>
      <c r="E177" s="22">
        <f>IF(OR($A177="",$B177=""),"",B177*'MPTO_working_2-way'!$G176)</f>
        <v>1.7713004484304935</v>
      </c>
      <c r="F177" s="17">
        <f>IF(OR($A177="",$B177=""),"",'MPTO_working_2-way'!D176)</f>
        <v>2.3067115708443593</v>
      </c>
      <c r="G177" s="22">
        <f>IF(OR($A177="",$B177=""),"",'MPTO_working_2-way'!E176)</f>
        <v>1.7652798232695142</v>
      </c>
      <c r="H177" s="17">
        <f>IF(OR($A177="",$B177=""),"",'OddsRatio_working_2-way'!M176)</f>
        <v>2.3070322617798436</v>
      </c>
      <c r="I177" s="17">
        <f>IF(OR($A177="",$B177=""),"",'OddsRatio_working_2-way'!N176)</f>
        <v>1.7650920556760061</v>
      </c>
      <c r="J177" s="17">
        <f>IF('Log_working_2-way'!$D176="","",A177^('Log_working_2-way'!$D176))</f>
        <v>2.3117058576345526</v>
      </c>
      <c r="K177" s="22">
        <f>IF('Log_working_2-way'!$D176="","",B177^('Log_working_2-way'!$D176))</f>
        <v>1.7623660397486636</v>
      </c>
      <c r="L177" s="33">
        <f t="shared" si="81"/>
        <v>0.43544303797468353</v>
      </c>
      <c r="M177" s="33">
        <f t="shared" si="82"/>
        <v>0.56455696202531636</v>
      </c>
      <c r="N177" s="4">
        <v>100</v>
      </c>
      <c r="O177" s="4">
        <f t="shared" si="74"/>
        <v>55.156950672645742</v>
      </c>
      <c r="P177" s="4">
        <f t="shared" si="75"/>
        <v>41.860465116279073</v>
      </c>
      <c r="Q177" s="4">
        <f t="shared" si="76"/>
        <v>58.139534883720934</v>
      </c>
      <c r="R177" s="4">
        <f t="shared" si="77"/>
        <v>44.843049327354265</v>
      </c>
      <c r="S177" s="39">
        <f t="shared" si="78"/>
        <v>-2.9825842110751921</v>
      </c>
      <c r="T177" s="39">
        <f t="shared" si="79"/>
        <v>-2.9825842110751921</v>
      </c>
    </row>
    <row r="178" spans="1:20" ht="15" x14ac:dyDescent="0.25">
      <c r="A178">
        <v>2.95</v>
      </c>
      <c r="B178">
        <v>1.44</v>
      </c>
      <c r="C178" s="20">
        <f t="shared" si="80"/>
        <v>3.3427495291902032E-2</v>
      </c>
      <c r="D178" s="17">
        <f>IF(OR($A178="",$B178=""),"",A178*'MPTO_working_2-way'!$G177)</f>
        <v>3.0486111111111112</v>
      </c>
      <c r="E178" s="22">
        <f>IF(OR($A178="",$B178=""),"",B178*'MPTO_working_2-way'!$G177)</f>
        <v>1.4881355932203388</v>
      </c>
      <c r="F178" s="17">
        <f>IF(OR($A178="",$B178=""),"",'MPTO_working_2-way'!D177)</f>
        <v>3.1029948867786707</v>
      </c>
      <c r="G178" s="22">
        <f>IF(OR($A178="",$B178=""),"",'MPTO_working_2-way'!E177)</f>
        <v>1.4755123306703715</v>
      </c>
      <c r="H178" s="17">
        <f>IF(OR($A178="",$B178=""),"",'OddsRatio_working_2-way'!M177)</f>
        <v>3.105188395801711</v>
      </c>
      <c r="I178" s="17">
        <f>IF(OR($A178="",$B178=""),"",'OddsRatio_working_2-way'!N177)</f>
        <v>1.4750168687962832</v>
      </c>
      <c r="J178" s="17">
        <f>IF('Log_working_2-way'!$D177="","",A178^('Log_working_2-way'!$D177))</f>
        <v>3.1311802950499352</v>
      </c>
      <c r="K178" s="22">
        <f>IF('Log_working_2-way'!$D177="","",B178^('Log_working_2-way'!$D177))</f>
        <v>1.4692235576325354</v>
      </c>
      <c r="L178" s="33">
        <f t="shared" si="81"/>
        <v>0.32801822323462415</v>
      </c>
      <c r="M178" s="33">
        <f t="shared" si="82"/>
        <v>0.67198177676537596</v>
      </c>
      <c r="N178" s="4">
        <v>100</v>
      </c>
      <c r="O178" s="4">
        <f t="shared" si="74"/>
        <v>66.101694915254228</v>
      </c>
      <c r="P178" s="4">
        <f t="shared" si="75"/>
        <v>30.555555555555554</v>
      </c>
      <c r="Q178" s="4">
        <f t="shared" si="76"/>
        <v>69.444444444444443</v>
      </c>
      <c r="R178" s="4">
        <f t="shared" si="77"/>
        <v>33.898305084745758</v>
      </c>
      <c r="S178" s="39">
        <f t="shared" si="78"/>
        <v>-3.3427495291902147</v>
      </c>
      <c r="T178" s="39">
        <f t="shared" si="79"/>
        <v>-3.3427495291902041</v>
      </c>
    </row>
    <row r="179" spans="1:20" ht="15" x14ac:dyDescent="0.25">
      <c r="A179">
        <v>2.82</v>
      </c>
      <c r="B179">
        <v>1.44</v>
      </c>
      <c r="C179" s="20">
        <f t="shared" si="80"/>
        <v>4.9054373522458672E-2</v>
      </c>
      <c r="D179" s="17">
        <f>IF(OR($A179="",$B179=""),"",A179*'MPTO_working_2-way'!$G178)</f>
        <v>2.9583333333333335</v>
      </c>
      <c r="E179" s="22">
        <f>IF(OR($A179="",$B179=""),"",B179*'MPTO_working_2-way'!$G178)</f>
        <v>1.5106382978723405</v>
      </c>
      <c r="F179" s="17">
        <f>IF(OR($A179="",$B179=""),"",'MPTO_working_2-way'!D178)</f>
        <v>3.0295434198746642</v>
      </c>
      <c r="G179" s="22">
        <f>IF(OR($A179="",$B179=""),"",'MPTO_working_2-way'!E178)</f>
        <v>1.4927216585796206</v>
      </c>
      <c r="H179" s="17">
        <f>IF(OR($A179="",$B179=""),"",'OddsRatio_working_2-way'!M178)</f>
        <v>3.0338052110179179</v>
      </c>
      <c r="I179" s="17">
        <f>IF(OR($A179="",$B179=""),"",'OddsRatio_working_2-way'!N178)</f>
        <v>1.4916891718944416</v>
      </c>
      <c r="J179" s="17">
        <f>IF('Log_working_2-way'!$D178="","",A179^('Log_working_2-way'!$D178))</f>
        <v>3.0685676621178004</v>
      </c>
      <c r="K179" s="22">
        <f>IF('Log_working_2-way'!$D178="","",B179^('Log_working_2-way'!$D178))</f>
        <v>1.4834262945843921</v>
      </c>
      <c r="L179" s="33">
        <f t="shared" si="81"/>
        <v>0.3380281690140845</v>
      </c>
      <c r="M179" s="33">
        <f t="shared" si="82"/>
        <v>0.6619718309859155</v>
      </c>
      <c r="N179" s="4">
        <v>100</v>
      </c>
      <c r="O179" s="4">
        <f t="shared" si="74"/>
        <v>64.539007092198588</v>
      </c>
      <c r="P179" s="4">
        <f t="shared" si="75"/>
        <v>30.555555555555554</v>
      </c>
      <c r="Q179" s="4">
        <f t="shared" si="76"/>
        <v>69.444444444444443</v>
      </c>
      <c r="R179" s="4">
        <f t="shared" si="77"/>
        <v>35.460992907801419</v>
      </c>
      <c r="S179" s="39">
        <f t="shared" si="78"/>
        <v>-4.9054373522458548</v>
      </c>
      <c r="T179" s="39">
        <f t="shared" si="79"/>
        <v>-4.9054373522458654</v>
      </c>
    </row>
    <row r="180" spans="1:20" ht="15" x14ac:dyDescent="0.25">
      <c r="A180">
        <v>2.67</v>
      </c>
      <c r="B180">
        <v>1.5</v>
      </c>
      <c r="C180" s="20">
        <f t="shared" si="80"/>
        <v>4.1198501872659055E-2</v>
      </c>
      <c r="D180" s="17">
        <f>IF(OR($A180="",$B180=""),"",A180*'MPTO_working_2-way'!$G179)</f>
        <v>2.78</v>
      </c>
      <c r="E180" s="22">
        <f>IF(OR($A180="",$B180=""),"",B180*'MPTO_working_2-way'!$G179)</f>
        <v>1.5617977528089886</v>
      </c>
      <c r="F180" s="17">
        <f>IF(OR($A180="",$B180=""),"",'MPTO_working_2-way'!D179)</f>
        <v>2.8253968253968247</v>
      </c>
      <c r="G180" s="22">
        <f>IF(OR($A180="",$B180=""),"",'MPTO_working_2-way'!E179)</f>
        <v>1.5478260869565217</v>
      </c>
      <c r="H180" s="17">
        <f>IF(OR($A180="",$B180=""),"",'OddsRatio_working_2-way'!M179)</f>
        <v>2.8275666882497057</v>
      </c>
      <c r="I180" s="17">
        <f>IF(OR($A180="",$B180=""),"",'OddsRatio_working_2-way'!N179)</f>
        <v>1.547175655164583</v>
      </c>
      <c r="J180" s="17">
        <f>IF('Log_working_2-way'!$D179="","",A180^('Log_working_2-way'!$D179))</f>
        <v>2.8492013733638273</v>
      </c>
      <c r="K180" s="22">
        <f>IF('Log_working_2-way'!$D179="","",B180^('Log_working_2-way'!$D179))</f>
        <v>1.5407739873024775</v>
      </c>
      <c r="L180" s="33">
        <f t="shared" si="81"/>
        <v>0.35971223021582738</v>
      </c>
      <c r="M180" s="33">
        <f t="shared" si="82"/>
        <v>0.64028776978417279</v>
      </c>
      <c r="N180" s="4">
        <v>100</v>
      </c>
      <c r="O180" s="4">
        <f t="shared" si="74"/>
        <v>62.546816479400754</v>
      </c>
      <c r="P180" s="4">
        <f t="shared" si="75"/>
        <v>33.333333333333329</v>
      </c>
      <c r="Q180" s="4">
        <f t="shared" si="76"/>
        <v>66.666666666666657</v>
      </c>
      <c r="R180" s="4">
        <f t="shared" si="77"/>
        <v>37.453183520599254</v>
      </c>
      <c r="S180" s="39">
        <f t="shared" si="78"/>
        <v>-4.1198501872659037</v>
      </c>
      <c r="T180" s="39">
        <f t="shared" si="79"/>
        <v>-4.119850187265925</v>
      </c>
    </row>
    <row r="181" spans="1:20" ht="15" x14ac:dyDescent="0.25">
      <c r="A181">
        <v>2.92</v>
      </c>
      <c r="B181">
        <v>1.42</v>
      </c>
      <c r="C181" s="20">
        <f t="shared" si="80"/>
        <v>4.6691105537333577E-2</v>
      </c>
      <c r="D181" s="17">
        <f>IF(OR($A181="",$B181=""),"",A181*'MPTO_working_2-way'!$G180)</f>
        <v>3.056338028169014</v>
      </c>
      <c r="E181" s="22">
        <f>IF(OR($A181="",$B181=""),"",B181*'MPTO_working_2-way'!$G180)</f>
        <v>1.4863013698630136</v>
      </c>
      <c r="F181" s="17">
        <f>IF(OR($A181="",$B181=""),"",'MPTO_working_2-way'!D180)</f>
        <v>3.1336154776299878</v>
      </c>
      <c r="G181" s="22">
        <f>IF(OR($A181="",$B181=""),"",'MPTO_working_2-way'!E180)</f>
        <v>1.4686880136015867</v>
      </c>
      <c r="H181" s="17">
        <f>IF(OR($A181="",$B181=""),"",'OddsRatio_working_2-way'!M180)</f>
        <v>3.1380899352993956</v>
      </c>
      <c r="I181" s="17">
        <f>IF(OR($A181="",$B181=""),"",'OddsRatio_working_2-way'!N180)</f>
        <v>1.4677071733467424</v>
      </c>
      <c r="J181" s="17">
        <f>IF('Log_working_2-way'!$D180="","",A181^('Log_working_2-way'!$D180))</f>
        <v>3.1759074966732825</v>
      </c>
      <c r="K181" s="22">
        <f>IF('Log_working_2-way'!$D180="","",B181^('Log_working_2-way'!$D180))</f>
        <v>1.4595783605342809</v>
      </c>
      <c r="L181" s="33">
        <f t="shared" si="81"/>
        <v>0.32718894009216593</v>
      </c>
      <c r="M181" s="33">
        <f t="shared" si="82"/>
        <v>0.67281105990783407</v>
      </c>
      <c r="N181" s="4">
        <v>100</v>
      </c>
      <c r="O181" s="4">
        <f t="shared" si="74"/>
        <v>65.753424657534239</v>
      </c>
      <c r="P181" s="4">
        <f t="shared" si="75"/>
        <v>29.577464788732396</v>
      </c>
      <c r="Q181" s="4">
        <f t="shared" si="76"/>
        <v>70.422535211267615</v>
      </c>
      <c r="R181" s="4">
        <f t="shared" si="77"/>
        <v>34.246575342465754</v>
      </c>
      <c r="S181" s="39">
        <f t="shared" si="78"/>
        <v>-4.6691105537333755</v>
      </c>
      <c r="T181" s="39">
        <f t="shared" si="79"/>
        <v>-4.6691105537333577</v>
      </c>
    </row>
    <row r="182" spans="1:20" ht="15" x14ac:dyDescent="0.25">
      <c r="A182">
        <v>2.4700000000000002</v>
      </c>
      <c r="B182">
        <v>1.56</v>
      </c>
      <c r="C182" s="20">
        <f t="shared" si="80"/>
        <v>4.5883940620782715E-2</v>
      </c>
      <c r="D182" s="17">
        <f>IF(OR($A182="",$B182=""),"",A182*'MPTO_working_2-way'!$G181)</f>
        <v>2.5833333333333335</v>
      </c>
      <c r="E182" s="22">
        <f>IF(OR($A182="",$B182=""),"",B182*'MPTO_working_2-way'!$G181)</f>
        <v>1.631578947368421</v>
      </c>
      <c r="F182" s="17">
        <f>IF(OR($A182="",$B182=""),"",'MPTO_working_2-way'!D181)</f>
        <v>2.6183745583038869</v>
      </c>
      <c r="G182" s="22">
        <f>IF(OR($A182="",$B182=""),"",'MPTO_working_2-way'!E181)</f>
        <v>1.6179039301310043</v>
      </c>
      <c r="H182" s="17">
        <f>IF(OR($A182="",$B182=""),"",'OddsRatio_working_2-way'!M181)</f>
        <v>2.6201851746019651</v>
      </c>
      <c r="I182" s="17">
        <f>IF(OR($A182="",$B182=""),"",'OddsRatio_working_2-way'!N181)</f>
        <v>1.6172133998483678</v>
      </c>
      <c r="J182" s="17">
        <f>IF('Log_working_2-way'!$D181="","",A182^('Log_working_2-way'!$D181))</f>
        <v>2.6367991566660174</v>
      </c>
      <c r="K182" s="22">
        <f>IF('Log_working_2-way'!$D181="","",B182^('Log_working_2-way'!$D181))</f>
        <v>1.6109485063736875</v>
      </c>
      <c r="L182" s="33">
        <f t="shared" si="81"/>
        <v>0.38709677419354838</v>
      </c>
      <c r="M182" s="33">
        <f t="shared" si="82"/>
        <v>0.61290322580645162</v>
      </c>
      <c r="N182" s="4">
        <v>100</v>
      </c>
      <c r="O182" s="4">
        <f t="shared" si="74"/>
        <v>59.514170040485837</v>
      </c>
      <c r="P182" s="4">
        <f t="shared" si="75"/>
        <v>35.897435897435898</v>
      </c>
      <c r="Q182" s="4">
        <f t="shared" si="76"/>
        <v>64.102564102564102</v>
      </c>
      <c r="R182" s="4">
        <f t="shared" si="77"/>
        <v>40.48582995951417</v>
      </c>
      <c r="S182" s="39">
        <f t="shared" si="78"/>
        <v>-4.5883940620782653</v>
      </c>
      <c r="T182" s="39">
        <f t="shared" si="79"/>
        <v>-4.5883940620782724</v>
      </c>
    </row>
    <row r="183" spans="1:20" ht="15" x14ac:dyDescent="0.25">
      <c r="A183">
        <v>2.5499999999999998</v>
      </c>
      <c r="B183">
        <v>1.53</v>
      </c>
      <c r="C183" s="20">
        <f t="shared" si="80"/>
        <v>4.5751633986928164E-2</v>
      </c>
      <c r="D183" s="17">
        <f>IF(OR($A183="",$B183=""),"",A183*'MPTO_working_2-way'!$G182)</f>
        <v>2.6666666666666665</v>
      </c>
      <c r="E183" s="22">
        <f>IF(OR($A183="",$B183=""),"",B183*'MPTO_working_2-way'!$G182)</f>
        <v>1.6</v>
      </c>
      <c r="F183" s="17">
        <f>IF(OR($A183="",$B183=""),"",'MPTO_working_2-way'!D182)</f>
        <v>2.7079646017699113</v>
      </c>
      <c r="G183" s="22">
        <f>IF(OR($A183="",$B183=""),"",'MPTO_working_2-way'!E182)</f>
        <v>1.5854922279792747</v>
      </c>
      <c r="H183" s="17">
        <f>IF(OR($A183="",$B183=""),"",'OddsRatio_working_2-way'!M182)</f>
        <v>2.7101252298842891</v>
      </c>
      <c r="I183" s="17">
        <f>IF(OR($A183="",$B183=""),"",'OddsRatio_working_2-way'!N182)</f>
        <v>1.5847524979604342</v>
      </c>
      <c r="J183" s="17">
        <f>IF('Log_working_2-way'!$D182="","",A183^('Log_working_2-way'!$D182))</f>
        <v>2.7298027853486841</v>
      </c>
      <c r="K183" s="22">
        <f>IF('Log_working_2-way'!$D182="","",B183^('Log_working_2-way'!$D182))</f>
        <v>1.5781005837593247</v>
      </c>
      <c r="L183" s="33">
        <f t="shared" si="81"/>
        <v>0.375</v>
      </c>
      <c r="M183" s="33">
        <f t="shared" si="82"/>
        <v>0.625</v>
      </c>
      <c r="N183" s="4">
        <v>100</v>
      </c>
      <c r="O183" s="4">
        <f t="shared" si="74"/>
        <v>60.784313725490193</v>
      </c>
      <c r="P183" s="4">
        <f t="shared" si="75"/>
        <v>34.640522875816991</v>
      </c>
      <c r="Q183" s="4">
        <f t="shared" si="76"/>
        <v>65.359477124183002</v>
      </c>
      <c r="R183" s="4">
        <f t="shared" si="77"/>
        <v>39.215686274509807</v>
      </c>
      <c r="S183" s="39">
        <f t="shared" si="78"/>
        <v>-4.5751633986928084</v>
      </c>
      <c r="T183" s="39">
        <f t="shared" si="79"/>
        <v>-4.5751633986928155</v>
      </c>
    </row>
    <row r="184" spans="1:20" ht="15" x14ac:dyDescent="0.25">
      <c r="A184">
        <v>2.71</v>
      </c>
      <c r="B184">
        <v>1.48</v>
      </c>
      <c r="C184" s="20">
        <f t="shared" si="80"/>
        <v>4.4679365712576136E-2</v>
      </c>
      <c r="D184" s="17">
        <f>IF(OR($A184="",$B184=""),"",A184*'MPTO_working_2-way'!$G183)</f>
        <v>2.8310810810810811</v>
      </c>
      <c r="E184" s="22">
        <f>IF(OR($A184="",$B184=""),"",B184*'MPTO_working_2-way'!$G183)</f>
        <v>1.5461254612546127</v>
      </c>
      <c r="F184" s="17">
        <f>IF(OR($A184="",$B184=""),"",'MPTO_working_2-way'!D183)</f>
        <v>2.8846375143843503</v>
      </c>
      <c r="G184" s="22">
        <f>IF(OR($A184="",$B184=""),"",'MPTO_working_2-way'!E183)</f>
        <v>1.5306060143489544</v>
      </c>
      <c r="H184" s="17">
        <f>IF(OR($A184="",$B184=""),"",'OddsRatio_working_2-way'!M183)</f>
        <v>2.8874586088176879</v>
      </c>
      <c r="I184" s="17">
        <f>IF(OR($A184="",$B184=""),"",'OddsRatio_working_2-way'!N183)</f>
        <v>1.5298129428260177</v>
      </c>
      <c r="J184" s="17">
        <f>IF('Log_working_2-way'!$D183="","",A184^('Log_working_2-way'!$D183))</f>
        <v>2.9132001256179962</v>
      </c>
      <c r="K184" s="22">
        <f>IF('Log_working_2-way'!$D183="","",B184^('Log_working_2-way'!$D183))</f>
        <v>1.5226844733115352</v>
      </c>
      <c r="L184" s="33">
        <f t="shared" si="81"/>
        <v>0.3532219570405728</v>
      </c>
      <c r="M184" s="33">
        <f t="shared" si="82"/>
        <v>0.64677804295942709</v>
      </c>
      <c r="N184" s="4">
        <v>100</v>
      </c>
      <c r="O184" s="4">
        <f t="shared" si="74"/>
        <v>63.099630996309962</v>
      </c>
      <c r="P184" s="4">
        <f t="shared" si="75"/>
        <v>32.432432432432435</v>
      </c>
      <c r="Q184" s="4">
        <f t="shared" si="76"/>
        <v>67.567567567567565</v>
      </c>
      <c r="R184" s="4">
        <f t="shared" si="77"/>
        <v>36.900369003690038</v>
      </c>
      <c r="S184" s="39">
        <f t="shared" si="78"/>
        <v>-4.4679365712576029</v>
      </c>
      <c r="T184" s="39">
        <f t="shared" si="79"/>
        <v>-4.4679365712576029</v>
      </c>
    </row>
    <row r="185" spans="1:20" ht="15" x14ac:dyDescent="0.25">
      <c r="A185">
        <v>1.92</v>
      </c>
      <c r="B185">
        <v>1.93</v>
      </c>
      <c r="C185" s="20">
        <f t="shared" si="80"/>
        <v>3.8968048359240282E-2</v>
      </c>
      <c r="D185" s="17">
        <f>IF(OR($A185="",$B185=""),"",A185*'MPTO_working_2-way'!$G184)</f>
        <v>1.9948186528497414</v>
      </c>
      <c r="E185" s="22">
        <f>IF(OR($A185="",$B185=""),"",B185*'MPTO_working_2-way'!$G184)</f>
        <v>2.0052083333333335</v>
      </c>
      <c r="F185" s="17">
        <f>IF(OR($A185="",$B185=""),"",'MPTO_working_2-way'!D184)</f>
        <v>1.9946172892668752</v>
      </c>
      <c r="G185" s="22">
        <f>IF(OR($A185="",$B185=""),"",'MPTO_working_2-way'!E184)</f>
        <v>2.0054118411083453</v>
      </c>
      <c r="H185" s="17">
        <f>IF(OR($A185="",$B185=""),"",'OddsRatio_working_2-way'!M184)</f>
        <v>1.9946091251481448</v>
      </c>
      <c r="I185" s="17">
        <f>IF(OR($A185="",$B185=""),"",'OddsRatio_working_2-way'!N184)</f>
        <v>2.0054200938997546</v>
      </c>
      <c r="J185" s="17">
        <f>IF('Log_working_2-way'!$D184="","",A185^('Log_working_2-way'!$D184))</f>
        <v>1.9945170440100763</v>
      </c>
      <c r="K185" s="22">
        <f>IF('Log_working_2-way'!$D184="","",B185^('Log_working_2-way'!$D184))</f>
        <v>2.0055131845379748</v>
      </c>
      <c r="L185" s="33">
        <f t="shared" si="81"/>
        <v>0.50129870129870124</v>
      </c>
      <c r="M185" s="33">
        <f t="shared" si="82"/>
        <v>0.49870129870129865</v>
      </c>
      <c r="N185" s="4">
        <v>100</v>
      </c>
      <c r="O185" s="4">
        <f t="shared" si="74"/>
        <v>47.916666666666671</v>
      </c>
      <c r="P185" s="4">
        <f t="shared" si="75"/>
        <v>48.186528497409334</v>
      </c>
      <c r="Q185" s="4">
        <f t="shared" si="76"/>
        <v>51.81347150259068</v>
      </c>
      <c r="R185" s="4">
        <f t="shared" si="77"/>
        <v>52.083333333333336</v>
      </c>
      <c r="S185" s="39">
        <f t="shared" si="78"/>
        <v>-3.8968048359240086</v>
      </c>
      <c r="T185" s="39">
        <f t="shared" si="79"/>
        <v>-3.8968048359240015</v>
      </c>
    </row>
    <row r="186" spans="1:20" ht="15" x14ac:dyDescent="0.25">
      <c r="A186">
        <v>2</v>
      </c>
      <c r="B186">
        <v>1.85</v>
      </c>
      <c r="C186" s="20">
        <f t="shared" si="80"/>
        <v>4.0540540540540349E-2</v>
      </c>
      <c r="D186" s="17">
        <f>IF(OR($A186="",$B186=""),"",A186*'MPTO_working_2-way'!$G185)</f>
        <v>2.0810810810810807</v>
      </c>
      <c r="E186" s="22">
        <f>IF(OR($A186="",$B186=""),"",B186*'MPTO_working_2-way'!$G185)</f>
        <v>1.9249999999999998</v>
      </c>
      <c r="F186" s="17">
        <f>IF(OR($A186="",$B186=""),"",'MPTO_working_2-way'!D185)</f>
        <v>2.0845070422535206</v>
      </c>
      <c r="G186" s="22">
        <f>IF(OR($A186="",$B186=""),"",'MPTO_working_2-way'!E185)</f>
        <v>1.9220779220779218</v>
      </c>
      <c r="H186" s="17">
        <f>IF(OR($A186="",$B186=""),"",'OddsRatio_working_2-way'!M185)</f>
        <v>2.0846522890932806</v>
      </c>
      <c r="I186" s="17">
        <f>IF(OR($A186="",$B186=""),"",'OddsRatio_working_2-way'!N185)</f>
        <v>1.9219544457292885</v>
      </c>
      <c r="J186" s="17">
        <f>IF('Log_working_2-way'!$D185="","",A186^('Log_working_2-way'!$D185))</f>
        <v>2.086225702151145</v>
      </c>
      <c r="K186" s="22">
        <f>IF('Log_working_2-way'!$D185="","",B186^('Log_working_2-way'!$D185))</f>
        <v>1.9206189818740487</v>
      </c>
      <c r="L186" s="33">
        <f t="shared" si="81"/>
        <v>0.48051948051948062</v>
      </c>
      <c r="M186" s="33">
        <f t="shared" si="82"/>
        <v>0.51948051948051954</v>
      </c>
      <c r="N186" s="4">
        <v>100</v>
      </c>
      <c r="O186" s="4">
        <f t="shared" ref="O186:O187" si="83">(1/A186)*((N186*A186)-N186)</f>
        <v>50</v>
      </c>
      <c r="P186" s="4">
        <f t="shared" ref="P186:P187" si="84">(1/B186)*((N186*B186)-N186)</f>
        <v>45.945945945945937</v>
      </c>
      <c r="Q186" s="4">
        <f t="shared" ref="Q186:Q187" si="85">(1/B186)*N186</f>
        <v>54.054054054054049</v>
      </c>
      <c r="R186" s="4">
        <f t="shared" ref="R186:R187" si="86">(1/A186)*N186</f>
        <v>50</v>
      </c>
      <c r="S186" s="39">
        <f t="shared" ref="S186:S187" si="87">O186-Q186</f>
        <v>-4.0540540540540491</v>
      </c>
      <c r="T186" s="39">
        <f t="shared" ref="T186:T187" si="88">P186-R186</f>
        <v>-4.0540540540540633</v>
      </c>
    </row>
    <row r="187" spans="1:20" ht="15" x14ac:dyDescent="0.25">
      <c r="A187">
        <v>1.78</v>
      </c>
      <c r="B187">
        <v>2.0699999999999998</v>
      </c>
      <c r="C187" s="20">
        <f t="shared" si="80"/>
        <v>4.4889540248602255E-2</v>
      </c>
      <c r="D187" s="17">
        <f>IF(OR($A187="",$B187=""),"",A187*'MPTO_working_2-way'!$G186)</f>
        <v>1.8599033816425121</v>
      </c>
      <c r="E187" s="22">
        <f>IF(OR($A187="",$B187=""),"",B187*'MPTO_working_2-way'!$G186)</f>
        <v>2.1629213483146064</v>
      </c>
      <c r="F187" s="17">
        <f>IF(OR($A187="",$B187=""),"",'MPTO_working_2-way'!D186)</f>
        <v>1.8540733658732955</v>
      </c>
      <c r="G187" s="22">
        <f>IF(OR($A187="",$B187=""),"",'MPTO_working_2-way'!E186)</f>
        <v>2.1708596005420371</v>
      </c>
      <c r="H187" s="17">
        <f>IF(OR($A187="",$B187=""),"",'OddsRatio_working_2-way'!M186)</f>
        <v>1.8537985492004672</v>
      </c>
      <c r="I187" s="17">
        <f>IF(OR($A187="",$B187=""),"",'OddsRatio_working_2-way'!N186)</f>
        <v>2.1712364713391024</v>
      </c>
      <c r="J187" s="17">
        <f>IF('Log_working_2-way'!$D186="","",A187^('Log_working_2-way'!$D186))</f>
        <v>1.8511289203643779</v>
      </c>
      <c r="K187" s="22">
        <f>IF('Log_working_2-way'!$D186="","",B187^('Log_working_2-way'!$D186))</f>
        <v>2.1749101411939322</v>
      </c>
      <c r="L187" s="33">
        <f t="shared" si="81"/>
        <v>0.53766233766233762</v>
      </c>
      <c r="M187" s="33">
        <f t="shared" si="82"/>
        <v>0.46233766233766244</v>
      </c>
      <c r="N187" s="4">
        <v>100</v>
      </c>
      <c r="O187" s="4">
        <f t="shared" si="83"/>
        <v>43.820224719101127</v>
      </c>
      <c r="P187" s="4">
        <f t="shared" si="84"/>
        <v>51.690821256038639</v>
      </c>
      <c r="Q187" s="4">
        <f t="shared" si="85"/>
        <v>48.309178743961354</v>
      </c>
      <c r="R187" s="4">
        <f t="shared" si="86"/>
        <v>56.17977528089888</v>
      </c>
      <c r="S187" s="39">
        <f t="shared" si="87"/>
        <v>-4.4889540248602273</v>
      </c>
      <c r="T187" s="39">
        <f t="shared" si="88"/>
        <v>-4.4889540248602415</v>
      </c>
    </row>
    <row r="188" spans="1:20" x14ac:dyDescent="0.2">
      <c r="C188" s="20" t="str">
        <f t="shared" si="80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1:20" x14ac:dyDescent="0.2">
      <c r="C189" s="20" t="str">
        <f t="shared" si="80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1:20" x14ac:dyDescent="0.2">
      <c r="C190" s="20" t="str">
        <f t="shared" si="80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1:20" x14ac:dyDescent="0.2">
      <c r="C191" s="20" t="str">
        <f t="shared" si="80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1:20" x14ac:dyDescent="0.2">
      <c r="C192" s="20" t="str">
        <f t="shared" si="80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80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80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89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89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89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89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89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89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89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89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89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89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89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89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89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89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89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89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89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89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89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89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89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89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89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89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89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89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89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89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89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89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89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89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89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89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89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89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89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89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89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89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89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89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89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89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89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89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89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89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89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89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89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89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89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89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89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89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89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89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89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89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89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89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89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89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90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90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90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90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90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90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90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90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90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90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90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90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90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90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90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90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90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90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90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90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90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90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90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90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90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90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90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90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90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90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90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90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90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90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90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90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90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90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90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90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90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90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90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90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90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90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90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90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90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90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90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90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90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90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90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90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90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90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90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90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90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90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90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90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91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91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91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91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91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91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91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91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91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91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91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91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91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91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91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91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91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91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91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91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91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91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91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91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91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91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91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91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91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91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91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91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91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91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91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91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91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91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91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91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91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91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91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91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91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91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91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91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91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91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91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91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91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91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91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91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91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91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91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91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91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91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91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91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92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92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92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92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92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92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92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92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92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92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92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92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92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92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92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92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92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92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92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92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92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92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92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92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92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92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9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9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9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9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9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9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9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9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9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9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9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9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9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9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9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9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9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9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9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9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9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9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9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9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9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9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9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9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9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9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9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9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9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9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9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9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9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9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9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9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9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9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9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9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9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9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9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9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9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9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9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9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9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9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9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9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9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9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9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9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9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9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9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9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9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9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9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9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9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9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9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9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9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9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9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9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9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9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9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9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9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9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9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9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9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9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9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9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9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9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9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9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9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9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9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9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9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9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9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9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9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9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9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9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9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9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9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9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9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9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9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9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9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9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9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9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9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9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9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9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9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9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9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9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9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9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9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9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9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9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9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9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9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9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9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9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9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9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9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9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9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9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9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9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9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9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9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9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9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9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9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9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9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9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9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9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9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9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9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9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9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9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9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9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9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9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9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9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9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9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9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9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9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9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9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9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9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9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9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9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9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9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9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9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9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9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9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9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9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9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9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9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9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9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9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9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9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9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9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9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9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9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9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9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9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9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9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9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9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9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9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9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9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9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9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9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9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9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9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9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9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9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9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9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9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9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9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9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9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9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0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0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0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0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0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0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0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0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0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0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0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0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0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0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0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0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0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0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0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0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0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0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0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0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0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0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0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0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0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0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0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0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0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0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0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0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0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0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0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0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0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0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0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0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0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0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0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0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0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0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0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0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0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0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0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0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0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0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0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0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0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0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0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0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B1" zoomScale="80" zoomScaleNormal="80" workbookViewId="0">
      <pane ySplit="2" topLeftCell="A529" activePane="bottomLeft" state="frozen"/>
      <selection pane="bottomLeft" activeCell="AI549" sqref="AI54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6" t="s">
        <v>9</v>
      </c>
      <c r="B1" s="76"/>
      <c r="C1" s="77"/>
      <c r="D1" s="18"/>
      <c r="E1" s="78" t="s">
        <v>25</v>
      </c>
      <c r="F1" s="76"/>
      <c r="G1" s="77"/>
      <c r="H1" s="78" t="s">
        <v>23</v>
      </c>
      <c r="I1" s="76"/>
      <c r="J1" s="77"/>
      <c r="K1" s="78" t="s">
        <v>11</v>
      </c>
      <c r="L1" s="76"/>
      <c r="M1" s="77"/>
      <c r="N1" s="78" t="s">
        <v>181</v>
      </c>
      <c r="O1" s="76"/>
      <c r="P1" s="76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5" si="93">(1/A368)*((T368*A368)-T368)</f>
        <v>50.980392156862742</v>
      </c>
      <c r="V368" s="4">
        <f t="shared" ref="V368:V425" si="94">(1/B368)*((T368*B368)-T368)</f>
        <v>71.346704871060169</v>
      </c>
      <c r="W368" s="4">
        <f t="shared" ref="W368:W425" si="95">(1/C368)*((T368*C368)-T368)</f>
        <v>74.747474747474755</v>
      </c>
      <c r="X368" s="4">
        <f t="shared" ref="X368:X425" si="96">((1/B368)+(1/C368))*T368</f>
        <v>53.905820381465077</v>
      </c>
      <c r="Y368" s="4">
        <f t="shared" ref="Y368:Y425" si="97">((1/A368)+(1/C368))*T368</f>
        <v>74.272133095662511</v>
      </c>
      <c r="Z368" s="4">
        <f t="shared" ref="Z368:Z425" si="98">((1/A368)+(1/B368))*T368</f>
        <v>77.672902972077068</v>
      </c>
      <c r="AA368" s="4">
        <f t="shared" ref="AA368:AA425" si="99">U368-X368</f>
        <v>-2.9254282246023351</v>
      </c>
      <c r="AB368" s="4">
        <f t="shared" ref="AB368:AB425" si="100">V368-Y368</f>
        <v>-2.9254282246023422</v>
      </c>
      <c r="AC368" s="4">
        <f t="shared" ref="AC368:AC425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52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s="28" customFormat="1" ht="15" x14ac:dyDescent="0.25">
      <c r="A425" s="23">
        <v>1.86</v>
      </c>
      <c r="B425" s="23">
        <v>4.24</v>
      </c>
      <c r="C425" s="23">
        <v>3.91</v>
      </c>
      <c r="D425" s="24">
        <f t="shared" si="105"/>
        <v>2.9237940909248916E-2</v>
      </c>
      <c r="E425" s="25">
        <f>IF(OR($A425="",$B425="",$C425=""),"",A425*'MPTO_working_3-way'!$I424)</f>
        <v>1.9143825700912032</v>
      </c>
      <c r="F425" s="26">
        <f>IF(OR($A425="",$B425="",$C425=""),"",B425*'MPTO_working_3-way'!$I424)</f>
        <v>4.3639688694552152</v>
      </c>
      <c r="G425" s="27">
        <f>IF(OR($A425="",$B425="",$C425=""),"",C425*'MPTO_working_3-way'!$I424)</f>
        <v>4.0243203489551638</v>
      </c>
      <c r="H425" s="25"/>
      <c r="I425" s="26"/>
      <c r="J425" s="27"/>
      <c r="K425" s="25"/>
      <c r="L425" s="26"/>
      <c r="M425" s="27"/>
      <c r="N425" s="40">
        <f t="shared" ref="N425:N434" si="106">(1/E425)* 100</f>
        <v>52.236163012723161</v>
      </c>
      <c r="O425" s="41">
        <f t="shared" ref="O425:O434" si="107">(1/F425)* 100</f>
        <v>22.91492056690214</v>
      </c>
      <c r="P425" s="41">
        <f t="shared" ref="P425:P434" si="108">(1/G425)* 100</f>
        <v>24.848916420374696</v>
      </c>
      <c r="Q425" s="23" t="s">
        <v>241</v>
      </c>
      <c r="R425" s="23" t="s">
        <v>236</v>
      </c>
      <c r="S425" s="37" t="s">
        <v>506</v>
      </c>
      <c r="T425" s="28">
        <v>100</v>
      </c>
      <c r="U425" s="28">
        <f t="shared" si="93"/>
        <v>46.236559139784944</v>
      </c>
      <c r="V425" s="28">
        <f t="shared" si="94"/>
        <v>76.415094339622627</v>
      </c>
      <c r="W425" s="28">
        <f t="shared" si="95"/>
        <v>74.424552429667528</v>
      </c>
      <c r="X425" s="28">
        <f t="shared" si="96"/>
        <v>49.160353230709845</v>
      </c>
      <c r="Y425" s="28">
        <f t="shared" si="97"/>
        <v>79.338888430547527</v>
      </c>
      <c r="Z425" s="28">
        <f t="shared" si="98"/>
        <v>77.348346520592401</v>
      </c>
      <c r="AA425" s="28">
        <f t="shared" si="99"/>
        <v>-2.9237940909249005</v>
      </c>
      <c r="AB425" s="28">
        <f t="shared" si="100"/>
        <v>-2.9237940909249005</v>
      </c>
      <c r="AC425" s="28">
        <f t="shared" si="101"/>
        <v>-2.9237940909248721</v>
      </c>
      <c r="AD425" s="46" t="s">
        <v>410</v>
      </c>
      <c r="AE425" s="46"/>
      <c r="AF425" s="23">
        <v>1.4</v>
      </c>
      <c r="AG425" s="23">
        <v>3.09</v>
      </c>
      <c r="AH425" s="46"/>
      <c r="AI425" s="46"/>
    </row>
    <row r="426" spans="1:35" ht="15" x14ac:dyDescent="0.25">
      <c r="A426">
        <v>1.55</v>
      </c>
      <c r="B426">
        <v>4.43</v>
      </c>
      <c r="C426">
        <v>6.28</v>
      </c>
      <c r="D426" s="48">
        <f t="shared" si="105"/>
        <v>3.0130593423902008E-2</v>
      </c>
      <c r="E426" s="49">
        <f>IF(OR($A426="",$B426="",$C426=""),"",A426*'MPTO_working_3-way'!$I425)</f>
        <v>1.5967024198070481</v>
      </c>
      <c r="F426" s="50">
        <f>IF(OR($A426="",$B426="",$C426=""),"",B426*'MPTO_working_3-way'!$I425)</f>
        <v>4.5634785288678854</v>
      </c>
      <c r="G426" s="51">
        <f>IF(OR($A426="",$B426="",$C426=""),"",C426*'MPTO_working_3-way'!$I425)</f>
        <v>6.4692201267021048</v>
      </c>
      <c r="H426" s="17"/>
      <c r="I426" s="21"/>
      <c r="J426" s="22"/>
      <c r="K426" s="17"/>
      <c r="L426" s="21"/>
      <c r="M426" s="22"/>
      <c r="N426" s="52">
        <f t="shared" si="106"/>
        <v>62.629077753940152</v>
      </c>
      <c r="O426" s="53">
        <f t="shared" si="107"/>
        <v>21.913108469211569</v>
      </c>
      <c r="P426" s="53">
        <f t="shared" si="108"/>
        <v>15.457813776848283</v>
      </c>
      <c r="Q426" t="s">
        <v>499</v>
      </c>
      <c r="R426" t="s">
        <v>500</v>
      </c>
      <c r="S426" s="38" t="s">
        <v>506</v>
      </c>
      <c r="T426" s="4">
        <v>100</v>
      </c>
      <c r="U426" s="4">
        <f t="shared" ref="U426:U489" si="109">(1/A426)*((T426*A426)-T426)</f>
        <v>35.483870967741936</v>
      </c>
      <c r="V426" s="4">
        <f t="shared" ref="V426:V489" si="110">(1/B426)*((T426*B426)-T426)</f>
        <v>77.426636568848764</v>
      </c>
      <c r="W426" s="4">
        <f t="shared" ref="W426:W489" si="111">(1/C426)*((T426*C426)-T426)</f>
        <v>84.076433121019107</v>
      </c>
      <c r="X426" s="4">
        <f t="shared" ref="X426:X489" si="112">((1/B426)+(1/C426))*T426</f>
        <v>38.496930310132136</v>
      </c>
      <c r="Y426" s="4">
        <f t="shared" ref="Y426:Y489" si="113">((1/A426)+(1/C426))*T426</f>
        <v>80.439695911238957</v>
      </c>
      <c r="Z426" s="4">
        <f t="shared" ref="Z426:Z489" si="114">((1/A426)+(1/B426))*T426</f>
        <v>87.089492463409314</v>
      </c>
      <c r="AA426" s="4">
        <f t="shared" ref="AA426:AA489" si="115">U426-X426</f>
        <v>-3.0130593423901999</v>
      </c>
      <c r="AB426" s="4">
        <f t="shared" ref="AB426:AB489" si="116">V426-Y426</f>
        <v>-3.0130593423901928</v>
      </c>
      <c r="AC426" s="4">
        <f t="shared" ref="AC426:AC489" si="117">W426-Z426</f>
        <v>-3.013059342390207</v>
      </c>
      <c r="AF426">
        <v>1.78</v>
      </c>
      <c r="AG426">
        <v>2.11</v>
      </c>
    </row>
    <row r="427" spans="1:35" ht="15" x14ac:dyDescent="0.25">
      <c r="A427">
        <v>1.27</v>
      </c>
      <c r="B427">
        <v>6.17</v>
      </c>
      <c r="C427">
        <v>11.6</v>
      </c>
      <c r="D427" s="48">
        <f t="shared" si="105"/>
        <v>3.5683025649849487E-2</v>
      </c>
      <c r="E427" s="49">
        <f>IF(OR($A427="",$B427="",$C427=""),"",A427*'MPTO_working_3-way'!$I426)</f>
        <v>1.3153174425753089</v>
      </c>
      <c r="F427" s="50">
        <f>IF(OR($A427="",$B427="",$C427=""),"",B427*'MPTO_working_3-way'!$I426)</f>
        <v>6.3901642682595714</v>
      </c>
      <c r="G427" s="51">
        <f>IF(OR($A427="",$B427="",$C427=""),"",C427*'MPTO_working_3-way'!$I426)</f>
        <v>12.013923097538253</v>
      </c>
      <c r="H427" s="17"/>
      <c r="I427" s="21"/>
      <c r="J427" s="22"/>
      <c r="K427" s="17"/>
      <c r="L427" s="21"/>
      <c r="M427" s="22"/>
      <c r="N427" s="52">
        <f t="shared" si="106"/>
        <v>76.027274301332369</v>
      </c>
      <c r="O427" s="53">
        <f t="shared" si="107"/>
        <v>15.649049977745886</v>
      </c>
      <c r="P427" s="53">
        <f t="shared" si="108"/>
        <v>8.3236757209217345</v>
      </c>
      <c r="Q427" t="s">
        <v>244</v>
      </c>
      <c r="R427" t="s">
        <v>234</v>
      </c>
      <c r="S427" s="38" t="s">
        <v>506</v>
      </c>
      <c r="T427" s="4">
        <v>100</v>
      </c>
      <c r="U427" s="4">
        <f t="shared" si="109"/>
        <v>21.259842519685037</v>
      </c>
      <c r="V427" s="4">
        <f t="shared" si="110"/>
        <v>83.792544570502429</v>
      </c>
      <c r="W427" s="4">
        <f t="shared" si="111"/>
        <v>91.379310344827587</v>
      </c>
      <c r="X427" s="4">
        <f t="shared" si="112"/>
        <v>24.828145084669984</v>
      </c>
      <c r="Y427" s="4">
        <f t="shared" si="113"/>
        <v>87.360847135487376</v>
      </c>
      <c r="Z427" s="4">
        <f t="shared" si="114"/>
        <v>94.947612909812534</v>
      </c>
      <c r="AA427" s="4">
        <f t="shared" si="115"/>
        <v>-3.5683025649849469</v>
      </c>
      <c r="AB427" s="4">
        <f t="shared" si="116"/>
        <v>-3.5683025649849469</v>
      </c>
      <c r="AC427" s="4">
        <f t="shared" si="117"/>
        <v>-3.5683025649849469</v>
      </c>
      <c r="AF427">
        <v>1.54</v>
      </c>
      <c r="AG427">
        <v>2.58</v>
      </c>
    </row>
    <row r="428" spans="1:35" ht="15" x14ac:dyDescent="0.25">
      <c r="A428">
        <v>2.09</v>
      </c>
      <c r="B428">
        <v>3.71</v>
      </c>
      <c r="C428">
        <v>3.64</v>
      </c>
      <c r="D428" s="48">
        <f t="shared" si="105"/>
        <v>2.2735953222547067E-2</v>
      </c>
      <c r="E428" s="49">
        <f>IF(OR($A428="",$B428="",$C428=""),"",A428*'MPTO_working_3-way'!$I427)</f>
        <v>2.1375181422351233</v>
      </c>
      <c r="F428" s="50">
        <f>IF(OR($A428="",$B428="",$C428=""),"",B428*'MPTO_working_3-way'!$I427)</f>
        <v>3.7943503864556494</v>
      </c>
      <c r="G428" s="51">
        <f>IF(OR($A428="",$B428="",$C428=""),"",C428*'MPTO_working_3-way'!$I427)</f>
        <v>3.7227588697300713</v>
      </c>
      <c r="H428" s="17"/>
      <c r="I428" s="21"/>
      <c r="J428" s="22"/>
      <c r="K428" s="17"/>
      <c r="L428" s="21"/>
      <c r="M428" s="22"/>
      <c r="N428" s="52">
        <f t="shared" si="106"/>
        <v>46.783228653878801</v>
      </c>
      <c r="O428" s="53">
        <f t="shared" si="107"/>
        <v>26.354972476174311</v>
      </c>
      <c r="P428" s="53">
        <f t="shared" si="108"/>
        <v>26.861798869946892</v>
      </c>
      <c r="Q428" t="s">
        <v>373</v>
      </c>
      <c r="R428" t="s">
        <v>387</v>
      </c>
      <c r="S428" s="38" t="s">
        <v>506</v>
      </c>
      <c r="T428" s="4">
        <v>100</v>
      </c>
      <c r="U428" s="4">
        <f t="shared" si="109"/>
        <v>52.153110047846894</v>
      </c>
      <c r="V428" s="4">
        <f t="shared" si="110"/>
        <v>73.045822102425873</v>
      </c>
      <c r="W428" s="4">
        <f t="shared" si="111"/>
        <v>72.527472527472526</v>
      </c>
      <c r="X428" s="4">
        <f t="shared" si="112"/>
        <v>54.426705370101594</v>
      </c>
      <c r="Y428" s="4">
        <f t="shared" si="113"/>
        <v>75.31941742468058</v>
      </c>
      <c r="Z428" s="4">
        <f t="shared" si="114"/>
        <v>74.801067849727247</v>
      </c>
      <c r="AA428" s="4">
        <f t="shared" si="115"/>
        <v>-2.2735953222546996</v>
      </c>
      <c r="AB428" s="4">
        <f t="shared" si="116"/>
        <v>-2.2735953222547067</v>
      </c>
      <c r="AC428" s="4">
        <f t="shared" si="117"/>
        <v>-2.2735953222547209</v>
      </c>
      <c r="AF428">
        <v>1.72</v>
      </c>
      <c r="AG428">
        <v>2.23</v>
      </c>
    </row>
    <row r="429" spans="1:35" ht="15" x14ac:dyDescent="0.25">
      <c r="A429">
        <v>7.79</v>
      </c>
      <c r="B429">
        <v>5.12</v>
      </c>
      <c r="C429">
        <v>1.42</v>
      </c>
      <c r="D429" s="48">
        <f t="shared" si="105"/>
        <v>2.7907556862355243E-2</v>
      </c>
      <c r="E429" s="49">
        <f>IF(OR($A429="",$B429="",$C429=""),"",A429*'MPTO_working_3-way'!$I428)</f>
        <v>8.0073998679577478</v>
      </c>
      <c r="F429" s="50">
        <f>IF(OR($A429="",$B429="",$C429=""),"",B429*'MPTO_working_3-way'!$I428)</f>
        <v>5.2628866911352592</v>
      </c>
      <c r="G429" s="51">
        <f>IF(OR($A429="",$B429="",$C429=""),"",C429*'MPTO_working_3-way'!$I428)</f>
        <v>1.4596287307445444</v>
      </c>
      <c r="H429" s="17"/>
      <c r="I429" s="21"/>
      <c r="J429" s="22"/>
      <c r="K429" s="17"/>
      <c r="L429" s="21"/>
      <c r="M429" s="22"/>
      <c r="N429" s="52">
        <f t="shared" si="106"/>
        <v>12.488448391363345</v>
      </c>
      <c r="O429" s="53">
        <f t="shared" si="107"/>
        <v>19.000979095453214</v>
      </c>
      <c r="P429" s="53">
        <f t="shared" si="108"/>
        <v>68.510572513183433</v>
      </c>
      <c r="Q429" t="s">
        <v>367</v>
      </c>
      <c r="R429" t="s">
        <v>376</v>
      </c>
      <c r="S429" s="38" t="s">
        <v>506</v>
      </c>
      <c r="T429" s="4">
        <v>100</v>
      </c>
      <c r="U429" s="4">
        <f t="shared" si="109"/>
        <v>87.163029525032087</v>
      </c>
      <c r="V429" s="4">
        <f t="shared" si="110"/>
        <v>80.46875</v>
      </c>
      <c r="W429" s="4">
        <f t="shared" si="111"/>
        <v>29.577464788732396</v>
      </c>
      <c r="X429" s="4">
        <f t="shared" si="112"/>
        <v>89.953785211267615</v>
      </c>
      <c r="Y429" s="4">
        <f t="shared" si="113"/>
        <v>83.259505686235528</v>
      </c>
      <c r="Z429" s="4">
        <f t="shared" si="114"/>
        <v>32.368220474967906</v>
      </c>
      <c r="AA429" s="4">
        <f t="shared" si="115"/>
        <v>-2.7907556862355278</v>
      </c>
      <c r="AB429" s="4">
        <f t="shared" si="116"/>
        <v>-2.7907556862355278</v>
      </c>
      <c r="AC429" s="4">
        <f t="shared" si="117"/>
        <v>-2.7907556862355101</v>
      </c>
      <c r="AF429">
        <v>1.62</v>
      </c>
      <c r="AG429">
        <v>2.4300000000000002</v>
      </c>
    </row>
    <row r="430" spans="1:35" ht="15" x14ac:dyDescent="0.25">
      <c r="A430">
        <v>1.76</v>
      </c>
      <c r="B430">
        <v>4.3</v>
      </c>
      <c r="C430">
        <v>4.47</v>
      </c>
      <c r="D430" s="48">
        <f t="shared" si="105"/>
        <v>2.4453604249140337E-2</v>
      </c>
      <c r="E430" s="49">
        <f>IF(OR($A430="",$B430="",$C430=""),"",A430*'MPTO_working_3-way'!$I429)</f>
        <v>1.8030383434784869</v>
      </c>
      <c r="F430" s="50">
        <f>IF(OR($A430="",$B430="",$C430=""),"",B430*'MPTO_working_3-way'!$I429)</f>
        <v>4.4051504982713032</v>
      </c>
      <c r="G430" s="51">
        <f>IF(OR($A430="",$B430="",$C430=""),"",C430*'MPTO_working_3-way'!$I429)</f>
        <v>4.5793076109936575</v>
      </c>
      <c r="H430" s="17"/>
      <c r="I430" s="21"/>
      <c r="J430" s="22"/>
      <c r="K430" s="17"/>
      <c r="L430" s="21"/>
      <c r="M430" s="22"/>
      <c r="N430" s="52">
        <f t="shared" si="106"/>
        <v>55.461937546528475</v>
      </c>
      <c r="O430" s="53">
        <f t="shared" si="107"/>
        <v>22.700700019044216</v>
      </c>
      <c r="P430" s="53">
        <f t="shared" si="108"/>
        <v>21.83736243442732</v>
      </c>
      <c r="Q430" t="s">
        <v>366</v>
      </c>
      <c r="R430" t="s">
        <v>374</v>
      </c>
      <c r="S430" s="38" t="s">
        <v>506</v>
      </c>
      <c r="T430" s="4">
        <v>100</v>
      </c>
      <c r="U430" s="4">
        <f t="shared" si="109"/>
        <v>43.181818181818187</v>
      </c>
      <c r="V430" s="4">
        <f t="shared" si="110"/>
        <v>76.744186046511629</v>
      </c>
      <c r="W430" s="4">
        <f t="shared" si="111"/>
        <v>77.628635346756155</v>
      </c>
      <c r="X430" s="4">
        <f t="shared" si="112"/>
        <v>45.627178606732222</v>
      </c>
      <c r="Y430" s="4">
        <f t="shared" si="113"/>
        <v>79.189546471425672</v>
      </c>
      <c r="Z430" s="4">
        <f t="shared" si="114"/>
        <v>80.073995771670198</v>
      </c>
      <c r="AA430" s="4">
        <f t="shared" si="115"/>
        <v>-2.4453604249140355</v>
      </c>
      <c r="AB430" s="4">
        <f t="shared" si="116"/>
        <v>-2.4453604249140426</v>
      </c>
      <c r="AC430" s="4">
        <f t="shared" si="117"/>
        <v>-2.4453604249140426</v>
      </c>
      <c r="AF430">
        <v>1.56</v>
      </c>
      <c r="AG430">
        <v>2.59</v>
      </c>
    </row>
    <row r="431" spans="1:35" ht="15" x14ac:dyDescent="0.25">
      <c r="A431">
        <v>13.36</v>
      </c>
      <c r="B431">
        <v>7.81</v>
      </c>
      <c r="C431">
        <v>1.18</v>
      </c>
      <c r="D431" s="48">
        <f t="shared" si="105"/>
        <v>5.0348899631237343E-2</v>
      </c>
      <c r="E431" s="49">
        <f>IF(OR($A431="",$B431="",$C431=""),"",A431*'MPTO_working_3-way'!$I430)</f>
        <v>14.032661299073331</v>
      </c>
      <c r="F431" s="50">
        <f>IF(OR($A431="",$B431="",$C431=""),"",B431*'MPTO_working_3-way'!$I430)</f>
        <v>8.2032249061199636</v>
      </c>
      <c r="G431" s="51">
        <f>IF(OR($A431="",$B431="",$C431=""),"",C431*'MPTO_working_3-way'!$I430)</f>
        <v>1.23941170156486</v>
      </c>
      <c r="H431" s="17"/>
      <c r="I431" s="21"/>
      <c r="J431" s="22"/>
      <c r="K431" s="17"/>
      <c r="L431" s="21"/>
      <c r="M431" s="22"/>
      <c r="N431" s="52">
        <f t="shared" si="106"/>
        <v>7.1262320003835384</v>
      </c>
      <c r="O431" s="53">
        <f t="shared" si="107"/>
        <v>12.19032772408759</v>
      </c>
      <c r="P431" s="53">
        <f t="shared" si="108"/>
        <v>80.683440275528866</v>
      </c>
      <c r="Q431" t="s">
        <v>368</v>
      </c>
      <c r="R431" t="s">
        <v>359</v>
      </c>
      <c r="S431" s="38" t="s">
        <v>506</v>
      </c>
      <c r="T431" s="4">
        <v>100</v>
      </c>
      <c r="U431" s="4">
        <f t="shared" si="109"/>
        <v>92.514970059880255</v>
      </c>
      <c r="V431" s="4">
        <f t="shared" si="110"/>
        <v>87.195902688860428</v>
      </c>
      <c r="W431" s="4">
        <f t="shared" si="111"/>
        <v>15.254237288135595</v>
      </c>
      <c r="X431" s="4">
        <f t="shared" si="112"/>
        <v>97.549860023003973</v>
      </c>
      <c r="Y431" s="4">
        <f t="shared" si="113"/>
        <v>92.230792651984174</v>
      </c>
      <c r="Z431" s="4">
        <f t="shared" si="114"/>
        <v>20.289127251259327</v>
      </c>
      <c r="AA431" s="4">
        <f t="shared" si="115"/>
        <v>-5.0348899631237174</v>
      </c>
      <c r="AB431" s="4">
        <f t="shared" si="116"/>
        <v>-5.0348899631237458</v>
      </c>
      <c r="AC431" s="4">
        <f t="shared" si="117"/>
        <v>-5.0348899631237316</v>
      </c>
      <c r="AF431">
        <v>1.23</v>
      </c>
      <c r="AG431">
        <v>4.16</v>
      </c>
    </row>
    <row r="432" spans="1:35" ht="15" x14ac:dyDescent="0.25">
      <c r="A432">
        <v>3.02</v>
      </c>
      <c r="B432">
        <v>3.73</v>
      </c>
      <c r="C432">
        <v>2.36</v>
      </c>
      <c r="D432" s="48">
        <f t="shared" si="105"/>
        <v>2.2951156119199956E-2</v>
      </c>
      <c r="E432" s="49">
        <f>IF(OR($A432="",$B432="",$C432=""),"",A432*'MPTO_working_3-way'!$I431)</f>
        <v>3.0893124914799839</v>
      </c>
      <c r="F432" s="50">
        <f>IF(OR($A432="",$B432="",$C432=""),"",B432*'MPTO_working_3-way'!$I431)</f>
        <v>3.815607812324616</v>
      </c>
      <c r="G432" s="51">
        <f>IF(OR($A432="",$B432="",$C432=""),"",C432*'MPTO_working_3-way'!$I431)</f>
        <v>2.4141647284413117</v>
      </c>
      <c r="H432" s="17"/>
      <c r="I432" s="21"/>
      <c r="J432" s="22"/>
      <c r="K432" s="17"/>
      <c r="L432" s="21"/>
      <c r="M432" s="22"/>
      <c r="N432" s="52">
        <f t="shared" si="106"/>
        <v>32.36966162399888</v>
      </c>
      <c r="O432" s="53">
        <f t="shared" si="107"/>
        <v>26.208144263934745</v>
      </c>
      <c r="P432" s="53">
        <f t="shared" si="108"/>
        <v>41.422194112066371</v>
      </c>
      <c r="Q432" t="s">
        <v>377</v>
      </c>
      <c r="R432" t="s">
        <v>386</v>
      </c>
      <c r="S432" s="38" t="s">
        <v>506</v>
      </c>
      <c r="T432" s="4">
        <v>100</v>
      </c>
      <c r="U432" s="4">
        <f t="shared" si="109"/>
        <v>66.88741721854305</v>
      </c>
      <c r="V432" s="4">
        <f t="shared" si="110"/>
        <v>73.190348525469176</v>
      </c>
      <c r="W432" s="4">
        <f t="shared" si="111"/>
        <v>57.627118644067799</v>
      </c>
      <c r="X432" s="4">
        <f t="shared" si="112"/>
        <v>69.182532830463046</v>
      </c>
      <c r="Y432" s="4">
        <f t="shared" si="113"/>
        <v>75.485464137389172</v>
      </c>
      <c r="Z432" s="4">
        <f t="shared" si="114"/>
        <v>59.922234255987796</v>
      </c>
      <c r="AA432" s="4">
        <f t="shared" si="115"/>
        <v>-2.2951156119199965</v>
      </c>
      <c r="AB432" s="4">
        <f t="shared" si="116"/>
        <v>-2.2951156119199965</v>
      </c>
      <c r="AC432" s="4">
        <f t="shared" si="117"/>
        <v>-2.2951156119199965</v>
      </c>
      <c r="AF432">
        <v>1.61</v>
      </c>
      <c r="AG432">
        <v>2.44</v>
      </c>
    </row>
    <row r="433" spans="1:33" ht="15" x14ac:dyDescent="0.25">
      <c r="A433">
        <v>3.39</v>
      </c>
      <c r="B433">
        <v>3.52</v>
      </c>
      <c r="C433">
        <v>2.23</v>
      </c>
      <c r="D433" s="48">
        <f t="shared" si="105"/>
        <v>2.7506653101914802E-2</v>
      </c>
      <c r="E433" s="49">
        <f>IF(OR($A433="",$B433="",$C433=""),"",A433*'MPTO_working_3-way'!$I432)</f>
        <v>3.4832475540154912</v>
      </c>
      <c r="F433" s="50">
        <f>IF(OR($A433="",$B433="",$C433=""),"",B433*'MPTO_working_3-way'!$I432)</f>
        <v>3.6168234189187403</v>
      </c>
      <c r="G433" s="51">
        <f>IF(OR($A433="",$B433="",$C433=""),"",C433*'MPTO_working_3-way'!$I432)</f>
        <v>2.2913398364172699</v>
      </c>
      <c r="H433" s="17"/>
      <c r="I433" s="21"/>
      <c r="J433" s="22"/>
      <c r="K433" s="17"/>
      <c r="L433" s="21"/>
      <c r="M433" s="22"/>
      <c r="N433" s="52">
        <f t="shared" si="106"/>
        <v>28.708840944916446</v>
      </c>
      <c r="O433" s="53">
        <f t="shared" si="107"/>
        <v>27.648571250928057</v>
      </c>
      <c r="P433" s="53">
        <f t="shared" si="108"/>
        <v>43.642587804155497</v>
      </c>
      <c r="Q433" t="s">
        <v>393</v>
      </c>
      <c r="R433" t="s">
        <v>364</v>
      </c>
      <c r="S433" s="38" t="s">
        <v>506</v>
      </c>
      <c r="T433" s="4">
        <v>100</v>
      </c>
      <c r="U433" s="4">
        <f t="shared" si="109"/>
        <v>70.501474926253692</v>
      </c>
      <c r="V433" s="4">
        <f t="shared" si="110"/>
        <v>71.590909090909093</v>
      </c>
      <c r="W433" s="4">
        <f t="shared" si="111"/>
        <v>55.156950672645742</v>
      </c>
      <c r="X433" s="4">
        <f t="shared" si="112"/>
        <v>73.252140236445172</v>
      </c>
      <c r="Y433" s="4">
        <f t="shared" si="113"/>
        <v>74.341574401100573</v>
      </c>
      <c r="Z433" s="4">
        <f t="shared" si="114"/>
        <v>57.907615982837221</v>
      </c>
      <c r="AA433" s="4">
        <f t="shared" si="115"/>
        <v>-2.7506653101914793</v>
      </c>
      <c r="AB433" s="4">
        <f t="shared" si="116"/>
        <v>-2.7506653101914793</v>
      </c>
      <c r="AC433" s="4">
        <f t="shared" si="117"/>
        <v>-2.7506653101914793</v>
      </c>
      <c r="AF433">
        <v>1.8</v>
      </c>
      <c r="AG433">
        <v>2.09</v>
      </c>
    </row>
    <row r="434" spans="1:33" ht="15" x14ac:dyDescent="0.25">
      <c r="A434">
        <v>3.31</v>
      </c>
      <c r="B434">
        <v>3.53</v>
      </c>
      <c r="C434">
        <v>2.2599999999999998</v>
      </c>
      <c r="D434" s="48">
        <f t="shared" si="105"/>
        <v>2.787879871174237E-2</v>
      </c>
      <c r="E434" s="49">
        <f>IF(OR($A434="",$B434="",$C434=""),"",A434*'MPTO_working_3-way'!$I433)</f>
        <v>3.4022788237358674</v>
      </c>
      <c r="F434" s="50">
        <f>IF(OR($A434="",$B434="",$C434=""),"",B434*'MPTO_working_3-way'!$I433)</f>
        <v>3.6284121594524503</v>
      </c>
      <c r="G434" s="51">
        <f>IF(OR($A434="",$B434="",$C434=""),"",C434*'MPTO_working_3-way'!$I433)</f>
        <v>2.3230060850885375</v>
      </c>
      <c r="H434" s="17"/>
      <c r="I434" s="21"/>
      <c r="J434" s="22"/>
      <c r="K434" s="17"/>
      <c r="L434" s="21"/>
      <c r="M434" s="22"/>
      <c r="N434" s="52">
        <f t="shared" si="106"/>
        <v>29.392064901428373</v>
      </c>
      <c r="O434" s="53">
        <f t="shared" si="107"/>
        <v>27.560264822585818</v>
      </c>
      <c r="P434" s="53">
        <f t="shared" si="108"/>
        <v>43.047670275985809</v>
      </c>
      <c r="Q434" t="s">
        <v>383</v>
      </c>
      <c r="R434" t="s">
        <v>394</v>
      </c>
      <c r="S434" s="38" t="s">
        <v>506</v>
      </c>
      <c r="T434" s="4">
        <v>100</v>
      </c>
      <c r="U434" s="4">
        <f t="shared" si="109"/>
        <v>69.78851963746223</v>
      </c>
      <c r="V434" s="4">
        <f t="shared" si="110"/>
        <v>71.671388101982998</v>
      </c>
      <c r="W434" s="4">
        <f t="shared" si="111"/>
        <v>55.752212389380524</v>
      </c>
      <c r="X434" s="4">
        <f t="shared" si="112"/>
        <v>72.57639950863647</v>
      </c>
      <c r="Y434" s="4">
        <f t="shared" si="113"/>
        <v>74.459267973157225</v>
      </c>
      <c r="Z434" s="4">
        <f t="shared" si="114"/>
        <v>58.540092260554765</v>
      </c>
      <c r="AA434" s="4">
        <f t="shared" si="115"/>
        <v>-2.7878798711742405</v>
      </c>
      <c r="AB434" s="4">
        <f t="shared" si="116"/>
        <v>-2.7878798711742263</v>
      </c>
      <c r="AC434" s="4">
        <f t="shared" si="117"/>
        <v>-2.7878798711742405</v>
      </c>
      <c r="AF434">
        <v>1.82</v>
      </c>
      <c r="AG434">
        <v>2.06</v>
      </c>
    </row>
    <row r="435" spans="1:33" ht="15" x14ac:dyDescent="0.25">
      <c r="A435">
        <v>2.54</v>
      </c>
      <c r="B435">
        <v>3.45</v>
      </c>
      <c r="C435">
        <v>2.9</v>
      </c>
      <c r="D435" s="48">
        <f t="shared" si="105"/>
        <v>2.8383446072239416E-2</v>
      </c>
      <c r="E435" s="49">
        <f>IF(OR($A435="",$B435="",$C435=""),"",A435*'MPTO_working_3-way'!$I434)</f>
        <v>2.6120939530234883</v>
      </c>
      <c r="F435" s="50">
        <f>IF(OR($A435="",$B435="",$C435=""),"",B435*'MPTO_working_3-way'!$I434)</f>
        <v>3.547922888949226</v>
      </c>
      <c r="G435" s="51">
        <f>IF(OR($A435="",$B435="",$C435=""),"",C435*'MPTO_working_3-way'!$I434)</f>
        <v>2.9823119936094944</v>
      </c>
      <c r="H435" s="17"/>
      <c r="I435" s="21"/>
      <c r="J435" s="22"/>
      <c r="K435" s="17"/>
      <c r="L435" s="21"/>
      <c r="M435" s="22"/>
      <c r="N435" s="52">
        <f t="shared" ref="N435:N498" si="118">(1/E435)* 100</f>
        <v>38.283462156577635</v>
      </c>
      <c r="O435" s="53">
        <f t="shared" ref="O435:O498" si="119">(1/F435)* 100</f>
        <v>28.185505471799189</v>
      </c>
      <c r="P435" s="53">
        <f t="shared" ref="P435:P498" si="120">(1/G435)* 100</f>
        <v>33.531032371623176</v>
      </c>
      <c r="Q435" t="s">
        <v>391</v>
      </c>
      <c r="R435" t="s">
        <v>380</v>
      </c>
      <c r="S435" s="38" t="s">
        <v>506</v>
      </c>
      <c r="T435" s="4">
        <v>100</v>
      </c>
      <c r="U435" s="4">
        <f t="shared" si="109"/>
        <v>60.629921259842511</v>
      </c>
      <c r="V435" s="4">
        <f t="shared" si="110"/>
        <v>71.014492753623188</v>
      </c>
      <c r="W435" s="4">
        <f t="shared" si="111"/>
        <v>65.517241379310349</v>
      </c>
      <c r="X435" s="4">
        <f t="shared" si="112"/>
        <v>63.468265867066464</v>
      </c>
      <c r="Y435" s="4">
        <f t="shared" si="113"/>
        <v>73.852837360847133</v>
      </c>
      <c r="Z435" s="4">
        <f t="shared" si="114"/>
        <v>68.35558598653428</v>
      </c>
      <c r="AA435" s="4">
        <f t="shared" si="115"/>
        <v>-2.8383446072239522</v>
      </c>
      <c r="AB435" s="4">
        <f t="shared" si="116"/>
        <v>-2.8383446072239451</v>
      </c>
      <c r="AC435" s="4">
        <f t="shared" si="117"/>
        <v>-2.8383446072239309</v>
      </c>
      <c r="AF435">
        <v>1.86</v>
      </c>
      <c r="AG435">
        <v>2.0299999999999998</v>
      </c>
    </row>
    <row r="436" spans="1:33" ht="15" x14ac:dyDescent="0.25">
      <c r="A436">
        <v>2.13</v>
      </c>
      <c r="B436">
        <v>3.33</v>
      </c>
      <c r="C436">
        <v>3.87</v>
      </c>
      <c r="D436" s="48">
        <f t="shared" si="105"/>
        <v>2.8181801191955014E-2</v>
      </c>
      <c r="E436" s="49">
        <f>IF(OR($A436="",$B436="",$C436=""),"",A436*'MPTO_working_3-way'!$I435)</f>
        <v>2.1900272365388642</v>
      </c>
      <c r="F436" s="50">
        <f>IF(OR($A436="",$B436="",$C436=""),"",B436*'MPTO_working_3-way'!$I435)</f>
        <v>3.4238453979692101</v>
      </c>
      <c r="G436" s="51">
        <f>IF(OR($A436="",$B436="",$C436=""),"",C436*'MPTO_working_3-way'!$I435)</f>
        <v>3.9790635706128659</v>
      </c>
      <c r="H436" s="17"/>
      <c r="I436" s="21"/>
      <c r="J436" s="22"/>
      <c r="K436" s="17"/>
      <c r="L436" s="21"/>
      <c r="M436" s="22"/>
      <c r="N436" s="52">
        <f t="shared" si="118"/>
        <v>45.661532574380566</v>
      </c>
      <c r="O436" s="53">
        <f t="shared" si="119"/>
        <v>29.206926241270452</v>
      </c>
      <c r="P436" s="53">
        <f t="shared" si="120"/>
        <v>25.131541184348993</v>
      </c>
      <c r="Q436" t="s">
        <v>395</v>
      </c>
      <c r="R436" t="s">
        <v>363</v>
      </c>
      <c r="S436" s="38" t="s">
        <v>506</v>
      </c>
      <c r="T436" s="4">
        <v>100</v>
      </c>
      <c r="U436" s="4">
        <f t="shared" si="109"/>
        <v>53.051643192488264</v>
      </c>
      <c r="V436" s="4">
        <f t="shared" si="110"/>
        <v>69.969969969969966</v>
      </c>
      <c r="W436" s="4">
        <f t="shared" si="111"/>
        <v>74.160206718346245</v>
      </c>
      <c r="X436" s="4">
        <f t="shared" si="112"/>
        <v>55.869823311683774</v>
      </c>
      <c r="Y436" s="4">
        <f t="shared" si="113"/>
        <v>72.788150089165484</v>
      </c>
      <c r="Z436" s="4">
        <f t="shared" si="114"/>
        <v>76.978386837541763</v>
      </c>
      <c r="AA436" s="4">
        <f t="shared" si="115"/>
        <v>-2.8181801191955103</v>
      </c>
      <c r="AB436" s="4">
        <f t="shared" si="116"/>
        <v>-2.8181801191955174</v>
      </c>
      <c r="AC436" s="4">
        <f t="shared" si="117"/>
        <v>-2.8181801191955174</v>
      </c>
      <c r="AF436">
        <v>1.7</v>
      </c>
      <c r="AG436">
        <v>2.2400000000000002</v>
      </c>
    </row>
    <row r="437" spans="1:33" ht="15" x14ac:dyDescent="0.25">
      <c r="A437">
        <v>9.8000000000000007</v>
      </c>
      <c r="B437">
        <v>5.91</v>
      </c>
      <c r="C437">
        <v>1.33</v>
      </c>
      <c r="D437" s="48">
        <f t="shared" si="105"/>
        <v>2.3125253307307414E-2</v>
      </c>
      <c r="E437" s="49">
        <f>IF(OR($A437="",$B437="",$C437=""),"",A437*'MPTO_working_3-way'!$I436)</f>
        <v>10.026627482411614</v>
      </c>
      <c r="F437" s="50">
        <f>IF(OR($A437="",$B437="",$C437=""),"",B437*'MPTO_working_3-way'!$I436)</f>
        <v>6.0466702470461868</v>
      </c>
      <c r="G437" s="51">
        <f>IF(OR($A437="",$B437="",$C437=""),"",C437*'MPTO_working_3-way'!$I436)</f>
        <v>1.360756586898719</v>
      </c>
      <c r="H437" s="17"/>
      <c r="I437" s="21"/>
      <c r="J437" s="22"/>
      <c r="K437" s="17"/>
      <c r="L437" s="21"/>
      <c r="M437" s="22"/>
      <c r="N437" s="52">
        <f t="shared" si="118"/>
        <v>9.9734432315767947</v>
      </c>
      <c r="O437" s="53">
        <f t="shared" si="119"/>
        <v>16.538027693646804</v>
      </c>
      <c r="P437" s="53">
        <f t="shared" si="120"/>
        <v>73.48852907477638</v>
      </c>
      <c r="Q437" t="s">
        <v>70</v>
      </c>
      <c r="R437" t="s">
        <v>68</v>
      </c>
      <c r="S437" s="38" t="s">
        <v>506</v>
      </c>
      <c r="T437" s="4">
        <v>100</v>
      </c>
      <c r="U437" s="4">
        <f t="shared" si="109"/>
        <v>89.795918367346943</v>
      </c>
      <c r="V437" s="4">
        <f t="shared" si="110"/>
        <v>83.079526226734345</v>
      </c>
      <c r="W437" s="4">
        <f t="shared" si="111"/>
        <v>24.81203007518797</v>
      </c>
      <c r="X437" s="4">
        <f t="shared" si="112"/>
        <v>92.108443698077679</v>
      </c>
      <c r="Y437" s="4">
        <f t="shared" si="113"/>
        <v>85.392051557465081</v>
      </c>
      <c r="Z437" s="4">
        <f t="shared" si="114"/>
        <v>27.124555405918709</v>
      </c>
      <c r="AA437" s="4">
        <f t="shared" si="115"/>
        <v>-2.3125253307307361</v>
      </c>
      <c r="AB437" s="4">
        <f t="shared" si="116"/>
        <v>-2.3125253307307361</v>
      </c>
      <c r="AC437" s="4">
        <f t="shared" si="117"/>
        <v>-2.3125253307307396</v>
      </c>
      <c r="AD437" s="45" t="s">
        <v>411</v>
      </c>
      <c r="AF437">
        <v>1.54</v>
      </c>
      <c r="AG437">
        <v>2.64</v>
      </c>
    </row>
    <row r="438" spans="1:33" ht="15" x14ac:dyDescent="0.25">
      <c r="A438">
        <v>6.32</v>
      </c>
      <c r="B438">
        <v>4.3899999999999997</v>
      </c>
      <c r="C438">
        <v>1.56</v>
      </c>
      <c r="D438" s="48">
        <f t="shared" si="105"/>
        <v>2.7043921928729064E-2</v>
      </c>
      <c r="E438" s="49">
        <f>IF(OR($A438="",$B438="",$C438=""),"",A438*'MPTO_working_3-way'!$I437)</f>
        <v>6.4909175865895676</v>
      </c>
      <c r="F438" s="50">
        <f>IF(OR($A438="",$B438="",$C438=""),"",B438*'MPTO_working_3-way'!$I437)</f>
        <v>4.5087228172671203</v>
      </c>
      <c r="G438" s="51">
        <f>IF(OR($A438="",$B438="",$C438=""),"",C438*'MPTO_working_3-way'!$I437)</f>
        <v>1.6021885182088174</v>
      </c>
      <c r="H438" s="17"/>
      <c r="I438" s="21"/>
      <c r="J438" s="22"/>
      <c r="K438" s="17"/>
      <c r="L438" s="21"/>
      <c r="M438" s="22"/>
      <c r="N438" s="52">
        <f t="shared" si="118"/>
        <v>15.406142300528208</v>
      </c>
      <c r="O438" s="53">
        <f t="shared" si="119"/>
        <v>22.179229917844708</v>
      </c>
      <c r="P438" s="53">
        <f t="shared" si="120"/>
        <v>62.414627781627097</v>
      </c>
      <c r="Q438" t="s">
        <v>73</v>
      </c>
      <c r="R438" t="s">
        <v>35</v>
      </c>
      <c r="S438" s="38" t="s">
        <v>506</v>
      </c>
      <c r="T438" s="4">
        <v>100</v>
      </c>
      <c r="U438" s="4">
        <f t="shared" si="109"/>
        <v>84.177215189873408</v>
      </c>
      <c r="V438" s="4">
        <f t="shared" si="110"/>
        <v>77.220956719817764</v>
      </c>
      <c r="W438" s="4">
        <f t="shared" si="111"/>
        <v>35.897435897435898</v>
      </c>
      <c r="X438" s="4">
        <f t="shared" si="112"/>
        <v>86.881607382746324</v>
      </c>
      <c r="Y438" s="4">
        <f t="shared" si="113"/>
        <v>79.92534891269068</v>
      </c>
      <c r="Z438" s="4">
        <f t="shared" si="114"/>
        <v>38.601828090308814</v>
      </c>
      <c r="AA438" s="4">
        <f t="shared" si="115"/>
        <v>-2.7043921928729162</v>
      </c>
      <c r="AB438" s="4">
        <f t="shared" si="116"/>
        <v>-2.7043921928729162</v>
      </c>
      <c r="AC438" s="4">
        <f t="shared" si="117"/>
        <v>-2.7043921928729162</v>
      </c>
      <c r="AF438">
        <v>1.71</v>
      </c>
      <c r="AG438">
        <v>2.25</v>
      </c>
    </row>
    <row r="439" spans="1:33" ht="15" x14ac:dyDescent="0.25">
      <c r="A439">
        <v>1.4</v>
      </c>
      <c r="B439">
        <v>5.32</v>
      </c>
      <c r="C439">
        <v>8.0299999999999994</v>
      </c>
      <c r="D439" s="48">
        <f t="shared" si="105"/>
        <v>2.6788640343074377E-2</v>
      </c>
      <c r="E439" s="49">
        <f>IF(OR($A439="",$B439="",$C439=""),"",A439*'MPTO_working_3-way'!$I438)</f>
        <v>1.4375040964803041</v>
      </c>
      <c r="F439" s="50">
        <f>IF(OR($A439="",$B439="",$C439=""),"",B439*'MPTO_working_3-way'!$I438)</f>
        <v>5.4625155666251564</v>
      </c>
      <c r="G439" s="51">
        <f>IF(OR($A439="",$B439="",$C439=""),"",C439*'MPTO_working_3-way'!$I438)</f>
        <v>8.2451127819548873</v>
      </c>
      <c r="H439" s="17"/>
      <c r="I439" s="21"/>
      <c r="J439" s="22"/>
      <c r="K439" s="17"/>
      <c r="L439" s="21"/>
      <c r="M439" s="22"/>
      <c r="N439" s="52">
        <f t="shared" si="118"/>
        <v>69.565019150100312</v>
      </c>
      <c r="O439" s="53">
        <f t="shared" si="119"/>
        <v>18.3065839868685</v>
      </c>
      <c r="P439" s="53">
        <f t="shared" si="120"/>
        <v>12.128396863031188</v>
      </c>
      <c r="Q439" t="s">
        <v>75</v>
      </c>
      <c r="R439" t="s">
        <v>72</v>
      </c>
      <c r="S439" s="38" t="s">
        <v>506</v>
      </c>
      <c r="T439" s="4">
        <v>100</v>
      </c>
      <c r="U439" s="4">
        <f t="shared" si="109"/>
        <v>28.571428571428573</v>
      </c>
      <c r="V439" s="4">
        <f t="shared" si="110"/>
        <v>81.203007518796994</v>
      </c>
      <c r="W439" s="4">
        <f t="shared" si="111"/>
        <v>87.546699875466999</v>
      </c>
      <c r="X439" s="4">
        <f t="shared" si="112"/>
        <v>31.250292605736007</v>
      </c>
      <c r="Y439" s="4">
        <f t="shared" si="113"/>
        <v>83.881871553104432</v>
      </c>
      <c r="Z439" s="4">
        <f t="shared" si="114"/>
        <v>90.225563909774436</v>
      </c>
      <c r="AA439" s="4">
        <f t="shared" si="115"/>
        <v>-2.6788640343074341</v>
      </c>
      <c r="AB439" s="4">
        <f t="shared" si="116"/>
        <v>-2.6788640343074377</v>
      </c>
      <c r="AC439" s="4">
        <f t="shared" si="117"/>
        <v>-2.6788640343074377</v>
      </c>
      <c r="AF439">
        <v>1.41</v>
      </c>
      <c r="AG439">
        <v>3.12</v>
      </c>
    </row>
    <row r="440" spans="1:33" ht="15" x14ac:dyDescent="0.25">
      <c r="A440">
        <v>3.64</v>
      </c>
      <c r="B440">
        <v>3.47</v>
      </c>
      <c r="C440">
        <v>2.15</v>
      </c>
      <c r="D440" s="48">
        <f t="shared" si="105"/>
        <v>2.8025991835388009E-2</v>
      </c>
      <c r="E440" s="49">
        <f>IF(OR($A440="",$B440="",$C440=""),"",A440*'MPTO_working_3-way'!$I439)</f>
        <v>3.7420146102808123</v>
      </c>
      <c r="F440" s="50">
        <f>IF(OR($A440="",$B440="",$C440=""),"",B440*'MPTO_working_3-way'!$I439)</f>
        <v>3.5672501916687964</v>
      </c>
      <c r="G440" s="51">
        <f>IF(OR($A440="",$B440="",$C440=""),"",C440*'MPTO_working_3-way'!$I439)</f>
        <v>2.2102558824460843</v>
      </c>
      <c r="H440" s="17"/>
      <c r="I440" s="21"/>
      <c r="J440" s="22"/>
      <c r="K440" s="17"/>
      <c r="L440" s="21"/>
      <c r="M440" s="22"/>
      <c r="N440" s="52">
        <f t="shared" si="118"/>
        <v>26.723572838347547</v>
      </c>
      <c r="O440" s="53">
        <f t="shared" si="119"/>
        <v>28.032796867891953</v>
      </c>
      <c r="P440" s="53">
        <f t="shared" si="120"/>
        <v>45.243630293760496</v>
      </c>
      <c r="Q440" t="s">
        <v>82</v>
      </c>
      <c r="R440" t="s">
        <v>37</v>
      </c>
      <c r="S440" s="38" t="s">
        <v>506</v>
      </c>
      <c r="T440" s="4">
        <v>100</v>
      </c>
      <c r="U440" s="4">
        <f t="shared" si="109"/>
        <v>72.527472527472526</v>
      </c>
      <c r="V440" s="4">
        <f t="shared" si="110"/>
        <v>71.181556195965413</v>
      </c>
      <c r="W440" s="4">
        <f t="shared" si="111"/>
        <v>53.488372093023258</v>
      </c>
      <c r="X440" s="4">
        <f t="shared" si="112"/>
        <v>75.330071711011328</v>
      </c>
      <c r="Y440" s="4">
        <f t="shared" si="113"/>
        <v>73.984155379504216</v>
      </c>
      <c r="Z440" s="4">
        <f t="shared" si="114"/>
        <v>56.290971276562054</v>
      </c>
      <c r="AA440" s="4">
        <f t="shared" si="115"/>
        <v>-2.8025991835388027</v>
      </c>
      <c r="AB440" s="4">
        <f t="shared" si="116"/>
        <v>-2.8025991835388027</v>
      </c>
      <c r="AC440" s="4">
        <f t="shared" si="117"/>
        <v>-2.8025991835387956</v>
      </c>
      <c r="AD440" s="45" t="s">
        <v>411</v>
      </c>
      <c r="AF440">
        <v>2.06</v>
      </c>
      <c r="AG440">
        <v>1.84</v>
      </c>
    </row>
    <row r="441" spans="1:33" ht="15" x14ac:dyDescent="0.25">
      <c r="A441">
        <v>3.47</v>
      </c>
      <c r="B441">
        <v>3.24</v>
      </c>
      <c r="C441">
        <v>2.3199999999999998</v>
      </c>
      <c r="D441" s="48">
        <f t="shared" si="105"/>
        <v>2.7860896107608557E-2</v>
      </c>
      <c r="E441" s="49">
        <f>IF(OR($A441="",$B441="",$C441=""),"",A441*'MPTO_working_3-way'!$I440)</f>
        <v>3.5666773094934019</v>
      </c>
      <c r="F441" s="50">
        <f>IF(OR($A441="",$B441="",$C441=""),"",B441*'MPTO_working_3-way'!$I440)</f>
        <v>3.3302693033886519</v>
      </c>
      <c r="G441" s="51">
        <f>IF(OR($A441="",$B441="",$C441=""),"",C441*'MPTO_working_3-way'!$I440)</f>
        <v>2.3846372789696515</v>
      </c>
      <c r="H441" s="17"/>
      <c r="I441" s="21"/>
      <c r="J441" s="22"/>
      <c r="K441" s="17"/>
      <c r="L441" s="21"/>
      <c r="M441" s="22"/>
      <c r="N441" s="52">
        <f t="shared" si="118"/>
        <v>28.037299515106302</v>
      </c>
      <c r="O441" s="53">
        <f t="shared" si="119"/>
        <v>30.027601641178659</v>
      </c>
      <c r="P441" s="53">
        <f t="shared" si="120"/>
        <v>41.935098843715032</v>
      </c>
      <c r="Q441" t="s">
        <v>45</v>
      </c>
      <c r="R441" t="s">
        <v>36</v>
      </c>
      <c r="S441" s="38" t="s">
        <v>506</v>
      </c>
      <c r="T441" s="4">
        <v>100</v>
      </c>
      <c r="U441" s="4">
        <f t="shared" si="109"/>
        <v>71.181556195965413</v>
      </c>
      <c r="V441" s="4">
        <f t="shared" si="110"/>
        <v>69.135802469135797</v>
      </c>
      <c r="W441" s="4">
        <f t="shared" si="111"/>
        <v>56.896551724137922</v>
      </c>
      <c r="X441" s="4">
        <f t="shared" si="112"/>
        <v>73.967645806726267</v>
      </c>
      <c r="Y441" s="4">
        <f t="shared" si="113"/>
        <v>71.921892079896651</v>
      </c>
      <c r="Z441" s="4">
        <f t="shared" si="114"/>
        <v>59.682641334898776</v>
      </c>
      <c r="AA441" s="4">
        <f t="shared" si="115"/>
        <v>-2.7860896107608539</v>
      </c>
      <c r="AB441" s="4">
        <f t="shared" si="116"/>
        <v>-2.7860896107608539</v>
      </c>
      <c r="AC441" s="4">
        <f t="shared" si="117"/>
        <v>-2.7860896107608539</v>
      </c>
      <c r="AF441">
        <v>2.38</v>
      </c>
      <c r="AG441">
        <v>1.63</v>
      </c>
    </row>
    <row r="442" spans="1:33" ht="15" x14ac:dyDescent="0.25">
      <c r="A442">
        <v>1.66</v>
      </c>
      <c r="B442">
        <v>3.75</v>
      </c>
      <c r="C442">
        <v>6.19</v>
      </c>
      <c r="D442" s="48">
        <f t="shared" si="105"/>
        <v>3.0627193750770498E-2</v>
      </c>
      <c r="E442" s="49">
        <f>IF(OR($A442="",$B442="",$C442=""),"",A442*'MPTO_working_3-way'!$I441)</f>
        <v>1.710841141626279</v>
      </c>
      <c r="F442" s="50">
        <f>IF(OR($A442="",$B442="",$C442=""),"",B442*'MPTO_working_3-way'!$I441)</f>
        <v>3.8648519765653893</v>
      </c>
      <c r="G442" s="51">
        <f>IF(OR($A442="",$B442="",$C442=""),"",C442*'MPTO_working_3-way'!$I441)</f>
        <v>6.3795823293172695</v>
      </c>
      <c r="H442" s="17"/>
      <c r="I442" s="21"/>
      <c r="J442" s="22"/>
      <c r="K442" s="17"/>
      <c r="L442" s="21"/>
      <c r="M442" s="22"/>
      <c r="N442" s="52">
        <f t="shared" si="118"/>
        <v>58.450780476872751</v>
      </c>
      <c r="O442" s="53">
        <f t="shared" si="119"/>
        <v>25.87421215776234</v>
      </c>
      <c r="P442" s="53">
        <f t="shared" si="120"/>
        <v>15.675007365364904</v>
      </c>
      <c r="Q442" t="s">
        <v>132</v>
      </c>
      <c r="R442" t="s">
        <v>79</v>
      </c>
      <c r="S442" s="38" t="s">
        <v>506</v>
      </c>
      <c r="T442" s="4">
        <v>100</v>
      </c>
      <c r="U442" s="4">
        <f t="shared" si="109"/>
        <v>39.759036144578317</v>
      </c>
      <c r="V442" s="4">
        <f t="shared" si="110"/>
        <v>73.333333333333329</v>
      </c>
      <c r="W442" s="4">
        <f t="shared" si="111"/>
        <v>83.844911147011302</v>
      </c>
      <c r="X442" s="4">
        <f t="shared" si="112"/>
        <v>42.821755519655355</v>
      </c>
      <c r="Y442" s="4">
        <f t="shared" si="113"/>
        <v>76.396052708410394</v>
      </c>
      <c r="Z442" s="4">
        <f t="shared" si="114"/>
        <v>86.907630522088368</v>
      </c>
      <c r="AA442" s="4">
        <f t="shared" si="115"/>
        <v>-3.0627193750770374</v>
      </c>
      <c r="AB442" s="4">
        <f t="shared" si="116"/>
        <v>-3.0627193750770658</v>
      </c>
      <c r="AC442" s="4">
        <f t="shared" si="117"/>
        <v>-3.0627193750770658</v>
      </c>
      <c r="AF442">
        <v>2.14</v>
      </c>
      <c r="AG442">
        <v>1.76</v>
      </c>
    </row>
    <row r="443" spans="1:33" ht="15" x14ac:dyDescent="0.25">
      <c r="A443">
        <v>5.03</v>
      </c>
      <c r="B443">
        <v>3.66</v>
      </c>
      <c r="C443">
        <v>1.79</v>
      </c>
      <c r="D443" s="48">
        <f t="shared" si="105"/>
        <v>3.0690418650595852E-2</v>
      </c>
      <c r="E443" s="49">
        <f>IF(OR($A443="",$B443="",$C443=""),"",A443*'MPTO_working_3-way'!$I442)</f>
        <v>5.1843728058124974</v>
      </c>
      <c r="F443" s="50">
        <f>IF(OR($A443="",$B443="",$C443=""),"",B443*'MPTO_working_3-way'!$I442)</f>
        <v>3.7723269322611808</v>
      </c>
      <c r="G443" s="51">
        <f>IF(OR($A443="",$B443="",$C443=""),"",C443*'MPTO_working_3-way'!$I442)</f>
        <v>1.8449358493845667</v>
      </c>
      <c r="H443" s="17"/>
      <c r="I443" s="21"/>
      <c r="J443" s="22"/>
      <c r="K443" s="17"/>
      <c r="L443" s="21"/>
      <c r="M443" s="22"/>
      <c r="N443" s="52">
        <f t="shared" si="118"/>
        <v>19.28873631307615</v>
      </c>
      <c r="O443" s="53">
        <f t="shared" si="119"/>
        <v>26.508837064145641</v>
      </c>
      <c r="P443" s="53">
        <f t="shared" si="120"/>
        <v>54.202426622778233</v>
      </c>
      <c r="Q443" t="s">
        <v>44</v>
      </c>
      <c r="R443" t="s">
        <v>42</v>
      </c>
      <c r="S443" s="38" t="s">
        <v>506</v>
      </c>
      <c r="T443" s="4">
        <v>100</v>
      </c>
      <c r="U443" s="4">
        <f t="shared" si="109"/>
        <v>80.119284294234589</v>
      </c>
      <c r="V443" s="4">
        <f t="shared" si="110"/>
        <v>72.67759562841529</v>
      </c>
      <c r="W443" s="4">
        <f t="shared" si="111"/>
        <v>44.134078212290497</v>
      </c>
      <c r="X443" s="4">
        <f t="shared" si="112"/>
        <v>83.188326159294192</v>
      </c>
      <c r="Y443" s="4">
        <f t="shared" si="113"/>
        <v>75.746637493474907</v>
      </c>
      <c r="Z443" s="4">
        <f t="shared" si="114"/>
        <v>47.2031200773501</v>
      </c>
      <c r="AA443" s="4">
        <f t="shared" si="115"/>
        <v>-3.069041865059603</v>
      </c>
      <c r="AB443" s="4">
        <f t="shared" si="116"/>
        <v>-3.0690418650596172</v>
      </c>
      <c r="AC443" s="4">
        <f t="shared" si="117"/>
        <v>-3.069041865059603</v>
      </c>
      <c r="AD443" s="45" t="s">
        <v>410</v>
      </c>
      <c r="AF443">
        <v>2.09</v>
      </c>
      <c r="AG443">
        <v>1.81</v>
      </c>
    </row>
    <row r="444" spans="1:33" ht="15" x14ac:dyDescent="0.25">
      <c r="A444">
        <v>2.48</v>
      </c>
      <c r="B444">
        <v>3.07</v>
      </c>
      <c r="C444">
        <v>3.35</v>
      </c>
      <c r="D444" s="48">
        <f t="shared" si="105"/>
        <v>2.7466168160981352E-2</v>
      </c>
      <c r="E444" s="49">
        <f>IF(OR($A444="",$B444="",$C444=""),"",A444*'MPTO_working_3-way'!$I443)</f>
        <v>2.5481160970392338</v>
      </c>
      <c r="F444" s="50">
        <f>IF(OR($A444="",$B444="",$C444=""),"",B444*'MPTO_working_3-way'!$I443)</f>
        <v>3.1543211362542127</v>
      </c>
      <c r="G444" s="51">
        <f>IF(OR($A444="",$B444="",$C444=""),"",C444*'MPTO_working_3-way'!$I443)</f>
        <v>3.4420116633392874</v>
      </c>
      <c r="H444" s="17"/>
      <c r="I444" s="21"/>
      <c r="J444" s="22"/>
      <c r="K444" s="17"/>
      <c r="L444" s="21"/>
      <c r="M444" s="22"/>
      <c r="N444" s="52">
        <f t="shared" si="118"/>
        <v>39.2446796738164</v>
      </c>
      <c r="O444" s="53">
        <f t="shared" si="119"/>
        <v>31.702542537806082</v>
      </c>
      <c r="P444" s="53">
        <f t="shared" si="120"/>
        <v>29.052777788377515</v>
      </c>
      <c r="Q444" t="s">
        <v>77</v>
      </c>
      <c r="R444" t="s">
        <v>40</v>
      </c>
      <c r="S444" s="38" t="s">
        <v>506</v>
      </c>
      <c r="T444" s="4">
        <v>100</v>
      </c>
      <c r="U444" s="4">
        <f t="shared" si="109"/>
        <v>59.677419354838712</v>
      </c>
      <c r="V444" s="4">
        <f t="shared" si="110"/>
        <v>67.426710097719877</v>
      </c>
      <c r="W444" s="4">
        <f t="shared" si="111"/>
        <v>70.149253731343279</v>
      </c>
      <c r="X444" s="4">
        <f t="shared" si="112"/>
        <v>62.424036170936844</v>
      </c>
      <c r="Y444" s="4">
        <f t="shared" si="113"/>
        <v>70.173326913818016</v>
      </c>
      <c r="Z444" s="4">
        <f t="shared" si="114"/>
        <v>72.895870547441419</v>
      </c>
      <c r="AA444" s="4">
        <f t="shared" si="115"/>
        <v>-2.7466168160981326</v>
      </c>
      <c r="AB444" s="4">
        <f t="shared" si="116"/>
        <v>-2.7466168160981397</v>
      </c>
      <c r="AC444" s="4">
        <f t="shared" si="117"/>
        <v>-2.7466168160981397</v>
      </c>
      <c r="AF444">
        <v>2.38</v>
      </c>
      <c r="AG444">
        <v>1.63</v>
      </c>
    </row>
    <row r="445" spans="1:33" ht="15" x14ac:dyDescent="0.25">
      <c r="A445">
        <v>2.02</v>
      </c>
      <c r="B445">
        <v>3.28</v>
      </c>
      <c r="C445">
        <v>4.38</v>
      </c>
      <c r="D445" s="48">
        <f t="shared" si="105"/>
        <v>2.823805601408802E-2</v>
      </c>
      <c r="E445" s="49">
        <f>IF(OR($A445="",$B445="",$C445=""),"",A445*'MPTO_working_3-way'!$I444)</f>
        <v>2.0770408731484578</v>
      </c>
      <c r="F445" s="50">
        <f>IF(OR($A445="",$B445="",$C445=""),"",B445*'MPTO_working_3-way'!$I444)</f>
        <v>3.3726208237262085</v>
      </c>
      <c r="G445" s="51">
        <f>IF(OR($A445="",$B445="",$C445=""),"",C445*'MPTO_working_3-way'!$I444)</f>
        <v>4.5036826853417056</v>
      </c>
      <c r="H445" s="17"/>
      <c r="I445" s="21"/>
      <c r="J445" s="22"/>
      <c r="K445" s="17"/>
      <c r="L445" s="21"/>
      <c r="M445" s="22"/>
      <c r="N445" s="52">
        <f t="shared" si="118"/>
        <v>48.145417498894084</v>
      </c>
      <c r="O445" s="53">
        <f t="shared" si="119"/>
        <v>29.65053150846526</v>
      </c>
      <c r="P445" s="53">
        <f t="shared" si="120"/>
        <v>22.204050992640649</v>
      </c>
      <c r="Q445" t="s">
        <v>76</v>
      </c>
      <c r="R445" t="s">
        <v>47</v>
      </c>
      <c r="S445" s="38" t="s">
        <v>506</v>
      </c>
      <c r="T445" s="4">
        <v>100</v>
      </c>
      <c r="U445" s="4">
        <f t="shared" si="109"/>
        <v>50.495049504950494</v>
      </c>
      <c r="V445" s="4">
        <f t="shared" si="110"/>
        <v>69.512195121951223</v>
      </c>
      <c r="W445" s="4">
        <f t="shared" si="111"/>
        <v>77.168949771689498</v>
      </c>
      <c r="X445" s="4">
        <f t="shared" si="112"/>
        <v>53.318855106359287</v>
      </c>
      <c r="Y445" s="4">
        <f t="shared" si="113"/>
        <v>72.336000723360002</v>
      </c>
      <c r="Z445" s="4">
        <f t="shared" si="114"/>
        <v>79.992755373098291</v>
      </c>
      <c r="AA445" s="4">
        <f t="shared" si="115"/>
        <v>-2.8238056014087931</v>
      </c>
      <c r="AB445" s="4">
        <f t="shared" si="116"/>
        <v>-2.8238056014087789</v>
      </c>
      <c r="AC445" s="4">
        <f t="shared" si="117"/>
        <v>-2.8238056014087931</v>
      </c>
      <c r="AF445">
        <v>2.4300000000000002</v>
      </c>
      <c r="AG445">
        <v>1.61</v>
      </c>
    </row>
    <row r="446" spans="1:33" ht="15" x14ac:dyDescent="0.25">
      <c r="A446">
        <v>2.1800000000000002</v>
      </c>
      <c r="B446">
        <v>3.23</v>
      </c>
      <c r="C446">
        <v>3.83</v>
      </c>
      <c r="D446" s="48">
        <f t="shared" si="105"/>
        <v>2.9409725294214706E-2</v>
      </c>
      <c r="E446" s="49">
        <f>IF(OR($A446="",$B446="",$C446=""),"",A446*'MPTO_working_3-way'!$I445)</f>
        <v>2.244113201141388</v>
      </c>
      <c r="F446" s="50">
        <f>IF(OR($A446="",$B446="",$C446=""),"",B446*'MPTO_working_3-way'!$I445)</f>
        <v>3.3249934127003136</v>
      </c>
      <c r="G446" s="51">
        <f>IF(OR($A446="",$B446="",$C446=""),"",C446*'MPTO_working_3-way'!$I445)</f>
        <v>3.9426392478768424</v>
      </c>
      <c r="H446" s="17"/>
      <c r="I446" s="21"/>
      <c r="J446" s="22"/>
      <c r="K446" s="17"/>
      <c r="L446" s="21"/>
      <c r="M446" s="22"/>
      <c r="N446" s="52">
        <f t="shared" si="118"/>
        <v>44.561031925278357</v>
      </c>
      <c r="O446" s="53">
        <f t="shared" si="119"/>
        <v>30.075247553283841</v>
      </c>
      <c r="P446" s="53">
        <f t="shared" si="120"/>
        <v>25.363720521437809</v>
      </c>
      <c r="Q446" t="s">
        <v>87</v>
      </c>
      <c r="R446" t="s">
        <v>80</v>
      </c>
      <c r="S446" s="38" t="s">
        <v>506</v>
      </c>
      <c r="T446" s="4">
        <v>100</v>
      </c>
      <c r="U446" s="4">
        <f t="shared" si="109"/>
        <v>54.128440366972484</v>
      </c>
      <c r="V446" s="4">
        <f t="shared" si="110"/>
        <v>69.040247678018574</v>
      </c>
      <c r="W446" s="4">
        <f t="shared" si="111"/>
        <v>73.890339425587456</v>
      </c>
      <c r="X446" s="4">
        <f t="shared" si="112"/>
        <v>57.069412896393956</v>
      </c>
      <c r="Y446" s="4">
        <f t="shared" si="113"/>
        <v>71.981220207440046</v>
      </c>
      <c r="Z446" s="4">
        <f t="shared" si="114"/>
        <v>76.831311955008943</v>
      </c>
      <c r="AA446" s="4">
        <f t="shared" si="115"/>
        <v>-2.9409725294214724</v>
      </c>
      <c r="AB446" s="4">
        <f t="shared" si="116"/>
        <v>-2.9409725294214724</v>
      </c>
      <c r="AC446" s="4">
        <f t="shared" si="117"/>
        <v>-2.9409725294214866</v>
      </c>
      <c r="AF446">
        <v>2.5299999999999998</v>
      </c>
      <c r="AG446">
        <v>1.56</v>
      </c>
    </row>
    <row r="447" spans="1:33" ht="15" x14ac:dyDescent="0.25">
      <c r="A447">
        <v>3.14</v>
      </c>
      <c r="B447">
        <v>3.16</v>
      </c>
      <c r="C447">
        <v>2.54</v>
      </c>
      <c r="D447" s="48">
        <f t="shared" si="105"/>
        <v>2.8627821183724311E-2</v>
      </c>
      <c r="E447" s="49">
        <f>IF(OR($A447="",$B447="",$C447=""),"",A447*'MPTO_working_3-way'!$I446)</f>
        <v>3.2298913585168947</v>
      </c>
      <c r="F447" s="50">
        <f>IF(OR($A447="",$B447="",$C447=""),"",B447*'MPTO_working_3-way'!$I446)</f>
        <v>3.250463914940569</v>
      </c>
      <c r="G447" s="51">
        <f>IF(OR($A447="",$B447="",$C447=""),"",C447*'MPTO_working_3-way'!$I446)</f>
        <v>2.61271466580666</v>
      </c>
      <c r="H447" s="17"/>
      <c r="I447" s="21"/>
      <c r="J447" s="22"/>
      <c r="K447" s="17"/>
      <c r="L447" s="21"/>
      <c r="M447" s="22"/>
      <c r="N447" s="52">
        <f t="shared" si="118"/>
        <v>30.960793692428751</v>
      </c>
      <c r="O447" s="53">
        <f t="shared" si="119"/>
        <v>30.764839301970344</v>
      </c>
      <c r="P447" s="53">
        <f t="shared" si="120"/>
        <v>38.274367005600894</v>
      </c>
      <c r="Q447" t="s">
        <v>85</v>
      </c>
      <c r="R447" t="s">
        <v>48</v>
      </c>
      <c r="S447" s="38" t="s">
        <v>506</v>
      </c>
      <c r="T447" s="4">
        <v>100</v>
      </c>
      <c r="U447" s="4">
        <f t="shared" si="109"/>
        <v>68.152866242038215</v>
      </c>
      <c r="V447" s="4">
        <f t="shared" si="110"/>
        <v>68.35443037974683</v>
      </c>
      <c r="W447" s="4">
        <f t="shared" si="111"/>
        <v>60.629921259842511</v>
      </c>
      <c r="X447" s="4">
        <f t="shared" si="112"/>
        <v>71.015648360410637</v>
      </c>
      <c r="Y447" s="4">
        <f t="shared" si="113"/>
        <v>71.217212498119252</v>
      </c>
      <c r="Z447" s="4">
        <f t="shared" si="114"/>
        <v>63.492703378214941</v>
      </c>
      <c r="AA447" s="4">
        <f t="shared" si="115"/>
        <v>-2.8627821183724222</v>
      </c>
      <c r="AB447" s="4">
        <f t="shared" si="116"/>
        <v>-2.8627821183724222</v>
      </c>
      <c r="AC447" s="4">
        <f t="shared" si="117"/>
        <v>-2.8627821183724294</v>
      </c>
      <c r="AF447">
        <v>2.2799999999999998</v>
      </c>
      <c r="AG447">
        <v>1.68</v>
      </c>
    </row>
    <row r="448" spans="1:33" ht="15" x14ac:dyDescent="0.25">
      <c r="A448">
        <v>1.88</v>
      </c>
      <c r="B448">
        <v>3.48</v>
      </c>
      <c r="C448">
        <v>4.78</v>
      </c>
      <c r="D448" s="48">
        <f t="shared" si="105"/>
        <v>2.8476236376603792E-2</v>
      </c>
      <c r="E448" s="49">
        <f>IF(OR($A448="",$B448="",$C448=""),"",A448*'MPTO_working_3-way'!$I447)</f>
        <v>1.9335353243880151</v>
      </c>
      <c r="F448" s="50">
        <f>IF(OR($A448="",$B448="",$C448=""),"",B448*'MPTO_working_3-way'!$I447)</f>
        <v>3.579097302590581</v>
      </c>
      <c r="G448" s="51">
        <f>IF(OR($A448="",$B448="",$C448=""),"",C448*'MPTO_working_3-way'!$I447)</f>
        <v>4.916116409880166</v>
      </c>
      <c r="H448" s="17"/>
      <c r="I448" s="21"/>
      <c r="J448" s="22"/>
      <c r="K448" s="17"/>
      <c r="L448" s="21"/>
      <c r="M448" s="22"/>
      <c r="N448" s="52">
        <f t="shared" si="118"/>
        <v>51.718734454283158</v>
      </c>
      <c r="O448" s="53">
        <f t="shared" si="119"/>
        <v>27.940005969555269</v>
      </c>
      <c r="P448" s="53">
        <f t="shared" si="120"/>
        <v>20.341259576161576</v>
      </c>
      <c r="Q448" t="s">
        <v>139</v>
      </c>
      <c r="R448" t="s">
        <v>290</v>
      </c>
      <c r="S448" s="38" t="s">
        <v>506</v>
      </c>
      <c r="T448" s="4">
        <v>100</v>
      </c>
      <c r="U448" s="4">
        <f t="shared" si="109"/>
        <v>46.808510638297875</v>
      </c>
      <c r="V448" s="4">
        <f t="shared" si="110"/>
        <v>71.264367816091948</v>
      </c>
      <c r="W448" s="4">
        <f t="shared" si="111"/>
        <v>79.079497907949786</v>
      </c>
      <c r="X448" s="4">
        <f t="shared" si="112"/>
        <v>49.656134275958252</v>
      </c>
      <c r="Y448" s="4">
        <f t="shared" si="113"/>
        <v>74.111991453752339</v>
      </c>
      <c r="Z448" s="4">
        <f t="shared" si="114"/>
        <v>81.927121545610177</v>
      </c>
      <c r="AA448" s="4">
        <f t="shared" si="115"/>
        <v>-2.8476236376603765</v>
      </c>
      <c r="AB448" s="4">
        <f t="shared" si="116"/>
        <v>-2.8476236376603907</v>
      </c>
      <c r="AC448" s="4">
        <f t="shared" si="117"/>
        <v>-2.8476236376603907</v>
      </c>
      <c r="AF448">
        <v>2.19</v>
      </c>
      <c r="AG448">
        <v>1.73</v>
      </c>
    </row>
    <row r="449" spans="1:33" ht="15" x14ac:dyDescent="0.25">
      <c r="A449">
        <v>2.4300000000000002</v>
      </c>
      <c r="B449">
        <v>3.46</v>
      </c>
      <c r="C449">
        <v>3.05</v>
      </c>
      <c r="D449" s="48">
        <f t="shared" si="105"/>
        <v>2.84088272443348E-2</v>
      </c>
      <c r="E449" s="49">
        <f>IF(OR($A449="",$B449="",$C449=""),"",A449*'MPTO_working_3-way'!$I448)</f>
        <v>2.4990334502037337</v>
      </c>
      <c r="F449" s="50">
        <f>IF(OR($A449="",$B449="",$C449=""),"",B449*'MPTO_working_3-way'!$I448)</f>
        <v>3.5582945422653984</v>
      </c>
      <c r="G449" s="51">
        <f>IF(OR($A449="",$B449="",$C449=""),"",C449*'MPTO_working_3-way'!$I448)</f>
        <v>3.136646923095221</v>
      </c>
      <c r="H449" s="17"/>
      <c r="I449" s="21"/>
      <c r="J449" s="22"/>
      <c r="K449" s="17"/>
      <c r="L449" s="21"/>
      <c r="M449" s="22"/>
      <c r="N449" s="52">
        <f t="shared" si="118"/>
        <v>40.01547077805121</v>
      </c>
      <c r="O449" s="53">
        <f t="shared" si="119"/>
        <v>28.103350864353889</v>
      </c>
      <c r="P449" s="53">
        <f t="shared" si="120"/>
        <v>31.881178357594901</v>
      </c>
      <c r="Q449" t="s">
        <v>81</v>
      </c>
      <c r="R449" t="s">
        <v>49</v>
      </c>
      <c r="S449" s="38" t="s">
        <v>506</v>
      </c>
      <c r="T449" s="4">
        <v>100</v>
      </c>
      <c r="U449" s="4">
        <f t="shared" si="109"/>
        <v>58.847736625514408</v>
      </c>
      <c r="V449" s="4">
        <f t="shared" si="110"/>
        <v>71.098265895953759</v>
      </c>
      <c r="W449" s="4">
        <f t="shared" si="111"/>
        <v>67.21311475409837</v>
      </c>
      <c r="X449" s="4">
        <f t="shared" si="112"/>
        <v>61.688619349947892</v>
      </c>
      <c r="Y449" s="4">
        <f t="shared" si="113"/>
        <v>73.939148620387243</v>
      </c>
      <c r="Z449" s="4">
        <f t="shared" si="114"/>
        <v>70.053997478531841</v>
      </c>
      <c r="AA449" s="4">
        <f t="shared" si="115"/>
        <v>-2.8408827244334844</v>
      </c>
      <c r="AB449" s="4">
        <f t="shared" si="116"/>
        <v>-2.8408827244334844</v>
      </c>
      <c r="AC449" s="4">
        <f t="shared" si="117"/>
        <v>-2.8408827244334702</v>
      </c>
      <c r="AF449">
        <v>1.94</v>
      </c>
      <c r="AG449">
        <v>1.94</v>
      </c>
    </row>
    <row r="450" spans="1:33" ht="15" x14ac:dyDescent="0.25">
      <c r="A450">
        <v>4.13</v>
      </c>
      <c r="B450">
        <v>3.44</v>
      </c>
      <c r="C450">
        <v>2.02</v>
      </c>
      <c r="D450" s="48">
        <f t="shared" si="105"/>
        <v>2.7877929974426507E-2</v>
      </c>
      <c r="E450" s="49">
        <f>IF(OR($A450="",$B450="",$C450=""),"",A450*'MPTO_working_3-way'!$I449)</f>
        <v>4.245135850794381</v>
      </c>
      <c r="F450" s="50">
        <f>IF(OR($A450="",$B450="",$C450=""),"",B450*'MPTO_working_3-way'!$I449)</f>
        <v>3.535900079112027</v>
      </c>
      <c r="G450" s="51">
        <f>IF(OR($A450="",$B450="",$C450=""),"",C450*'MPTO_working_3-way'!$I449)</f>
        <v>2.0763134185483416</v>
      </c>
      <c r="H450" s="17"/>
      <c r="I450" s="21"/>
      <c r="J450" s="22"/>
      <c r="K450" s="17"/>
      <c r="L450" s="21"/>
      <c r="M450" s="22"/>
      <c r="N450" s="52">
        <f t="shared" si="118"/>
        <v>23.5563721668147</v>
      </c>
      <c r="O450" s="53">
        <f t="shared" si="119"/>
        <v>28.281342165390903</v>
      </c>
      <c r="P450" s="53">
        <f t="shared" si="120"/>
        <v>48.162285667794407</v>
      </c>
      <c r="Q450" t="s">
        <v>289</v>
      </c>
      <c r="R450" t="s">
        <v>86</v>
      </c>
      <c r="S450" s="38" t="s">
        <v>506</v>
      </c>
      <c r="T450" s="4">
        <v>100</v>
      </c>
      <c r="U450" s="4">
        <f t="shared" si="109"/>
        <v>75.786924939467312</v>
      </c>
      <c r="V450" s="4">
        <f t="shared" si="110"/>
        <v>70.930232558139537</v>
      </c>
      <c r="W450" s="4">
        <f t="shared" si="111"/>
        <v>50.495049504950494</v>
      </c>
      <c r="X450" s="4">
        <f t="shared" si="112"/>
        <v>78.574717936909977</v>
      </c>
      <c r="Y450" s="4">
        <f t="shared" si="113"/>
        <v>73.718025555582187</v>
      </c>
      <c r="Z450" s="4">
        <f t="shared" si="114"/>
        <v>53.282842502393159</v>
      </c>
      <c r="AA450" s="4">
        <f t="shared" si="115"/>
        <v>-2.787792997442665</v>
      </c>
      <c r="AB450" s="4">
        <f t="shared" si="116"/>
        <v>-2.7877929974426507</v>
      </c>
      <c r="AC450" s="4">
        <f t="shared" si="117"/>
        <v>-2.787792997442665</v>
      </c>
      <c r="AF450">
        <v>2.08</v>
      </c>
      <c r="AG450">
        <v>1.81</v>
      </c>
    </row>
    <row r="451" spans="1:33" ht="15" x14ac:dyDescent="0.25">
      <c r="A451">
        <v>5.47</v>
      </c>
      <c r="B451">
        <v>3.58</v>
      </c>
      <c r="C451">
        <v>1.74</v>
      </c>
      <c r="D451" s="48">
        <f t="shared" si="105"/>
        <v>3.6857609106653477E-2</v>
      </c>
      <c r="E451" s="49">
        <f>IF(OR($A451="",$B451="",$C451=""),"",A451*'MPTO_working_3-way'!$I450)</f>
        <v>5.6716111218133944</v>
      </c>
      <c r="F451" s="50">
        <f>IF(OR($A451="",$B451="",$C451=""),"",B451*'MPTO_working_3-way'!$I450)</f>
        <v>3.7119502406018197</v>
      </c>
      <c r="G451" s="51">
        <f>IF(OR($A451="",$B451="",$C451=""),"",C451*'MPTO_working_3-way'!$I450)</f>
        <v>1.804132239845577</v>
      </c>
      <c r="H451" s="17"/>
      <c r="I451" s="21"/>
      <c r="J451" s="22"/>
      <c r="K451" s="17"/>
      <c r="L451" s="21"/>
      <c r="M451" s="22"/>
      <c r="N451" s="52">
        <f t="shared" si="118"/>
        <v>17.631674290113676</v>
      </c>
      <c r="O451" s="53">
        <f t="shared" si="119"/>
        <v>26.940016303609436</v>
      </c>
      <c r="P451" s="53">
        <f t="shared" si="120"/>
        <v>55.428309406276895</v>
      </c>
      <c r="Q451" t="s">
        <v>298</v>
      </c>
      <c r="R451" t="s">
        <v>307</v>
      </c>
      <c r="S451" s="38" t="s">
        <v>506</v>
      </c>
      <c r="T451" s="4">
        <v>100</v>
      </c>
      <c r="U451" s="4">
        <f t="shared" si="109"/>
        <v>81.71846435100548</v>
      </c>
      <c r="V451" s="4">
        <f t="shared" si="110"/>
        <v>72.067039106145245</v>
      </c>
      <c r="W451" s="4">
        <f t="shared" si="111"/>
        <v>42.528735632183903</v>
      </c>
      <c r="X451" s="4">
        <f t="shared" si="112"/>
        <v>85.404225261670845</v>
      </c>
      <c r="Y451" s="4">
        <f t="shared" si="113"/>
        <v>75.75280001681061</v>
      </c>
      <c r="Z451" s="4">
        <f t="shared" si="114"/>
        <v>46.214496542849261</v>
      </c>
      <c r="AA451" s="4">
        <f t="shared" si="115"/>
        <v>-3.6857609106653655</v>
      </c>
      <c r="AB451" s="4">
        <f t="shared" si="116"/>
        <v>-3.6857609106653655</v>
      </c>
      <c r="AC451" s="4">
        <f t="shared" si="117"/>
        <v>-3.6857609106653584</v>
      </c>
      <c r="AF451">
        <v>2.09</v>
      </c>
      <c r="AG451">
        <v>1.78</v>
      </c>
    </row>
    <row r="452" spans="1:33" ht="15" x14ac:dyDescent="0.25">
      <c r="A452">
        <v>2.91</v>
      </c>
      <c r="B452">
        <v>3.51</v>
      </c>
      <c r="C452">
        <v>2.4700000000000002</v>
      </c>
      <c r="D452" s="48">
        <f t="shared" si="105"/>
        <v>3.3401196179275505E-2</v>
      </c>
      <c r="E452" s="49">
        <f>IF(OR($A452="",$B452="",$C452=""),"",A452*'MPTO_working_3-way'!$I451)</f>
        <v>3.0071974808816919</v>
      </c>
      <c r="F452" s="50">
        <f>IF(OR($A452="",$B452="",$C452=""),"",B452*'MPTO_working_3-way'!$I451)</f>
        <v>3.6272381985892568</v>
      </c>
      <c r="G452" s="51">
        <f>IF(OR($A452="",$B452="",$C452=""),"",C452*'MPTO_working_3-way'!$I451)</f>
        <v>2.5525009545628108</v>
      </c>
      <c r="H452" s="17"/>
      <c r="I452" s="21"/>
      <c r="J452" s="22"/>
      <c r="K452" s="17"/>
      <c r="L452" s="21"/>
      <c r="M452" s="22"/>
      <c r="N452" s="52">
        <f t="shared" si="118"/>
        <v>33.253552729992514</v>
      </c>
      <c r="O452" s="53">
        <f t="shared" si="119"/>
        <v>27.569184741959614</v>
      </c>
      <c r="P452" s="53">
        <f t="shared" si="120"/>
        <v>39.177262528047862</v>
      </c>
      <c r="Q452" t="s">
        <v>297</v>
      </c>
      <c r="R452" t="s">
        <v>304</v>
      </c>
      <c r="S452" s="38" t="s">
        <v>506</v>
      </c>
      <c r="T452" s="4">
        <v>100</v>
      </c>
      <c r="U452" s="4">
        <f t="shared" si="109"/>
        <v>65.635738831615114</v>
      </c>
      <c r="V452" s="4">
        <f t="shared" si="110"/>
        <v>71.509971509971507</v>
      </c>
      <c r="W452" s="4">
        <f t="shared" si="111"/>
        <v>59.514170040485837</v>
      </c>
      <c r="X452" s="4">
        <f t="shared" si="112"/>
        <v>68.975858449542656</v>
      </c>
      <c r="Y452" s="4">
        <f t="shared" si="113"/>
        <v>74.850091127899049</v>
      </c>
      <c r="Z452" s="4">
        <f t="shared" si="114"/>
        <v>62.854289658413379</v>
      </c>
      <c r="AA452" s="4">
        <f t="shared" si="115"/>
        <v>-3.3401196179275416</v>
      </c>
      <c r="AB452" s="4">
        <f t="shared" si="116"/>
        <v>-3.3401196179275416</v>
      </c>
      <c r="AC452" s="4">
        <f t="shared" si="117"/>
        <v>-3.3401196179275416</v>
      </c>
      <c r="AF452">
        <v>2.0699999999999998</v>
      </c>
      <c r="AG452">
        <v>1.81</v>
      </c>
    </row>
    <row r="453" spans="1:33" ht="15" x14ac:dyDescent="0.25">
      <c r="A453">
        <v>2.5</v>
      </c>
      <c r="B453">
        <v>3.31</v>
      </c>
      <c r="C453">
        <v>3.02</v>
      </c>
      <c r="D453" s="48">
        <f t="shared" ref="D453:D516" si="121">IF(OR($A453="",$B453="",$C453=""),"",(1/A453)+(1/B453)+(1/C453)-1)</f>
        <v>3.3240631439947155E-2</v>
      </c>
      <c r="E453" s="49">
        <f>IF(OR($A453="",$B453="",$C453=""),"",A453*'MPTO_working_3-way'!$I452)</f>
        <v>2.5831015785998677</v>
      </c>
      <c r="F453" s="50">
        <f>IF(OR($A453="",$B453="",$C453=""),"",B453*'MPTO_working_3-way'!$I452)</f>
        <v>3.4200264900662249</v>
      </c>
      <c r="G453" s="51">
        <f>IF(OR($A453="",$B453="",$C453=""),"",C453*'MPTO_working_3-way'!$I452)</f>
        <v>3.1203867069486404</v>
      </c>
      <c r="H453" s="17"/>
      <c r="I453" s="21"/>
      <c r="J453" s="22"/>
      <c r="K453" s="17"/>
      <c r="L453" s="21"/>
      <c r="M453" s="22"/>
      <c r="N453" s="52">
        <f t="shared" si="118"/>
        <v>38.713150434526675</v>
      </c>
      <c r="O453" s="53">
        <f t="shared" si="119"/>
        <v>29.239539603116821</v>
      </c>
      <c r="P453" s="53">
        <f t="shared" si="120"/>
        <v>32.047309962356515</v>
      </c>
      <c r="Q453" t="s">
        <v>294</v>
      </c>
      <c r="R453" t="s">
        <v>299</v>
      </c>
      <c r="S453" s="38" t="s">
        <v>506</v>
      </c>
      <c r="T453" s="4">
        <v>100</v>
      </c>
      <c r="U453" s="4">
        <f t="shared" si="109"/>
        <v>60</v>
      </c>
      <c r="V453" s="4">
        <f t="shared" si="110"/>
        <v>69.78851963746223</v>
      </c>
      <c r="W453" s="4">
        <f t="shared" si="111"/>
        <v>66.88741721854305</v>
      </c>
      <c r="X453" s="4">
        <f t="shared" si="112"/>
        <v>63.324063143994721</v>
      </c>
      <c r="Y453" s="4">
        <f t="shared" si="113"/>
        <v>73.112582781456965</v>
      </c>
      <c r="Z453" s="4">
        <f t="shared" si="114"/>
        <v>70.21148036253777</v>
      </c>
      <c r="AA453" s="4">
        <f t="shared" si="115"/>
        <v>-3.3240631439947208</v>
      </c>
      <c r="AB453" s="4">
        <f t="shared" si="116"/>
        <v>-3.324063143994735</v>
      </c>
      <c r="AC453" s="4">
        <f t="shared" si="117"/>
        <v>-3.3240631439947208</v>
      </c>
      <c r="AF453">
        <v>2.04</v>
      </c>
      <c r="AG453">
        <v>1.84</v>
      </c>
    </row>
    <row r="454" spans="1:33" ht="15" x14ac:dyDescent="0.25">
      <c r="A454">
        <v>2.5299999999999998</v>
      </c>
      <c r="B454">
        <v>3.22</v>
      </c>
      <c r="C454">
        <v>3.06</v>
      </c>
      <c r="D454" s="48">
        <f t="shared" si="121"/>
        <v>3.2613308828142618E-2</v>
      </c>
      <c r="E454" s="49">
        <f>IF(OR($A454="",$B454="",$C454=""),"",A454*'MPTO_working_3-way'!$I453)</f>
        <v>2.6125116713352008</v>
      </c>
      <c r="F454" s="50">
        <f>IF(OR($A454="",$B454="",$C454=""),"",B454*'MPTO_working_3-way'!$I453)</f>
        <v>3.3250148544266196</v>
      </c>
      <c r="G454" s="51">
        <f>IF(OR($A454="",$B454="",$C454=""),"",C454*'MPTO_working_3-way'!$I453)</f>
        <v>3.1597967250141163</v>
      </c>
      <c r="H454" s="17"/>
      <c r="I454" s="21"/>
      <c r="J454" s="22"/>
      <c r="K454" s="17"/>
      <c r="L454" s="21"/>
      <c r="M454" s="22"/>
      <c r="N454" s="52">
        <f t="shared" si="118"/>
        <v>38.277340957827015</v>
      </c>
      <c r="O454" s="53">
        <f t="shared" si="119"/>
        <v>30.075053609721223</v>
      </c>
      <c r="P454" s="53">
        <f t="shared" si="120"/>
        <v>31.647605432451755</v>
      </c>
      <c r="Q454" t="s">
        <v>296</v>
      </c>
      <c r="R454" t="s">
        <v>300</v>
      </c>
      <c r="S454" s="38" t="s">
        <v>506</v>
      </c>
      <c r="T454" s="4">
        <v>100</v>
      </c>
      <c r="U454" s="4">
        <f t="shared" si="109"/>
        <v>60.474308300395251</v>
      </c>
      <c r="V454" s="4">
        <f t="shared" si="110"/>
        <v>68.944099378881987</v>
      </c>
      <c r="W454" s="4">
        <f t="shared" si="111"/>
        <v>67.320261437908499</v>
      </c>
      <c r="X454" s="4">
        <f t="shared" si="112"/>
        <v>63.735639183209514</v>
      </c>
      <c r="Y454" s="4">
        <f t="shared" si="113"/>
        <v>72.20543026169625</v>
      </c>
      <c r="Z454" s="4">
        <f t="shared" si="114"/>
        <v>70.581592320722763</v>
      </c>
      <c r="AA454" s="4">
        <f t="shared" si="115"/>
        <v>-3.2613308828142635</v>
      </c>
      <c r="AB454" s="4">
        <f t="shared" si="116"/>
        <v>-3.2613308828142635</v>
      </c>
      <c r="AC454" s="4">
        <f t="shared" si="117"/>
        <v>-3.2613308828142635</v>
      </c>
      <c r="AF454">
        <v>1.89</v>
      </c>
      <c r="AG454">
        <v>1.98</v>
      </c>
    </row>
    <row r="455" spans="1:33" ht="15" x14ac:dyDescent="0.25">
      <c r="A455">
        <v>2.04</v>
      </c>
      <c r="B455">
        <v>3.59</v>
      </c>
      <c r="C455">
        <v>3.77</v>
      </c>
      <c r="D455" s="48">
        <f t="shared" si="121"/>
        <v>3.3999599854719342E-2</v>
      </c>
      <c r="E455" s="49">
        <f>IF(OR($A455="",$B455="",$C455=""),"",A455*'MPTO_working_3-way'!$I454)</f>
        <v>2.1093591837036274</v>
      </c>
      <c r="F455" s="50">
        <f>IF(OR($A455="",$B455="",$C455=""),"",B455*'MPTO_working_3-way'!$I454)</f>
        <v>3.7120585634784424</v>
      </c>
      <c r="G455" s="51">
        <f>IF(OR($A455="",$B455="",$C455=""),"",C455*'MPTO_working_3-way'!$I454)</f>
        <v>3.8981784914522919</v>
      </c>
      <c r="H455" s="17"/>
      <c r="I455" s="21"/>
      <c r="J455" s="22"/>
      <c r="K455" s="17"/>
      <c r="L455" s="21"/>
      <c r="M455" s="22"/>
      <c r="N455" s="52">
        <f t="shared" si="118"/>
        <v>47.407762875367347</v>
      </c>
      <c r="O455" s="53">
        <f t="shared" si="119"/>
        <v>26.939230157590359</v>
      </c>
      <c r="P455" s="53">
        <f t="shared" si="120"/>
        <v>25.65300696704228</v>
      </c>
      <c r="Q455" t="s">
        <v>343</v>
      </c>
      <c r="R455" t="s">
        <v>293</v>
      </c>
      <c r="S455" s="38" t="s">
        <v>506</v>
      </c>
      <c r="T455" s="4">
        <v>100</v>
      </c>
      <c r="U455" s="4">
        <f t="shared" si="109"/>
        <v>50.980392156862742</v>
      </c>
      <c r="V455" s="4">
        <f t="shared" si="110"/>
        <v>72.14484679665739</v>
      </c>
      <c r="W455" s="4">
        <f t="shared" si="111"/>
        <v>73.474801061007966</v>
      </c>
      <c r="X455" s="4">
        <f t="shared" si="112"/>
        <v>54.380352142334665</v>
      </c>
      <c r="Y455" s="4">
        <f t="shared" si="113"/>
        <v>75.544806782129285</v>
      </c>
      <c r="Z455" s="4">
        <f t="shared" si="114"/>
        <v>76.874761046479875</v>
      </c>
      <c r="AA455" s="4">
        <f t="shared" si="115"/>
        <v>-3.3999599854719236</v>
      </c>
      <c r="AB455" s="4">
        <f t="shared" si="116"/>
        <v>-3.3999599854718952</v>
      </c>
      <c r="AC455" s="4">
        <f t="shared" si="117"/>
        <v>-3.3999599854719094</v>
      </c>
      <c r="AF455">
        <v>2.09</v>
      </c>
      <c r="AG455">
        <v>1.79</v>
      </c>
    </row>
    <row r="456" spans="1:33" ht="15" x14ac:dyDescent="0.25">
      <c r="A456">
        <v>2.02</v>
      </c>
      <c r="B456">
        <v>3.67</v>
      </c>
      <c r="C456">
        <v>3.74</v>
      </c>
      <c r="D456" s="48">
        <f t="shared" si="121"/>
        <v>3.4908748127577605E-2</v>
      </c>
      <c r="E456" s="49">
        <f>IF(OR($A456="",$B456="",$C456=""),"",A456*'MPTO_working_3-way'!$I455)</f>
        <v>2.0905156712177067</v>
      </c>
      <c r="F456" s="50">
        <f>IF(OR($A456="",$B456="",$C456=""),"",B456*'MPTO_working_3-way'!$I455)</f>
        <v>3.7981151056282099</v>
      </c>
      <c r="G456" s="51">
        <f>IF(OR($A456="",$B456="",$C456=""),"",C456*'MPTO_working_3-way'!$I455)</f>
        <v>3.8705587179971404</v>
      </c>
      <c r="H456" s="17"/>
      <c r="I456" s="21"/>
      <c r="J456" s="22"/>
      <c r="K456" s="17"/>
      <c r="L456" s="21"/>
      <c r="M456" s="22"/>
      <c r="N456" s="52">
        <f t="shared" si="118"/>
        <v>47.835087474733399</v>
      </c>
      <c r="O456" s="53">
        <f t="shared" si="119"/>
        <v>26.328849236774239</v>
      </c>
      <c r="P456" s="53">
        <f t="shared" si="120"/>
        <v>25.836063288492365</v>
      </c>
      <c r="Q456" t="s">
        <v>295</v>
      </c>
      <c r="R456" t="s">
        <v>302</v>
      </c>
      <c r="S456" s="38" t="s">
        <v>506</v>
      </c>
      <c r="T456" s="4">
        <v>100</v>
      </c>
      <c r="U456" s="4">
        <f t="shared" si="109"/>
        <v>50.495049504950494</v>
      </c>
      <c r="V456" s="4">
        <f t="shared" si="110"/>
        <v>72.752043596730246</v>
      </c>
      <c r="W456" s="4">
        <f t="shared" si="111"/>
        <v>73.262032085561486</v>
      </c>
      <c r="X456" s="4">
        <f t="shared" si="112"/>
        <v>53.985924317708253</v>
      </c>
      <c r="Y456" s="4">
        <f t="shared" si="113"/>
        <v>76.242918409487999</v>
      </c>
      <c r="Z456" s="4">
        <f t="shared" si="114"/>
        <v>76.752906898319267</v>
      </c>
      <c r="AA456" s="4">
        <f t="shared" si="115"/>
        <v>-3.4908748127577596</v>
      </c>
      <c r="AB456" s="4">
        <f t="shared" si="116"/>
        <v>-3.4908748127577525</v>
      </c>
      <c r="AC456" s="4">
        <f t="shared" si="117"/>
        <v>-3.4908748127577809</v>
      </c>
      <c r="AF456">
        <v>2</v>
      </c>
      <c r="AG456">
        <v>1.87</v>
      </c>
    </row>
    <row r="457" spans="1:33" ht="15" x14ac:dyDescent="0.25">
      <c r="A457">
        <v>1.62</v>
      </c>
      <c r="B457">
        <v>3.75</v>
      </c>
      <c r="C457">
        <v>6.55</v>
      </c>
      <c r="D457" s="48">
        <f t="shared" si="121"/>
        <v>3.6622373009141507E-2</v>
      </c>
      <c r="E457" s="49">
        <f>IF(OR($A457="",$B457="",$C457=""),"",A457*'MPTO_working_3-way'!$I456)</f>
        <v>1.6793282442748094</v>
      </c>
      <c r="F457" s="50">
        <f>IF(OR($A457="",$B457="",$C457=""),"",B457*'MPTO_working_3-way'!$I456)</f>
        <v>3.8873338987842807</v>
      </c>
      <c r="G457" s="51">
        <f>IF(OR($A457="",$B457="",$C457=""),"",C457*'MPTO_working_3-way'!$I456)</f>
        <v>6.7898765432098767</v>
      </c>
      <c r="H457" s="17"/>
      <c r="I457" s="21"/>
      <c r="J457" s="22"/>
      <c r="K457" s="17"/>
      <c r="L457" s="21"/>
      <c r="M457" s="22"/>
      <c r="N457" s="52">
        <f t="shared" si="118"/>
        <v>59.547619913451385</v>
      </c>
      <c r="O457" s="53">
        <f t="shared" si="119"/>
        <v>25.724571802611003</v>
      </c>
      <c r="P457" s="53">
        <f t="shared" si="120"/>
        <v>14.727808283937597</v>
      </c>
      <c r="Q457" t="s">
        <v>292</v>
      </c>
      <c r="R457" t="s">
        <v>306</v>
      </c>
      <c r="S457" s="38" t="s">
        <v>506</v>
      </c>
      <c r="T457" s="4">
        <v>100</v>
      </c>
      <c r="U457" s="4">
        <f t="shared" si="109"/>
        <v>38.271604938271601</v>
      </c>
      <c r="V457" s="4">
        <f t="shared" si="110"/>
        <v>73.333333333333329</v>
      </c>
      <c r="W457" s="4">
        <f t="shared" si="111"/>
        <v>84.732824427480921</v>
      </c>
      <c r="X457" s="4">
        <f t="shared" si="112"/>
        <v>41.933842239185751</v>
      </c>
      <c r="Y457" s="4">
        <f t="shared" si="113"/>
        <v>76.995570634247485</v>
      </c>
      <c r="Z457" s="4">
        <f t="shared" si="114"/>
        <v>88.395061728395063</v>
      </c>
      <c r="AA457" s="4">
        <f t="shared" si="115"/>
        <v>-3.6622373009141498</v>
      </c>
      <c r="AB457" s="4">
        <f t="shared" si="116"/>
        <v>-3.6622373009141569</v>
      </c>
      <c r="AC457" s="4">
        <f t="shared" si="117"/>
        <v>-3.6622373009141427</v>
      </c>
      <c r="AF457">
        <v>2.17</v>
      </c>
      <c r="AG457">
        <v>1.73</v>
      </c>
    </row>
    <row r="458" spans="1:33" ht="15" x14ac:dyDescent="0.25">
      <c r="A458">
        <v>1.78</v>
      </c>
      <c r="B458">
        <v>3.64</v>
      </c>
      <c r="C458">
        <v>4.99</v>
      </c>
      <c r="D458" s="48">
        <f t="shared" si="121"/>
        <v>3.6923829137469832E-2</v>
      </c>
      <c r="E458" s="49">
        <f>IF(OR($A458="",$B458="",$C458=""),"",A458*'MPTO_working_3-way'!$I457)</f>
        <v>1.8457244158646964</v>
      </c>
      <c r="F458" s="50">
        <f>IF(OR($A458="",$B458="",$C458=""),"",B458*'MPTO_working_3-way'!$I457)</f>
        <v>3.7744027380603904</v>
      </c>
      <c r="G458" s="51">
        <f>IF(OR($A458="",$B458="",$C458=""),"",C458*'MPTO_working_3-way'!$I457)</f>
        <v>5.1742499073959749</v>
      </c>
      <c r="H458" s="17"/>
      <c r="I458" s="21"/>
      <c r="J458" s="22"/>
      <c r="K458" s="17"/>
      <c r="L458" s="21"/>
      <c r="M458" s="22"/>
      <c r="N458" s="52">
        <f t="shared" si="118"/>
        <v>54.179269202088001</v>
      </c>
      <c r="O458" s="53">
        <f t="shared" si="119"/>
        <v>26.49425801640567</v>
      </c>
      <c r="P458" s="53">
        <f t="shared" si="120"/>
        <v>19.326472781506336</v>
      </c>
      <c r="Q458" t="s">
        <v>305</v>
      </c>
      <c r="R458" t="s">
        <v>43</v>
      </c>
      <c r="S458" s="38" t="s">
        <v>506</v>
      </c>
      <c r="T458" s="4">
        <v>100</v>
      </c>
      <c r="U458" s="4">
        <f t="shared" si="109"/>
        <v>43.820224719101127</v>
      </c>
      <c r="V458" s="4">
        <f t="shared" si="110"/>
        <v>72.527472527472526</v>
      </c>
      <c r="W458" s="4">
        <f t="shared" si="111"/>
        <v>79.959919839679344</v>
      </c>
      <c r="X458" s="4">
        <f t="shared" si="112"/>
        <v>47.512607632848109</v>
      </c>
      <c r="Y458" s="4">
        <f t="shared" si="113"/>
        <v>76.219855441219522</v>
      </c>
      <c r="Z458" s="4">
        <f t="shared" si="114"/>
        <v>83.652302753426341</v>
      </c>
      <c r="AA458" s="4">
        <f t="shared" si="115"/>
        <v>-3.6923829137469824</v>
      </c>
      <c r="AB458" s="4">
        <f t="shared" si="116"/>
        <v>-3.6923829137469966</v>
      </c>
      <c r="AC458" s="4">
        <f t="shared" si="117"/>
        <v>-3.6923829137469966</v>
      </c>
      <c r="AF458">
        <v>2.09</v>
      </c>
      <c r="AG458">
        <v>1.78</v>
      </c>
    </row>
    <row r="459" spans="1:33" ht="15" x14ac:dyDescent="0.25">
      <c r="A459">
        <v>2.56</v>
      </c>
      <c r="B459">
        <v>3.36</v>
      </c>
      <c r="C459">
        <v>2.9</v>
      </c>
      <c r="D459" s="48">
        <f t="shared" si="121"/>
        <v>3.3071633825944247E-2</v>
      </c>
      <c r="E459" s="49">
        <f>IF(OR($A459="",$B459="",$C459=""),"",A459*'MPTO_working_3-way'!$I458)</f>
        <v>2.6446633825944175</v>
      </c>
      <c r="F459" s="50">
        <f>IF(OR($A459="",$B459="",$C459=""),"",B459*'MPTO_working_3-way'!$I458)</f>
        <v>3.4711206896551725</v>
      </c>
      <c r="G459" s="51">
        <f>IF(OR($A459="",$B459="",$C459=""),"",C459*'MPTO_working_3-way'!$I458)</f>
        <v>2.9959077380952381</v>
      </c>
      <c r="H459" s="17"/>
      <c r="I459" s="21"/>
      <c r="J459" s="22"/>
      <c r="K459" s="17"/>
      <c r="L459" s="21"/>
      <c r="M459" s="22"/>
      <c r="N459" s="52">
        <f t="shared" si="118"/>
        <v>37.81199552961629</v>
      </c>
      <c r="O459" s="53">
        <f t="shared" si="119"/>
        <v>28.809139451136222</v>
      </c>
      <c r="P459" s="53">
        <f t="shared" si="120"/>
        <v>33.378865019247485</v>
      </c>
      <c r="Q459" t="s">
        <v>309</v>
      </c>
      <c r="R459" t="s">
        <v>472</v>
      </c>
      <c r="S459" s="38" t="s">
        <v>506</v>
      </c>
      <c r="T459" s="4">
        <v>100</v>
      </c>
      <c r="U459" s="4">
        <f t="shared" si="109"/>
        <v>60.9375</v>
      </c>
      <c r="V459" s="4">
        <f t="shared" si="110"/>
        <v>70.238095238095241</v>
      </c>
      <c r="W459" s="4">
        <f t="shared" si="111"/>
        <v>65.517241379310349</v>
      </c>
      <c r="X459" s="4">
        <f t="shared" si="112"/>
        <v>64.244663382594425</v>
      </c>
      <c r="Y459" s="4">
        <f t="shared" si="113"/>
        <v>73.545258620689651</v>
      </c>
      <c r="Z459" s="4">
        <f t="shared" si="114"/>
        <v>68.824404761904773</v>
      </c>
      <c r="AA459" s="4">
        <f t="shared" si="115"/>
        <v>-3.3071633825944247</v>
      </c>
      <c r="AB459" s="4">
        <f t="shared" si="116"/>
        <v>-3.3071633825944105</v>
      </c>
      <c r="AC459" s="4">
        <f t="shared" si="117"/>
        <v>-3.3071633825944247</v>
      </c>
      <c r="AF459">
        <v>2.0699999999999998</v>
      </c>
      <c r="AG459">
        <v>1.8</v>
      </c>
    </row>
    <row r="460" spans="1:33" ht="15" x14ac:dyDescent="0.25">
      <c r="A460">
        <v>3.56</v>
      </c>
      <c r="B460">
        <v>3.78</v>
      </c>
      <c r="C460">
        <v>2.04</v>
      </c>
      <c r="D460" s="48">
        <f t="shared" si="121"/>
        <v>3.5645219386131632E-2</v>
      </c>
      <c r="E460" s="49">
        <f>IF(OR($A460="",$B460="",$C460=""),"",A460*'MPTO_working_3-way'!$I459)</f>
        <v>3.6868969810146286</v>
      </c>
      <c r="F460" s="50">
        <f>IF(OR($A460="",$B460="",$C460=""),"",B460*'MPTO_working_3-way'!$I459)</f>
        <v>3.9147389292795776</v>
      </c>
      <c r="G460" s="51">
        <f>IF(OR($A460="",$B460="",$C460=""),"",C460*'MPTO_working_3-way'!$I459)</f>
        <v>2.1127162475477084</v>
      </c>
      <c r="H460" s="17"/>
      <c r="I460" s="21"/>
      <c r="J460" s="22"/>
      <c r="K460" s="17"/>
      <c r="L460" s="21"/>
      <c r="M460" s="22"/>
      <c r="N460" s="52">
        <f t="shared" si="118"/>
        <v>27.123079520513251</v>
      </c>
      <c r="O460" s="53">
        <f t="shared" si="119"/>
        <v>25.544487590747927</v>
      </c>
      <c r="P460" s="53">
        <f t="shared" si="120"/>
        <v>47.332432888738815</v>
      </c>
      <c r="Q460" t="s">
        <v>308</v>
      </c>
      <c r="R460" t="s">
        <v>83</v>
      </c>
      <c r="S460" s="38" t="s">
        <v>506</v>
      </c>
      <c r="T460" s="4">
        <v>100</v>
      </c>
      <c r="U460" s="4">
        <f t="shared" si="109"/>
        <v>71.910112359550567</v>
      </c>
      <c r="V460" s="4">
        <f t="shared" si="110"/>
        <v>73.544973544973558</v>
      </c>
      <c r="W460" s="4">
        <f t="shared" si="111"/>
        <v>50.980392156862742</v>
      </c>
      <c r="X460" s="4">
        <f t="shared" si="112"/>
        <v>75.474634298163707</v>
      </c>
      <c r="Y460" s="4">
        <f t="shared" si="113"/>
        <v>77.109495483586699</v>
      </c>
      <c r="Z460" s="4">
        <f t="shared" si="114"/>
        <v>54.544914095475903</v>
      </c>
      <c r="AA460" s="4">
        <f t="shared" si="115"/>
        <v>-3.5645219386131402</v>
      </c>
      <c r="AB460" s="4">
        <f t="shared" si="116"/>
        <v>-3.5645219386131402</v>
      </c>
      <c r="AC460" s="4">
        <f t="shared" si="117"/>
        <v>-3.5645219386131615</v>
      </c>
      <c r="AF460">
        <v>1.97</v>
      </c>
      <c r="AG460">
        <v>1.9</v>
      </c>
    </row>
    <row r="461" spans="1:33" ht="15" x14ac:dyDescent="0.25">
      <c r="A461">
        <v>2.08</v>
      </c>
      <c r="B461">
        <v>3.52</v>
      </c>
      <c r="C461">
        <v>3.72</v>
      </c>
      <c r="D461" s="48">
        <f t="shared" si="121"/>
        <v>3.3677344161215039E-2</v>
      </c>
      <c r="E461" s="49">
        <f>IF(OR($A461="",$B461="",$C461=""),"",A461*'MPTO_working_3-way'!$I460)</f>
        <v>2.1500488758553273</v>
      </c>
      <c r="F461" s="50">
        <f>IF(OR($A461="",$B461="",$C461=""),"",B461*'MPTO_working_3-way'!$I460)</f>
        <v>3.6385442514474771</v>
      </c>
      <c r="G461" s="51">
        <f>IF(OR($A461="",$B461="",$C461=""),"",C461*'MPTO_working_3-way'!$I460)</f>
        <v>3.84527972027972</v>
      </c>
      <c r="H461" s="17"/>
      <c r="I461" s="21"/>
      <c r="J461" s="22"/>
      <c r="K461" s="17"/>
      <c r="L461" s="21"/>
      <c r="M461" s="22"/>
      <c r="N461" s="52">
        <f t="shared" si="118"/>
        <v>46.510570584223693</v>
      </c>
      <c r="O461" s="53">
        <f t="shared" si="119"/>
        <v>27.483518981586723</v>
      </c>
      <c r="P461" s="53">
        <f t="shared" si="120"/>
        <v>26.005910434189587</v>
      </c>
      <c r="Q461" t="s">
        <v>84</v>
      </c>
      <c r="R461" t="s">
        <v>301</v>
      </c>
      <c r="S461" s="38" t="s">
        <v>506</v>
      </c>
      <c r="T461" s="4">
        <v>100</v>
      </c>
      <c r="U461" s="4">
        <f t="shared" si="109"/>
        <v>51.92307692307692</v>
      </c>
      <c r="V461" s="4">
        <f t="shared" si="110"/>
        <v>71.590909090909093</v>
      </c>
      <c r="W461" s="4">
        <f t="shared" si="111"/>
        <v>73.118279569892465</v>
      </c>
      <c r="X461" s="4">
        <f t="shared" si="112"/>
        <v>55.290811339198441</v>
      </c>
      <c r="Y461" s="4">
        <f t="shared" si="113"/>
        <v>74.958643507030601</v>
      </c>
      <c r="Z461" s="4">
        <f t="shared" si="114"/>
        <v>76.486013986013972</v>
      </c>
      <c r="AA461" s="4">
        <f t="shared" si="115"/>
        <v>-3.3677344161215217</v>
      </c>
      <c r="AB461" s="4">
        <f t="shared" si="116"/>
        <v>-3.3677344161215075</v>
      </c>
      <c r="AC461" s="4">
        <f t="shared" si="117"/>
        <v>-3.3677344161215075</v>
      </c>
      <c r="AF461">
        <v>1.98</v>
      </c>
      <c r="AG461">
        <v>1.89</v>
      </c>
    </row>
    <row r="462" spans="1:33" ht="15" x14ac:dyDescent="0.25">
      <c r="A462">
        <v>2.38</v>
      </c>
      <c r="B462">
        <v>3.35</v>
      </c>
      <c r="C462">
        <v>3.18</v>
      </c>
      <c r="D462" s="48">
        <f t="shared" si="121"/>
        <v>3.3140938718489332E-2</v>
      </c>
      <c r="E462" s="49">
        <f>IF(OR($A462="",$B462="",$C462=""),"",A462*'MPTO_working_3-way'!$I461)</f>
        <v>2.4588754341500043</v>
      </c>
      <c r="F462" s="50">
        <f>IF(OR($A462="",$B462="",$C462=""),"",B462*'MPTO_working_3-way'!$I461)</f>
        <v>3.4610221447069391</v>
      </c>
      <c r="G462" s="51">
        <f>IF(OR($A462="",$B462="",$C462=""),"",C462*'MPTO_working_3-way'!$I461)</f>
        <v>3.2853881851247961</v>
      </c>
      <c r="H462" s="17"/>
      <c r="I462" s="21"/>
      <c r="J462" s="22"/>
      <c r="K462" s="17"/>
      <c r="L462" s="21"/>
      <c r="M462" s="22"/>
      <c r="N462" s="52">
        <f t="shared" si="118"/>
        <v>40.668997953761114</v>
      </c>
      <c r="O462" s="53">
        <f t="shared" si="119"/>
        <v>28.893198546254162</v>
      </c>
      <c r="P462" s="53">
        <f t="shared" si="120"/>
        <v>30.437803499984728</v>
      </c>
      <c r="Q462" t="s">
        <v>327</v>
      </c>
      <c r="R462" t="s">
        <v>317</v>
      </c>
      <c r="S462" s="38" t="s">
        <v>506</v>
      </c>
      <c r="T462" s="4">
        <v>100</v>
      </c>
      <c r="U462" s="4">
        <f t="shared" si="109"/>
        <v>57.983193277310924</v>
      </c>
      <c r="V462" s="4">
        <f t="shared" si="110"/>
        <v>70.149253731343279</v>
      </c>
      <c r="W462" s="4">
        <f t="shared" si="111"/>
        <v>68.55345911949685</v>
      </c>
      <c r="X462" s="4">
        <f t="shared" si="112"/>
        <v>61.29728714915985</v>
      </c>
      <c r="Y462" s="4">
        <f t="shared" si="113"/>
        <v>73.463347603192219</v>
      </c>
      <c r="Z462" s="4">
        <f t="shared" si="114"/>
        <v>71.867552991345789</v>
      </c>
      <c r="AA462" s="4">
        <f t="shared" si="115"/>
        <v>-3.3140938718489252</v>
      </c>
      <c r="AB462" s="4">
        <f t="shared" si="116"/>
        <v>-3.3140938718489394</v>
      </c>
      <c r="AC462" s="4">
        <f t="shared" si="117"/>
        <v>-3.3140938718489394</v>
      </c>
      <c r="AD462" s="45" t="s">
        <v>411</v>
      </c>
      <c r="AF462">
        <v>2.0299999999999998</v>
      </c>
      <c r="AG462">
        <v>1.85</v>
      </c>
    </row>
    <row r="463" spans="1:33" ht="15" x14ac:dyDescent="0.25">
      <c r="A463">
        <v>2.62</v>
      </c>
      <c r="B463">
        <v>3.14</v>
      </c>
      <c r="C463">
        <v>3</v>
      </c>
      <c r="D463" s="48">
        <f t="shared" si="121"/>
        <v>3.3484060225928092E-2</v>
      </c>
      <c r="E463" s="49">
        <f>IF(OR($A463="",$B463="",$C463=""),"",A463*'MPTO_working_3-way'!$I462)</f>
        <v>2.7077282377919318</v>
      </c>
      <c r="F463" s="50">
        <f>IF(OR($A463="",$B463="",$C463=""),"",B463*'MPTO_working_3-way'!$I462)</f>
        <v>3.2451399491094142</v>
      </c>
      <c r="G463" s="51">
        <f>IF(OR($A463="",$B463="",$C463=""),"",C463*'MPTO_working_3-way'!$I462)</f>
        <v>3.1004521806777845</v>
      </c>
      <c r="H463" s="17"/>
      <c r="I463" s="21"/>
      <c r="J463" s="22"/>
      <c r="K463" s="17"/>
      <c r="L463" s="21"/>
      <c r="M463" s="22"/>
      <c r="N463" s="52">
        <f t="shared" si="118"/>
        <v>36.931328116423856</v>
      </c>
      <c r="O463" s="53">
        <f t="shared" si="119"/>
        <v>30.815311995232648</v>
      </c>
      <c r="P463" s="53">
        <f t="shared" si="120"/>
        <v>32.253359888343503</v>
      </c>
      <c r="Q463" t="s">
        <v>310</v>
      </c>
      <c r="R463" t="s">
        <v>314</v>
      </c>
      <c r="S463" s="38" t="s">
        <v>506</v>
      </c>
      <c r="T463" s="4">
        <v>100</v>
      </c>
      <c r="U463" s="4">
        <f t="shared" si="109"/>
        <v>61.832061068702288</v>
      </c>
      <c r="V463" s="4">
        <f t="shared" si="110"/>
        <v>68.152866242038215</v>
      </c>
      <c r="W463" s="4">
        <f t="shared" si="111"/>
        <v>66.666666666666657</v>
      </c>
      <c r="X463" s="4">
        <f t="shared" si="112"/>
        <v>65.180467091295114</v>
      </c>
      <c r="Y463" s="4">
        <f t="shared" si="113"/>
        <v>71.501272264631027</v>
      </c>
      <c r="Z463" s="4">
        <f t="shared" si="114"/>
        <v>70.015072689259483</v>
      </c>
      <c r="AA463" s="4">
        <f t="shared" si="115"/>
        <v>-3.348406022592826</v>
      </c>
      <c r="AB463" s="4">
        <f t="shared" si="116"/>
        <v>-3.3484060225928118</v>
      </c>
      <c r="AC463" s="4">
        <f t="shared" si="117"/>
        <v>-3.348406022592826</v>
      </c>
      <c r="AF463">
        <v>2.0499999999999998</v>
      </c>
      <c r="AG463">
        <v>1.83</v>
      </c>
    </row>
    <row r="464" spans="1:33" ht="15" x14ac:dyDescent="0.25">
      <c r="A464">
        <v>2.59</v>
      </c>
      <c r="B464">
        <v>3.33</v>
      </c>
      <c r="C464">
        <v>2.88</v>
      </c>
      <c r="D464" s="48">
        <f t="shared" si="121"/>
        <v>3.3622908622908732E-2</v>
      </c>
      <c r="E464" s="49">
        <f>IF(OR($A464="",$B464="",$C464=""),"",A464*'MPTO_working_3-way'!$I463)</f>
        <v>2.6770833333333335</v>
      </c>
      <c r="F464" s="50">
        <f>IF(OR($A464="",$B464="",$C464=""),"",B464*'MPTO_working_3-way'!$I463)</f>
        <v>3.441964285714286</v>
      </c>
      <c r="G464" s="51">
        <f>IF(OR($A464="",$B464="",$C464=""),"",C464*'MPTO_working_3-way'!$I463)</f>
        <v>2.9768339768339769</v>
      </c>
      <c r="H464" s="17"/>
      <c r="I464" s="21"/>
      <c r="J464" s="22"/>
      <c r="K464" s="17"/>
      <c r="L464" s="21"/>
      <c r="M464" s="22"/>
      <c r="N464" s="52">
        <f t="shared" si="118"/>
        <v>37.354085603112843</v>
      </c>
      <c r="O464" s="53">
        <f t="shared" si="119"/>
        <v>29.053177691309983</v>
      </c>
      <c r="P464" s="53">
        <f t="shared" si="120"/>
        <v>33.592736705577167</v>
      </c>
      <c r="Q464" t="s">
        <v>318</v>
      </c>
      <c r="R464" t="s">
        <v>313</v>
      </c>
      <c r="S464" s="38" t="s">
        <v>506</v>
      </c>
      <c r="T464" s="4">
        <v>100</v>
      </c>
      <c r="U464" s="4">
        <f t="shared" si="109"/>
        <v>61.389961389961393</v>
      </c>
      <c r="V464" s="4">
        <f t="shared" si="110"/>
        <v>69.969969969969966</v>
      </c>
      <c r="W464" s="4">
        <f t="shared" si="111"/>
        <v>65.277777777777771</v>
      </c>
      <c r="X464" s="4">
        <f t="shared" si="112"/>
        <v>64.752252252252248</v>
      </c>
      <c r="Y464" s="4">
        <f t="shared" si="113"/>
        <v>73.332260832260829</v>
      </c>
      <c r="Z464" s="4">
        <f t="shared" si="114"/>
        <v>68.640068640068648</v>
      </c>
      <c r="AA464" s="4">
        <f t="shared" si="115"/>
        <v>-3.3622908622908554</v>
      </c>
      <c r="AB464" s="4">
        <f t="shared" si="116"/>
        <v>-3.3622908622908625</v>
      </c>
      <c r="AC464" s="4">
        <f t="shared" si="117"/>
        <v>-3.3622908622908767</v>
      </c>
      <c r="AF464">
        <v>2.1</v>
      </c>
      <c r="AG464">
        <v>1.78</v>
      </c>
    </row>
    <row r="465" spans="1:35" ht="15" x14ac:dyDescent="0.25">
      <c r="A465">
        <v>2.93</v>
      </c>
      <c r="B465">
        <v>3.53</v>
      </c>
      <c r="C465">
        <v>2.4500000000000002</v>
      </c>
      <c r="D465" s="48">
        <f t="shared" si="121"/>
        <v>3.2746312613937345E-2</v>
      </c>
      <c r="E465" s="49">
        <f>IF(OR($A465="",$B465="",$C465=""),"",A465*'MPTO_working_3-way'!$I464)</f>
        <v>3.0259466959588366</v>
      </c>
      <c r="F465" s="50">
        <f>IF(OR($A465="",$B465="",$C465=""),"",B465*'MPTO_working_3-way'!$I464)</f>
        <v>3.6455944835271987</v>
      </c>
      <c r="G465" s="51">
        <f>IF(OR($A465="",$B465="",$C465=""),"",C465*'MPTO_working_3-way'!$I464)</f>
        <v>2.5302284659041465</v>
      </c>
      <c r="H465" s="17"/>
      <c r="I465" s="21"/>
      <c r="J465" s="22"/>
      <c r="K465" s="17"/>
      <c r="L465" s="21"/>
      <c r="M465" s="22"/>
      <c r="N465" s="52">
        <f t="shared" si="118"/>
        <v>33.047508779169966</v>
      </c>
      <c r="O465" s="53">
        <f t="shared" si="119"/>
        <v>27.430368476761473</v>
      </c>
      <c r="P465" s="53">
        <f t="shared" si="120"/>
        <v>39.522122744068575</v>
      </c>
      <c r="Q465" t="s">
        <v>325</v>
      </c>
      <c r="R465" t="s">
        <v>316</v>
      </c>
      <c r="S465" s="38" t="s">
        <v>506</v>
      </c>
      <c r="T465" s="4">
        <v>100</v>
      </c>
      <c r="U465" s="4">
        <f t="shared" si="109"/>
        <v>65.870307167235495</v>
      </c>
      <c r="V465" s="4">
        <f t="shared" si="110"/>
        <v>71.671388101982998</v>
      </c>
      <c r="W465" s="4">
        <f t="shared" si="111"/>
        <v>59.183673469387763</v>
      </c>
      <c r="X465" s="4">
        <f t="shared" si="112"/>
        <v>69.144938428629231</v>
      </c>
      <c r="Y465" s="4">
        <f t="shared" si="113"/>
        <v>74.946019363376749</v>
      </c>
      <c r="Z465" s="4">
        <f t="shared" si="114"/>
        <v>62.458304730781499</v>
      </c>
      <c r="AA465" s="4">
        <f t="shared" si="115"/>
        <v>-3.2746312613937363</v>
      </c>
      <c r="AB465" s="4">
        <f t="shared" si="116"/>
        <v>-3.2746312613937505</v>
      </c>
      <c r="AC465" s="4">
        <f t="shared" si="117"/>
        <v>-3.2746312613937363</v>
      </c>
      <c r="AF465">
        <v>1.98</v>
      </c>
      <c r="AG465">
        <v>1.89</v>
      </c>
    </row>
    <row r="466" spans="1:35" ht="15" x14ac:dyDescent="0.25">
      <c r="A466">
        <v>2.4700000000000002</v>
      </c>
      <c r="B466">
        <v>3.36</v>
      </c>
      <c r="C466">
        <v>3.03</v>
      </c>
      <c r="D466" s="48">
        <f t="shared" si="121"/>
        <v>3.2510350514519448E-2</v>
      </c>
      <c r="E466" s="49">
        <f>IF(OR($A466="",$B466="",$C466=""),"",A466*'MPTO_working_3-way'!$I465)</f>
        <v>2.5503005657708631</v>
      </c>
      <c r="F466" s="50">
        <f>IF(OR($A466="",$B466="",$C466=""),"",B466*'MPTO_working_3-way'!$I465)</f>
        <v>3.4692347777287851</v>
      </c>
      <c r="G466" s="51">
        <f>IF(OR($A466="",$B466="",$C466=""),"",C466*'MPTO_working_3-way'!$I465)</f>
        <v>3.1285063620589937</v>
      </c>
      <c r="H466" s="17"/>
      <c r="I466" s="21"/>
      <c r="J466" s="22"/>
      <c r="K466" s="17"/>
      <c r="L466" s="21"/>
      <c r="M466" s="22"/>
      <c r="N466" s="52">
        <f t="shared" si="118"/>
        <v>39.211064508301845</v>
      </c>
      <c r="O466" s="53">
        <f t="shared" si="119"/>
        <v>28.824800397471893</v>
      </c>
      <c r="P466" s="53">
        <f t="shared" si="120"/>
        <v>31.964135094226258</v>
      </c>
      <c r="Q466" t="s">
        <v>323</v>
      </c>
      <c r="R466" t="s">
        <v>312</v>
      </c>
      <c r="S466" s="38" t="s">
        <v>506</v>
      </c>
      <c r="T466" s="4">
        <v>100</v>
      </c>
      <c r="U466" s="4">
        <f t="shared" si="109"/>
        <v>59.514170040485837</v>
      </c>
      <c r="V466" s="4">
        <f t="shared" si="110"/>
        <v>70.238095238095241</v>
      </c>
      <c r="W466" s="4">
        <f t="shared" si="111"/>
        <v>66.996699669967001</v>
      </c>
      <c r="X466" s="4">
        <f t="shared" si="112"/>
        <v>62.765205091937773</v>
      </c>
      <c r="Y466" s="4">
        <f t="shared" si="113"/>
        <v>73.489130289547177</v>
      </c>
      <c r="Z466" s="4">
        <f t="shared" si="114"/>
        <v>70.247734721418936</v>
      </c>
      <c r="AA466" s="4">
        <f t="shared" si="115"/>
        <v>-3.2510350514519359</v>
      </c>
      <c r="AB466" s="4">
        <f t="shared" si="116"/>
        <v>-3.2510350514519359</v>
      </c>
      <c r="AC466" s="4">
        <f t="shared" si="117"/>
        <v>-3.2510350514519359</v>
      </c>
      <c r="AF466">
        <v>2</v>
      </c>
      <c r="AG466">
        <v>1.88</v>
      </c>
    </row>
    <row r="467" spans="1:35" ht="15" x14ac:dyDescent="0.25">
      <c r="A467">
        <v>2.5499999999999998</v>
      </c>
      <c r="B467">
        <v>3.29</v>
      </c>
      <c r="C467">
        <v>2.96</v>
      </c>
      <c r="D467" s="48">
        <f t="shared" si="121"/>
        <v>3.3946068364091087E-2</v>
      </c>
      <c r="E467" s="49">
        <f>IF(OR($A467="",$B467="",$C467=""),"",A467*'MPTO_working_3-way'!$I466)</f>
        <v>2.6365624743284322</v>
      </c>
      <c r="F467" s="50">
        <f>IF(OR($A467="",$B467="",$C467=""),"",B467*'MPTO_working_3-way'!$I466)</f>
        <v>3.4016825649178597</v>
      </c>
      <c r="G467" s="51">
        <f>IF(OR($A467="",$B467="",$C467=""),"",C467*'MPTO_working_3-way'!$I466)</f>
        <v>3.0604803623577097</v>
      </c>
      <c r="H467" s="17"/>
      <c r="I467" s="21"/>
      <c r="J467" s="22"/>
      <c r="K467" s="17"/>
      <c r="L467" s="21"/>
      <c r="M467" s="22"/>
      <c r="N467" s="52">
        <f t="shared" si="118"/>
        <v>37.928173890691262</v>
      </c>
      <c r="O467" s="53">
        <f t="shared" si="119"/>
        <v>29.397216845368607</v>
      </c>
      <c r="P467" s="53">
        <f t="shared" si="120"/>
        <v>32.674609263940106</v>
      </c>
      <c r="Q467" t="s">
        <v>320</v>
      </c>
      <c r="R467" t="s">
        <v>332</v>
      </c>
      <c r="S467" s="38" t="s">
        <v>506</v>
      </c>
      <c r="T467" s="4">
        <v>100</v>
      </c>
      <c r="U467" s="4">
        <f t="shared" si="109"/>
        <v>60.784313725490193</v>
      </c>
      <c r="V467" s="4">
        <f t="shared" si="110"/>
        <v>69.6048632218845</v>
      </c>
      <c r="W467" s="4">
        <f t="shared" si="111"/>
        <v>66.21621621621621</v>
      </c>
      <c r="X467" s="4">
        <f t="shared" si="112"/>
        <v>64.17892056189929</v>
      </c>
      <c r="Y467" s="4">
        <f t="shared" si="113"/>
        <v>72.999470058293596</v>
      </c>
      <c r="Z467" s="4">
        <f t="shared" si="114"/>
        <v>69.610823052625321</v>
      </c>
      <c r="AA467" s="4">
        <f t="shared" si="115"/>
        <v>-3.3946068364090962</v>
      </c>
      <c r="AB467" s="4">
        <f t="shared" si="116"/>
        <v>-3.3946068364090962</v>
      </c>
      <c r="AC467" s="4">
        <f t="shared" si="117"/>
        <v>-3.3946068364091104</v>
      </c>
      <c r="AF467">
        <v>2.0699999999999998</v>
      </c>
      <c r="AG467">
        <v>1.82</v>
      </c>
    </row>
    <row r="468" spans="1:35" ht="15" x14ac:dyDescent="0.25">
      <c r="A468">
        <v>2.41</v>
      </c>
      <c r="B468">
        <v>3.6</v>
      </c>
      <c r="C468">
        <v>2.94</v>
      </c>
      <c r="D468" s="48">
        <f t="shared" si="121"/>
        <v>3.2851591535645985E-2</v>
      </c>
      <c r="E468" s="49">
        <f>IF(OR($A468="",$B468="",$C468=""),"",A468*'MPTO_working_3-way'!$I467)</f>
        <v>2.489172335600907</v>
      </c>
      <c r="F468" s="50">
        <f>IF(OR($A468="",$B468="",$C468=""),"",B468*'MPTO_working_3-way'!$I467)</f>
        <v>3.7182657295283255</v>
      </c>
      <c r="G468" s="51">
        <f>IF(OR($A468="",$B468="",$C468=""),"",C468*'MPTO_working_3-way'!$I467)</f>
        <v>3.0365836791147993</v>
      </c>
      <c r="H468" s="17"/>
      <c r="I468" s="21"/>
      <c r="J468" s="22"/>
      <c r="K468" s="17"/>
      <c r="L468" s="21"/>
      <c r="M468" s="22"/>
      <c r="N468" s="52">
        <f t="shared" si="118"/>
        <v>40.173996219453869</v>
      </c>
      <c r="O468" s="53">
        <f t="shared" si="119"/>
        <v>26.894258580245513</v>
      </c>
      <c r="P468" s="53">
        <f t="shared" si="120"/>
        <v>32.931745200300625</v>
      </c>
      <c r="Q468" t="s">
        <v>329</v>
      </c>
      <c r="R468" t="s">
        <v>331</v>
      </c>
      <c r="S468" s="38" t="s">
        <v>506</v>
      </c>
      <c r="T468" s="4">
        <v>100</v>
      </c>
      <c r="U468" s="4">
        <f t="shared" si="109"/>
        <v>58.50622406639004</v>
      </c>
      <c r="V468" s="4">
        <f t="shared" si="110"/>
        <v>72.222222222222229</v>
      </c>
      <c r="W468" s="4">
        <f t="shared" si="111"/>
        <v>65.986394557823132</v>
      </c>
      <c r="X468" s="4">
        <f t="shared" si="112"/>
        <v>61.791383219954653</v>
      </c>
      <c r="Y468" s="4">
        <f t="shared" si="113"/>
        <v>75.507381375786835</v>
      </c>
      <c r="Z468" s="4">
        <f t="shared" si="114"/>
        <v>69.271553711387739</v>
      </c>
      <c r="AA468" s="4">
        <f t="shared" si="115"/>
        <v>-3.2851591535646136</v>
      </c>
      <c r="AB468" s="4">
        <f t="shared" si="116"/>
        <v>-3.2851591535646065</v>
      </c>
      <c r="AC468" s="4">
        <f t="shared" si="117"/>
        <v>-3.2851591535646065</v>
      </c>
      <c r="AF468">
        <v>2.23</v>
      </c>
      <c r="AG468">
        <v>1.69</v>
      </c>
    </row>
    <row r="469" spans="1:35" ht="15" x14ac:dyDescent="0.25">
      <c r="A469">
        <v>1.89</v>
      </c>
      <c r="B469">
        <v>3.75</v>
      </c>
      <c r="C469">
        <v>4.1399999999999997</v>
      </c>
      <c r="D469" s="48">
        <f t="shared" si="121"/>
        <v>3.7313089487002626E-2</v>
      </c>
      <c r="E469" s="49">
        <f>IF(OR($A469="",$B469="",$C469=""),"",A469*'MPTO_working_3-way'!$I468)</f>
        <v>1.9605217391304348</v>
      </c>
      <c r="F469" s="50">
        <f>IF(OR($A469="",$B469="",$C469=""),"",B469*'MPTO_working_3-way'!$I468)</f>
        <v>3.88992408557626</v>
      </c>
      <c r="G469" s="51">
        <f>IF(OR($A469="",$B469="",$C469=""),"",C469*'MPTO_working_3-way'!$I468)</f>
        <v>4.2944761904761908</v>
      </c>
      <c r="H469" s="17"/>
      <c r="I469" s="21"/>
      <c r="J469" s="22"/>
      <c r="K469" s="17"/>
      <c r="L469" s="21"/>
      <c r="M469" s="22"/>
      <c r="N469" s="52">
        <f t="shared" si="118"/>
        <v>51.006830479907741</v>
      </c>
      <c r="O469" s="53">
        <f t="shared" si="119"/>
        <v>25.707442561873499</v>
      </c>
      <c r="P469" s="53">
        <f t="shared" si="120"/>
        <v>23.285726958218749</v>
      </c>
      <c r="Q469" t="s">
        <v>326</v>
      </c>
      <c r="R469" t="s">
        <v>322</v>
      </c>
      <c r="S469" s="38" t="s">
        <v>506</v>
      </c>
      <c r="T469" s="4">
        <v>100</v>
      </c>
      <c r="U469" s="4">
        <f t="shared" si="109"/>
        <v>47.089947089947096</v>
      </c>
      <c r="V469" s="4">
        <f t="shared" si="110"/>
        <v>73.333333333333329</v>
      </c>
      <c r="W469" s="4">
        <f t="shared" si="111"/>
        <v>75.845410628019309</v>
      </c>
      <c r="X469" s="4">
        <f t="shared" si="112"/>
        <v>50.821256038647341</v>
      </c>
      <c r="Y469" s="4">
        <f t="shared" si="113"/>
        <v>77.064642282033603</v>
      </c>
      <c r="Z469" s="4">
        <f t="shared" si="114"/>
        <v>79.576719576719597</v>
      </c>
      <c r="AA469" s="4">
        <f t="shared" si="115"/>
        <v>-3.7313089487002458</v>
      </c>
      <c r="AB469" s="4">
        <f t="shared" si="116"/>
        <v>-3.7313089487002742</v>
      </c>
      <c r="AC469" s="4">
        <f t="shared" si="117"/>
        <v>-3.7313089487002884</v>
      </c>
      <c r="AF469">
        <v>1.78</v>
      </c>
      <c r="AG469">
        <v>2.1</v>
      </c>
    </row>
    <row r="470" spans="1:35" ht="15" x14ac:dyDescent="0.25">
      <c r="A470">
        <v>5.18</v>
      </c>
      <c r="B470">
        <v>3.8</v>
      </c>
      <c r="C470">
        <v>1.72</v>
      </c>
      <c r="D470" s="48">
        <f t="shared" si="121"/>
        <v>3.7603436624244591E-2</v>
      </c>
      <c r="E470" s="49">
        <f>IF(OR($A470="",$B470="",$C470=""),"",A470*'MPTO_working_3-way'!$I469)</f>
        <v>5.3747858017135863</v>
      </c>
      <c r="F470" s="50">
        <f>IF(OR($A470="",$B470="",$C470=""),"",B470*'MPTO_working_3-way'!$I469)</f>
        <v>3.9428930591721292</v>
      </c>
      <c r="G470" s="51">
        <f>IF(OR($A470="",$B470="",$C470=""),"",C470*'MPTO_working_3-way'!$I469)</f>
        <v>1.7846779109937008</v>
      </c>
      <c r="H470" s="17"/>
      <c r="I470" s="21"/>
      <c r="J470" s="22"/>
      <c r="K470" s="17"/>
      <c r="L470" s="21"/>
      <c r="M470" s="22"/>
      <c r="N470" s="52">
        <f t="shared" si="118"/>
        <v>18.605392603388594</v>
      </c>
      <c r="O470" s="53">
        <f t="shared" si="119"/>
        <v>25.36208781198761</v>
      </c>
      <c r="P470" s="53">
        <f t="shared" si="120"/>
        <v>56.032519584623785</v>
      </c>
      <c r="Q470" t="s">
        <v>330</v>
      </c>
      <c r="R470" t="s">
        <v>324</v>
      </c>
      <c r="S470" s="38" t="s">
        <v>506</v>
      </c>
      <c r="T470" s="4">
        <v>100</v>
      </c>
      <c r="U470" s="4">
        <f t="shared" si="109"/>
        <v>80.6949806949807</v>
      </c>
      <c r="V470" s="4">
        <f t="shared" si="110"/>
        <v>73.68421052631578</v>
      </c>
      <c r="W470" s="4">
        <f t="shared" si="111"/>
        <v>41.860465116279073</v>
      </c>
      <c r="X470" s="4">
        <f t="shared" si="112"/>
        <v>84.455324357405146</v>
      </c>
      <c r="Y470" s="4">
        <f t="shared" si="113"/>
        <v>77.444554188740227</v>
      </c>
      <c r="Z470" s="4">
        <f t="shared" si="114"/>
        <v>45.620808778703513</v>
      </c>
      <c r="AA470" s="4">
        <f t="shared" si="115"/>
        <v>-3.7603436624244466</v>
      </c>
      <c r="AB470" s="4">
        <f t="shared" si="116"/>
        <v>-3.7603436624244466</v>
      </c>
      <c r="AC470" s="4">
        <f t="shared" si="117"/>
        <v>-3.7603436624244395</v>
      </c>
      <c r="AF470">
        <v>2.12</v>
      </c>
      <c r="AG470">
        <v>1.76</v>
      </c>
    </row>
    <row r="471" spans="1:35" ht="15" x14ac:dyDescent="0.25">
      <c r="A471">
        <v>2.44</v>
      </c>
      <c r="B471">
        <v>3.25</v>
      </c>
      <c r="C471">
        <v>3.18</v>
      </c>
      <c r="D471" s="48">
        <f t="shared" si="121"/>
        <v>3.1993782071109589E-2</v>
      </c>
      <c r="E471" s="49">
        <f>IF(OR($A471="",$B471="",$C471=""),"",A471*'MPTO_working_3-way'!$I470)</f>
        <v>2.5180648282535074</v>
      </c>
      <c r="F471" s="50">
        <f>IF(OR($A471="",$B471="",$C471=""),"",B471*'MPTO_working_3-way'!$I470)</f>
        <v>3.3539797917311063</v>
      </c>
      <c r="G471" s="51">
        <f>IF(OR($A471="",$B471="",$C471=""),"",C471*'MPTO_working_3-way'!$I470)</f>
        <v>3.2817402269861287</v>
      </c>
      <c r="H471" s="17"/>
      <c r="I471" s="21"/>
      <c r="J471" s="22"/>
      <c r="K471" s="17"/>
      <c r="L471" s="21"/>
      <c r="M471" s="22"/>
      <c r="N471" s="52">
        <f t="shared" si="118"/>
        <v>39.713036327725732</v>
      </c>
      <c r="O471" s="53">
        <f t="shared" si="119"/>
        <v>29.815325735277163</v>
      </c>
      <c r="P471" s="53">
        <f t="shared" si="120"/>
        <v>30.471637936997105</v>
      </c>
      <c r="Q471" t="s">
        <v>311</v>
      </c>
      <c r="R471" t="s">
        <v>333</v>
      </c>
      <c r="S471" s="38" t="s">
        <v>506</v>
      </c>
      <c r="T471" s="4">
        <v>100</v>
      </c>
      <c r="U471" s="4">
        <f t="shared" si="109"/>
        <v>59.016393442622956</v>
      </c>
      <c r="V471" s="4">
        <f t="shared" si="110"/>
        <v>69.230769230769241</v>
      </c>
      <c r="W471" s="4">
        <f t="shared" si="111"/>
        <v>68.55345911949685</v>
      </c>
      <c r="X471" s="4">
        <f t="shared" si="112"/>
        <v>62.215771649733909</v>
      </c>
      <c r="Y471" s="4">
        <f t="shared" si="113"/>
        <v>72.430147437880194</v>
      </c>
      <c r="Z471" s="4">
        <f t="shared" si="114"/>
        <v>71.752837326607818</v>
      </c>
      <c r="AA471" s="4">
        <f t="shared" si="115"/>
        <v>-3.1993782071109536</v>
      </c>
      <c r="AB471" s="4">
        <f t="shared" si="116"/>
        <v>-3.1993782071109536</v>
      </c>
      <c r="AC471" s="4">
        <f t="shared" si="117"/>
        <v>-3.1993782071109678</v>
      </c>
      <c r="AF471">
        <v>2.2599999999999998</v>
      </c>
      <c r="AG471">
        <v>1.68</v>
      </c>
    </row>
    <row r="472" spans="1:35" ht="15" x14ac:dyDescent="0.25">
      <c r="A472">
        <v>1.96</v>
      </c>
      <c r="B472">
        <v>3.59</v>
      </c>
      <c r="C472">
        <v>4.04</v>
      </c>
      <c r="D472" s="48">
        <f t="shared" si="121"/>
        <v>3.6280366141326681E-2</v>
      </c>
      <c r="E472" s="49">
        <f>IF(OR($A472="",$B472="",$C472=""),"",A472*'MPTO_working_3-way'!$I471)</f>
        <v>2.0311095176370002</v>
      </c>
      <c r="F472" s="50">
        <f>IF(OR($A472="",$B472="",$C472=""),"",B472*'MPTO_working_3-way'!$I471)</f>
        <v>3.7202465144473624</v>
      </c>
      <c r="G472" s="51">
        <f>IF(OR($A472="",$B472="",$C472=""),"",C472*'MPTO_working_3-way'!$I471)</f>
        <v>4.1865726792109594</v>
      </c>
      <c r="H472" s="17"/>
      <c r="I472" s="21"/>
      <c r="J472" s="22"/>
      <c r="K472" s="17"/>
      <c r="L472" s="21"/>
      <c r="M472" s="22"/>
      <c r="N472" s="52">
        <f t="shared" si="118"/>
        <v>49.234174293240649</v>
      </c>
      <c r="O472" s="53">
        <f t="shared" si="119"/>
        <v>26.879939168454502</v>
      </c>
      <c r="P472" s="53">
        <f t="shared" si="120"/>
        <v>23.885886538304867</v>
      </c>
      <c r="Q472" t="s">
        <v>321</v>
      </c>
      <c r="R472" t="s">
        <v>319</v>
      </c>
      <c r="S472" s="38" t="s">
        <v>506</v>
      </c>
      <c r="T472" s="4">
        <v>100</v>
      </c>
      <c r="U472" s="4">
        <f t="shared" si="109"/>
        <v>48.979591836734699</v>
      </c>
      <c r="V472" s="4">
        <f t="shared" si="110"/>
        <v>72.14484679665739</v>
      </c>
      <c r="W472" s="4">
        <f t="shared" si="111"/>
        <v>75.247524752475243</v>
      </c>
      <c r="X472" s="4">
        <f t="shared" si="112"/>
        <v>52.607628450867374</v>
      </c>
      <c r="Y472" s="4">
        <f t="shared" si="113"/>
        <v>75.772883410790058</v>
      </c>
      <c r="Z472" s="4">
        <f t="shared" si="114"/>
        <v>78.875561366607926</v>
      </c>
      <c r="AA472" s="4">
        <f t="shared" si="115"/>
        <v>-3.6280366141326752</v>
      </c>
      <c r="AB472" s="4">
        <f t="shared" si="116"/>
        <v>-3.6280366141326681</v>
      </c>
      <c r="AC472" s="4">
        <f t="shared" si="117"/>
        <v>-3.6280366141326823</v>
      </c>
      <c r="AF472">
        <v>2.19</v>
      </c>
      <c r="AG472">
        <v>1.71</v>
      </c>
    </row>
    <row r="473" spans="1:35" ht="15" x14ac:dyDescent="0.25">
      <c r="A473">
        <v>2.48</v>
      </c>
      <c r="B473">
        <v>3.59</v>
      </c>
      <c r="C473">
        <v>2.8</v>
      </c>
      <c r="D473" s="48">
        <f t="shared" si="121"/>
        <v>3.8920195627896392E-2</v>
      </c>
      <c r="E473" s="49">
        <f>IF(OR($A473="",$B473="",$C473=""),"",A473*'MPTO_working_3-way'!$I472)</f>
        <v>2.5765220851571828</v>
      </c>
      <c r="F473" s="50">
        <f>IF(OR($A473="",$B473="",$C473=""),"",B473*'MPTO_working_3-way'!$I472)</f>
        <v>3.729723502304148</v>
      </c>
      <c r="G473" s="51">
        <f>IF(OR($A473="",$B473="",$C473=""),"",C473*'MPTO_working_3-way'!$I472)</f>
        <v>2.9089765477581095</v>
      </c>
      <c r="H473" s="17"/>
      <c r="I473" s="21"/>
      <c r="J473" s="22"/>
      <c r="K473" s="17"/>
      <c r="L473" s="21"/>
      <c r="M473" s="22"/>
      <c r="N473" s="52">
        <f t="shared" si="118"/>
        <v>38.812009637363317</v>
      </c>
      <c r="O473" s="53">
        <f t="shared" si="119"/>
        <v>26.811638969543456</v>
      </c>
      <c r="P473" s="53">
        <f t="shared" si="120"/>
        <v>34.376351393093223</v>
      </c>
      <c r="Q473" t="s">
        <v>477</v>
      </c>
      <c r="R473" t="s">
        <v>480</v>
      </c>
      <c r="S473" s="38" t="s">
        <v>506</v>
      </c>
      <c r="T473" s="4">
        <v>100</v>
      </c>
      <c r="U473" s="4">
        <f t="shared" si="109"/>
        <v>59.677419354838712</v>
      </c>
      <c r="V473" s="4">
        <f t="shared" si="110"/>
        <v>72.14484679665739</v>
      </c>
      <c r="W473" s="4">
        <f t="shared" si="111"/>
        <v>64.285714285714292</v>
      </c>
      <c r="X473" s="4">
        <f t="shared" si="112"/>
        <v>63.569438917628339</v>
      </c>
      <c r="Y473" s="4">
        <f t="shared" si="113"/>
        <v>76.036866359447004</v>
      </c>
      <c r="Z473" s="4">
        <f t="shared" si="114"/>
        <v>68.177733848503919</v>
      </c>
      <c r="AA473" s="4">
        <f t="shared" si="115"/>
        <v>-3.8920195627896277</v>
      </c>
      <c r="AB473" s="4">
        <f t="shared" si="116"/>
        <v>-3.8920195627896135</v>
      </c>
      <c r="AC473" s="4">
        <f t="shared" si="117"/>
        <v>-3.8920195627896277</v>
      </c>
      <c r="AF473">
        <v>1.79</v>
      </c>
      <c r="AG473">
        <v>2.06</v>
      </c>
    </row>
    <row r="474" spans="1:35" ht="15" x14ac:dyDescent="0.25">
      <c r="A474">
        <v>2.64</v>
      </c>
      <c r="B474">
        <v>3.5</v>
      </c>
      <c r="C474">
        <v>2.67</v>
      </c>
      <c r="D474" s="48">
        <f t="shared" si="121"/>
        <v>3.9033999708157019E-2</v>
      </c>
      <c r="E474" s="49">
        <f>IF(OR($A474="",$B474="",$C474=""),"",A474*'MPTO_working_3-way'!$I473)</f>
        <v>2.7430497592295349</v>
      </c>
      <c r="F474" s="50">
        <f>IF(OR($A474="",$B474="",$C474=""),"",B474*'MPTO_working_3-way'!$I473)</f>
        <v>3.6366189989785496</v>
      </c>
      <c r="G474" s="51">
        <f>IF(OR($A474="",$B474="",$C474=""),"",C474*'MPTO_working_3-way'!$I473)</f>
        <v>2.7742207792207791</v>
      </c>
      <c r="H474" s="17"/>
      <c r="I474" s="21"/>
      <c r="J474" s="22"/>
      <c r="K474" s="17"/>
      <c r="L474" s="21"/>
      <c r="M474" s="22"/>
      <c r="N474" s="52">
        <f t="shared" si="118"/>
        <v>36.455773236898153</v>
      </c>
      <c r="O474" s="53">
        <f t="shared" si="119"/>
        <v>27.498068955831755</v>
      </c>
      <c r="P474" s="53">
        <f t="shared" si="120"/>
        <v>36.046157807270092</v>
      </c>
      <c r="Q474" t="s">
        <v>479</v>
      </c>
      <c r="R474" t="s">
        <v>482</v>
      </c>
      <c r="S474" s="38" t="s">
        <v>506</v>
      </c>
      <c r="T474" s="4">
        <v>100</v>
      </c>
      <c r="U474" s="4">
        <f t="shared" si="109"/>
        <v>62.121212121212118</v>
      </c>
      <c r="V474" s="4">
        <f t="shared" si="110"/>
        <v>71.428571428571431</v>
      </c>
      <c r="W474" s="4">
        <f t="shared" si="111"/>
        <v>62.546816479400754</v>
      </c>
      <c r="X474" s="4">
        <f t="shared" si="112"/>
        <v>66.024612092027823</v>
      </c>
      <c r="Y474" s="4">
        <f t="shared" si="113"/>
        <v>75.331971399387129</v>
      </c>
      <c r="Z474" s="4">
        <f t="shared" si="114"/>
        <v>66.450216450216445</v>
      </c>
      <c r="AA474" s="4">
        <f t="shared" si="115"/>
        <v>-3.9033999708157054</v>
      </c>
      <c r="AB474" s="4">
        <f t="shared" si="116"/>
        <v>-3.9033999708156983</v>
      </c>
      <c r="AC474" s="4">
        <f t="shared" si="117"/>
        <v>-3.9033999708156912</v>
      </c>
      <c r="AF474">
        <v>2.0299999999999998</v>
      </c>
      <c r="AG474">
        <v>1.83</v>
      </c>
    </row>
    <row r="475" spans="1:35" ht="15" x14ac:dyDescent="0.25">
      <c r="A475">
        <v>2.9</v>
      </c>
      <c r="B475">
        <v>3.67</v>
      </c>
      <c r="C475">
        <v>2.37</v>
      </c>
      <c r="D475" s="48">
        <f t="shared" si="121"/>
        <v>3.9248078509636297E-2</v>
      </c>
      <c r="E475" s="49">
        <f>IF(OR($A475="",$B475="",$C475=""),"",A475*'MPTO_working_3-way'!$I474)</f>
        <v>3.0138194276779453</v>
      </c>
      <c r="F475" s="50">
        <f>IF(OR($A475="",$B475="",$C475=""),"",B475*'MPTO_working_3-way'!$I474)</f>
        <v>3.8140404481303651</v>
      </c>
      <c r="G475" s="51">
        <f>IF(OR($A475="",$B475="",$C475=""),"",C475*'MPTO_working_3-way'!$I474)</f>
        <v>2.4630179460678381</v>
      </c>
      <c r="H475" s="17"/>
      <c r="I475" s="21"/>
      <c r="J475" s="22"/>
      <c r="K475" s="17"/>
      <c r="L475" s="21"/>
      <c r="M475" s="22"/>
      <c r="N475" s="52">
        <f t="shared" si="118"/>
        <v>33.180488214268003</v>
      </c>
      <c r="O475" s="53">
        <f t="shared" si="119"/>
        <v>26.218914392745834</v>
      </c>
      <c r="P475" s="53">
        <f t="shared" si="120"/>
        <v>40.600597392986167</v>
      </c>
      <c r="Q475" t="s">
        <v>483</v>
      </c>
      <c r="R475" t="s">
        <v>476</v>
      </c>
      <c r="S475" s="38" t="s">
        <v>506</v>
      </c>
      <c r="T475" s="4">
        <v>100</v>
      </c>
      <c r="U475" s="4">
        <f t="shared" si="109"/>
        <v>65.517241379310349</v>
      </c>
      <c r="V475" s="4">
        <f t="shared" si="110"/>
        <v>72.752043596730246</v>
      </c>
      <c r="W475" s="4">
        <f t="shared" si="111"/>
        <v>57.805907172995774</v>
      </c>
      <c r="X475" s="4">
        <f t="shared" si="112"/>
        <v>69.442049230273966</v>
      </c>
      <c r="Y475" s="4">
        <f t="shared" si="113"/>
        <v>76.676851447693878</v>
      </c>
      <c r="Z475" s="4">
        <f t="shared" si="114"/>
        <v>61.730715023959412</v>
      </c>
      <c r="AA475" s="4">
        <f t="shared" si="115"/>
        <v>-3.9248078509636173</v>
      </c>
      <c r="AB475" s="4">
        <f t="shared" si="116"/>
        <v>-3.9248078509636315</v>
      </c>
      <c r="AC475" s="4">
        <f t="shared" si="117"/>
        <v>-3.9248078509636386</v>
      </c>
      <c r="AF475">
        <v>1.73</v>
      </c>
      <c r="AG475">
        <v>2.15</v>
      </c>
    </row>
    <row r="476" spans="1:35" ht="15" x14ac:dyDescent="0.25">
      <c r="A476">
        <v>4.57</v>
      </c>
      <c r="B476">
        <v>3.75</v>
      </c>
      <c r="C476">
        <v>1.79</v>
      </c>
      <c r="D476" s="48">
        <f t="shared" si="121"/>
        <v>4.4144265287743956E-2</v>
      </c>
      <c r="E476" s="49">
        <f>IF(OR($A476="",$B476="",$C476=""),"",A476*'MPTO_working_3-way'!$I475)</f>
        <v>4.7717392923649902</v>
      </c>
      <c r="F476" s="50">
        <f>IF(OR($A476="",$B476="",$C476=""),"",B476*'MPTO_working_3-way'!$I475)</f>
        <v>3.9155409948290396</v>
      </c>
      <c r="G476" s="51">
        <f>IF(OR($A476="",$B476="",$C476=""),"",C476*'MPTO_working_3-way'!$I475)</f>
        <v>1.8690182348650617</v>
      </c>
      <c r="H476" s="17"/>
      <c r="I476" s="21"/>
      <c r="J476" s="22"/>
      <c r="K476" s="17"/>
      <c r="L476" s="21"/>
      <c r="M476" s="22"/>
      <c r="N476" s="52">
        <f t="shared" si="118"/>
        <v>20.956719106595944</v>
      </c>
      <c r="O476" s="53">
        <f t="shared" si="119"/>
        <v>25.539255017904928</v>
      </c>
      <c r="P476" s="53">
        <f t="shared" si="120"/>
        <v>53.504025875499153</v>
      </c>
      <c r="Q476" t="s">
        <v>485</v>
      </c>
      <c r="R476" t="s">
        <v>488</v>
      </c>
      <c r="S476" s="38" t="s">
        <v>506</v>
      </c>
      <c r="T476" s="4">
        <v>100</v>
      </c>
      <c r="U476" s="4">
        <f t="shared" si="109"/>
        <v>78.118161925601754</v>
      </c>
      <c r="V476" s="4">
        <f t="shared" si="110"/>
        <v>73.333333333333329</v>
      </c>
      <c r="W476" s="4">
        <f t="shared" si="111"/>
        <v>44.134078212290497</v>
      </c>
      <c r="X476" s="4">
        <f t="shared" si="112"/>
        <v>82.532588454376167</v>
      </c>
      <c r="Y476" s="4">
        <f t="shared" si="113"/>
        <v>77.747759862107742</v>
      </c>
      <c r="Z476" s="4">
        <f t="shared" si="114"/>
        <v>48.54850474106491</v>
      </c>
      <c r="AA476" s="4">
        <f t="shared" si="115"/>
        <v>-4.4144265287744133</v>
      </c>
      <c r="AB476" s="4">
        <f t="shared" si="116"/>
        <v>-4.4144265287744133</v>
      </c>
      <c r="AC476" s="4">
        <f t="shared" si="117"/>
        <v>-4.4144265287744133</v>
      </c>
      <c r="AF476">
        <v>1.87</v>
      </c>
      <c r="AG476">
        <v>1.99</v>
      </c>
    </row>
    <row r="477" spans="1:35" s="55" customFormat="1" ht="15" x14ac:dyDescent="0.25">
      <c r="A477">
        <v>1.43</v>
      </c>
      <c r="B477">
        <v>4.17</v>
      </c>
      <c r="C477">
        <v>9.65</v>
      </c>
      <c r="D477" s="48">
        <f t="shared" si="121"/>
        <v>4.273579578309894E-2</v>
      </c>
      <c r="E477" s="49">
        <f>IF(OR($A477="",$B477="",$C477=""),"",A477*'MPTO_working_3-way'!$I476)</f>
        <v>1.4911121879698315</v>
      </c>
      <c r="F477" s="50">
        <f>IF(OR($A477="",$B477="",$C477=""),"",B477*'MPTO_working_3-way'!$I476)</f>
        <v>4.3482082684155223</v>
      </c>
      <c r="G477" s="51">
        <f>IF(OR($A477="",$B477="",$C477=""),"",C477*'MPTO_working_3-way'!$I476)</f>
        <v>10.062400429306905</v>
      </c>
      <c r="H477" s="49"/>
      <c r="I477" s="50"/>
      <c r="J477" s="51"/>
      <c r="K477" s="49"/>
      <c r="L477" s="50"/>
      <c r="M477" s="51"/>
      <c r="N477" s="52">
        <f t="shared" si="118"/>
        <v>67.064035024857048</v>
      </c>
      <c r="O477" s="53">
        <f t="shared" si="119"/>
        <v>22.997978437780713</v>
      </c>
      <c r="P477" s="53">
        <f t="shared" si="120"/>
        <v>9.9379865373622351</v>
      </c>
      <c r="Q477" t="s">
        <v>487</v>
      </c>
      <c r="R477" t="s">
        <v>478</v>
      </c>
      <c r="S477" s="38" t="s">
        <v>506</v>
      </c>
      <c r="T477" s="4">
        <v>100</v>
      </c>
      <c r="U477" s="4">
        <f t="shared" si="109"/>
        <v>30.069930069930074</v>
      </c>
      <c r="V477" s="4">
        <f t="shared" si="110"/>
        <v>76.019184652278184</v>
      </c>
      <c r="W477" s="4">
        <f t="shared" si="111"/>
        <v>89.637305699481857</v>
      </c>
      <c r="X477" s="4">
        <f t="shared" si="112"/>
        <v>34.343509648239959</v>
      </c>
      <c r="Y477" s="4">
        <f t="shared" si="113"/>
        <v>80.292764230588077</v>
      </c>
      <c r="Z477" s="4">
        <f t="shared" si="114"/>
        <v>93.910885277791763</v>
      </c>
      <c r="AA477" s="4">
        <f t="shared" si="115"/>
        <v>-4.2735795783098851</v>
      </c>
      <c r="AB477" s="4">
        <f t="shared" si="116"/>
        <v>-4.2735795783098922</v>
      </c>
      <c r="AC477" s="4">
        <f t="shared" si="117"/>
        <v>-4.2735795783099064</v>
      </c>
      <c r="AD477" s="56"/>
      <c r="AE477" s="56"/>
      <c r="AF477">
        <v>1.85</v>
      </c>
      <c r="AG477">
        <v>2.0099999999999998</v>
      </c>
      <c r="AH477" s="56"/>
      <c r="AI477" s="56"/>
    </row>
    <row r="478" spans="1:35" ht="15" x14ac:dyDescent="0.25">
      <c r="A478">
        <v>1.92</v>
      </c>
      <c r="B478">
        <v>3.47</v>
      </c>
      <c r="C478">
        <v>4.3099999999999996</v>
      </c>
      <c r="D478" s="48">
        <f t="shared" si="121"/>
        <v>4.103633285859809E-2</v>
      </c>
      <c r="E478" s="49">
        <f>IF(OR($A478="",$B478="",$C478=""),"",A478*'MPTO_working_3-way'!$I477)</f>
        <v>1.9987897590885082</v>
      </c>
      <c r="F478" s="50">
        <f>IF(OR($A478="",$B478="",$C478=""),"",B478*'MPTO_working_3-way'!$I477)</f>
        <v>3.6123960750193356</v>
      </c>
      <c r="G478" s="51">
        <f>IF(OR($A478="",$B478="",$C478=""),"",C478*'MPTO_working_3-way'!$I477)</f>
        <v>4.4868665946205573</v>
      </c>
      <c r="H478" s="17"/>
      <c r="I478" s="21"/>
      <c r="J478" s="22"/>
      <c r="K478" s="17"/>
      <c r="L478" s="21"/>
      <c r="M478" s="22"/>
      <c r="N478" s="52">
        <f t="shared" si="118"/>
        <v>50.030274342411175</v>
      </c>
      <c r="O478" s="53">
        <f t="shared" si="119"/>
        <v>27.682457273034423</v>
      </c>
      <c r="P478" s="53">
        <f t="shared" si="120"/>
        <v>22.287268384554398</v>
      </c>
      <c r="Q478" t="s">
        <v>491</v>
      </c>
      <c r="R478" t="s">
        <v>501</v>
      </c>
      <c r="S478" s="38" t="s">
        <v>506</v>
      </c>
      <c r="T478" s="4">
        <v>100</v>
      </c>
      <c r="U478" s="4">
        <f t="shared" si="109"/>
        <v>47.916666666666671</v>
      </c>
      <c r="V478" s="4">
        <f t="shared" si="110"/>
        <v>71.181556195965413</v>
      </c>
      <c r="W478" s="4">
        <f t="shared" si="111"/>
        <v>76.798143851508115</v>
      </c>
      <c r="X478" s="4">
        <f t="shared" si="112"/>
        <v>52.020299952526457</v>
      </c>
      <c r="Y478" s="4">
        <f t="shared" si="113"/>
        <v>75.285189481825228</v>
      </c>
      <c r="Z478" s="4">
        <f t="shared" si="114"/>
        <v>80.90177713736793</v>
      </c>
      <c r="AA478" s="4">
        <f t="shared" si="115"/>
        <v>-4.1036332858597859</v>
      </c>
      <c r="AB478" s="4">
        <f t="shared" si="116"/>
        <v>-4.1036332858598144</v>
      </c>
      <c r="AC478" s="4">
        <f t="shared" si="117"/>
        <v>-4.1036332858598144</v>
      </c>
      <c r="AF478">
        <v>1.68</v>
      </c>
      <c r="AG478">
        <v>2.2200000000000002</v>
      </c>
    </row>
    <row r="479" spans="1:35" ht="15" x14ac:dyDescent="0.25">
      <c r="A479">
        <v>2.2200000000000002</v>
      </c>
      <c r="B479">
        <v>3.73</v>
      </c>
      <c r="C479">
        <v>3.12</v>
      </c>
      <c r="D479" s="48">
        <f t="shared" si="121"/>
        <v>3.9059785708579264E-2</v>
      </c>
      <c r="E479" s="49">
        <f>IF(OR($A479="",$B479="",$C479=""),"",A479*'MPTO_working_3-way'!$I478)</f>
        <v>2.3067127242730461</v>
      </c>
      <c r="F479" s="50">
        <f>IF(OR($A479="",$B479="",$C479=""),"",B479*'MPTO_working_3-way'!$I478)</f>
        <v>3.8756930006930008</v>
      </c>
      <c r="G479" s="51">
        <f>IF(OR($A479="",$B479="",$C479=""),"",C479*'MPTO_working_3-way'!$I478)</f>
        <v>3.2418665314107673</v>
      </c>
      <c r="H479" s="17"/>
      <c r="I479" s="21"/>
      <c r="J479" s="22"/>
      <c r="K479" s="17"/>
      <c r="L479" s="21"/>
      <c r="M479" s="22"/>
      <c r="N479" s="52">
        <f t="shared" si="118"/>
        <v>43.351735544578794</v>
      </c>
      <c r="O479" s="53">
        <f t="shared" si="119"/>
        <v>25.801837241009363</v>
      </c>
      <c r="P479" s="53">
        <f t="shared" si="120"/>
        <v>30.846427214411836</v>
      </c>
      <c r="Q479" t="s">
        <v>481</v>
      </c>
      <c r="R479" t="s">
        <v>474</v>
      </c>
      <c r="S479" s="38" t="s">
        <v>506</v>
      </c>
      <c r="T479" s="4">
        <v>100</v>
      </c>
      <c r="U479" s="4">
        <f t="shared" si="109"/>
        <v>54.954954954954964</v>
      </c>
      <c r="V479" s="4">
        <f t="shared" si="110"/>
        <v>73.190348525469176</v>
      </c>
      <c r="W479" s="4">
        <f t="shared" si="111"/>
        <v>67.948717948717942</v>
      </c>
      <c r="X479" s="4">
        <f t="shared" si="112"/>
        <v>58.860933525812875</v>
      </c>
      <c r="Y479" s="4">
        <f t="shared" si="113"/>
        <v>77.096327096327087</v>
      </c>
      <c r="Z479" s="4">
        <f t="shared" si="114"/>
        <v>71.854696519575882</v>
      </c>
      <c r="AA479" s="4">
        <f t="shared" si="115"/>
        <v>-3.9059785708579113</v>
      </c>
      <c r="AB479" s="4">
        <f t="shared" si="116"/>
        <v>-3.9059785708579113</v>
      </c>
      <c r="AC479" s="4">
        <f t="shared" si="117"/>
        <v>-3.9059785708579398</v>
      </c>
      <c r="AF479">
        <v>1.78</v>
      </c>
      <c r="AG479">
        <v>2.08</v>
      </c>
    </row>
    <row r="480" spans="1:35" ht="15" x14ac:dyDescent="0.25">
      <c r="A480">
        <v>2.04</v>
      </c>
      <c r="B480">
        <v>3.68</v>
      </c>
      <c r="C480">
        <v>3.83</v>
      </c>
      <c r="D480" s="48">
        <f t="shared" si="121"/>
        <v>2.3031814610280366E-2</v>
      </c>
      <c r="E480" s="49">
        <f>IF(OR($A480="",$B480="",$C480=""),"",A480*'MPTO_working_3-way'!$I479)</f>
        <v>2.0869849018049722</v>
      </c>
      <c r="F480" s="50">
        <f>IF(OR($A480="",$B480="",$C480=""),"",B480*'MPTO_working_3-way'!$I479)</f>
        <v>3.7647570777658319</v>
      </c>
      <c r="G480" s="51">
        <f>IF(OR($A480="",$B480="",$C480=""),"",C480*'MPTO_working_3-way'!$I479)</f>
        <v>3.9182118499573737</v>
      </c>
      <c r="H480" s="17"/>
      <c r="I480" s="21"/>
      <c r="J480" s="22"/>
      <c r="K480" s="17"/>
      <c r="L480" s="21"/>
      <c r="M480" s="22"/>
      <c r="N480" s="52">
        <f t="shared" si="118"/>
        <v>47.916015067245063</v>
      </c>
      <c r="O480" s="53">
        <f t="shared" si="119"/>
        <v>26.562138787277156</v>
      </c>
      <c r="P480" s="53">
        <f t="shared" si="120"/>
        <v>25.521846145477788</v>
      </c>
      <c r="Q480" t="s">
        <v>253</v>
      </c>
      <c r="R480" t="s">
        <v>277</v>
      </c>
      <c r="S480" s="38" t="s">
        <v>506</v>
      </c>
      <c r="T480" s="4">
        <v>100</v>
      </c>
      <c r="U480" s="4">
        <f t="shared" si="109"/>
        <v>50.980392156862742</v>
      </c>
      <c r="V480" s="4">
        <f t="shared" si="110"/>
        <v>72.826086956521735</v>
      </c>
      <c r="W480" s="4">
        <f t="shared" si="111"/>
        <v>73.890339425587456</v>
      </c>
      <c r="X480" s="4">
        <f t="shared" si="112"/>
        <v>53.283573617890788</v>
      </c>
      <c r="Y480" s="4">
        <f t="shared" si="113"/>
        <v>75.129268417549781</v>
      </c>
      <c r="Z480" s="4">
        <f t="shared" si="114"/>
        <v>76.193520886615502</v>
      </c>
      <c r="AA480" s="4">
        <f t="shared" si="115"/>
        <v>-2.3031814610280463</v>
      </c>
      <c r="AB480" s="4">
        <f t="shared" si="116"/>
        <v>-2.3031814610280463</v>
      </c>
      <c r="AC480" s="4">
        <f t="shared" si="117"/>
        <v>-2.3031814610280463</v>
      </c>
      <c r="AF480">
        <v>1.79</v>
      </c>
      <c r="AG480">
        <v>2.12</v>
      </c>
    </row>
    <row r="481" spans="1:33" ht="15" x14ac:dyDescent="0.25">
      <c r="A481">
        <v>7.8</v>
      </c>
      <c r="B481">
        <v>5.17</v>
      </c>
      <c r="C481">
        <v>1.42</v>
      </c>
      <c r="D481" s="48">
        <f t="shared" si="121"/>
        <v>2.5854077996721125E-2</v>
      </c>
      <c r="E481" s="49">
        <f>IF(OR($A481="",$B481="",$C481=""),"",A481*'MPTO_working_3-way'!$I480)</f>
        <v>8.0016618083744238</v>
      </c>
      <c r="F481" s="50">
        <f>IF(OR($A481="",$B481="",$C481=""),"",B481*'MPTO_working_3-way'!$I480)</f>
        <v>5.3036655832430482</v>
      </c>
      <c r="G481" s="51">
        <f>IF(OR($A481="",$B481="",$C481=""),"",C481*'MPTO_working_3-way'!$I480)</f>
        <v>1.4567127907553439</v>
      </c>
      <c r="H481" s="17"/>
      <c r="I481" s="21"/>
      <c r="J481" s="22"/>
      <c r="K481" s="17"/>
      <c r="L481" s="21"/>
      <c r="M481" s="22"/>
      <c r="N481" s="52">
        <f t="shared" si="118"/>
        <v>12.497403963679325</v>
      </c>
      <c r="O481" s="53">
        <f t="shared" si="119"/>
        <v>18.854884123152559</v>
      </c>
      <c r="P481" s="53">
        <f t="shared" si="120"/>
        <v>68.647711913168123</v>
      </c>
      <c r="Q481" t="s">
        <v>249</v>
      </c>
      <c r="R481" t="s">
        <v>287</v>
      </c>
      <c r="S481" s="38" t="s">
        <v>506</v>
      </c>
      <c r="T481" s="4">
        <v>100</v>
      </c>
      <c r="U481" s="4">
        <f t="shared" si="109"/>
        <v>87.179487179487197</v>
      </c>
      <c r="V481" s="4">
        <f t="shared" si="110"/>
        <v>80.657640232108321</v>
      </c>
      <c r="W481" s="4">
        <f t="shared" si="111"/>
        <v>29.577464788732396</v>
      </c>
      <c r="X481" s="4">
        <f t="shared" si="112"/>
        <v>89.764894979159294</v>
      </c>
      <c r="Y481" s="4">
        <f t="shared" si="113"/>
        <v>83.243048031780432</v>
      </c>
      <c r="Z481" s="4">
        <f t="shared" si="114"/>
        <v>32.162872588404504</v>
      </c>
      <c r="AA481" s="4">
        <f t="shared" si="115"/>
        <v>-2.5854077996720974</v>
      </c>
      <c r="AB481" s="4">
        <f t="shared" si="116"/>
        <v>-2.5854077996721117</v>
      </c>
      <c r="AC481" s="4">
        <f t="shared" si="117"/>
        <v>-2.5854077996721081</v>
      </c>
      <c r="AF481">
        <v>1.56</v>
      </c>
      <c r="AG481">
        <v>2.58</v>
      </c>
    </row>
    <row r="482" spans="1:33" ht="15" x14ac:dyDescent="0.25">
      <c r="A482">
        <v>2.46</v>
      </c>
      <c r="B482">
        <v>3.02</v>
      </c>
      <c r="C482">
        <v>3.33</v>
      </c>
      <c r="D482" s="48">
        <f t="shared" si="121"/>
        <v>3.7930193155520264E-2</v>
      </c>
      <c r="E482" s="49">
        <f>IF(OR($A482="",$B482="",$C482=""),"",A482*'MPTO_working_3-way'!$I481)</f>
        <v>2.5533082751625797</v>
      </c>
      <c r="F482" s="50">
        <f>IF(OR($A482="",$B482="",$C482=""),"",B482*'MPTO_working_3-way'!$I481)</f>
        <v>3.1345491833296713</v>
      </c>
      <c r="G482" s="51">
        <f>IF(OR($A482="",$B482="",$C482=""),"",C482*'MPTO_working_3-way'!$I481)</f>
        <v>3.4563075432078825</v>
      </c>
      <c r="H482" s="17"/>
      <c r="I482" s="21"/>
      <c r="J482" s="22"/>
      <c r="K482" s="17"/>
      <c r="L482" s="21"/>
      <c r="M482" s="22"/>
      <c r="N482" s="52">
        <f t="shared" si="118"/>
        <v>39.164875221983365</v>
      </c>
      <c r="O482" s="53">
        <f t="shared" si="119"/>
        <v>31.902514253668567</v>
      </c>
      <c r="P482" s="53">
        <f t="shared" si="120"/>
        <v>28.932610524348068</v>
      </c>
      <c r="Q482" t="s">
        <v>263</v>
      </c>
      <c r="R482" t="s">
        <v>265</v>
      </c>
      <c r="S482" s="38" t="s">
        <v>506</v>
      </c>
      <c r="T482" s="4">
        <v>100</v>
      </c>
      <c r="U482" s="4">
        <f t="shared" si="109"/>
        <v>59.349593495934961</v>
      </c>
      <c r="V482" s="4">
        <f t="shared" si="110"/>
        <v>66.88741721854305</v>
      </c>
      <c r="W482" s="4">
        <f t="shared" si="111"/>
        <v>69.969969969969966</v>
      </c>
      <c r="X482" s="4">
        <f t="shared" si="112"/>
        <v>63.142612811486984</v>
      </c>
      <c r="Y482" s="4">
        <f t="shared" si="113"/>
        <v>70.680436534095065</v>
      </c>
      <c r="Z482" s="4">
        <f t="shared" si="114"/>
        <v>73.762989285521996</v>
      </c>
      <c r="AA482" s="4">
        <f t="shared" si="115"/>
        <v>-3.7930193155520229</v>
      </c>
      <c r="AB482" s="4">
        <f t="shared" si="116"/>
        <v>-3.7930193155520158</v>
      </c>
      <c r="AC482" s="4">
        <f t="shared" si="117"/>
        <v>-3.79301931555203</v>
      </c>
      <c r="AF482">
        <v>2.66</v>
      </c>
      <c r="AG482">
        <v>1.5</v>
      </c>
    </row>
    <row r="483" spans="1:33" ht="15" x14ac:dyDescent="0.25">
      <c r="A483">
        <v>2.95</v>
      </c>
      <c r="B483">
        <v>2.96</v>
      </c>
      <c r="C483">
        <v>2.76</v>
      </c>
      <c r="D483" s="48">
        <f t="shared" si="121"/>
        <v>3.9139729265005752E-2</v>
      </c>
      <c r="E483" s="49">
        <f>IF(OR($A483="",$B483="",$C483=""),"",A483*'MPTO_working_3-way'!$I482)</f>
        <v>3.0654622013317669</v>
      </c>
      <c r="F483" s="50">
        <f>IF(OR($A483="",$B483="",$C483=""),"",B483*'MPTO_working_3-way'!$I482)</f>
        <v>3.0758535986244171</v>
      </c>
      <c r="G483" s="51">
        <f>IF(OR($A483="",$B483="",$C483=""),"",C483*'MPTO_working_3-way'!$I482)</f>
        <v>2.8680256527714159</v>
      </c>
      <c r="H483" s="17"/>
      <c r="I483" s="21"/>
      <c r="J483" s="22"/>
      <c r="K483" s="17"/>
      <c r="L483" s="21"/>
      <c r="M483" s="22"/>
      <c r="N483" s="52">
        <f t="shared" si="118"/>
        <v>32.621508089891229</v>
      </c>
      <c r="O483" s="53">
        <f t="shared" si="119"/>
        <v>32.511300292290244</v>
      </c>
      <c r="P483" s="53">
        <f t="shared" si="120"/>
        <v>34.86719161781852</v>
      </c>
      <c r="Q483" t="s">
        <v>256</v>
      </c>
      <c r="R483" t="s">
        <v>280</v>
      </c>
      <c r="S483" s="38" t="s">
        <v>506</v>
      </c>
      <c r="T483" s="4">
        <v>100</v>
      </c>
      <c r="U483" s="4">
        <f t="shared" si="109"/>
        <v>66.101694915254228</v>
      </c>
      <c r="V483" s="4">
        <f t="shared" si="110"/>
        <v>66.21621621621621</v>
      </c>
      <c r="W483" s="4">
        <f t="shared" si="111"/>
        <v>63.768115942028999</v>
      </c>
      <c r="X483" s="4">
        <f t="shared" si="112"/>
        <v>70.015667841754805</v>
      </c>
      <c r="Y483" s="4">
        <f t="shared" si="113"/>
        <v>70.130189142716787</v>
      </c>
      <c r="Z483" s="4">
        <f t="shared" si="114"/>
        <v>67.682088868529547</v>
      </c>
      <c r="AA483" s="4">
        <f t="shared" si="115"/>
        <v>-3.9139729265005769</v>
      </c>
      <c r="AB483" s="4">
        <f t="shared" si="116"/>
        <v>-3.9139729265005769</v>
      </c>
      <c r="AC483" s="4">
        <f t="shared" si="117"/>
        <v>-3.9139729265005485</v>
      </c>
      <c r="AF483">
        <v>2.59</v>
      </c>
      <c r="AG483">
        <v>1.52</v>
      </c>
    </row>
    <row r="484" spans="1:33" ht="15" x14ac:dyDescent="0.25">
      <c r="A484">
        <v>3.03</v>
      </c>
      <c r="B484">
        <v>2.95</v>
      </c>
      <c r="C484">
        <v>2.71</v>
      </c>
      <c r="D484" s="48">
        <f t="shared" si="121"/>
        <v>3.8019744184687898E-2</v>
      </c>
      <c r="E484" s="49">
        <f>IF(OR($A484="",$B484="",$C484=""),"",A484*'MPTO_working_3-way'!$I483)</f>
        <v>3.145199824879604</v>
      </c>
      <c r="F484" s="50">
        <f>IF(OR($A484="",$B484="",$C484=""),"",B484*'MPTO_working_3-way'!$I483)</f>
        <v>3.0621582453448295</v>
      </c>
      <c r="G484" s="51">
        <f>IF(OR($A484="",$B484="",$C484=""),"",C484*'MPTO_working_3-way'!$I483)</f>
        <v>2.8130335067405041</v>
      </c>
      <c r="H484" s="17"/>
      <c r="I484" s="21"/>
      <c r="J484" s="22"/>
      <c r="K484" s="17"/>
      <c r="L484" s="21"/>
      <c r="M484" s="22"/>
      <c r="N484" s="52">
        <f t="shared" si="118"/>
        <v>31.794482248461886</v>
      </c>
      <c r="O484" s="53">
        <f t="shared" si="119"/>
        <v>32.656705495877794</v>
      </c>
      <c r="P484" s="53">
        <f t="shared" si="120"/>
        <v>35.548812255660337</v>
      </c>
      <c r="Q484" t="s">
        <v>262</v>
      </c>
      <c r="R484" t="s">
        <v>255</v>
      </c>
      <c r="S484" s="38" t="s">
        <v>506</v>
      </c>
      <c r="T484" s="4">
        <v>100</v>
      </c>
      <c r="U484" s="4">
        <f t="shared" si="109"/>
        <v>66.996699669967001</v>
      </c>
      <c r="V484" s="4">
        <f t="shared" si="110"/>
        <v>66.101694915254228</v>
      </c>
      <c r="W484" s="4">
        <f t="shared" si="111"/>
        <v>63.099630996309962</v>
      </c>
      <c r="X484" s="4">
        <f t="shared" si="112"/>
        <v>70.798674088435803</v>
      </c>
      <c r="Y484" s="4">
        <f t="shared" si="113"/>
        <v>69.903669333723045</v>
      </c>
      <c r="Z484" s="4">
        <f t="shared" si="114"/>
        <v>66.901605414778771</v>
      </c>
      <c r="AA484" s="4">
        <f t="shared" si="115"/>
        <v>-3.8019744184688022</v>
      </c>
      <c r="AB484" s="4">
        <f t="shared" si="116"/>
        <v>-3.8019744184688165</v>
      </c>
      <c r="AC484" s="4">
        <f t="shared" si="117"/>
        <v>-3.8019744184688093</v>
      </c>
      <c r="AF484">
        <v>2.56</v>
      </c>
      <c r="AG484">
        <v>1.53</v>
      </c>
    </row>
    <row r="485" spans="1:33" ht="15" x14ac:dyDescent="0.25">
      <c r="A485">
        <v>2.04</v>
      </c>
      <c r="B485">
        <v>3.13</v>
      </c>
      <c r="C485">
        <v>4.3499999999999996</v>
      </c>
      <c r="D485" s="48">
        <f t="shared" si="121"/>
        <v>3.9569953794010626E-2</v>
      </c>
      <c r="E485" s="49">
        <f>IF(OR($A485="",$B485="",$C485=""),"",A485*'MPTO_working_3-way'!$I484)</f>
        <v>2.1207227057397815</v>
      </c>
      <c r="F485" s="50">
        <f>IF(OR($A485="",$B485="",$C485=""),"",B485*'MPTO_working_3-way'!$I484)</f>
        <v>3.253853955375253</v>
      </c>
      <c r="G485" s="51">
        <f>IF(OR($A485="",$B485="",$C485=""),"",C485*'MPTO_working_3-way'!$I484)</f>
        <v>4.5221292990039457</v>
      </c>
      <c r="H485" s="17"/>
      <c r="I485" s="21"/>
      <c r="J485" s="22"/>
      <c r="K485" s="17"/>
      <c r="L485" s="21"/>
      <c r="M485" s="22"/>
      <c r="N485" s="52">
        <f t="shared" si="118"/>
        <v>47.153736662199094</v>
      </c>
      <c r="O485" s="53">
        <f t="shared" si="119"/>
        <v>30.732786834148929</v>
      </c>
      <c r="P485" s="53">
        <f t="shared" si="120"/>
        <v>22.113476503651992</v>
      </c>
      <c r="Q485" t="s">
        <v>266</v>
      </c>
      <c r="R485" t="s">
        <v>261</v>
      </c>
      <c r="S485" s="38" t="s">
        <v>506</v>
      </c>
      <c r="T485" s="4">
        <v>100</v>
      </c>
      <c r="U485" s="4">
        <f t="shared" si="109"/>
        <v>50.980392156862742</v>
      </c>
      <c r="V485" s="4">
        <f t="shared" si="110"/>
        <v>68.051118210862612</v>
      </c>
      <c r="W485" s="4">
        <f t="shared" si="111"/>
        <v>77.011494252873561</v>
      </c>
      <c r="X485" s="4">
        <f t="shared" si="112"/>
        <v>54.937387536263813</v>
      </c>
      <c r="Y485" s="4">
        <f t="shared" si="113"/>
        <v>72.00811359026369</v>
      </c>
      <c r="Z485" s="4">
        <f t="shared" si="114"/>
        <v>80.968489632274625</v>
      </c>
      <c r="AA485" s="4">
        <f t="shared" si="115"/>
        <v>-3.9569953794010715</v>
      </c>
      <c r="AB485" s="4">
        <f t="shared" si="116"/>
        <v>-3.9569953794010786</v>
      </c>
      <c r="AC485" s="4">
        <f t="shared" si="117"/>
        <v>-3.9569953794010644</v>
      </c>
      <c r="AF485">
        <v>2.59</v>
      </c>
      <c r="AG485">
        <v>1.52</v>
      </c>
    </row>
    <row r="486" spans="1:33" ht="15" x14ac:dyDescent="0.25">
      <c r="A486">
        <v>2.25</v>
      </c>
      <c r="B486">
        <v>3.14</v>
      </c>
      <c r="C486">
        <v>3.63</v>
      </c>
      <c r="D486" s="48">
        <f t="shared" si="121"/>
        <v>3.8397875687973926E-2</v>
      </c>
      <c r="E486" s="49">
        <f>IF(OR($A486="",$B486="",$C486=""),"",A486*'MPTO_working_3-way'!$I485)</f>
        <v>2.3363952202979412</v>
      </c>
      <c r="F486" s="50">
        <f>IF(OR($A486="",$B486="",$C486=""),"",B486*'MPTO_working_3-way'!$I485)</f>
        <v>3.260569329660238</v>
      </c>
      <c r="G486" s="51">
        <f>IF(OR($A486="",$B486="",$C486=""),"",C486*'MPTO_working_3-way'!$I485)</f>
        <v>3.7693842887473452</v>
      </c>
      <c r="H486" s="17"/>
      <c r="I486" s="21"/>
      <c r="J486" s="22"/>
      <c r="K486" s="17"/>
      <c r="L486" s="21"/>
      <c r="M486" s="22"/>
      <c r="N486" s="52">
        <f t="shared" si="118"/>
        <v>42.800977818833161</v>
      </c>
      <c r="O486" s="53">
        <f t="shared" si="119"/>
        <v>30.669490475278536</v>
      </c>
      <c r="P486" s="53">
        <f t="shared" si="120"/>
        <v>26.529531705888321</v>
      </c>
      <c r="Q486" t="s">
        <v>281</v>
      </c>
      <c r="R486" t="s">
        <v>271</v>
      </c>
      <c r="S486" s="38" t="s">
        <v>506</v>
      </c>
      <c r="T486" s="4">
        <v>100</v>
      </c>
      <c r="U486" s="4">
        <f t="shared" si="109"/>
        <v>55.55555555555555</v>
      </c>
      <c r="V486" s="4">
        <f t="shared" si="110"/>
        <v>68.152866242038215</v>
      </c>
      <c r="W486" s="4">
        <f t="shared" si="111"/>
        <v>72.451790633608823</v>
      </c>
      <c r="X486" s="4">
        <f t="shared" si="112"/>
        <v>59.395343124352976</v>
      </c>
      <c r="Y486" s="4">
        <f t="shared" si="113"/>
        <v>71.992653810835634</v>
      </c>
      <c r="Z486" s="4">
        <f t="shared" si="114"/>
        <v>76.291578202406214</v>
      </c>
      <c r="AA486" s="4">
        <f t="shared" si="115"/>
        <v>-3.8397875687974263</v>
      </c>
      <c r="AB486" s="4">
        <f t="shared" si="116"/>
        <v>-3.8397875687974192</v>
      </c>
      <c r="AC486" s="4">
        <f t="shared" si="117"/>
        <v>-3.8397875687973908</v>
      </c>
      <c r="AF486">
        <v>2.64</v>
      </c>
      <c r="AG486">
        <v>1.51</v>
      </c>
    </row>
    <row r="487" spans="1:33" ht="15" x14ac:dyDescent="0.25">
      <c r="A487">
        <v>2.0299999999999998</v>
      </c>
      <c r="B487">
        <v>3.05</v>
      </c>
      <c r="C487">
        <v>4.5199999999999996</v>
      </c>
      <c r="D487" s="48">
        <f t="shared" si="121"/>
        <v>4.171862795053749E-2</v>
      </c>
      <c r="E487" s="49">
        <f>IF(OR($A487="",$B487="",$C487=""),"",A487*'MPTO_working_3-way'!$I486)</f>
        <v>2.114688814739591</v>
      </c>
      <c r="F487" s="50">
        <f>IF(OR($A487="",$B487="",$C487=""),"",B487*'MPTO_working_3-way'!$I486)</f>
        <v>3.1772418152491393</v>
      </c>
      <c r="G487" s="51">
        <f>IF(OR($A487="",$B487="",$C487=""),"",C487*'MPTO_working_3-way'!$I486)</f>
        <v>4.7085681983364287</v>
      </c>
      <c r="H487" s="17"/>
      <c r="I487" s="21"/>
      <c r="J487" s="22"/>
      <c r="K487" s="17"/>
      <c r="L487" s="21"/>
      <c r="M487" s="22"/>
      <c r="N487" s="52">
        <f t="shared" si="118"/>
        <v>47.288281520661606</v>
      </c>
      <c r="O487" s="53">
        <f t="shared" si="119"/>
        <v>31.473839831784613</v>
      </c>
      <c r="P487" s="53">
        <f t="shared" si="120"/>
        <v>21.237878647553778</v>
      </c>
      <c r="Q487" t="s">
        <v>259</v>
      </c>
      <c r="R487" t="s">
        <v>257</v>
      </c>
      <c r="S487" s="38" t="s">
        <v>506</v>
      </c>
      <c r="T487" s="4">
        <v>100</v>
      </c>
      <c r="U487" s="4">
        <f t="shared" si="109"/>
        <v>50.73891625615763</v>
      </c>
      <c r="V487" s="4">
        <f t="shared" si="110"/>
        <v>67.21311475409837</v>
      </c>
      <c r="W487" s="4">
        <f t="shared" si="111"/>
        <v>77.876106194690252</v>
      </c>
      <c r="X487" s="4">
        <f t="shared" si="112"/>
        <v>54.910779051211378</v>
      </c>
      <c r="Y487" s="4">
        <f t="shared" si="113"/>
        <v>71.384977549152111</v>
      </c>
      <c r="Z487" s="4">
        <f t="shared" si="114"/>
        <v>82.047968989744007</v>
      </c>
      <c r="AA487" s="4">
        <f t="shared" si="115"/>
        <v>-4.1718627950537481</v>
      </c>
      <c r="AB487" s="4">
        <f t="shared" si="116"/>
        <v>-4.171862795053741</v>
      </c>
      <c r="AC487" s="4">
        <f t="shared" si="117"/>
        <v>-4.1718627950537552</v>
      </c>
      <c r="AF487">
        <v>2.5099999999999998</v>
      </c>
      <c r="AG487">
        <v>1.55</v>
      </c>
    </row>
    <row r="488" spans="1:33" ht="15" x14ac:dyDescent="0.25">
      <c r="A488">
        <v>3.25</v>
      </c>
      <c r="B488">
        <v>2.86</v>
      </c>
      <c r="C488">
        <v>2.62</v>
      </c>
      <c r="D488" s="48">
        <f t="shared" si="121"/>
        <v>3.9022046655634579E-2</v>
      </c>
      <c r="E488" s="49">
        <f>IF(OR($A488="",$B488="",$C488=""),"",A488*'MPTO_working_3-way'!$I487)</f>
        <v>3.3768216516308125</v>
      </c>
      <c r="F488" s="50">
        <f>IF(OR($A488="",$B488="",$C488=""),"",B488*'MPTO_working_3-way'!$I487)</f>
        <v>2.9716030534351145</v>
      </c>
      <c r="G488" s="51">
        <f>IF(OR($A488="",$B488="",$C488=""),"",C488*'MPTO_working_3-way'!$I487)</f>
        <v>2.7222377622377629</v>
      </c>
      <c r="H488" s="17"/>
      <c r="I488" s="21"/>
      <c r="J488" s="22"/>
      <c r="K488" s="17"/>
      <c r="L488" s="21"/>
      <c r="M488" s="22"/>
      <c r="N488" s="52">
        <f t="shared" si="118"/>
        <v>29.613645704891077</v>
      </c>
      <c r="O488" s="53">
        <f t="shared" si="119"/>
        <v>33.651870119194413</v>
      </c>
      <c r="P488" s="53">
        <f t="shared" si="120"/>
        <v>36.734484175914503</v>
      </c>
      <c r="Q488" t="s">
        <v>268</v>
      </c>
      <c r="R488" t="s">
        <v>260</v>
      </c>
      <c r="S488" s="38" t="s">
        <v>506</v>
      </c>
      <c r="T488" s="4">
        <v>100</v>
      </c>
      <c r="U488" s="4">
        <f t="shared" si="109"/>
        <v>69.230769230769241</v>
      </c>
      <c r="V488" s="4">
        <f t="shared" si="110"/>
        <v>65.03496503496504</v>
      </c>
      <c r="W488" s="4">
        <f t="shared" si="111"/>
        <v>61.832061068702288</v>
      </c>
      <c r="X488" s="4">
        <f t="shared" si="112"/>
        <v>73.132973896332672</v>
      </c>
      <c r="Y488" s="4">
        <f t="shared" si="113"/>
        <v>68.937169700528472</v>
      </c>
      <c r="Z488" s="4">
        <f t="shared" si="114"/>
        <v>65.734265734265733</v>
      </c>
      <c r="AA488" s="4">
        <f t="shared" si="115"/>
        <v>-3.9022046655634313</v>
      </c>
      <c r="AB488" s="4">
        <f t="shared" si="116"/>
        <v>-3.9022046655634313</v>
      </c>
      <c r="AC488" s="4">
        <f t="shared" si="117"/>
        <v>-3.9022046655634455</v>
      </c>
      <c r="AF488">
        <v>2.4</v>
      </c>
      <c r="AG488">
        <v>1.6</v>
      </c>
    </row>
    <row r="489" spans="1:33" ht="15" x14ac:dyDescent="0.25">
      <c r="A489">
        <v>3.84</v>
      </c>
      <c r="B489">
        <v>2.99</v>
      </c>
      <c r="C489">
        <v>2.25</v>
      </c>
      <c r="D489" s="48">
        <f t="shared" si="121"/>
        <v>3.9309271646228217E-2</v>
      </c>
      <c r="E489" s="49">
        <f>IF(OR($A489="",$B489="",$C489=""),"",A489*'MPTO_working_3-way'!$I488)</f>
        <v>3.9909476031215161</v>
      </c>
      <c r="F489" s="50">
        <f>IF(OR($A489="",$B489="",$C489=""),"",B489*'MPTO_working_3-way'!$I488)</f>
        <v>3.1075347222222227</v>
      </c>
      <c r="G489" s="51">
        <f>IF(OR($A489="",$B489="",$C489=""),"",C489*'MPTO_working_3-way'!$I488)</f>
        <v>2.3384458612040135</v>
      </c>
      <c r="H489" s="17"/>
      <c r="I489" s="21"/>
      <c r="J489" s="22"/>
      <c r="K489" s="17"/>
      <c r="L489" s="21"/>
      <c r="M489" s="22"/>
      <c r="N489" s="52">
        <f t="shared" si="118"/>
        <v>25.05670581136798</v>
      </c>
      <c r="O489" s="53">
        <f t="shared" si="119"/>
        <v>32.179849603897331</v>
      </c>
      <c r="P489" s="53">
        <f t="shared" si="120"/>
        <v>42.763444584734685</v>
      </c>
      <c r="Q489" t="s">
        <v>270</v>
      </c>
      <c r="R489" t="s">
        <v>264</v>
      </c>
      <c r="S489" s="38" t="s">
        <v>506</v>
      </c>
      <c r="T489" s="4">
        <v>100</v>
      </c>
      <c r="U489" s="4">
        <f t="shared" si="109"/>
        <v>73.958333333333343</v>
      </c>
      <c r="V489" s="4">
        <f t="shared" si="110"/>
        <v>66.555183946488299</v>
      </c>
      <c r="W489" s="4">
        <f t="shared" si="111"/>
        <v>55.55555555555555</v>
      </c>
      <c r="X489" s="4">
        <f t="shared" si="112"/>
        <v>77.889260497956144</v>
      </c>
      <c r="Y489" s="4">
        <f t="shared" si="113"/>
        <v>70.486111111111114</v>
      </c>
      <c r="Z489" s="4">
        <f t="shared" si="114"/>
        <v>59.48648272017838</v>
      </c>
      <c r="AA489" s="4">
        <f t="shared" si="115"/>
        <v>-3.9309271646228012</v>
      </c>
      <c r="AB489" s="4">
        <f t="shared" si="116"/>
        <v>-3.9309271646228154</v>
      </c>
      <c r="AC489" s="4">
        <f t="shared" si="117"/>
        <v>-3.9309271646228297</v>
      </c>
      <c r="AF489">
        <v>2.37</v>
      </c>
      <c r="AG489">
        <v>1.61</v>
      </c>
    </row>
    <row r="490" spans="1:33" ht="15" x14ac:dyDescent="0.25">
      <c r="A490">
        <v>1.1499999999999999</v>
      </c>
      <c r="B490">
        <v>7.91</v>
      </c>
      <c r="C490">
        <v>17.63</v>
      </c>
      <c r="D490" s="48">
        <f t="shared" si="121"/>
        <v>5.2708965154892651E-2</v>
      </c>
      <c r="E490" s="49">
        <f>IF(OR($A490="",$B490="",$C490=""),"",A490*'MPTO_working_3-way'!$I489)</f>
        <v>1.2106153099281265</v>
      </c>
      <c r="F490" s="50">
        <f>IF(OR($A490="",$B490="",$C490=""),"",B490*'MPTO_working_3-way'!$I489)</f>
        <v>8.3269279143752009</v>
      </c>
      <c r="G490" s="51">
        <f>IF(OR($A490="",$B490="",$C490=""),"",C490*'MPTO_working_3-way'!$I489)</f>
        <v>18.559259055680755</v>
      </c>
      <c r="H490" s="17"/>
      <c r="I490" s="21"/>
      <c r="J490" s="22"/>
      <c r="K490" s="17"/>
      <c r="L490" s="21"/>
      <c r="M490" s="22"/>
      <c r="N490" s="52">
        <f t="shared" si="118"/>
        <v>82.602622963637344</v>
      </c>
      <c r="O490" s="53">
        <f t="shared" si="119"/>
        <v>12.009230898632483</v>
      </c>
      <c r="P490" s="53">
        <f t="shared" si="120"/>
        <v>5.3881461377301729</v>
      </c>
      <c r="Q490" t="s">
        <v>89</v>
      </c>
      <c r="R490" t="s">
        <v>408</v>
      </c>
      <c r="S490" s="38" t="s">
        <v>506</v>
      </c>
      <c r="T490" s="4">
        <v>100</v>
      </c>
      <c r="U490" s="4">
        <f t="shared" ref="U490:U553" si="122">(1/A490)*((T490*A490)-T490)</f>
        <v>13.043478260869554</v>
      </c>
      <c r="V490" s="4">
        <f t="shared" ref="V490:V553" si="123">(1/B490)*((T490*B490)-T490)</f>
        <v>87.357774968394423</v>
      </c>
      <c r="W490" s="4">
        <f t="shared" ref="W490:W553" si="124">(1/C490)*((T490*C490)-T490)</f>
        <v>94.327850255246744</v>
      </c>
      <c r="X490" s="4">
        <f t="shared" ref="X490:X553" si="125">((1/B490)+(1/C490))*T490</f>
        <v>18.314374776358822</v>
      </c>
      <c r="Y490" s="4">
        <f t="shared" ref="Y490:Y553" si="126">((1/A490)+(1/C490))*T490</f>
        <v>92.628671483883707</v>
      </c>
      <c r="Z490" s="4">
        <f t="shared" ref="Z490:Z553" si="127">((1/A490)+(1/B490))*T490</f>
        <v>99.598746770736</v>
      </c>
      <c r="AA490" s="4">
        <f t="shared" ref="AA490:AA553" si="128">U490-X490</f>
        <v>-5.2708965154892677</v>
      </c>
      <c r="AB490" s="4">
        <f t="shared" ref="AB490:AB553" si="129">V490-Y490</f>
        <v>-5.2708965154892837</v>
      </c>
      <c r="AC490" s="4">
        <f t="shared" ref="AC490:AC553" si="130">W490-Z490</f>
        <v>-5.2708965154892553</v>
      </c>
      <c r="AF490">
        <v>1.57</v>
      </c>
      <c r="AG490">
        <v>2.41</v>
      </c>
    </row>
    <row r="491" spans="1:33" ht="15" x14ac:dyDescent="0.25">
      <c r="A491">
        <v>1.89</v>
      </c>
      <c r="B491">
        <v>2.99</v>
      </c>
      <c r="C491">
        <v>5.25</v>
      </c>
      <c r="D491" s="48">
        <f t="shared" si="121"/>
        <v>5.4024880111836815E-2</v>
      </c>
      <c r="E491" s="49">
        <f>IF(OR($A491="",$B491="",$C491=""),"",A491*'MPTO_working_3-way'!$I490)</f>
        <v>1.9921070234113716</v>
      </c>
      <c r="F491" s="50">
        <f>IF(OR($A491="",$B491="",$C491=""),"",B491*'MPTO_working_3-way'!$I490)</f>
        <v>3.1515343915343923</v>
      </c>
      <c r="G491" s="51">
        <f>IF(OR($A491="",$B491="",$C491=""),"",C491*'MPTO_working_3-way'!$I490)</f>
        <v>5.5336306205871431</v>
      </c>
      <c r="H491" s="17"/>
      <c r="I491" s="21"/>
      <c r="J491" s="22"/>
      <c r="K491" s="17"/>
      <c r="L491" s="21"/>
      <c r="M491" s="22"/>
      <c r="N491" s="52">
        <f t="shared" si="118"/>
        <v>50.198106238667641</v>
      </c>
      <c r="O491" s="53">
        <f t="shared" si="119"/>
        <v>31.730575515411985</v>
      </c>
      <c r="P491" s="53">
        <f t="shared" si="120"/>
        <v>18.071318245920352</v>
      </c>
      <c r="Q491" t="s">
        <v>344</v>
      </c>
      <c r="R491" t="s">
        <v>403</v>
      </c>
      <c r="S491" s="38" t="s">
        <v>506</v>
      </c>
      <c r="T491" s="4">
        <v>100</v>
      </c>
      <c r="U491" s="4">
        <f t="shared" si="122"/>
        <v>47.089947089947096</v>
      </c>
      <c r="V491" s="4">
        <f t="shared" si="123"/>
        <v>66.555183946488299</v>
      </c>
      <c r="W491" s="4">
        <f t="shared" si="124"/>
        <v>80.952380952380949</v>
      </c>
      <c r="X491" s="4">
        <f t="shared" si="125"/>
        <v>52.492435101130752</v>
      </c>
      <c r="Y491" s="4">
        <f t="shared" si="126"/>
        <v>71.957671957671963</v>
      </c>
      <c r="Z491" s="4">
        <f t="shared" si="127"/>
        <v>86.354868963564627</v>
      </c>
      <c r="AA491" s="4">
        <f t="shared" si="128"/>
        <v>-5.4024880111836566</v>
      </c>
      <c r="AB491" s="4">
        <f t="shared" si="129"/>
        <v>-5.4024880111836637</v>
      </c>
      <c r="AC491" s="4">
        <f t="shared" si="130"/>
        <v>-5.4024880111836779</v>
      </c>
      <c r="AF491">
        <v>2.37</v>
      </c>
      <c r="AG491">
        <v>1.58</v>
      </c>
    </row>
    <row r="492" spans="1:33" ht="15" x14ac:dyDescent="0.25">
      <c r="A492">
        <v>2.27</v>
      </c>
      <c r="B492">
        <v>2.89</v>
      </c>
      <c r="C492">
        <v>3.79</v>
      </c>
      <c r="D492" s="48">
        <f t="shared" si="121"/>
        <v>5.0401638350971556E-2</v>
      </c>
      <c r="E492" s="49">
        <f>IF(OR($A492="",$B492="",$C492=""),"",A492*'MPTO_working_3-way'!$I491)</f>
        <v>2.3844117190567053</v>
      </c>
      <c r="F492" s="50">
        <f>IF(OR($A492="",$B492="",$C492=""),"",B492*'MPTO_working_3-way'!$I491)</f>
        <v>3.0356607348343081</v>
      </c>
      <c r="G492" s="51">
        <f>IF(OR($A492="",$B492="",$C492=""),"",C492*'MPTO_working_3-way'!$I491)</f>
        <v>3.9810222093501824</v>
      </c>
      <c r="H492" s="17"/>
      <c r="I492" s="21"/>
      <c r="J492" s="22"/>
      <c r="K492" s="17"/>
      <c r="L492" s="21"/>
      <c r="M492" s="22"/>
      <c r="N492" s="52">
        <f t="shared" si="118"/>
        <v>41.939065808467376</v>
      </c>
      <c r="O492" s="53">
        <f t="shared" si="119"/>
        <v>32.941757572740812</v>
      </c>
      <c r="P492" s="53">
        <f t="shared" si="120"/>
        <v>25.119176618791805</v>
      </c>
      <c r="Q492" t="s">
        <v>345</v>
      </c>
      <c r="R492" t="s">
        <v>502</v>
      </c>
      <c r="S492" s="38" t="s">
        <v>506</v>
      </c>
      <c r="T492" s="4">
        <v>100</v>
      </c>
      <c r="U492" s="4">
        <f t="shared" si="122"/>
        <v>55.947136563876647</v>
      </c>
      <c r="V492" s="4">
        <f t="shared" si="123"/>
        <v>65.397923875432525</v>
      </c>
      <c r="W492" s="4">
        <f t="shared" si="124"/>
        <v>73.614775725593674</v>
      </c>
      <c r="X492" s="4">
        <f t="shared" si="125"/>
        <v>60.987300398973801</v>
      </c>
      <c r="Y492" s="4">
        <f t="shared" si="126"/>
        <v>70.438087710529686</v>
      </c>
      <c r="Z492" s="4">
        <f t="shared" si="127"/>
        <v>78.654939560690821</v>
      </c>
      <c r="AA492" s="4">
        <f t="shared" si="128"/>
        <v>-5.0401638350971538</v>
      </c>
      <c r="AB492" s="4">
        <f t="shared" si="129"/>
        <v>-5.0401638350971609</v>
      </c>
      <c r="AC492" s="4">
        <f t="shared" si="130"/>
        <v>-5.0401638350971467</v>
      </c>
      <c r="AF492">
        <v>2.33</v>
      </c>
      <c r="AG492">
        <v>1.61</v>
      </c>
    </row>
    <row r="493" spans="1:33" ht="15" x14ac:dyDescent="0.25">
      <c r="A493">
        <v>5.2</v>
      </c>
      <c r="B493">
        <v>2.81</v>
      </c>
      <c r="C493">
        <v>1.98</v>
      </c>
      <c r="D493" s="48">
        <f t="shared" si="121"/>
        <v>5.323008347919389E-2</v>
      </c>
      <c r="E493" s="49">
        <f>IF(OR($A493="",$B493="",$C493=""),"",A493*'MPTO_working_3-way'!$I492)</f>
        <v>5.4767964340918081</v>
      </c>
      <c r="F493" s="50">
        <f>IF(OR($A493="",$B493="",$C493=""),"",B493*'MPTO_working_3-way'!$I492)</f>
        <v>2.9595765345765348</v>
      </c>
      <c r="G493" s="51">
        <f>IF(OR($A493="",$B493="",$C493=""),"",C493*'MPTO_working_3-way'!$I492)</f>
        <v>2.0853955652888039</v>
      </c>
      <c r="H493" s="17"/>
      <c r="I493" s="21"/>
      <c r="J493" s="22"/>
      <c r="K493" s="17"/>
      <c r="L493" s="21"/>
      <c r="M493" s="22"/>
      <c r="N493" s="52">
        <f t="shared" si="118"/>
        <v>18.258849165457896</v>
      </c>
      <c r="O493" s="53">
        <f t="shared" si="119"/>
        <v>33.788617672733473</v>
      </c>
      <c r="P493" s="53">
        <f t="shared" si="120"/>
        <v>47.952533161808617</v>
      </c>
      <c r="Q493" t="s">
        <v>288</v>
      </c>
      <c r="R493" t="s">
        <v>91</v>
      </c>
      <c r="S493" s="38" t="s">
        <v>506</v>
      </c>
      <c r="T493" s="4">
        <v>100</v>
      </c>
      <c r="U493" s="4">
        <f t="shared" si="122"/>
        <v>80.769230769230759</v>
      </c>
      <c r="V493" s="4">
        <f t="shared" si="123"/>
        <v>64.412811387900362</v>
      </c>
      <c r="W493" s="4">
        <f t="shared" si="124"/>
        <v>49.494949494949495</v>
      </c>
      <c r="X493" s="4">
        <f t="shared" si="125"/>
        <v>86.092239117150157</v>
      </c>
      <c r="Y493" s="4">
        <f t="shared" si="126"/>
        <v>69.735819735819732</v>
      </c>
      <c r="Z493" s="4">
        <f t="shared" si="127"/>
        <v>54.817957842868871</v>
      </c>
      <c r="AA493" s="4">
        <f t="shared" si="128"/>
        <v>-5.3230083479193979</v>
      </c>
      <c r="AB493" s="4">
        <f t="shared" si="129"/>
        <v>-5.3230083479193695</v>
      </c>
      <c r="AC493" s="4">
        <f t="shared" si="130"/>
        <v>-5.3230083479193766</v>
      </c>
      <c r="AF493">
        <v>2.8</v>
      </c>
      <c r="AG493">
        <v>1.44</v>
      </c>
    </row>
    <row r="494" spans="1:33" ht="15" x14ac:dyDescent="0.25">
      <c r="A494">
        <v>6.75</v>
      </c>
      <c r="B494">
        <v>5.0599999999999996</v>
      </c>
      <c r="C494">
        <v>1.47</v>
      </c>
      <c r="D494" s="48">
        <f t="shared" si="121"/>
        <v>2.6048715489709329E-2</v>
      </c>
      <c r="E494" s="49">
        <f>IF(OR($A494="",$B494="",$C494=""),"",A494*'MPTO_working_3-way'!$I493)</f>
        <v>6.9258288295555381</v>
      </c>
      <c r="F494" s="50">
        <f>IF(OR($A494="",$B494="",$C494=""),"",B494*'MPTO_working_3-way'!$I493)</f>
        <v>5.191806500377929</v>
      </c>
      <c r="G494" s="51">
        <f>IF(OR($A494="",$B494="",$C494=""),"",C494*'MPTO_working_3-way'!$I493)</f>
        <v>1.5082916117698726</v>
      </c>
      <c r="H494" s="17"/>
      <c r="I494" s="21"/>
      <c r="J494" s="22"/>
      <c r="K494" s="17"/>
      <c r="L494" s="21"/>
      <c r="M494" s="22"/>
      <c r="N494" s="52">
        <f t="shared" si="118"/>
        <v>14.438705093786941</v>
      </c>
      <c r="O494" s="53">
        <f t="shared" si="119"/>
        <v>19.261118455150566</v>
      </c>
      <c r="P494" s="53">
        <f t="shared" si="120"/>
        <v>66.300176451062498</v>
      </c>
      <c r="Q494" t="s">
        <v>206</v>
      </c>
      <c r="R494" t="s">
        <v>98</v>
      </c>
      <c r="S494" s="38" t="s">
        <v>506</v>
      </c>
      <c r="T494" s="4">
        <v>100</v>
      </c>
      <c r="U494" s="4">
        <f t="shared" si="122"/>
        <v>85.185185185185176</v>
      </c>
      <c r="V494" s="4">
        <f t="shared" si="123"/>
        <v>80.237154150197625</v>
      </c>
      <c r="W494" s="4">
        <f t="shared" si="124"/>
        <v>31.972789115646258</v>
      </c>
      <c r="X494" s="4">
        <f t="shared" si="125"/>
        <v>87.790056734156124</v>
      </c>
      <c r="Y494" s="4">
        <f t="shared" si="126"/>
        <v>82.842025699168559</v>
      </c>
      <c r="Z494" s="4">
        <f t="shared" si="127"/>
        <v>34.577660664617191</v>
      </c>
      <c r="AA494" s="4">
        <f t="shared" si="128"/>
        <v>-2.604871548970948</v>
      </c>
      <c r="AB494" s="4">
        <f t="shared" si="129"/>
        <v>-2.6048715489709338</v>
      </c>
      <c r="AC494" s="4">
        <f t="shared" si="130"/>
        <v>-2.6048715489709338</v>
      </c>
      <c r="AF494">
        <v>1.41</v>
      </c>
      <c r="AG494">
        <v>3.08</v>
      </c>
    </row>
    <row r="495" spans="1:33" ht="15" x14ac:dyDescent="0.25">
      <c r="A495">
        <v>1.35</v>
      </c>
      <c r="B495">
        <v>5.47</v>
      </c>
      <c r="C495">
        <v>9.76</v>
      </c>
      <c r="D495" s="48">
        <f t="shared" si="121"/>
        <v>2.601511362412845E-2</v>
      </c>
      <c r="E495" s="49">
        <f>IF(OR($A495="",$B495="",$C495=""),"",A495*'MPTO_working_3-way'!$I494)</f>
        <v>1.3851204033925735</v>
      </c>
      <c r="F495" s="50">
        <f>IF(OR($A495="",$B495="",$C495=""),"",B495*'MPTO_working_3-way'!$I494)</f>
        <v>5.6123026715239828</v>
      </c>
      <c r="G495" s="51">
        <f>IF(OR($A495="",$B495="",$C495=""),"",C495*'MPTO_working_3-way'!$I494)</f>
        <v>10.013907508971494</v>
      </c>
      <c r="H495" s="17"/>
      <c r="I495" s="21"/>
      <c r="J495" s="22"/>
      <c r="K495" s="17"/>
      <c r="L495" s="21"/>
      <c r="M495" s="22"/>
      <c r="N495" s="52">
        <f t="shared" si="118"/>
        <v>72.195889797789519</v>
      </c>
      <c r="O495" s="53">
        <f t="shared" si="119"/>
        <v>17.817998396163777</v>
      </c>
      <c r="P495" s="53">
        <f t="shared" si="120"/>
        <v>9.986111806046706</v>
      </c>
      <c r="Q495" t="s">
        <v>143</v>
      </c>
      <c r="R495" t="s">
        <v>103</v>
      </c>
      <c r="S495" s="38" t="s">
        <v>506</v>
      </c>
      <c r="T495" s="4">
        <v>100</v>
      </c>
      <c r="U495" s="4">
        <f t="shared" si="122"/>
        <v>25.925925925925924</v>
      </c>
      <c r="V495" s="4">
        <f t="shared" si="123"/>
        <v>81.71846435100548</v>
      </c>
      <c r="W495" s="4">
        <f t="shared" si="124"/>
        <v>89.754098360655746</v>
      </c>
      <c r="X495" s="4">
        <f t="shared" si="125"/>
        <v>28.527437288338774</v>
      </c>
      <c r="Y495" s="4">
        <f t="shared" si="126"/>
        <v>84.319975713418344</v>
      </c>
      <c r="Z495" s="4">
        <f t="shared" si="127"/>
        <v>92.355609723068582</v>
      </c>
      <c r="AA495" s="4">
        <f t="shared" si="128"/>
        <v>-2.6015113624128503</v>
      </c>
      <c r="AB495" s="4">
        <f t="shared" si="129"/>
        <v>-2.6015113624128645</v>
      </c>
      <c r="AC495" s="4">
        <f t="shared" si="130"/>
        <v>-2.6015113624128361</v>
      </c>
      <c r="AF495">
        <v>1.49</v>
      </c>
      <c r="AG495">
        <v>2.74</v>
      </c>
    </row>
    <row r="496" spans="1:33" ht="15" x14ac:dyDescent="0.25">
      <c r="A496">
        <v>1.9</v>
      </c>
      <c r="B496">
        <v>4.29</v>
      </c>
      <c r="C496">
        <v>3.79</v>
      </c>
      <c r="D496" s="48">
        <f t="shared" si="121"/>
        <v>2.3268265317980541E-2</v>
      </c>
      <c r="E496" s="49">
        <f>IF(OR($A496="",$B496="",$C496=""),"",A496*'MPTO_working_3-way'!$I495)</f>
        <v>1.9442097041041628</v>
      </c>
      <c r="F496" s="50">
        <f>IF(OR($A496="",$B496="",$C496=""),"",B496*'MPTO_working_3-way'!$I495)</f>
        <v>4.3898208582141365</v>
      </c>
      <c r="G496" s="51">
        <f>IF(OR($A496="",$B496="",$C496=""),"",C496*'MPTO_working_3-way'!$I495)</f>
        <v>3.8781867255551461</v>
      </c>
      <c r="H496" s="17"/>
      <c r="I496" s="21"/>
      <c r="J496" s="22"/>
      <c r="K496" s="17"/>
      <c r="L496" s="21"/>
      <c r="M496" s="22"/>
      <c r="N496" s="52">
        <f t="shared" si="118"/>
        <v>51.434780820661111</v>
      </c>
      <c r="O496" s="53">
        <f t="shared" si="119"/>
        <v>22.779972857635453</v>
      </c>
      <c r="P496" s="53">
        <f t="shared" si="120"/>
        <v>25.785246321703454</v>
      </c>
      <c r="Q496" t="s">
        <v>100</v>
      </c>
      <c r="R496" t="s">
        <v>95</v>
      </c>
      <c r="S496" s="38" t="s">
        <v>506</v>
      </c>
      <c r="T496" s="4">
        <v>100</v>
      </c>
      <c r="U496" s="4">
        <f t="shared" si="122"/>
        <v>47.368421052631575</v>
      </c>
      <c r="V496" s="4">
        <f t="shared" si="123"/>
        <v>76.689976689976689</v>
      </c>
      <c r="W496" s="4">
        <f t="shared" si="124"/>
        <v>73.614775725593674</v>
      </c>
      <c r="X496" s="4">
        <f t="shared" si="125"/>
        <v>49.695247584429644</v>
      </c>
      <c r="Y496" s="4">
        <f t="shared" si="126"/>
        <v>79.016803221774751</v>
      </c>
      <c r="Z496" s="4">
        <f t="shared" si="127"/>
        <v>75.941602257391722</v>
      </c>
      <c r="AA496" s="4">
        <f t="shared" si="128"/>
        <v>-2.3268265317980692</v>
      </c>
      <c r="AB496" s="4">
        <f t="shared" si="129"/>
        <v>-2.3268265317980621</v>
      </c>
      <c r="AC496" s="4">
        <f t="shared" si="130"/>
        <v>-2.3268265317980479</v>
      </c>
      <c r="AF496">
        <v>1.53</v>
      </c>
      <c r="AG496">
        <v>2.66</v>
      </c>
    </row>
    <row r="497" spans="1:33" ht="15" x14ac:dyDescent="0.25">
      <c r="A497">
        <v>2.73</v>
      </c>
      <c r="B497">
        <v>3.03</v>
      </c>
      <c r="C497">
        <v>3.01</v>
      </c>
      <c r="D497" s="48">
        <f t="shared" si="121"/>
        <v>2.8559283221958776E-2</v>
      </c>
      <c r="E497" s="49">
        <f>IF(OR($A497="",$B497="",$C497=""),"",A497*'MPTO_working_3-way'!$I496)</f>
        <v>2.8079668431959472</v>
      </c>
      <c r="F497" s="50">
        <f>IF(OR($A497="",$B497="",$C497=""),"",B497*'MPTO_working_3-way'!$I496)</f>
        <v>3.116534628162535</v>
      </c>
      <c r="G497" s="51">
        <f>IF(OR($A497="",$B497="",$C497=""),"",C497*'MPTO_working_3-way'!$I496)</f>
        <v>3.0959634424980957</v>
      </c>
      <c r="H497" s="17"/>
      <c r="I497" s="21"/>
      <c r="J497" s="22"/>
      <c r="K497" s="17"/>
      <c r="L497" s="21"/>
      <c r="M497" s="22"/>
      <c r="N497" s="52">
        <f t="shared" si="118"/>
        <v>35.612956129561297</v>
      </c>
      <c r="O497" s="53">
        <f t="shared" si="119"/>
        <v>32.086920869208697</v>
      </c>
      <c r="P497" s="53">
        <f t="shared" si="120"/>
        <v>32.300123001230013</v>
      </c>
      <c r="Q497" t="s">
        <v>503</v>
      </c>
      <c r="R497" t="s">
        <v>399</v>
      </c>
      <c r="S497" s="38" t="s">
        <v>506</v>
      </c>
      <c r="T497" s="4">
        <v>100</v>
      </c>
      <c r="U497" s="4">
        <f t="shared" si="122"/>
        <v>63.369963369963365</v>
      </c>
      <c r="V497" s="4">
        <f t="shared" si="123"/>
        <v>66.996699669967001</v>
      </c>
      <c r="W497" s="4">
        <f t="shared" si="124"/>
        <v>66.777408637873762</v>
      </c>
      <c r="X497" s="4">
        <f t="shared" si="125"/>
        <v>66.225891692159252</v>
      </c>
      <c r="Y497" s="4">
        <f t="shared" si="126"/>
        <v>69.85262799216288</v>
      </c>
      <c r="Z497" s="4">
        <f t="shared" si="127"/>
        <v>69.633336960069641</v>
      </c>
      <c r="AA497" s="4">
        <f t="shared" si="128"/>
        <v>-2.8559283221958864</v>
      </c>
      <c r="AB497" s="4">
        <f t="shared" si="129"/>
        <v>-2.8559283221958793</v>
      </c>
      <c r="AC497" s="4">
        <f t="shared" si="130"/>
        <v>-2.8559283221958793</v>
      </c>
      <c r="AF497">
        <v>2.14</v>
      </c>
      <c r="AG497">
        <v>1.77</v>
      </c>
    </row>
    <row r="498" spans="1:33" ht="15" x14ac:dyDescent="0.25">
      <c r="A498">
        <v>3.12</v>
      </c>
      <c r="B498">
        <v>3.23</v>
      </c>
      <c r="C498">
        <v>2.52</v>
      </c>
      <c r="D498" s="48">
        <f t="shared" si="121"/>
        <v>2.6935740558031496E-2</v>
      </c>
      <c r="E498" s="49">
        <f>IF(OR($A498="",$B498="",$C498=""),"",A498*'MPTO_working_3-way'!$I497)</f>
        <v>3.2040395105410582</v>
      </c>
      <c r="F498" s="50">
        <f>IF(OR($A498="",$B498="",$C498=""),"",B498*'MPTO_working_3-way'!$I497)</f>
        <v>3.3170024420024418</v>
      </c>
      <c r="G498" s="51">
        <f>IF(OR($A498="",$B498="",$C498=""),"",C498*'MPTO_working_3-way'!$I497)</f>
        <v>2.5878780662062395</v>
      </c>
      <c r="H498" s="17"/>
      <c r="I498" s="21"/>
      <c r="J498" s="22"/>
      <c r="K498" s="17"/>
      <c r="L498" s="21"/>
      <c r="M498" s="22"/>
      <c r="N498" s="52">
        <f t="shared" si="118"/>
        <v>31.210601389591869</v>
      </c>
      <c r="O498" s="53">
        <f t="shared" si="119"/>
        <v>30.147701651865827</v>
      </c>
      <c r="P498" s="53">
        <f t="shared" si="120"/>
        <v>38.641696958542312</v>
      </c>
      <c r="Q498" t="s">
        <v>191</v>
      </c>
      <c r="R498" t="s">
        <v>192</v>
      </c>
      <c r="S498" s="38" t="s">
        <v>506</v>
      </c>
      <c r="T498" s="4">
        <v>100</v>
      </c>
      <c r="U498" s="4">
        <f t="shared" si="122"/>
        <v>67.948717948717942</v>
      </c>
      <c r="V498" s="4">
        <f t="shared" si="123"/>
        <v>69.040247678018574</v>
      </c>
      <c r="W498" s="4">
        <f t="shared" si="124"/>
        <v>60.317460317460316</v>
      </c>
      <c r="X498" s="4">
        <f t="shared" si="125"/>
        <v>70.642292004521096</v>
      </c>
      <c r="Y498" s="4">
        <f t="shared" si="126"/>
        <v>71.733821733821728</v>
      </c>
      <c r="Z498" s="4">
        <f t="shared" si="127"/>
        <v>63.011034373263477</v>
      </c>
      <c r="AA498" s="4">
        <f t="shared" si="128"/>
        <v>-2.693574055803154</v>
      </c>
      <c r="AB498" s="4">
        <f t="shared" si="129"/>
        <v>-2.693574055803154</v>
      </c>
      <c r="AC498" s="4">
        <f t="shared" si="130"/>
        <v>-2.6935740558031611</v>
      </c>
      <c r="AF498">
        <v>2.09</v>
      </c>
      <c r="AG498">
        <v>1.82</v>
      </c>
    </row>
    <row r="499" spans="1:33" ht="15" x14ac:dyDescent="0.25">
      <c r="A499">
        <v>1.96</v>
      </c>
      <c r="B499">
        <v>3.08</v>
      </c>
      <c r="C499">
        <v>5.16</v>
      </c>
      <c r="D499" s="48">
        <f t="shared" si="121"/>
        <v>2.8677855920380857E-2</v>
      </c>
      <c r="E499" s="49">
        <f>IF(OR($A499="",$B499="",$C499=""),"",A499*'MPTO_working_3-way'!$I498)</f>
        <v>2.0162085976039466</v>
      </c>
      <c r="F499" s="50">
        <f>IF(OR($A499="",$B499="",$C499=""),"",B499*'MPTO_working_3-way'!$I498)</f>
        <v>3.1683277962347729</v>
      </c>
      <c r="G499" s="51">
        <f>IF(OR($A499="",$B499="",$C499=""),"",C499*'MPTO_working_3-way'!$I498)</f>
        <v>5.3079777365491649</v>
      </c>
      <c r="H499" s="17"/>
      <c r="I499" s="21"/>
      <c r="J499" s="22"/>
      <c r="K499" s="17"/>
      <c r="L499" s="21"/>
      <c r="M499" s="22"/>
      <c r="N499" s="52">
        <f t="shared" ref="N499:N562" si="131">(1/E499)* 100</f>
        <v>49.598042642432716</v>
      </c>
      <c r="O499" s="53">
        <f t="shared" ref="O499:O562" si="132">(1/F499)* 100</f>
        <v>31.562390772457181</v>
      </c>
      <c r="P499" s="53">
        <f t="shared" ref="P499:P562" si="133">(1/G499)* 100</f>
        <v>18.839566585110102</v>
      </c>
      <c r="Q499" t="s">
        <v>105</v>
      </c>
      <c r="R499" t="s">
        <v>204</v>
      </c>
      <c r="S499" s="38" t="s">
        <v>506</v>
      </c>
      <c r="T499" s="4">
        <v>100</v>
      </c>
      <c r="U499" s="4">
        <f t="shared" si="122"/>
        <v>48.979591836734699</v>
      </c>
      <c r="V499" s="4">
        <f t="shared" si="123"/>
        <v>67.532467532467535</v>
      </c>
      <c r="W499" s="4">
        <f t="shared" si="124"/>
        <v>80.620155038759677</v>
      </c>
      <c r="X499" s="4">
        <f t="shared" si="125"/>
        <v>51.847377428772781</v>
      </c>
      <c r="Y499" s="4">
        <f t="shared" si="126"/>
        <v>70.400253124505625</v>
      </c>
      <c r="Z499" s="4">
        <f t="shared" si="127"/>
        <v>83.48794063079778</v>
      </c>
      <c r="AA499" s="4">
        <f t="shared" si="128"/>
        <v>-2.8677855920380821</v>
      </c>
      <c r="AB499" s="4">
        <f t="shared" si="129"/>
        <v>-2.8677855920380892</v>
      </c>
      <c r="AC499" s="4">
        <f t="shared" si="130"/>
        <v>-2.8677855920381035</v>
      </c>
      <c r="AF499">
        <v>2.21</v>
      </c>
      <c r="AG499">
        <v>1.72</v>
      </c>
    </row>
    <row r="500" spans="1:33" ht="15" x14ac:dyDescent="0.25">
      <c r="A500">
        <v>1.74</v>
      </c>
      <c r="B500">
        <v>3.65</v>
      </c>
      <c r="C500">
        <v>5.5</v>
      </c>
      <c r="D500" s="48">
        <f t="shared" si="121"/>
        <v>3.0503428236068775E-2</v>
      </c>
      <c r="E500" s="49">
        <f>IF(OR($A500="",$B500="",$C500=""),"",A500*'MPTO_working_3-way'!$I499)</f>
        <v>1.7930759651307597</v>
      </c>
      <c r="F500" s="50">
        <f>IF(OR($A500="",$B500="",$C500=""),"",B500*'MPTO_working_3-way'!$I499)</f>
        <v>3.7613375130616511</v>
      </c>
      <c r="G500" s="51">
        <f>IF(OR($A500="",$B500="",$C500=""),"",C500*'MPTO_working_3-way'!$I499)</f>
        <v>5.6677688552983785</v>
      </c>
      <c r="H500" s="17"/>
      <c r="I500" s="21"/>
      <c r="J500" s="22"/>
      <c r="K500" s="17"/>
      <c r="L500" s="21"/>
      <c r="M500" s="22"/>
      <c r="N500" s="52">
        <f t="shared" si="131"/>
        <v>55.770085565062779</v>
      </c>
      <c r="O500" s="53">
        <f t="shared" si="132"/>
        <v>26.586287365262805</v>
      </c>
      <c r="P500" s="53">
        <f t="shared" si="133"/>
        <v>17.643627069674409</v>
      </c>
      <c r="Q500" t="s">
        <v>193</v>
      </c>
      <c r="R500" t="s">
        <v>194</v>
      </c>
      <c r="S500" s="38" t="s">
        <v>506</v>
      </c>
      <c r="T500" s="4">
        <v>100</v>
      </c>
      <c r="U500" s="4">
        <f t="shared" si="122"/>
        <v>42.528735632183903</v>
      </c>
      <c r="V500" s="4">
        <f t="shared" si="123"/>
        <v>72.602739726027394</v>
      </c>
      <c r="W500" s="4">
        <f t="shared" si="124"/>
        <v>81.818181818181827</v>
      </c>
      <c r="X500" s="4">
        <f t="shared" si="125"/>
        <v>45.579078455790786</v>
      </c>
      <c r="Y500" s="4">
        <f t="shared" si="126"/>
        <v>75.653082549634277</v>
      </c>
      <c r="Z500" s="4">
        <f t="shared" si="127"/>
        <v>84.868524641788696</v>
      </c>
      <c r="AA500" s="4">
        <f t="shared" si="128"/>
        <v>-3.0503428236068828</v>
      </c>
      <c r="AB500" s="4">
        <f t="shared" si="129"/>
        <v>-3.0503428236068828</v>
      </c>
      <c r="AC500" s="4">
        <f t="shared" si="130"/>
        <v>-3.0503428236068686</v>
      </c>
      <c r="AF500">
        <v>2.1800000000000002</v>
      </c>
      <c r="AG500">
        <v>1.74</v>
      </c>
    </row>
    <row r="501" spans="1:33" ht="15" x14ac:dyDescent="0.25">
      <c r="A501">
        <v>2.5099999999999998</v>
      </c>
      <c r="B501">
        <v>3.34</v>
      </c>
      <c r="C501">
        <v>3.04</v>
      </c>
      <c r="D501" s="48">
        <f t="shared" si="121"/>
        <v>2.6754940527835114E-2</v>
      </c>
      <c r="E501" s="49">
        <f>IF(OR($A501="",$B501="",$C501=""),"",A501*'MPTO_working_3-way'!$I500)</f>
        <v>2.577154900724866</v>
      </c>
      <c r="F501" s="50">
        <f>IF(OR($A501="",$B501="",$C501=""),"",B501*'MPTO_working_3-way'!$I500)</f>
        <v>3.429361501362969</v>
      </c>
      <c r="G501" s="51">
        <f>IF(OR($A501="",$B501="",$C501=""),"",C501*'MPTO_working_3-way'!$I500)</f>
        <v>3.121335019204619</v>
      </c>
      <c r="H501" s="17"/>
      <c r="I501" s="21"/>
      <c r="J501" s="22"/>
      <c r="K501" s="17"/>
      <c r="L501" s="21"/>
      <c r="M501" s="22"/>
      <c r="N501" s="52">
        <f t="shared" si="131"/>
        <v>38.802479420958903</v>
      </c>
      <c r="O501" s="53">
        <f t="shared" si="132"/>
        <v>29.15994710976253</v>
      </c>
      <c r="P501" s="53">
        <f t="shared" si="133"/>
        <v>32.037573469278563</v>
      </c>
      <c r="Q501" t="s">
        <v>203</v>
      </c>
      <c r="R501" t="s">
        <v>201</v>
      </c>
      <c r="S501" s="38" t="s">
        <v>506</v>
      </c>
      <c r="T501" s="4">
        <v>100</v>
      </c>
      <c r="U501" s="4">
        <f t="shared" si="122"/>
        <v>60.15936254980079</v>
      </c>
      <c r="V501" s="4">
        <f t="shared" si="123"/>
        <v>70.059880239520965</v>
      </c>
      <c r="W501" s="4">
        <f t="shared" si="124"/>
        <v>67.10526315789474</v>
      </c>
      <c r="X501" s="4">
        <f t="shared" si="125"/>
        <v>62.83485660258431</v>
      </c>
      <c r="Y501" s="4">
        <f t="shared" si="126"/>
        <v>72.735374292304471</v>
      </c>
      <c r="Z501" s="4">
        <f t="shared" si="127"/>
        <v>69.780757210678246</v>
      </c>
      <c r="AA501" s="4">
        <f t="shared" si="128"/>
        <v>-2.6754940527835203</v>
      </c>
      <c r="AB501" s="4">
        <f t="shared" si="129"/>
        <v>-2.675494052783506</v>
      </c>
      <c r="AC501" s="4">
        <f t="shared" si="130"/>
        <v>-2.675494052783506</v>
      </c>
      <c r="AF501">
        <v>2.08</v>
      </c>
      <c r="AG501">
        <v>1.83</v>
      </c>
    </row>
    <row r="502" spans="1:33" ht="15" x14ac:dyDescent="0.25">
      <c r="A502">
        <v>2.16</v>
      </c>
      <c r="B502">
        <v>3.32</v>
      </c>
      <c r="C502">
        <v>3.78</v>
      </c>
      <c r="D502" s="48">
        <f t="shared" si="121"/>
        <v>2.8718046790336071E-2</v>
      </c>
      <c r="E502" s="49">
        <f>IF(OR($A502="",$B502="",$C502=""),"",A502*'MPTO_working_3-way'!$I501)</f>
        <v>2.2220309810671259</v>
      </c>
      <c r="F502" s="50">
        <f>IF(OR($A502="",$B502="",$C502=""),"",B502*'MPTO_working_3-way'!$I501)</f>
        <v>3.4153439153439158</v>
      </c>
      <c r="G502" s="51">
        <f>IF(OR($A502="",$B502="",$C502=""),"",C502*'MPTO_working_3-way'!$I501)</f>
        <v>3.8885542168674703</v>
      </c>
      <c r="H502" s="17"/>
      <c r="I502" s="21"/>
      <c r="J502" s="22"/>
      <c r="K502" s="17"/>
      <c r="L502" s="21"/>
      <c r="M502" s="22"/>
      <c r="N502" s="52">
        <f t="shared" si="131"/>
        <v>45.003872966692484</v>
      </c>
      <c r="O502" s="53">
        <f t="shared" si="132"/>
        <v>29.279628195197517</v>
      </c>
      <c r="P502" s="53">
        <f t="shared" si="133"/>
        <v>25.716498838109992</v>
      </c>
      <c r="Q502" t="s">
        <v>401</v>
      </c>
      <c r="R502" t="s">
        <v>195</v>
      </c>
      <c r="S502" s="38" t="s">
        <v>506</v>
      </c>
      <c r="T502" s="4">
        <v>100</v>
      </c>
      <c r="U502" s="4">
        <f t="shared" si="122"/>
        <v>53.703703703703695</v>
      </c>
      <c r="V502" s="4">
        <f t="shared" si="123"/>
        <v>69.879518072289159</v>
      </c>
      <c r="W502" s="4">
        <f t="shared" si="124"/>
        <v>73.544973544973558</v>
      </c>
      <c r="X502" s="4">
        <f t="shared" si="125"/>
        <v>56.575508382737304</v>
      </c>
      <c r="Y502" s="4">
        <f t="shared" si="126"/>
        <v>72.751322751322746</v>
      </c>
      <c r="Z502" s="4">
        <f t="shared" si="127"/>
        <v>76.416778224007146</v>
      </c>
      <c r="AA502" s="4">
        <f t="shared" si="128"/>
        <v>-2.8718046790336089</v>
      </c>
      <c r="AB502" s="4">
        <f t="shared" si="129"/>
        <v>-2.8718046790335876</v>
      </c>
      <c r="AC502" s="4">
        <f t="shared" si="130"/>
        <v>-2.8718046790335876</v>
      </c>
      <c r="AF502">
        <v>2.0099999999999998</v>
      </c>
      <c r="AG502">
        <v>1.88</v>
      </c>
    </row>
    <row r="503" spans="1:33" ht="15" x14ac:dyDescent="0.25">
      <c r="A503">
        <v>1.97</v>
      </c>
      <c r="B503">
        <v>3.76</v>
      </c>
      <c r="C503">
        <v>3.92</v>
      </c>
      <c r="D503" s="48">
        <f t="shared" si="121"/>
        <v>2.8673700822806625E-2</v>
      </c>
      <c r="E503" s="49">
        <f>IF(OR($A503="",$B503="",$C503=""),"",A503*'MPTO_working_3-way'!$I502)</f>
        <v>2.0264871906209292</v>
      </c>
      <c r="F503" s="50">
        <f>IF(OR($A503="",$B503="",$C503=""),"",B503*'MPTO_working_3-way'!$I502)</f>
        <v>3.8678131150937527</v>
      </c>
      <c r="G503" s="51">
        <f>IF(OR($A503="",$B503="",$C503=""),"",C503*'MPTO_working_3-way'!$I502)</f>
        <v>4.0324009072254015</v>
      </c>
      <c r="H503" s="17"/>
      <c r="I503" s="21"/>
      <c r="J503" s="22"/>
      <c r="K503" s="17"/>
      <c r="L503" s="21"/>
      <c r="M503" s="22"/>
      <c r="N503" s="52">
        <f t="shared" si="131"/>
        <v>49.346475251767728</v>
      </c>
      <c r="O503" s="53">
        <f t="shared" si="132"/>
        <v>25.854403256910224</v>
      </c>
      <c r="P503" s="53">
        <f t="shared" si="133"/>
        <v>24.799121491322055</v>
      </c>
      <c r="Q503" t="s">
        <v>339</v>
      </c>
      <c r="R503" t="s">
        <v>337</v>
      </c>
      <c r="S503" s="38" t="s">
        <v>506</v>
      </c>
      <c r="T503" s="4">
        <v>100</v>
      </c>
      <c r="U503" s="4">
        <f t="shared" si="122"/>
        <v>49.238578680203041</v>
      </c>
      <c r="V503" s="4">
        <f t="shared" si="123"/>
        <v>73.40425531914893</v>
      </c>
      <c r="W503" s="4">
        <f t="shared" si="124"/>
        <v>74.489795918367349</v>
      </c>
      <c r="X503" s="4">
        <f t="shared" si="125"/>
        <v>52.105948762483713</v>
      </c>
      <c r="Y503" s="4">
        <f t="shared" si="126"/>
        <v>76.271625401429603</v>
      </c>
      <c r="Z503" s="4">
        <f t="shared" si="127"/>
        <v>77.357166000648022</v>
      </c>
      <c r="AA503" s="4">
        <f t="shared" si="128"/>
        <v>-2.8673700822806722</v>
      </c>
      <c r="AB503" s="4">
        <f t="shared" si="129"/>
        <v>-2.8673700822806722</v>
      </c>
      <c r="AC503" s="4">
        <f t="shared" si="130"/>
        <v>-2.8673700822806722</v>
      </c>
      <c r="AF503">
        <v>1.74</v>
      </c>
      <c r="AG503">
        <v>2.1800000000000002</v>
      </c>
    </row>
    <row r="504" spans="1:33" ht="15" x14ac:dyDescent="0.25">
      <c r="A504">
        <v>1.1100000000000001</v>
      </c>
      <c r="B504">
        <v>11.93</v>
      </c>
      <c r="C504">
        <v>21.63</v>
      </c>
      <c r="D504" s="48">
        <f t="shared" si="121"/>
        <v>3.0955282698867714E-2</v>
      </c>
      <c r="E504" s="49">
        <f>IF(OR($A504="",$B504="",$C504=""),"",A504*'MPTO_working_3-way'!$I503)</f>
        <v>1.1443603637957434</v>
      </c>
      <c r="F504" s="50">
        <f>IF(OR($A504="",$B504="",$C504=""),"",B504*'MPTO_working_3-way'!$I503)</f>
        <v>12.299296522597492</v>
      </c>
      <c r="G504" s="51">
        <f>IF(OR($A504="",$B504="",$C504=""),"",C504*'MPTO_working_3-way'!$I503)</f>
        <v>22.299562764776507</v>
      </c>
      <c r="H504" s="17"/>
      <c r="I504" s="21"/>
      <c r="J504" s="22"/>
      <c r="K504" s="17"/>
      <c r="L504" s="21"/>
      <c r="M504" s="22"/>
      <c r="N504" s="52">
        <f t="shared" si="131"/>
        <v>87.38506082848653</v>
      </c>
      <c r="O504" s="53">
        <f t="shared" si="132"/>
        <v>8.1305463134635421</v>
      </c>
      <c r="P504" s="53">
        <f t="shared" si="133"/>
        <v>4.484392858049933</v>
      </c>
      <c r="Q504" t="s">
        <v>352</v>
      </c>
      <c r="R504" t="s">
        <v>340</v>
      </c>
      <c r="S504" s="38" t="s">
        <v>506</v>
      </c>
      <c r="T504" s="4">
        <v>100</v>
      </c>
      <c r="U504" s="4">
        <f t="shared" si="122"/>
        <v>9.9099099099099224</v>
      </c>
      <c r="V504" s="4">
        <f t="shared" si="123"/>
        <v>91.617770326906964</v>
      </c>
      <c r="W504" s="4">
        <f t="shared" si="124"/>
        <v>95.376791493296352</v>
      </c>
      <c r="X504" s="4">
        <f t="shared" si="125"/>
        <v>13.005438179796696</v>
      </c>
      <c r="Y504" s="4">
        <f t="shared" si="126"/>
        <v>94.713298596793734</v>
      </c>
      <c r="Z504" s="4">
        <f t="shared" si="127"/>
        <v>98.472319763183123</v>
      </c>
      <c r="AA504" s="4">
        <f t="shared" si="128"/>
        <v>-3.0955282698867741</v>
      </c>
      <c r="AB504" s="4">
        <f t="shared" si="129"/>
        <v>-3.0955282698867705</v>
      </c>
      <c r="AC504" s="4">
        <f t="shared" si="130"/>
        <v>-3.0955282698867705</v>
      </c>
      <c r="AF504">
        <v>1.1399999999999999</v>
      </c>
      <c r="AG504">
        <v>5.91</v>
      </c>
    </row>
    <row r="505" spans="1:33" ht="15" x14ac:dyDescent="0.25">
      <c r="A505">
        <v>1.43</v>
      </c>
      <c r="B505">
        <v>4.8</v>
      </c>
      <c r="C505">
        <v>7.91</v>
      </c>
      <c r="D505" s="48">
        <f t="shared" si="121"/>
        <v>3.4056282950088335E-2</v>
      </c>
      <c r="E505" s="49">
        <f>IF(OR($A505="",$B505="",$C505=""),"",A505*'MPTO_working_3-way'!$I504)</f>
        <v>1.4787004846186262</v>
      </c>
      <c r="F505" s="50">
        <f>IF(OR($A505="",$B505="",$C505=""),"",B505*'MPTO_working_3-way'!$I504)</f>
        <v>4.9634701581604235</v>
      </c>
      <c r="G505" s="51">
        <f>IF(OR($A505="",$B505="",$C505=""),"",C505*'MPTO_working_3-way'!$I504)</f>
        <v>8.1793851981351988</v>
      </c>
      <c r="H505" s="17"/>
      <c r="I505" s="21"/>
      <c r="J505" s="22"/>
      <c r="K505" s="17"/>
      <c r="L505" s="21"/>
      <c r="M505" s="22"/>
      <c r="N505" s="52">
        <f t="shared" si="131"/>
        <v>67.626947471915614</v>
      </c>
      <c r="O505" s="53">
        <f t="shared" si="132"/>
        <v>20.147194767674861</v>
      </c>
      <c r="P505" s="53">
        <f t="shared" si="133"/>
        <v>12.225857760409523</v>
      </c>
      <c r="Q505" t="s">
        <v>353</v>
      </c>
      <c r="R505" t="s">
        <v>348</v>
      </c>
      <c r="S505" s="38" t="s">
        <v>506</v>
      </c>
      <c r="T505" s="4">
        <v>100</v>
      </c>
      <c r="U505" s="4">
        <f t="shared" si="122"/>
        <v>30.069930069930074</v>
      </c>
      <c r="V505" s="4">
        <f t="shared" si="123"/>
        <v>79.166666666666671</v>
      </c>
      <c r="W505" s="4">
        <f t="shared" si="124"/>
        <v>87.357774968394423</v>
      </c>
      <c r="X505" s="4">
        <f t="shared" si="125"/>
        <v>33.475558364938898</v>
      </c>
      <c r="Y505" s="4">
        <f t="shared" si="126"/>
        <v>82.572294961675496</v>
      </c>
      <c r="Z505" s="4">
        <f t="shared" si="127"/>
        <v>90.763403263403276</v>
      </c>
      <c r="AA505" s="4">
        <f t="shared" si="128"/>
        <v>-3.4056282950088246</v>
      </c>
      <c r="AB505" s="4">
        <f t="shared" si="129"/>
        <v>-3.4056282950088246</v>
      </c>
      <c r="AC505" s="4">
        <f t="shared" si="130"/>
        <v>-3.405628295008853</v>
      </c>
      <c r="AF505">
        <v>1.81</v>
      </c>
      <c r="AG505">
        <v>2.08</v>
      </c>
    </row>
    <row r="506" spans="1:33" ht="15" x14ac:dyDescent="0.25">
      <c r="A506">
        <v>3.52</v>
      </c>
      <c r="B506">
        <v>3.71</v>
      </c>
      <c r="C506">
        <v>2.11</v>
      </c>
      <c r="D506" s="48">
        <f t="shared" si="121"/>
        <v>2.7566337355749759E-2</v>
      </c>
      <c r="E506" s="49">
        <f>IF(OR($A506="",$B506="",$C506=""),"",A506*'MPTO_working_3-way'!$I505)</f>
        <v>3.6170335074922391</v>
      </c>
      <c r="F506" s="50">
        <f>IF(OR($A506="",$B506="",$C506=""),"",B506*'MPTO_working_3-way'!$I505)</f>
        <v>3.8122711115898316</v>
      </c>
      <c r="G506" s="51">
        <f>IF(OR($A506="",$B506="",$C506=""),"",C506*'MPTO_working_3-way'!$I505)</f>
        <v>2.1681649718206319</v>
      </c>
      <c r="H506" s="17"/>
      <c r="I506" s="21"/>
      <c r="J506" s="22"/>
      <c r="K506" s="17"/>
      <c r="L506" s="21"/>
      <c r="M506" s="22"/>
      <c r="N506" s="52">
        <f t="shared" si="131"/>
        <v>27.646965335782024</v>
      </c>
      <c r="O506" s="53">
        <f t="shared" si="132"/>
        <v>26.231083014003431</v>
      </c>
      <c r="P506" s="53">
        <f t="shared" si="133"/>
        <v>46.121951650214562</v>
      </c>
      <c r="Q506" t="s">
        <v>336</v>
      </c>
      <c r="R506" t="s">
        <v>356</v>
      </c>
      <c r="S506" s="38" t="s">
        <v>506</v>
      </c>
      <c r="T506" s="4">
        <v>100</v>
      </c>
      <c r="U506" s="4">
        <f t="shared" si="122"/>
        <v>71.590909090909093</v>
      </c>
      <c r="V506" s="4">
        <f t="shared" si="123"/>
        <v>73.045822102425873</v>
      </c>
      <c r="W506" s="4">
        <f t="shared" si="124"/>
        <v>52.606635071090047</v>
      </c>
      <c r="X506" s="4">
        <f t="shared" si="125"/>
        <v>74.347542826484087</v>
      </c>
      <c r="Y506" s="4">
        <f t="shared" si="126"/>
        <v>75.802455838000867</v>
      </c>
      <c r="Z506" s="4">
        <f t="shared" si="127"/>
        <v>55.363268806665033</v>
      </c>
      <c r="AA506" s="4">
        <f t="shared" si="128"/>
        <v>-2.7566337355749937</v>
      </c>
      <c r="AB506" s="4">
        <f t="shared" si="129"/>
        <v>-2.7566337355749937</v>
      </c>
      <c r="AC506" s="4">
        <f t="shared" si="130"/>
        <v>-2.7566337355749866</v>
      </c>
      <c r="AF506">
        <v>1.78</v>
      </c>
      <c r="AG506">
        <v>2.12</v>
      </c>
    </row>
    <row r="507" spans="1:33" ht="15" x14ac:dyDescent="0.25">
      <c r="A507">
        <v>2.7</v>
      </c>
      <c r="B507">
        <v>3.02</v>
      </c>
      <c r="C507">
        <v>3.08</v>
      </c>
      <c r="D507" s="48">
        <f t="shared" si="121"/>
        <v>2.6171522860264584E-2</v>
      </c>
      <c r="E507" s="49">
        <f>IF(OR($A507="",$B507="",$C507=""),"",A507*'MPTO_working_3-way'!$I506)</f>
        <v>2.7706631117227145</v>
      </c>
      <c r="F507" s="50">
        <f>IF(OR($A507="",$B507="",$C507=""),"",B507*'MPTO_working_3-way'!$I506)</f>
        <v>3.099037999037999</v>
      </c>
      <c r="G507" s="51">
        <f>IF(OR($A507="",$B507="",$C507=""),"",C507*'MPTO_working_3-way'!$I506)</f>
        <v>3.1606082904096149</v>
      </c>
      <c r="H507" s="17"/>
      <c r="I507" s="21"/>
      <c r="J507" s="22"/>
      <c r="K507" s="17"/>
      <c r="L507" s="21"/>
      <c r="M507" s="22"/>
      <c r="N507" s="52">
        <f t="shared" si="131"/>
        <v>36.092442844060898</v>
      </c>
      <c r="O507" s="53">
        <f t="shared" si="132"/>
        <v>32.268078039392201</v>
      </c>
      <c r="P507" s="53">
        <f t="shared" si="133"/>
        <v>31.639479116546898</v>
      </c>
      <c r="Q507" t="s">
        <v>185</v>
      </c>
      <c r="R507" t="s">
        <v>409</v>
      </c>
      <c r="S507" s="38" t="s">
        <v>506</v>
      </c>
      <c r="T507" s="4">
        <v>100</v>
      </c>
      <c r="U507" s="4">
        <f t="shared" si="122"/>
        <v>62.962962962962962</v>
      </c>
      <c r="V507" s="4">
        <f t="shared" si="123"/>
        <v>66.88741721854305</v>
      </c>
      <c r="W507" s="4">
        <f t="shared" si="124"/>
        <v>67.532467532467535</v>
      </c>
      <c r="X507" s="4">
        <f t="shared" si="125"/>
        <v>65.580115248989429</v>
      </c>
      <c r="Y507" s="4">
        <f t="shared" si="126"/>
        <v>69.504569504569503</v>
      </c>
      <c r="Z507" s="4">
        <f t="shared" si="127"/>
        <v>70.149619818493989</v>
      </c>
      <c r="AA507" s="4">
        <f t="shared" si="128"/>
        <v>-2.6171522860264673</v>
      </c>
      <c r="AB507" s="4">
        <f t="shared" si="129"/>
        <v>-2.6171522860264531</v>
      </c>
      <c r="AC507" s="4">
        <f t="shared" si="130"/>
        <v>-2.6171522860264531</v>
      </c>
      <c r="AF507">
        <v>2.27</v>
      </c>
      <c r="AG507">
        <v>1.68</v>
      </c>
    </row>
    <row r="508" spans="1:33" ht="15" x14ac:dyDescent="0.25">
      <c r="A508">
        <v>1.9</v>
      </c>
      <c r="B508">
        <v>3.36</v>
      </c>
      <c r="C508">
        <v>4.8499999999999996</v>
      </c>
      <c r="D508" s="48">
        <f t="shared" si="121"/>
        <v>3.0120404103040954E-2</v>
      </c>
      <c r="E508" s="49">
        <f>IF(OR($A508="",$B508="",$C508=""),"",A508*'MPTO_working_3-way'!$I507)</f>
        <v>1.9572287677957778</v>
      </c>
      <c r="F508" s="50">
        <f>IF(OR($A508="",$B508="",$C508=""),"",B508*'MPTO_working_3-way'!$I507)</f>
        <v>3.4612045577862176</v>
      </c>
      <c r="G508" s="51">
        <f>IF(OR($A508="",$B508="",$C508=""),"",C508*'MPTO_working_3-way'!$I507)</f>
        <v>4.9960839598997486</v>
      </c>
      <c r="H508" s="17"/>
      <c r="I508" s="21"/>
      <c r="J508" s="22"/>
      <c r="K508" s="17"/>
      <c r="L508" s="21"/>
      <c r="M508" s="22"/>
      <c r="N508" s="52">
        <f t="shared" si="131"/>
        <v>51.092647750431105</v>
      </c>
      <c r="O508" s="53">
        <f t="shared" si="132"/>
        <v>28.891675811255684</v>
      </c>
      <c r="P508" s="53">
        <f t="shared" si="133"/>
        <v>20.015676438313218</v>
      </c>
      <c r="Q508" t="s">
        <v>144</v>
      </c>
      <c r="R508" t="s">
        <v>182</v>
      </c>
      <c r="S508" s="38" t="s">
        <v>506</v>
      </c>
      <c r="T508" s="4">
        <v>100</v>
      </c>
      <c r="U508" s="4">
        <f t="shared" si="122"/>
        <v>47.368421052631575</v>
      </c>
      <c r="V508" s="4">
        <f t="shared" si="123"/>
        <v>70.238095238095241</v>
      </c>
      <c r="W508" s="4">
        <f t="shared" si="124"/>
        <v>79.38144329896906</v>
      </c>
      <c r="X508" s="4">
        <f t="shared" si="125"/>
        <v>50.380461462935685</v>
      </c>
      <c r="Y508" s="4">
        <f t="shared" si="126"/>
        <v>73.25013564839935</v>
      </c>
      <c r="Z508" s="4">
        <f t="shared" si="127"/>
        <v>82.39348370927317</v>
      </c>
      <c r="AA508" s="4">
        <f t="shared" si="128"/>
        <v>-3.0120404103041096</v>
      </c>
      <c r="AB508" s="4">
        <f t="shared" si="129"/>
        <v>-3.0120404103041096</v>
      </c>
      <c r="AC508" s="4">
        <f t="shared" si="130"/>
        <v>-3.0120404103041096</v>
      </c>
      <c r="AF508">
        <v>2.14</v>
      </c>
      <c r="AG508">
        <v>1.76</v>
      </c>
    </row>
    <row r="509" spans="1:33" ht="15" x14ac:dyDescent="0.25">
      <c r="A509">
        <v>2.25</v>
      </c>
      <c r="B509">
        <v>3.36</v>
      </c>
      <c r="C509">
        <v>3.5</v>
      </c>
      <c r="D509" s="48">
        <f t="shared" si="121"/>
        <v>2.7777777777777679E-2</v>
      </c>
      <c r="E509" s="49">
        <f>IF(OR($A509="",$B509="",$C509=""),"",A509*'MPTO_working_3-way'!$I508)</f>
        <v>2.3125</v>
      </c>
      <c r="F509" s="50">
        <f>IF(OR($A509="",$B509="",$C509=""),"",B509*'MPTO_working_3-way'!$I508)</f>
        <v>3.4533333333333327</v>
      </c>
      <c r="G509" s="51">
        <f>IF(OR($A509="",$B509="",$C509=""),"",C509*'MPTO_working_3-way'!$I508)</f>
        <v>3.5972222222222219</v>
      </c>
      <c r="H509" s="17"/>
      <c r="I509" s="21"/>
      <c r="J509" s="22"/>
      <c r="K509" s="17"/>
      <c r="L509" s="21"/>
      <c r="M509" s="22"/>
      <c r="N509" s="52">
        <f t="shared" si="131"/>
        <v>43.243243243243242</v>
      </c>
      <c r="O509" s="53">
        <f t="shared" si="132"/>
        <v>28.957528957528961</v>
      </c>
      <c r="P509" s="53">
        <f t="shared" si="133"/>
        <v>27.799227799227801</v>
      </c>
      <c r="Q509" t="s">
        <v>107</v>
      </c>
      <c r="R509" t="s">
        <v>385</v>
      </c>
      <c r="S509" s="38" t="s">
        <v>506</v>
      </c>
      <c r="T509" s="4">
        <v>100</v>
      </c>
      <c r="U509" s="4">
        <f t="shared" si="122"/>
        <v>55.55555555555555</v>
      </c>
      <c r="V509" s="4">
        <f t="shared" si="123"/>
        <v>70.238095238095241</v>
      </c>
      <c r="W509" s="4">
        <f t="shared" si="124"/>
        <v>71.428571428571431</v>
      </c>
      <c r="X509" s="4">
        <f t="shared" si="125"/>
        <v>58.333333333333329</v>
      </c>
      <c r="Y509" s="4">
        <f t="shared" si="126"/>
        <v>73.015873015873012</v>
      </c>
      <c r="Z509" s="4">
        <f t="shared" si="127"/>
        <v>74.206349206349216</v>
      </c>
      <c r="AA509" s="4">
        <f t="shared" si="128"/>
        <v>-2.7777777777777786</v>
      </c>
      <c r="AB509" s="4">
        <f t="shared" si="129"/>
        <v>-2.7777777777777715</v>
      </c>
      <c r="AC509" s="4">
        <f t="shared" si="130"/>
        <v>-2.7777777777777857</v>
      </c>
      <c r="AF509">
        <v>2.08</v>
      </c>
      <c r="AG509">
        <v>1.81</v>
      </c>
    </row>
    <row r="510" spans="1:33" ht="15" x14ac:dyDescent="0.25">
      <c r="A510">
        <v>2.14</v>
      </c>
      <c r="B510">
        <v>3.41</v>
      </c>
      <c r="C510">
        <v>3.73</v>
      </c>
      <c r="D510" s="48">
        <f t="shared" si="121"/>
        <v>2.8641366336285889E-2</v>
      </c>
      <c r="E510" s="49">
        <f>IF(OR($A510="",$B510="",$C510=""),"",A510*'MPTO_working_3-way'!$I509)</f>
        <v>2.2012925239596521</v>
      </c>
      <c r="F510" s="50">
        <f>IF(OR($A510="",$B510="",$C510=""),"",B510*'MPTO_working_3-way'!$I509)</f>
        <v>3.5076670592067352</v>
      </c>
      <c r="G510" s="51">
        <f>IF(OR($A510="",$B510="",$C510=""),"",C510*'MPTO_working_3-way'!$I509)</f>
        <v>3.8368322964343462</v>
      </c>
      <c r="H510" s="17"/>
      <c r="I510" s="21"/>
      <c r="J510" s="22"/>
      <c r="K510" s="17"/>
      <c r="L510" s="21"/>
      <c r="M510" s="22"/>
      <c r="N510" s="52">
        <f t="shared" si="131"/>
        <v>45.427856094346559</v>
      </c>
      <c r="O510" s="53">
        <f t="shared" si="132"/>
        <v>28.508977138387575</v>
      </c>
      <c r="P510" s="53">
        <f t="shared" si="133"/>
        <v>26.063166767265862</v>
      </c>
      <c r="Q510" t="s">
        <v>219</v>
      </c>
      <c r="R510" t="s">
        <v>225</v>
      </c>
      <c r="S510" s="38" t="s">
        <v>506</v>
      </c>
      <c r="T510" s="4">
        <v>100</v>
      </c>
      <c r="U510" s="4">
        <f t="shared" si="122"/>
        <v>53.271028037383175</v>
      </c>
      <c r="V510" s="4">
        <f t="shared" si="123"/>
        <v>70.674486803519059</v>
      </c>
      <c r="W510" s="4">
        <f t="shared" si="124"/>
        <v>73.190348525469176</v>
      </c>
      <c r="X510" s="4">
        <f t="shared" si="125"/>
        <v>56.135164671011765</v>
      </c>
      <c r="Y510" s="4">
        <f t="shared" si="126"/>
        <v>73.538623437147649</v>
      </c>
      <c r="Z510" s="4">
        <f t="shared" si="127"/>
        <v>76.054485159097766</v>
      </c>
      <c r="AA510" s="4">
        <f t="shared" si="128"/>
        <v>-2.8641366336285898</v>
      </c>
      <c r="AB510" s="4">
        <f t="shared" si="129"/>
        <v>-2.8641366336285898</v>
      </c>
      <c r="AC510" s="4">
        <f t="shared" si="130"/>
        <v>-2.8641366336285898</v>
      </c>
      <c r="AF510">
        <v>2.0499999999999998</v>
      </c>
      <c r="AG510">
        <v>1.85</v>
      </c>
    </row>
    <row r="511" spans="1:33" ht="15" x14ac:dyDescent="0.25">
      <c r="A511">
        <v>2.38</v>
      </c>
      <c r="B511">
        <v>3.48</v>
      </c>
      <c r="C511">
        <v>3.12</v>
      </c>
      <c r="D511" s="48">
        <f t="shared" si="121"/>
        <v>2.8037209578791744E-2</v>
      </c>
      <c r="E511" s="49">
        <f>IF(OR($A511="",$B511="",$C511=""),"",A511*'MPTO_working_3-way'!$I510)</f>
        <v>2.446728558797524</v>
      </c>
      <c r="F511" s="50">
        <f>IF(OR($A511="",$B511="",$C511=""),"",B511*'MPTO_working_3-way'!$I510)</f>
        <v>3.5775694893341954</v>
      </c>
      <c r="G511" s="51">
        <f>IF(OR($A511="",$B511="",$C511=""),"",C511*'MPTO_working_3-way'!$I510)</f>
        <v>3.2074760938858304</v>
      </c>
      <c r="H511" s="17"/>
      <c r="I511" s="21"/>
      <c r="J511" s="22"/>
      <c r="K511" s="17"/>
      <c r="L511" s="21"/>
      <c r="M511" s="22"/>
      <c r="N511" s="52">
        <f t="shared" si="131"/>
        <v>40.870900713704941</v>
      </c>
      <c r="O511" s="53">
        <f t="shared" si="132"/>
        <v>27.95193784443039</v>
      </c>
      <c r="P511" s="53">
        <f t="shared" si="133"/>
        <v>31.177161441864666</v>
      </c>
      <c r="Q511" t="s">
        <v>222</v>
      </c>
      <c r="R511" t="s">
        <v>226</v>
      </c>
      <c r="S511" s="38" t="s">
        <v>506</v>
      </c>
      <c r="T511" s="4">
        <v>100</v>
      </c>
      <c r="U511" s="4">
        <f t="shared" si="122"/>
        <v>57.983193277310924</v>
      </c>
      <c r="V511" s="4">
        <f t="shared" si="123"/>
        <v>71.264367816091948</v>
      </c>
      <c r="W511" s="4">
        <f t="shared" si="124"/>
        <v>67.948717948717942</v>
      </c>
      <c r="X511" s="4">
        <f t="shared" si="125"/>
        <v>60.786914235190096</v>
      </c>
      <c r="Y511" s="4">
        <f t="shared" si="126"/>
        <v>74.068088773971127</v>
      </c>
      <c r="Z511" s="4">
        <f t="shared" si="127"/>
        <v>70.752438906597121</v>
      </c>
      <c r="AA511" s="4">
        <f t="shared" si="128"/>
        <v>-2.8037209578791717</v>
      </c>
      <c r="AB511" s="4">
        <f t="shared" si="129"/>
        <v>-2.8037209578791789</v>
      </c>
      <c r="AC511" s="4">
        <f t="shared" si="130"/>
        <v>-2.8037209578791789</v>
      </c>
      <c r="AF511">
        <v>2.25</v>
      </c>
      <c r="AG511">
        <v>1.69</v>
      </c>
    </row>
    <row r="512" spans="1:33" ht="15" x14ac:dyDescent="0.25">
      <c r="A512">
        <v>2.16</v>
      </c>
      <c r="B512">
        <v>3.49</v>
      </c>
      <c r="C512">
        <v>3.53</v>
      </c>
      <c r="D512" s="48">
        <f t="shared" si="121"/>
        <v>3.2782033232531038E-2</v>
      </c>
      <c r="E512" s="49">
        <f>IF(OR($A512="",$B512="",$C512=""),"",A512*'MPTO_working_3-way'!$I511)</f>
        <v>2.2308091917822672</v>
      </c>
      <c r="F512" s="50">
        <f>IF(OR($A512="",$B512="",$C512=""),"",B512*'MPTO_working_3-way'!$I511)</f>
        <v>3.6044092959815335</v>
      </c>
      <c r="G512" s="51">
        <f>IF(OR($A512="",$B512="",$C512=""),"",C512*'MPTO_working_3-way'!$I511)</f>
        <v>3.6457205773108345</v>
      </c>
      <c r="H512" s="17"/>
      <c r="I512" s="21"/>
      <c r="J512" s="22"/>
      <c r="K512" s="17"/>
      <c r="L512" s="21"/>
      <c r="M512" s="22"/>
      <c r="N512" s="52">
        <f t="shared" si="131"/>
        <v>44.826783199735111</v>
      </c>
      <c r="O512" s="53">
        <f t="shared" si="132"/>
        <v>27.743797051985059</v>
      </c>
      <c r="P512" s="53">
        <f t="shared" si="133"/>
        <v>27.429419748279845</v>
      </c>
      <c r="Q512" t="s">
        <v>417</v>
      </c>
      <c r="R512" t="s">
        <v>422</v>
      </c>
      <c r="S512" s="38" t="s">
        <v>506</v>
      </c>
      <c r="T512" s="4">
        <v>100</v>
      </c>
      <c r="U512" s="4">
        <f t="shared" si="122"/>
        <v>53.703703703703695</v>
      </c>
      <c r="V512" s="4">
        <f t="shared" si="123"/>
        <v>71.346704871060169</v>
      </c>
      <c r="W512" s="4">
        <f t="shared" si="124"/>
        <v>71.671388101982998</v>
      </c>
      <c r="X512" s="4">
        <f t="shared" si="125"/>
        <v>56.981907026956826</v>
      </c>
      <c r="Y512" s="4">
        <f t="shared" si="126"/>
        <v>74.624908194313292</v>
      </c>
      <c r="Z512" s="4">
        <f t="shared" si="127"/>
        <v>74.949591425236122</v>
      </c>
      <c r="AA512" s="4">
        <f t="shared" si="128"/>
        <v>-3.2782033232531305</v>
      </c>
      <c r="AB512" s="4">
        <f t="shared" si="129"/>
        <v>-3.2782033232531234</v>
      </c>
      <c r="AC512" s="4">
        <f t="shared" si="130"/>
        <v>-3.2782033232531234</v>
      </c>
      <c r="AF512">
        <v>1.9</v>
      </c>
      <c r="AG512">
        <v>1.97</v>
      </c>
    </row>
    <row r="513" spans="1:33" ht="15" x14ac:dyDescent="0.25">
      <c r="A513">
        <v>1.62</v>
      </c>
      <c r="B513">
        <v>4.1100000000000003</v>
      </c>
      <c r="C513">
        <v>5.65</v>
      </c>
      <c r="D513" s="48">
        <f t="shared" si="121"/>
        <v>3.7584103492851906E-2</v>
      </c>
      <c r="E513" s="49">
        <f>IF(OR($A513="",$B513="",$C513=""),"",A513*'MPTO_working_3-way'!$I512)</f>
        <v>1.6808862476584201</v>
      </c>
      <c r="F513" s="50">
        <f>IF(OR($A513="",$B513="",$C513=""),"",B513*'MPTO_working_3-way'!$I512)</f>
        <v>4.2644706653556215</v>
      </c>
      <c r="G513" s="51">
        <f>IF(OR($A513="",$B513="",$C513=""),"",C513*'MPTO_working_3-way'!$I512)</f>
        <v>5.8623501847346136</v>
      </c>
      <c r="H513" s="17"/>
      <c r="I513" s="21"/>
      <c r="J513" s="22"/>
      <c r="K513" s="17"/>
      <c r="L513" s="21"/>
      <c r="M513" s="22"/>
      <c r="N513" s="52">
        <f t="shared" si="131"/>
        <v>59.492425581627707</v>
      </c>
      <c r="O513" s="53">
        <f t="shared" si="132"/>
        <v>23.449569207356909</v>
      </c>
      <c r="P513" s="53">
        <f t="shared" si="133"/>
        <v>17.058005211015377</v>
      </c>
      <c r="Q513" t="s">
        <v>416</v>
      </c>
      <c r="R513" t="s">
        <v>421</v>
      </c>
      <c r="S513" s="38" t="s">
        <v>506</v>
      </c>
      <c r="T513" s="4">
        <v>100</v>
      </c>
      <c r="U513" s="4">
        <f t="shared" si="122"/>
        <v>38.271604938271601</v>
      </c>
      <c r="V513" s="4">
        <f t="shared" si="123"/>
        <v>75.669099756691011</v>
      </c>
      <c r="W513" s="4">
        <f t="shared" si="124"/>
        <v>82.30088495575221</v>
      </c>
      <c r="X513" s="4">
        <f t="shared" si="125"/>
        <v>42.030015287556786</v>
      </c>
      <c r="Y513" s="4">
        <f t="shared" si="126"/>
        <v>79.427510105976168</v>
      </c>
      <c r="Z513" s="4">
        <f t="shared" si="127"/>
        <v>86.059295305037395</v>
      </c>
      <c r="AA513" s="4">
        <f t="shared" si="128"/>
        <v>-3.7584103492851852</v>
      </c>
      <c r="AB513" s="4">
        <f t="shared" si="129"/>
        <v>-3.7584103492851568</v>
      </c>
      <c r="AC513" s="4">
        <f t="shared" si="130"/>
        <v>-3.7584103492851852</v>
      </c>
      <c r="AF513">
        <v>1.86</v>
      </c>
      <c r="AG513">
        <v>2.0099999999999998</v>
      </c>
    </row>
    <row r="514" spans="1:33" ht="15" x14ac:dyDescent="0.25">
      <c r="A514">
        <v>2.23</v>
      </c>
      <c r="B514">
        <v>3.78</v>
      </c>
      <c r="C514">
        <v>3.11</v>
      </c>
      <c r="D514" s="48">
        <f t="shared" si="121"/>
        <v>3.4524166183935723E-2</v>
      </c>
      <c r="E514" s="49">
        <f>IF(OR($A514="",$B514="",$C514=""),"",A514*'MPTO_working_3-way'!$I513)</f>
        <v>2.3069888905901768</v>
      </c>
      <c r="F514" s="50">
        <f>IF(OR($A514="",$B514="",$C514=""),"",B514*'MPTO_working_3-way'!$I513)</f>
        <v>3.9105013481752766</v>
      </c>
      <c r="G514" s="51">
        <f>IF(OR($A514="",$B514="",$C514=""),"",C514*'MPTO_working_3-way'!$I513)</f>
        <v>3.2173701568320401</v>
      </c>
      <c r="H514" s="17"/>
      <c r="I514" s="21"/>
      <c r="J514" s="22"/>
      <c r="K514" s="17"/>
      <c r="L514" s="21"/>
      <c r="M514" s="22"/>
      <c r="N514" s="52">
        <f t="shared" si="131"/>
        <v>43.346545970760125</v>
      </c>
      <c r="O514" s="53">
        <f t="shared" si="132"/>
        <v>25.572168654707699</v>
      </c>
      <c r="P514" s="53">
        <f t="shared" si="133"/>
        <v>31.081285374532179</v>
      </c>
      <c r="Q514" t="s">
        <v>419</v>
      </c>
      <c r="R514" t="s">
        <v>413</v>
      </c>
      <c r="S514" s="38" t="s">
        <v>506</v>
      </c>
      <c r="T514" s="4">
        <v>100</v>
      </c>
      <c r="U514" s="4">
        <f t="shared" si="122"/>
        <v>55.156950672645742</v>
      </c>
      <c r="V514" s="4">
        <f t="shared" si="123"/>
        <v>73.544973544973558</v>
      </c>
      <c r="W514" s="4">
        <f t="shared" si="124"/>
        <v>67.845659163987136</v>
      </c>
      <c r="X514" s="4">
        <f t="shared" si="125"/>
        <v>58.60936729103932</v>
      </c>
      <c r="Y514" s="4">
        <f t="shared" si="126"/>
        <v>76.997390163367129</v>
      </c>
      <c r="Z514" s="4">
        <f t="shared" si="127"/>
        <v>71.298075782380721</v>
      </c>
      <c r="AA514" s="4">
        <f t="shared" si="128"/>
        <v>-3.4524166183935776</v>
      </c>
      <c r="AB514" s="4">
        <f t="shared" si="129"/>
        <v>-3.4524166183935705</v>
      </c>
      <c r="AC514" s="4">
        <f t="shared" si="130"/>
        <v>-3.4524166183935847</v>
      </c>
      <c r="AF514">
        <v>1.94</v>
      </c>
      <c r="AG514">
        <v>1.93</v>
      </c>
    </row>
    <row r="515" spans="1:33" ht="15" x14ac:dyDescent="0.25">
      <c r="A515">
        <v>3.18</v>
      </c>
      <c r="B515">
        <v>3.36</v>
      </c>
      <c r="C515">
        <v>2.37</v>
      </c>
      <c r="D515" s="48">
        <f t="shared" si="121"/>
        <v>3.4025384694121197E-2</v>
      </c>
      <c r="E515" s="49">
        <f>IF(OR($A515="",$B515="",$C515=""),"",A515*'MPTO_working_3-way'!$I514)</f>
        <v>3.2882007233273054</v>
      </c>
      <c r="F515" s="50">
        <f>IF(OR($A515="",$B515="",$C515=""),"",B515*'MPTO_working_3-way'!$I514)</f>
        <v>3.4743252925722472</v>
      </c>
      <c r="G515" s="51">
        <f>IF(OR($A515="",$B515="",$C515=""),"",C515*'MPTO_working_3-way'!$I514)</f>
        <v>2.4506401617250675</v>
      </c>
      <c r="H515" s="17"/>
      <c r="I515" s="21"/>
      <c r="J515" s="22"/>
      <c r="K515" s="17"/>
      <c r="L515" s="21"/>
      <c r="M515" s="22"/>
      <c r="N515" s="52">
        <f t="shared" si="131"/>
        <v>30.41176874957036</v>
      </c>
      <c r="O515" s="53">
        <f t="shared" si="132"/>
        <v>28.782566852271945</v>
      </c>
      <c r="P515" s="53">
        <f t="shared" si="133"/>
        <v>40.805664398157695</v>
      </c>
      <c r="Q515" t="s">
        <v>418</v>
      </c>
      <c r="R515" t="s">
        <v>420</v>
      </c>
      <c r="S515" s="38" t="s">
        <v>506</v>
      </c>
      <c r="T515" s="4">
        <v>100</v>
      </c>
      <c r="U515" s="4">
        <f t="shared" si="122"/>
        <v>68.55345911949685</v>
      </c>
      <c r="V515" s="4">
        <f t="shared" si="123"/>
        <v>70.238095238095241</v>
      </c>
      <c r="W515" s="4">
        <f t="shared" si="124"/>
        <v>57.805907172995774</v>
      </c>
      <c r="X515" s="4">
        <f t="shared" si="125"/>
        <v>71.955997588908986</v>
      </c>
      <c r="Y515" s="4">
        <f t="shared" si="126"/>
        <v>73.640633707507348</v>
      </c>
      <c r="Z515" s="4">
        <f t="shared" si="127"/>
        <v>61.208445642407902</v>
      </c>
      <c r="AA515" s="4">
        <f t="shared" si="128"/>
        <v>-3.4025384694121357</v>
      </c>
      <c r="AB515" s="4">
        <f t="shared" si="129"/>
        <v>-3.4025384694121072</v>
      </c>
      <c r="AC515" s="4">
        <f t="shared" si="130"/>
        <v>-3.4025384694121286</v>
      </c>
      <c r="AF515">
        <v>1.85</v>
      </c>
      <c r="AG515">
        <v>2.02</v>
      </c>
    </row>
    <row r="516" spans="1:33" ht="15" x14ac:dyDescent="0.25">
      <c r="A516">
        <v>1.65</v>
      </c>
      <c r="B516">
        <v>4.51</v>
      </c>
      <c r="C516">
        <v>4.4400000000000004</v>
      </c>
      <c r="D516" s="48">
        <f t="shared" si="121"/>
        <v>5.3015321308004237E-2</v>
      </c>
      <c r="E516" s="49">
        <f>IF(OR($A516="",$B516="",$C516=""),"",A516*'MPTO_working_3-way'!$I515)</f>
        <v>1.737475280158207</v>
      </c>
      <c r="F516" s="50">
        <f>IF(OR($A516="",$B516="",$C516=""),"",B516*'MPTO_working_3-way'!$I515)</f>
        <v>4.7490990990990989</v>
      </c>
      <c r="G516" s="51">
        <f>IF(OR($A516="",$B516="",$C516=""),"",C516*'MPTO_working_3-way'!$I515)</f>
        <v>4.6753880266075392</v>
      </c>
      <c r="H516" s="17"/>
      <c r="I516" s="21"/>
      <c r="J516" s="22"/>
      <c r="K516" s="17"/>
      <c r="L516" s="21"/>
      <c r="M516" s="22"/>
      <c r="N516" s="52">
        <f t="shared" si="131"/>
        <v>57.554775680546335</v>
      </c>
      <c r="O516" s="53">
        <f t="shared" si="132"/>
        <v>21.056625248980367</v>
      </c>
      <c r="P516" s="53">
        <f t="shared" si="133"/>
        <v>21.388599070473298</v>
      </c>
      <c r="Q516" t="s">
        <v>424</v>
      </c>
      <c r="R516" t="s">
        <v>431</v>
      </c>
      <c r="S516" s="38" t="s">
        <v>506</v>
      </c>
      <c r="T516" s="4">
        <v>100</v>
      </c>
      <c r="U516" s="4">
        <f t="shared" si="122"/>
        <v>39.393939393939398</v>
      </c>
      <c r="V516" s="4">
        <f t="shared" si="123"/>
        <v>77.827050997782706</v>
      </c>
      <c r="W516" s="4">
        <f t="shared" si="124"/>
        <v>77.477477477477478</v>
      </c>
      <c r="X516" s="4">
        <f t="shared" si="125"/>
        <v>44.695471524739816</v>
      </c>
      <c r="Y516" s="4">
        <f t="shared" si="126"/>
        <v>83.128583128583131</v>
      </c>
      <c r="Z516" s="4">
        <f t="shared" si="127"/>
        <v>82.779009608277903</v>
      </c>
      <c r="AA516" s="4">
        <f t="shared" si="128"/>
        <v>-5.3015321308004175</v>
      </c>
      <c r="AB516" s="4">
        <f t="shared" si="129"/>
        <v>-5.3015321308004246</v>
      </c>
      <c r="AC516" s="4">
        <f t="shared" si="130"/>
        <v>-5.3015321308004246</v>
      </c>
      <c r="AF516">
        <v>1.58</v>
      </c>
      <c r="AG516">
        <v>2.38</v>
      </c>
    </row>
    <row r="517" spans="1:33" ht="15" x14ac:dyDescent="0.25">
      <c r="A517">
        <v>1.93</v>
      </c>
      <c r="B517">
        <v>4</v>
      </c>
      <c r="C517">
        <v>3.54</v>
      </c>
      <c r="D517" s="48">
        <f t="shared" ref="D517:D577" si="134">IF(OR($A517="",$B517="",$C517=""),"",(1/A517)+(1/B517)+(1/C517)-1)</f>
        <v>5.0620590732121551E-2</v>
      </c>
      <c r="E517" s="49">
        <f>IF(OR($A517="",$B517="",$C517=""),"",A517*'MPTO_working_3-way'!$I516)</f>
        <v>2.0276977401129943</v>
      </c>
      <c r="F517" s="50">
        <f>IF(OR($A517="",$B517="",$C517=""),"",B517*'MPTO_working_3-way'!$I516)</f>
        <v>4.2024823629284862</v>
      </c>
      <c r="G517" s="51">
        <f>IF(OR($A517="",$B517="",$C517=""),"",C517*'MPTO_working_3-way'!$I516)</f>
        <v>3.7191968911917104</v>
      </c>
      <c r="H517" s="17"/>
      <c r="I517" s="21"/>
      <c r="J517" s="22"/>
      <c r="K517" s="17"/>
      <c r="L517" s="21"/>
      <c r="M517" s="22"/>
      <c r="N517" s="52">
        <f t="shared" si="131"/>
        <v>49.317015066766047</v>
      </c>
      <c r="O517" s="53">
        <f t="shared" si="132"/>
        <v>23.795459769714615</v>
      </c>
      <c r="P517" s="53">
        <f t="shared" si="133"/>
        <v>26.887525163519339</v>
      </c>
      <c r="Q517" t="s">
        <v>432</v>
      </c>
      <c r="R517" t="s">
        <v>429</v>
      </c>
      <c r="S517" s="38" t="s">
        <v>506</v>
      </c>
      <c r="T517" s="4">
        <v>100</v>
      </c>
      <c r="U517" s="4">
        <f t="shared" si="122"/>
        <v>48.186528497409334</v>
      </c>
      <c r="V517" s="4">
        <f t="shared" si="123"/>
        <v>75</v>
      </c>
      <c r="W517" s="4">
        <f t="shared" si="124"/>
        <v>71.751412429378533</v>
      </c>
      <c r="X517" s="4">
        <f t="shared" si="125"/>
        <v>53.248587570621474</v>
      </c>
      <c r="Y517" s="4">
        <f t="shared" si="126"/>
        <v>80.062059073212154</v>
      </c>
      <c r="Z517" s="4">
        <f t="shared" si="127"/>
        <v>76.813471502590687</v>
      </c>
      <c r="AA517" s="4">
        <f t="shared" si="128"/>
        <v>-5.06205907321214</v>
      </c>
      <c r="AB517" s="4">
        <f t="shared" si="129"/>
        <v>-5.0620590732121542</v>
      </c>
      <c r="AC517" s="4">
        <f t="shared" si="130"/>
        <v>-5.0620590732121542</v>
      </c>
      <c r="AF517">
        <v>1.6</v>
      </c>
      <c r="AG517">
        <v>2.34</v>
      </c>
    </row>
    <row r="518" spans="1:33" ht="15" x14ac:dyDescent="0.25">
      <c r="A518">
        <v>3.71</v>
      </c>
      <c r="B518">
        <v>3.68</v>
      </c>
      <c r="C518">
        <v>1.96</v>
      </c>
      <c r="D518" s="48">
        <f t="shared" si="134"/>
        <v>5.148499104317672E-2</v>
      </c>
      <c r="E518" s="49">
        <f>IF(OR($A518="",$B518="",$C518=""),"",A518*'MPTO_working_3-way'!$I517)</f>
        <v>3.9010093167701858</v>
      </c>
      <c r="F518" s="50">
        <f>IF(OR($A518="",$B518="",$C518=""),"",B518*'MPTO_working_3-way'!$I517)</f>
        <v>3.8694647670388904</v>
      </c>
      <c r="G518" s="51">
        <f>IF(OR($A518="",$B518="",$C518=""),"",C518*'MPTO_working_3-way'!$I517)</f>
        <v>2.0609105824446265</v>
      </c>
      <c r="H518" s="17"/>
      <c r="I518" s="21"/>
      <c r="J518" s="22"/>
      <c r="K518" s="17"/>
      <c r="L518" s="21"/>
      <c r="M518" s="22"/>
      <c r="N518" s="52">
        <f t="shared" si="131"/>
        <v>25.634391481739481</v>
      </c>
      <c r="O518" s="53">
        <f t="shared" si="132"/>
        <v>25.84336749925366</v>
      </c>
      <c r="P518" s="53">
        <f t="shared" si="133"/>
        <v>48.52224101900687</v>
      </c>
      <c r="Q518" t="s">
        <v>423</v>
      </c>
      <c r="R518" t="s">
        <v>430</v>
      </c>
      <c r="S518" s="38" t="s">
        <v>506</v>
      </c>
      <c r="T518" s="4">
        <v>100</v>
      </c>
      <c r="U518" s="4">
        <f t="shared" si="122"/>
        <v>73.045822102425873</v>
      </c>
      <c r="V518" s="4">
        <f t="shared" si="123"/>
        <v>72.826086956521735</v>
      </c>
      <c r="W518" s="4">
        <f t="shared" si="124"/>
        <v>48.979591836734699</v>
      </c>
      <c r="X518" s="4">
        <f t="shared" si="125"/>
        <v>78.194321206743567</v>
      </c>
      <c r="Y518" s="4">
        <f t="shared" si="126"/>
        <v>77.974586060839428</v>
      </c>
      <c r="Z518" s="4">
        <f t="shared" si="127"/>
        <v>54.128090941052378</v>
      </c>
      <c r="AA518" s="4">
        <f t="shared" si="128"/>
        <v>-5.1484991043176933</v>
      </c>
      <c r="AB518" s="4">
        <f t="shared" si="129"/>
        <v>-5.1484991043176933</v>
      </c>
      <c r="AC518" s="4">
        <f t="shared" si="130"/>
        <v>-5.1484991043176791</v>
      </c>
      <c r="AF518">
        <v>1.87</v>
      </c>
      <c r="AG518">
        <v>1.94</v>
      </c>
    </row>
    <row r="519" spans="1:33" ht="15" x14ac:dyDescent="0.25">
      <c r="A519">
        <v>1.62</v>
      </c>
      <c r="B519">
        <v>3.53</v>
      </c>
      <c r="C519">
        <v>6.47</v>
      </c>
      <c r="D519" s="48">
        <f t="shared" si="134"/>
        <v>5.5129575007036635E-2</v>
      </c>
      <c r="E519" s="49">
        <f>IF(OR($A519="",$B519="",$C519=""),"",A519*'MPTO_working_3-way'!$I518)</f>
        <v>1.7093099115113994</v>
      </c>
      <c r="F519" s="50">
        <f>IF(OR($A519="",$B519="",$C519=""),"",B519*'MPTO_working_3-way'!$I518)</f>
        <v>3.7246073997748392</v>
      </c>
      <c r="G519" s="51">
        <f>IF(OR($A519="",$B519="",$C519=""),"",C519*'MPTO_working_3-way'!$I518)</f>
        <v>6.8266883502955267</v>
      </c>
      <c r="H519" s="17"/>
      <c r="I519" s="21"/>
      <c r="J519" s="22"/>
      <c r="K519" s="17"/>
      <c r="L519" s="21"/>
      <c r="M519" s="22"/>
      <c r="N519" s="52">
        <f t="shared" si="131"/>
        <v>58.503141722017148</v>
      </c>
      <c r="O519" s="53">
        <f t="shared" si="132"/>
        <v>26.8484673058549</v>
      </c>
      <c r="P519" s="53">
        <f t="shared" si="133"/>
        <v>14.648390972127945</v>
      </c>
      <c r="Q519" t="s">
        <v>427</v>
      </c>
      <c r="R519" t="s">
        <v>425</v>
      </c>
      <c r="S519" s="38" t="s">
        <v>506</v>
      </c>
      <c r="T519" s="4">
        <v>100</v>
      </c>
      <c r="U519" s="4">
        <f t="shared" si="122"/>
        <v>38.271604938271601</v>
      </c>
      <c r="V519" s="4">
        <f t="shared" si="123"/>
        <v>71.671388101982998</v>
      </c>
      <c r="W519" s="4">
        <f t="shared" si="124"/>
        <v>84.54404945904173</v>
      </c>
      <c r="X519" s="4">
        <f t="shared" si="125"/>
        <v>43.784562438975264</v>
      </c>
      <c r="Y519" s="4">
        <f t="shared" si="126"/>
        <v>77.184345602686648</v>
      </c>
      <c r="Z519" s="4">
        <f t="shared" si="127"/>
        <v>90.057006959745394</v>
      </c>
      <c r="AA519" s="4">
        <f t="shared" si="128"/>
        <v>-5.5129575007036635</v>
      </c>
      <c r="AB519" s="4">
        <f t="shared" si="129"/>
        <v>-5.5129575007036493</v>
      </c>
      <c r="AC519" s="4">
        <f t="shared" si="130"/>
        <v>-5.5129575007036635</v>
      </c>
      <c r="AF519">
        <v>1.75</v>
      </c>
      <c r="AG519">
        <v>2.08</v>
      </c>
    </row>
    <row r="520" spans="1:33" ht="15" x14ac:dyDescent="0.25">
      <c r="A520">
        <v>2.74</v>
      </c>
      <c r="B520">
        <v>3.69</v>
      </c>
      <c r="C520">
        <v>2.42</v>
      </c>
      <c r="D520" s="48">
        <f t="shared" si="134"/>
        <v>4.9189354172603172E-2</v>
      </c>
      <c r="E520" s="49">
        <f>IF(OR($A520="",$B520="",$C520=""),"",A520*'MPTO_working_3-way'!$I519)</f>
        <v>2.8747788304329327</v>
      </c>
      <c r="F520" s="50">
        <f>IF(OR($A520="",$B520="",$C520=""),"",B520*'MPTO_working_3-way'!$I519)</f>
        <v>3.8715087168969058</v>
      </c>
      <c r="G520" s="51">
        <f>IF(OR($A520="",$B520="",$C520=""),"",C520*'MPTO_working_3-way'!$I519)</f>
        <v>2.5390382370976998</v>
      </c>
      <c r="H520" s="17"/>
      <c r="I520" s="21"/>
      <c r="J520" s="22"/>
      <c r="K520" s="17"/>
      <c r="L520" s="21"/>
      <c r="M520" s="22"/>
      <c r="N520" s="52">
        <f t="shared" si="131"/>
        <v>34.785284676992113</v>
      </c>
      <c r="O520" s="53">
        <f t="shared" si="132"/>
        <v>25.829723581289539</v>
      </c>
      <c r="P520" s="53">
        <f t="shared" si="133"/>
        <v>39.384991741718338</v>
      </c>
      <c r="Q520" t="s">
        <v>428</v>
      </c>
      <c r="R520" t="s">
        <v>426</v>
      </c>
      <c r="S520" s="38" t="s">
        <v>506</v>
      </c>
      <c r="T520" s="4">
        <v>100</v>
      </c>
      <c r="U520" s="4">
        <f t="shared" si="122"/>
        <v>63.503649635036496</v>
      </c>
      <c r="V520" s="4">
        <f t="shared" si="123"/>
        <v>72.899728997289984</v>
      </c>
      <c r="W520" s="4">
        <f t="shared" si="124"/>
        <v>58.677685950413228</v>
      </c>
      <c r="X520" s="4">
        <f t="shared" si="125"/>
        <v>68.42258505229681</v>
      </c>
      <c r="Y520" s="4">
        <f t="shared" si="126"/>
        <v>77.81866441455027</v>
      </c>
      <c r="Z520" s="4">
        <f t="shared" si="127"/>
        <v>63.596621367673535</v>
      </c>
      <c r="AA520" s="4">
        <f t="shared" si="128"/>
        <v>-4.9189354172603146</v>
      </c>
      <c r="AB520" s="4">
        <f t="shared" si="129"/>
        <v>-4.9189354172602862</v>
      </c>
      <c r="AC520" s="4">
        <f t="shared" si="130"/>
        <v>-4.9189354172603075</v>
      </c>
      <c r="AF520">
        <v>1.69</v>
      </c>
      <c r="AG520">
        <v>2.16</v>
      </c>
    </row>
    <row r="521" spans="1:33" ht="15" x14ac:dyDescent="0.25">
      <c r="A521">
        <v>1.81</v>
      </c>
      <c r="B521">
        <v>4.51</v>
      </c>
      <c r="C521">
        <v>3.59</v>
      </c>
      <c r="D521" s="48">
        <f t="shared" si="134"/>
        <v>5.2767209900903111E-2</v>
      </c>
      <c r="E521" s="49">
        <f>IF(OR($A521="",$B521="",$C521=""),"",A521*'MPTO_working_3-way'!$I520)</f>
        <v>1.9055086499206346</v>
      </c>
      <c r="F521" s="50">
        <f>IF(OR($A521="",$B521="",$C521=""),"",B521*'MPTO_working_3-way'!$I520)</f>
        <v>4.7479801166530731</v>
      </c>
      <c r="G521" s="51">
        <f>IF(OR($A521="",$B521="",$C521=""),"",C521*'MPTO_working_3-way'!$I520)</f>
        <v>3.779434283544242</v>
      </c>
      <c r="H521" s="17"/>
      <c r="I521" s="21"/>
      <c r="J521" s="22"/>
      <c r="K521" s="17"/>
      <c r="L521" s="21"/>
      <c r="M521" s="22"/>
      <c r="N521" s="52">
        <f t="shared" si="131"/>
        <v>52.479425902456569</v>
      </c>
      <c r="O521" s="53">
        <f t="shared" si="132"/>
        <v>21.061587779034678</v>
      </c>
      <c r="P521" s="53">
        <f t="shared" si="133"/>
        <v>26.458986318508742</v>
      </c>
      <c r="Q521" t="s">
        <v>440</v>
      </c>
      <c r="R521" t="s">
        <v>438</v>
      </c>
      <c r="S521" s="38" t="s">
        <v>506</v>
      </c>
      <c r="T521" s="4">
        <v>100</v>
      </c>
      <c r="U521" s="4">
        <f t="shared" si="122"/>
        <v>44.751381215469614</v>
      </c>
      <c r="V521" s="4">
        <f t="shared" si="123"/>
        <v>77.827050997782706</v>
      </c>
      <c r="W521" s="4">
        <f t="shared" si="124"/>
        <v>72.14484679665739</v>
      </c>
      <c r="X521" s="4">
        <f t="shared" si="125"/>
        <v>50.028102205559911</v>
      </c>
      <c r="Y521" s="4">
        <f t="shared" si="126"/>
        <v>83.103771987873003</v>
      </c>
      <c r="Z521" s="4">
        <f t="shared" si="127"/>
        <v>77.421567786747687</v>
      </c>
      <c r="AA521" s="4">
        <f t="shared" si="128"/>
        <v>-5.2767209900902969</v>
      </c>
      <c r="AB521" s="4">
        <f t="shared" si="129"/>
        <v>-5.2767209900902969</v>
      </c>
      <c r="AC521" s="4">
        <f t="shared" si="130"/>
        <v>-5.2767209900902969</v>
      </c>
      <c r="AF521">
        <v>1.5</v>
      </c>
      <c r="AG521">
        <v>2.58</v>
      </c>
    </row>
    <row r="522" spans="1:33" ht="15" x14ac:dyDescent="0.25">
      <c r="A522">
        <v>2.71</v>
      </c>
      <c r="B522">
        <v>3.57</v>
      </c>
      <c r="C522">
        <v>2.5</v>
      </c>
      <c r="D522" s="48">
        <f t="shared" si="134"/>
        <v>4.9115734854827675E-2</v>
      </c>
      <c r="E522" s="49">
        <f>IF(OR($A522="",$B522="",$C522=""),"",A522*'MPTO_working_3-way'!$I521)</f>
        <v>2.8431036414565831</v>
      </c>
      <c r="F522" s="50">
        <f>IF(OR($A522="",$B522="",$C522=""),"",B522*'MPTO_working_3-way'!$I521)</f>
        <v>3.7453431734317348</v>
      </c>
      <c r="G522" s="51">
        <f>IF(OR($A522="",$B522="",$C522=""),"",C522*'MPTO_working_3-way'!$I521)</f>
        <v>2.6227893371370694</v>
      </c>
      <c r="H522" s="17"/>
      <c r="I522" s="21"/>
      <c r="J522" s="22"/>
      <c r="K522" s="17"/>
      <c r="L522" s="21"/>
      <c r="M522" s="22"/>
      <c r="N522" s="52">
        <f t="shared" si="131"/>
        <v>35.172829629512854</v>
      </c>
      <c r="O522" s="53">
        <f t="shared" si="132"/>
        <v>26.699823052095194</v>
      </c>
      <c r="P522" s="53">
        <f t="shared" si="133"/>
        <v>38.127347318391934</v>
      </c>
      <c r="Q522" t="s">
        <v>436</v>
      </c>
      <c r="R522" t="s">
        <v>441</v>
      </c>
      <c r="S522" s="38" t="s">
        <v>506</v>
      </c>
      <c r="T522" s="4">
        <v>100</v>
      </c>
      <c r="U522" s="4">
        <f t="shared" si="122"/>
        <v>63.099630996309962</v>
      </c>
      <c r="V522" s="4">
        <f t="shared" si="123"/>
        <v>71.988795518207283</v>
      </c>
      <c r="W522" s="4">
        <f t="shared" si="124"/>
        <v>60</v>
      </c>
      <c r="X522" s="4">
        <f t="shared" si="125"/>
        <v>68.011204481792717</v>
      </c>
      <c r="Y522" s="4">
        <f t="shared" si="126"/>
        <v>76.900369003690045</v>
      </c>
      <c r="Z522" s="4">
        <f t="shared" si="127"/>
        <v>64.911573485482748</v>
      </c>
      <c r="AA522" s="4">
        <f t="shared" si="128"/>
        <v>-4.9115734854827551</v>
      </c>
      <c r="AB522" s="4">
        <f t="shared" si="129"/>
        <v>-4.9115734854827622</v>
      </c>
      <c r="AC522" s="4">
        <f t="shared" si="130"/>
        <v>-4.911573485482748</v>
      </c>
      <c r="AF522">
        <v>1.92</v>
      </c>
      <c r="AG522">
        <v>1.9</v>
      </c>
    </row>
    <row r="523" spans="1:33" ht="15" x14ac:dyDescent="0.25">
      <c r="A523">
        <v>2.4</v>
      </c>
      <c r="B523">
        <v>3.46</v>
      </c>
      <c r="C523">
        <v>2.91</v>
      </c>
      <c r="D523" s="48">
        <f t="shared" si="134"/>
        <v>4.9326619390977822E-2</v>
      </c>
      <c r="E523" s="49">
        <f>IF(OR($A523="",$B523="",$C523=""),"",A523*'MPTO_working_3-way'!$I522)</f>
        <v>2.5183838865383468</v>
      </c>
      <c r="F523" s="50">
        <f>IF(OR($A523="",$B523="",$C523=""),"",B523*'MPTO_working_3-way'!$I522)</f>
        <v>3.630670103092783</v>
      </c>
      <c r="G523" s="51">
        <f>IF(OR($A523="",$B523="",$C523=""),"",C523*'MPTO_working_3-way'!$I522)</f>
        <v>3.0535404624277458</v>
      </c>
      <c r="H523" s="17"/>
      <c r="I523" s="21"/>
      <c r="J523" s="22"/>
      <c r="K523" s="17"/>
      <c r="L523" s="21"/>
      <c r="M523" s="22"/>
      <c r="N523" s="52">
        <f t="shared" si="131"/>
        <v>39.708005016445426</v>
      </c>
      <c r="O523" s="53">
        <f t="shared" si="132"/>
        <v>27.543124866898559</v>
      </c>
      <c r="P523" s="53">
        <f t="shared" si="133"/>
        <v>32.748870116656015</v>
      </c>
      <c r="Q523" t="s">
        <v>435</v>
      </c>
      <c r="R523" t="s">
        <v>437</v>
      </c>
      <c r="S523" s="38" t="s">
        <v>506</v>
      </c>
      <c r="T523" s="4">
        <v>100</v>
      </c>
      <c r="U523" s="4">
        <f t="shared" si="122"/>
        <v>58.333333333333336</v>
      </c>
      <c r="V523" s="4">
        <f t="shared" si="123"/>
        <v>71.098265895953759</v>
      </c>
      <c r="W523" s="4">
        <f t="shared" si="124"/>
        <v>65.635738831615114</v>
      </c>
      <c r="X523" s="4">
        <f t="shared" si="125"/>
        <v>63.265995272431127</v>
      </c>
      <c r="Y523" s="4">
        <f t="shared" si="126"/>
        <v>76.030927835051543</v>
      </c>
      <c r="Z523" s="4">
        <f t="shared" si="127"/>
        <v>70.568400770712913</v>
      </c>
      <c r="AA523" s="4">
        <f t="shared" si="128"/>
        <v>-4.932661939097791</v>
      </c>
      <c r="AB523" s="4">
        <f t="shared" si="129"/>
        <v>-4.9326619390977839</v>
      </c>
      <c r="AC523" s="4">
        <f t="shared" si="130"/>
        <v>-4.9326619390977982</v>
      </c>
      <c r="AF523">
        <v>1.79</v>
      </c>
      <c r="AG523">
        <v>2.0299999999999998</v>
      </c>
    </row>
    <row r="524" spans="1:33" ht="15" x14ac:dyDescent="0.25">
      <c r="A524">
        <v>2.04</v>
      </c>
      <c r="B524">
        <v>3.75</v>
      </c>
      <c r="C524">
        <v>3.39</v>
      </c>
      <c r="D524" s="48">
        <f t="shared" si="134"/>
        <v>5.1847995835502259E-2</v>
      </c>
      <c r="E524" s="49">
        <f>IF(OR($A524="",$B524="",$C524=""),"",A524*'MPTO_working_3-way'!$I523)</f>
        <v>2.1457699115044249</v>
      </c>
      <c r="F524" s="50">
        <f>IF(OR($A524="",$B524="",$C524=""),"",B524*'MPTO_working_3-way'!$I523)</f>
        <v>3.9444299843831336</v>
      </c>
      <c r="G524" s="51">
        <f>IF(OR($A524="",$B524="",$C524=""),"",C524*'MPTO_working_3-way'!$I523)</f>
        <v>3.5657647058823527</v>
      </c>
      <c r="H524" s="17"/>
      <c r="I524" s="21"/>
      <c r="J524" s="22"/>
      <c r="K524" s="17"/>
      <c r="L524" s="21"/>
      <c r="M524" s="22"/>
      <c r="N524" s="52">
        <f t="shared" si="131"/>
        <v>46.603319146128207</v>
      </c>
      <c r="O524" s="53">
        <f t="shared" si="132"/>
        <v>25.352205615493752</v>
      </c>
      <c r="P524" s="53">
        <f t="shared" si="133"/>
        <v>28.044475238378041</v>
      </c>
      <c r="Q524" t="s">
        <v>442</v>
      </c>
      <c r="R524" t="s">
        <v>433</v>
      </c>
      <c r="S524" s="38" t="s">
        <v>506</v>
      </c>
      <c r="T524" s="4">
        <v>100</v>
      </c>
      <c r="U524" s="4">
        <f t="shared" si="122"/>
        <v>50.980392156862742</v>
      </c>
      <c r="V524" s="4">
        <f t="shared" si="123"/>
        <v>73.333333333333329</v>
      </c>
      <c r="W524" s="4">
        <f t="shared" si="124"/>
        <v>70.501474926253692</v>
      </c>
      <c r="X524" s="4">
        <f t="shared" si="125"/>
        <v>56.165191740412979</v>
      </c>
      <c r="Y524" s="4">
        <f t="shared" si="126"/>
        <v>78.518132916883559</v>
      </c>
      <c r="Z524" s="4">
        <f t="shared" si="127"/>
        <v>75.686274509803923</v>
      </c>
      <c r="AA524" s="4">
        <f t="shared" si="128"/>
        <v>-5.1847995835502374</v>
      </c>
      <c r="AB524" s="4">
        <f t="shared" si="129"/>
        <v>-5.1847995835502303</v>
      </c>
      <c r="AC524" s="4">
        <f t="shared" si="130"/>
        <v>-5.1847995835502303</v>
      </c>
      <c r="AF524">
        <v>1.88</v>
      </c>
      <c r="AG524">
        <v>1.94</v>
      </c>
    </row>
    <row r="525" spans="1:33" ht="15" x14ac:dyDescent="0.25">
      <c r="A525">
        <v>3.44</v>
      </c>
      <c r="B525">
        <v>3.79</v>
      </c>
      <c r="C525">
        <v>2.0099999999999998</v>
      </c>
      <c r="D525" s="48">
        <f t="shared" si="134"/>
        <v>5.2062354973613445E-2</v>
      </c>
      <c r="E525" s="49">
        <f>IF(OR($A525="",$B525="",$C525=""),"",A525*'MPTO_working_3-way'!$I524)</f>
        <v>3.6190945011092301</v>
      </c>
      <c r="F525" s="50">
        <f>IF(OR($A525="",$B525="",$C525=""),"",B525*'MPTO_working_3-way'!$I524)</f>
        <v>3.9873163253499948</v>
      </c>
      <c r="G525" s="51">
        <f>IF(OR($A525="",$B525="",$C525=""),"",C525*'MPTO_working_3-way'!$I524)</f>
        <v>2.1146453334969628</v>
      </c>
      <c r="H525" s="17"/>
      <c r="I525" s="21"/>
      <c r="J525" s="22"/>
      <c r="K525" s="17"/>
      <c r="L525" s="21"/>
      <c r="M525" s="22"/>
      <c r="N525" s="52">
        <f t="shared" si="131"/>
        <v>27.631221005516881</v>
      </c>
      <c r="O525" s="53">
        <f t="shared" si="132"/>
        <v>25.079525134295004</v>
      </c>
      <c r="P525" s="53">
        <f t="shared" si="133"/>
        <v>47.289253860188104</v>
      </c>
      <c r="Q525" t="s">
        <v>434</v>
      </c>
      <c r="R525" t="s">
        <v>439</v>
      </c>
      <c r="S525" s="38" t="s">
        <v>506</v>
      </c>
      <c r="T525" s="4">
        <v>100</v>
      </c>
      <c r="U525" s="4">
        <f t="shared" si="122"/>
        <v>70.930232558139537</v>
      </c>
      <c r="V525" s="4">
        <f t="shared" si="123"/>
        <v>73.614775725593674</v>
      </c>
      <c r="W525" s="4">
        <f t="shared" si="124"/>
        <v>50.248756218905463</v>
      </c>
      <c r="X525" s="4">
        <f t="shared" si="125"/>
        <v>76.13646805550087</v>
      </c>
      <c r="Y525" s="4">
        <f t="shared" si="126"/>
        <v>78.821011222954994</v>
      </c>
      <c r="Z525" s="4">
        <f t="shared" si="127"/>
        <v>55.454991716266797</v>
      </c>
      <c r="AA525" s="4">
        <f t="shared" si="128"/>
        <v>-5.2062354973613338</v>
      </c>
      <c r="AB525" s="4">
        <f t="shared" si="129"/>
        <v>-5.2062354973613196</v>
      </c>
      <c r="AC525" s="4">
        <f t="shared" si="130"/>
        <v>-5.2062354973613338</v>
      </c>
      <c r="AF525">
        <v>1.89</v>
      </c>
      <c r="AG525">
        <v>1.93</v>
      </c>
    </row>
    <row r="526" spans="1:33" ht="15" x14ac:dyDescent="0.25">
      <c r="A526">
        <v>1.38</v>
      </c>
      <c r="B526">
        <v>5.36</v>
      </c>
      <c r="C526">
        <v>8.6300000000000008</v>
      </c>
      <c r="D526" s="48">
        <f t="shared" si="134"/>
        <v>2.7079700494955894E-2</v>
      </c>
      <c r="E526" s="49">
        <f>IF(OR($A526="",$B526="",$C526=""),"",A526*'MPTO_working_3-way'!$I525)</f>
        <v>1.4173699866830389</v>
      </c>
      <c r="F526" s="50">
        <f>IF(OR($A526="",$B526="",$C526=""),"",B526*'MPTO_working_3-way'!$I525)</f>
        <v>5.505147194652964</v>
      </c>
      <c r="G526" s="51">
        <f>IF(OR($A526="",$B526="",$C526=""),"",C526*'MPTO_working_3-way'!$I525)</f>
        <v>8.86369781527147</v>
      </c>
      <c r="H526" s="17"/>
      <c r="I526" s="21"/>
      <c r="J526" s="22"/>
      <c r="K526" s="17"/>
      <c r="L526" s="21"/>
      <c r="M526" s="22"/>
      <c r="N526" s="52">
        <f t="shared" si="131"/>
        <v>70.553208364473875</v>
      </c>
      <c r="O526" s="53">
        <f t="shared" si="132"/>
        <v>18.164818571450358</v>
      </c>
      <c r="P526" s="53">
        <f t="shared" si="133"/>
        <v>11.281973064075773</v>
      </c>
      <c r="Q526" t="s">
        <v>178</v>
      </c>
      <c r="R526" t="s">
        <v>120</v>
      </c>
      <c r="S526" s="38" t="s">
        <v>506</v>
      </c>
      <c r="T526" s="4">
        <v>100</v>
      </c>
      <c r="U526" s="4">
        <f t="shared" si="122"/>
        <v>27.536231884057976</v>
      </c>
      <c r="V526" s="4">
        <f t="shared" si="123"/>
        <v>81.343283582089541</v>
      </c>
      <c r="W526" s="4">
        <f t="shared" si="124"/>
        <v>88.412514484356905</v>
      </c>
      <c r="X526" s="4">
        <f t="shared" si="125"/>
        <v>30.244201933553548</v>
      </c>
      <c r="Y526" s="4">
        <f t="shared" si="126"/>
        <v>84.051253631585141</v>
      </c>
      <c r="Z526" s="4">
        <f t="shared" si="127"/>
        <v>91.12048453385249</v>
      </c>
      <c r="AA526" s="4">
        <f t="shared" si="128"/>
        <v>-2.7079700494955716</v>
      </c>
      <c r="AB526" s="4">
        <f t="shared" si="129"/>
        <v>-2.7079700494956001</v>
      </c>
      <c r="AC526" s="4">
        <f t="shared" si="130"/>
        <v>-2.7079700494955858</v>
      </c>
      <c r="AF526">
        <v>1.68</v>
      </c>
      <c r="AG526">
        <v>2.31</v>
      </c>
    </row>
    <row r="527" spans="1:33" ht="15" x14ac:dyDescent="0.25">
      <c r="A527">
        <v>3.13</v>
      </c>
      <c r="B527">
        <v>2.98</v>
      </c>
      <c r="C527">
        <v>2.72</v>
      </c>
      <c r="D527" s="48">
        <f t="shared" si="134"/>
        <v>2.2706346513560849E-2</v>
      </c>
      <c r="E527" s="49">
        <f>IF(OR($A527="",$B527="",$C527=""),"",A527*'MPTO_working_3-way'!$I526)</f>
        <v>3.2010708645874453</v>
      </c>
      <c r="F527" s="50">
        <f>IF(OR($A527="",$B527="",$C527=""),"",B527*'MPTO_working_3-way'!$I526)</f>
        <v>3.0476649126104114</v>
      </c>
      <c r="G527" s="51">
        <f>IF(OR($A527="",$B527="",$C527=""),"",C527*'MPTO_working_3-way'!$I526)</f>
        <v>2.7817612625168855</v>
      </c>
      <c r="H527" s="17"/>
      <c r="I527" s="21"/>
      <c r="J527" s="22"/>
      <c r="K527" s="17"/>
      <c r="L527" s="21"/>
      <c r="M527" s="22"/>
      <c r="N527" s="52">
        <f t="shared" si="131"/>
        <v>31.239545836448713</v>
      </c>
      <c r="O527" s="53">
        <f t="shared" si="132"/>
        <v>32.812006197343777</v>
      </c>
      <c r="P527" s="53">
        <f t="shared" si="133"/>
        <v>35.948447966207517</v>
      </c>
      <c r="Q527" t="s">
        <v>154</v>
      </c>
      <c r="R527" t="s">
        <v>155</v>
      </c>
      <c r="S527" s="38" t="s">
        <v>506</v>
      </c>
      <c r="T527" s="4">
        <v>100</v>
      </c>
      <c r="U527" s="4">
        <f t="shared" si="122"/>
        <v>68.051118210862612</v>
      </c>
      <c r="V527" s="4">
        <f t="shared" si="123"/>
        <v>66.442953020134226</v>
      </c>
      <c r="W527" s="4">
        <f t="shared" si="124"/>
        <v>63.235294117647051</v>
      </c>
      <c r="X527" s="4">
        <f t="shared" si="125"/>
        <v>70.321752862218716</v>
      </c>
      <c r="Y527" s="4">
        <f t="shared" si="126"/>
        <v>68.713587671490316</v>
      </c>
      <c r="Z527" s="4">
        <f t="shared" si="127"/>
        <v>65.505928769003148</v>
      </c>
      <c r="AA527" s="4">
        <f t="shared" si="128"/>
        <v>-2.2706346513561044</v>
      </c>
      <c r="AB527" s="4">
        <f t="shared" si="129"/>
        <v>-2.2706346513560902</v>
      </c>
      <c r="AC527" s="4">
        <f t="shared" si="130"/>
        <v>-2.2706346513560973</v>
      </c>
      <c r="AF527">
        <v>2.88</v>
      </c>
      <c r="AG527">
        <v>1.47</v>
      </c>
    </row>
    <row r="528" spans="1:33" ht="15" x14ac:dyDescent="0.25">
      <c r="A528">
        <v>5.57</v>
      </c>
      <c r="B528">
        <v>3.38</v>
      </c>
      <c r="C528">
        <v>1.82</v>
      </c>
      <c r="D528" s="48">
        <f t="shared" si="134"/>
        <v>2.4841751260754164E-2</v>
      </c>
      <c r="E528" s="49">
        <f>IF(OR($A528="",$B528="",$C528=""),"",A528*'MPTO_working_3-way'!$I527)</f>
        <v>5.7083685545224006</v>
      </c>
      <c r="F528" s="50">
        <f>IF(OR($A528="",$B528="",$C528=""),"",B528*'MPTO_working_3-way'!$I527)</f>
        <v>3.4639651192613488</v>
      </c>
      <c r="G528" s="51">
        <f>IF(OR($A528="",$B528="",$C528=""),"",C528*'MPTO_working_3-way'!$I527)</f>
        <v>1.8652119872945727</v>
      </c>
      <c r="H528" s="17"/>
      <c r="I528" s="21"/>
      <c r="J528" s="22"/>
      <c r="K528" s="17"/>
      <c r="L528" s="21"/>
      <c r="M528" s="22"/>
      <c r="N528" s="52">
        <f t="shared" si="131"/>
        <v>17.518140085887755</v>
      </c>
      <c r="O528" s="53">
        <f t="shared" si="132"/>
        <v>28.868650969939292</v>
      </c>
      <c r="P528" s="53">
        <f t="shared" si="133"/>
        <v>53.613208944172953</v>
      </c>
      <c r="Q528" t="s">
        <v>111</v>
      </c>
      <c r="R528" t="s">
        <v>57</v>
      </c>
      <c r="S528" s="38" t="s">
        <v>506</v>
      </c>
      <c r="T528" s="4">
        <v>100</v>
      </c>
      <c r="U528" s="4">
        <f t="shared" si="122"/>
        <v>82.046678635547579</v>
      </c>
      <c r="V528" s="4">
        <f t="shared" si="123"/>
        <v>70.414201183431956</v>
      </c>
      <c r="W528" s="4">
        <f t="shared" si="124"/>
        <v>45.054945054945051</v>
      </c>
      <c r="X528" s="4">
        <f t="shared" si="125"/>
        <v>84.530853761622993</v>
      </c>
      <c r="Y528" s="4">
        <f t="shared" si="126"/>
        <v>72.898376309507356</v>
      </c>
      <c r="Z528" s="4">
        <f t="shared" si="127"/>
        <v>47.539120181020472</v>
      </c>
      <c r="AA528" s="4">
        <f t="shared" si="128"/>
        <v>-2.4841751260754137</v>
      </c>
      <c r="AB528" s="4">
        <f t="shared" si="129"/>
        <v>-2.4841751260753995</v>
      </c>
      <c r="AC528" s="4">
        <f t="shared" si="130"/>
        <v>-2.4841751260754208</v>
      </c>
      <c r="AF528">
        <v>2.46</v>
      </c>
      <c r="AG528">
        <v>1.61</v>
      </c>
    </row>
    <row r="529" spans="1:35" ht="15" x14ac:dyDescent="0.25">
      <c r="A529">
        <v>6.89</v>
      </c>
      <c r="B529">
        <v>4.9800000000000004</v>
      </c>
      <c r="C529">
        <v>1.47</v>
      </c>
      <c r="D529" s="48">
        <f t="shared" si="134"/>
        <v>2.6213202681880432E-2</v>
      </c>
      <c r="E529" s="49">
        <f>IF(OR($A529="",$B529="",$C529=""),"",A529*'MPTO_working_3-way'!$I528)</f>
        <v>7.0706089664781562</v>
      </c>
      <c r="F529" s="50">
        <f>IF(OR($A529="",$B529="",$C529=""),"",B529*'MPTO_working_3-way'!$I528)</f>
        <v>5.1105417493557646</v>
      </c>
      <c r="G529" s="51">
        <f>IF(OR($A529="",$B529="",$C529=""),"",C529*'MPTO_working_3-way'!$I528)</f>
        <v>1.5085334079423642</v>
      </c>
      <c r="H529" s="17"/>
      <c r="I529" s="21"/>
      <c r="J529" s="22"/>
      <c r="K529" s="17"/>
      <c r="L529" s="21"/>
      <c r="M529" s="22"/>
      <c r="N529" s="52">
        <f t="shared" si="131"/>
        <v>14.143053374058901</v>
      </c>
      <c r="O529" s="53">
        <f t="shared" si="132"/>
        <v>19.567397138005184</v>
      </c>
      <c r="P529" s="53">
        <f t="shared" si="133"/>
        <v>66.289549487935929</v>
      </c>
      <c r="Q529" t="s">
        <v>179</v>
      </c>
      <c r="R529" t="s">
        <v>114</v>
      </c>
      <c r="S529" s="38" t="s">
        <v>506</v>
      </c>
      <c r="T529" s="4">
        <v>100</v>
      </c>
      <c r="U529" s="4">
        <f t="shared" si="122"/>
        <v>85.486211901306234</v>
      </c>
      <c r="V529" s="4">
        <f t="shared" si="123"/>
        <v>79.919678714859444</v>
      </c>
      <c r="W529" s="4">
        <f t="shared" si="124"/>
        <v>31.972789115646258</v>
      </c>
      <c r="X529" s="4">
        <f t="shared" si="125"/>
        <v>88.107532169494291</v>
      </c>
      <c r="Y529" s="4">
        <f t="shared" si="126"/>
        <v>82.540998983047501</v>
      </c>
      <c r="Z529" s="4">
        <f t="shared" si="127"/>
        <v>34.594109383834315</v>
      </c>
      <c r="AA529" s="4">
        <f t="shared" si="128"/>
        <v>-2.6213202681880574</v>
      </c>
      <c r="AB529" s="4">
        <f t="shared" si="129"/>
        <v>-2.6213202681880574</v>
      </c>
      <c r="AC529" s="4">
        <f t="shared" si="130"/>
        <v>-2.6213202681880574</v>
      </c>
      <c r="AF529">
        <v>1.65</v>
      </c>
      <c r="AG529">
        <v>2.36</v>
      </c>
    </row>
    <row r="530" spans="1:35" ht="15" x14ac:dyDescent="0.25">
      <c r="A530">
        <v>2.21</v>
      </c>
      <c r="B530">
        <v>3.1</v>
      </c>
      <c r="C530">
        <v>3.87</v>
      </c>
      <c r="D530" s="48">
        <f t="shared" si="134"/>
        <v>3.3467265760633191E-2</v>
      </c>
      <c r="E530" s="49">
        <f>IF(OR($A530="",$B530="",$C530=""),"",A530*'MPTO_working_3-way'!$I529)</f>
        <v>2.2839626573309992</v>
      </c>
      <c r="F530" s="50">
        <f>IF(OR($A530="",$B530="",$C530=""),"",B530*'MPTO_working_3-way'!$I529)</f>
        <v>3.2037485238579628</v>
      </c>
      <c r="G530" s="51">
        <f>IF(OR($A530="",$B530="",$C530=""),"",C530*'MPTO_working_3-way'!$I529)</f>
        <v>3.9995183184936507</v>
      </c>
      <c r="H530" s="17"/>
      <c r="I530" s="21"/>
      <c r="J530" s="22"/>
      <c r="K530" s="17"/>
      <c r="L530" s="21"/>
      <c r="M530" s="22"/>
      <c r="N530" s="52">
        <f t="shared" si="131"/>
        <v>43.783552974924</v>
      </c>
      <c r="O530" s="53">
        <f t="shared" si="132"/>
        <v>31.213436153090978</v>
      </c>
      <c r="P530" s="53">
        <f t="shared" si="133"/>
        <v>25.003010871985019</v>
      </c>
      <c r="Q530" t="s">
        <v>357</v>
      </c>
      <c r="R530" t="s">
        <v>156</v>
      </c>
      <c r="S530" s="38" t="s">
        <v>506</v>
      </c>
      <c r="T530" s="4">
        <v>100</v>
      </c>
      <c r="U530" s="4">
        <f t="shared" si="122"/>
        <v>54.751131221719454</v>
      </c>
      <c r="V530" s="4">
        <f t="shared" si="123"/>
        <v>67.741935483870961</v>
      </c>
      <c r="W530" s="4">
        <f t="shared" si="124"/>
        <v>74.160206718346245</v>
      </c>
      <c r="X530" s="4">
        <f t="shared" si="125"/>
        <v>58.09785779778278</v>
      </c>
      <c r="Y530" s="4">
        <f t="shared" si="126"/>
        <v>71.088662059934293</v>
      </c>
      <c r="Z530" s="4">
        <f t="shared" si="127"/>
        <v>77.506933294409578</v>
      </c>
      <c r="AA530" s="4">
        <f t="shared" si="128"/>
        <v>-3.3467265760633254</v>
      </c>
      <c r="AB530" s="4">
        <f t="shared" si="129"/>
        <v>-3.3467265760633325</v>
      </c>
      <c r="AC530" s="4">
        <f t="shared" si="130"/>
        <v>-3.3467265760633325</v>
      </c>
      <c r="AF530">
        <v>2.58</v>
      </c>
      <c r="AG530">
        <v>1.53</v>
      </c>
    </row>
    <row r="531" spans="1:35" ht="15" x14ac:dyDescent="0.25">
      <c r="A531">
        <v>2.1800000000000002</v>
      </c>
      <c r="B531">
        <v>3.06</v>
      </c>
      <c r="C531">
        <v>3.94</v>
      </c>
      <c r="D531" s="48">
        <f t="shared" si="134"/>
        <v>3.9320088550174992E-2</v>
      </c>
      <c r="E531" s="49">
        <f>IF(OR($A531="",$B531="",$C531=""),"",A531*'MPTO_working_3-way'!$I530)</f>
        <v>2.2657177930393817</v>
      </c>
      <c r="F531" s="50">
        <f>IF(OR($A531="",$B531="",$C531=""),"",B531*'MPTO_working_3-way'!$I530)</f>
        <v>3.1803194709635356</v>
      </c>
      <c r="G531" s="51">
        <f>IF(OR($A531="",$B531="",$C531=""),"",C531*'MPTO_working_3-way'!$I530)</f>
        <v>4.0949211488876891</v>
      </c>
      <c r="H531" s="17"/>
      <c r="I531" s="21"/>
      <c r="J531" s="22"/>
      <c r="K531" s="17"/>
      <c r="L531" s="21"/>
      <c r="M531" s="22"/>
      <c r="N531" s="52">
        <f t="shared" si="131"/>
        <v>44.136123354468374</v>
      </c>
      <c r="O531" s="53">
        <f t="shared" si="132"/>
        <v>31.4433819976278</v>
      </c>
      <c r="P531" s="53">
        <f t="shared" si="133"/>
        <v>24.420494647903826</v>
      </c>
      <c r="Q531" t="s">
        <v>119</v>
      </c>
      <c r="R531" t="s">
        <v>118</v>
      </c>
      <c r="S531" s="38" t="s">
        <v>506</v>
      </c>
      <c r="T531" s="4">
        <v>100</v>
      </c>
      <c r="U531" s="4">
        <f t="shared" si="122"/>
        <v>54.128440366972484</v>
      </c>
      <c r="V531" s="4">
        <f t="shared" si="123"/>
        <v>67.320261437908499</v>
      </c>
      <c r="W531" s="4">
        <f t="shared" si="124"/>
        <v>74.619289340101517</v>
      </c>
      <c r="X531" s="4">
        <f t="shared" si="125"/>
        <v>58.060449221989984</v>
      </c>
      <c r="Y531" s="4">
        <f t="shared" si="126"/>
        <v>71.252270292925999</v>
      </c>
      <c r="Z531" s="4">
        <f t="shared" si="127"/>
        <v>78.551298195119017</v>
      </c>
      <c r="AA531" s="4">
        <f t="shared" si="128"/>
        <v>-3.9320088550175001</v>
      </c>
      <c r="AB531" s="4">
        <f t="shared" si="129"/>
        <v>-3.9320088550175001</v>
      </c>
      <c r="AC531" s="4">
        <f t="shared" si="130"/>
        <v>-3.9320088550175001</v>
      </c>
      <c r="AF531">
        <v>2.82</v>
      </c>
      <c r="AG531">
        <v>1.45</v>
      </c>
    </row>
    <row r="532" spans="1:35" ht="15" x14ac:dyDescent="0.25">
      <c r="A532">
        <v>2.46</v>
      </c>
      <c r="B532">
        <v>3.33</v>
      </c>
      <c r="C532">
        <v>3.02</v>
      </c>
      <c r="D532" s="48">
        <f t="shared" si="134"/>
        <v>3.7930193155520264E-2</v>
      </c>
      <c r="E532" s="49">
        <f>IF(OR($A532="",$B532="",$C532=""),"",A532*'MPTO_working_3-way'!$I531)</f>
        <v>2.5533082751625797</v>
      </c>
      <c r="F532" s="50">
        <f>IF(OR($A532="",$B532="",$C532=""),"",B532*'MPTO_working_3-way'!$I531)</f>
        <v>3.4563075432078825</v>
      </c>
      <c r="G532" s="51">
        <f>IF(OR($A532="",$B532="",$C532=""),"",C532*'MPTO_working_3-way'!$I531)</f>
        <v>3.1345491833296713</v>
      </c>
      <c r="H532" s="17"/>
      <c r="I532" s="21"/>
      <c r="J532" s="22"/>
      <c r="K532" s="17"/>
      <c r="L532" s="21"/>
      <c r="M532" s="22"/>
      <c r="N532" s="52">
        <f t="shared" si="131"/>
        <v>39.164875221983365</v>
      </c>
      <c r="O532" s="53">
        <f t="shared" si="132"/>
        <v>28.932610524348068</v>
      </c>
      <c r="P532" s="53">
        <f t="shared" si="133"/>
        <v>31.902514253668567</v>
      </c>
      <c r="Q532" t="s">
        <v>64</v>
      </c>
      <c r="R532" t="s">
        <v>168</v>
      </c>
      <c r="S532" s="38" t="s">
        <v>506</v>
      </c>
      <c r="T532" s="4">
        <v>100</v>
      </c>
      <c r="U532" s="4">
        <f t="shared" si="122"/>
        <v>59.349593495934961</v>
      </c>
      <c r="V532" s="4">
        <f t="shared" si="123"/>
        <v>69.969969969969966</v>
      </c>
      <c r="W532" s="4">
        <f t="shared" si="124"/>
        <v>66.88741721854305</v>
      </c>
      <c r="X532" s="4">
        <f t="shared" si="125"/>
        <v>63.142612811486984</v>
      </c>
      <c r="Y532" s="4">
        <f t="shared" si="126"/>
        <v>73.762989285521996</v>
      </c>
      <c r="Z532" s="4">
        <f t="shared" si="127"/>
        <v>70.680436534095065</v>
      </c>
      <c r="AA532" s="4">
        <f t="shared" si="128"/>
        <v>-3.7930193155520229</v>
      </c>
      <c r="AB532" s="4">
        <f t="shared" si="129"/>
        <v>-3.79301931555203</v>
      </c>
      <c r="AC532" s="4">
        <f t="shared" si="130"/>
        <v>-3.7930193155520158</v>
      </c>
      <c r="AF532">
        <v>1.85</v>
      </c>
      <c r="AG532">
        <v>2</v>
      </c>
    </row>
    <row r="533" spans="1:35" ht="15" x14ac:dyDescent="0.25">
      <c r="A533">
        <v>1.26</v>
      </c>
      <c r="B533">
        <v>6.16</v>
      </c>
      <c r="C533">
        <v>11.65</v>
      </c>
      <c r="D533" s="48">
        <f t="shared" si="134"/>
        <v>4.1825365859700536E-2</v>
      </c>
      <c r="E533" s="49">
        <f>IF(OR($A533="",$B533="",$C533=""),"",A533*'MPTO_working_3-way'!$I532)</f>
        <v>1.3126999609832226</v>
      </c>
      <c r="F533" s="50">
        <f>IF(OR($A533="",$B533="",$C533=""),"",B533*'MPTO_working_3-way'!$I532)</f>
        <v>6.4176442536957552</v>
      </c>
      <c r="G533" s="51">
        <f>IF(OR($A533="",$B533="",$C533=""),"",C533*'MPTO_working_3-way'!$I532)</f>
        <v>12.137265512265511</v>
      </c>
      <c r="H533" s="17"/>
      <c r="I533" s="21"/>
      <c r="J533" s="22"/>
      <c r="K533" s="17"/>
      <c r="L533" s="21"/>
      <c r="M533" s="22"/>
      <c r="N533" s="52">
        <f t="shared" si="131"/>
        <v>76.17887024625125</v>
      </c>
      <c r="O533" s="53">
        <f t="shared" si="132"/>
        <v>15.582041641278666</v>
      </c>
      <c r="P533" s="53">
        <f t="shared" si="133"/>
        <v>8.2390881124700925</v>
      </c>
      <c r="Q533" t="s">
        <v>129</v>
      </c>
      <c r="R533" t="s">
        <v>131</v>
      </c>
      <c r="S533" s="38" t="s">
        <v>506</v>
      </c>
      <c r="T533" s="4">
        <v>100</v>
      </c>
      <c r="U533" s="4">
        <f t="shared" si="122"/>
        <v>20.634920634920633</v>
      </c>
      <c r="V533" s="4">
        <f t="shared" si="123"/>
        <v>83.766233766233768</v>
      </c>
      <c r="W533" s="4">
        <f t="shared" si="124"/>
        <v>91.41630901287553</v>
      </c>
      <c r="X533" s="4">
        <f t="shared" si="125"/>
        <v>24.817457220890699</v>
      </c>
      <c r="Y533" s="4">
        <f t="shared" si="126"/>
        <v>87.948770352203823</v>
      </c>
      <c r="Z533" s="4">
        <f t="shared" si="127"/>
        <v>95.5988455988456</v>
      </c>
      <c r="AA533" s="4">
        <f t="shared" si="128"/>
        <v>-4.1825365859700661</v>
      </c>
      <c r="AB533" s="4">
        <f t="shared" si="129"/>
        <v>-4.1825365859700554</v>
      </c>
      <c r="AC533" s="4">
        <f t="shared" si="130"/>
        <v>-4.1825365859700696</v>
      </c>
      <c r="AF533">
        <v>1.53</v>
      </c>
      <c r="AG533">
        <v>2.58</v>
      </c>
    </row>
    <row r="534" spans="1:35" ht="15" x14ac:dyDescent="0.25">
      <c r="A534">
        <v>1.88</v>
      </c>
      <c r="B534">
        <v>3.98</v>
      </c>
      <c r="C534">
        <v>4.0599999999999996</v>
      </c>
      <c r="D534" s="48">
        <f t="shared" si="134"/>
        <v>2.9476593743268165E-2</v>
      </c>
      <c r="E534" s="49">
        <f>IF(OR($A534="",$B534="",$C534=""),"",A534*'MPTO_working_3-way'!$I533)</f>
        <v>1.9354159962373441</v>
      </c>
      <c r="F534" s="50">
        <f>IF(OR($A534="",$B534="",$C534=""),"",B534*'MPTO_working_3-way'!$I533)</f>
        <v>4.0973168430982074</v>
      </c>
      <c r="G534" s="51">
        <f>IF(OR($A534="",$B534="",$C534=""),"",C534*'MPTO_working_3-way'!$I533)</f>
        <v>4.1796749705976683</v>
      </c>
      <c r="H534" s="17"/>
      <c r="I534" s="21"/>
      <c r="J534" s="22"/>
      <c r="K534" s="17"/>
      <c r="L534" s="21"/>
      <c r="M534" s="22"/>
      <c r="N534" s="52">
        <f t="shared" si="131"/>
        <v>51.668478608428735</v>
      </c>
      <c r="O534" s="53">
        <f t="shared" si="132"/>
        <v>24.406216026091961</v>
      </c>
      <c r="P534" s="53">
        <f t="shared" si="133"/>
        <v>23.925305365479314</v>
      </c>
      <c r="Q534" t="s">
        <v>235</v>
      </c>
      <c r="R534" t="s">
        <v>243</v>
      </c>
      <c r="S534" s="38" t="s">
        <v>507</v>
      </c>
      <c r="T534" s="4">
        <v>100</v>
      </c>
      <c r="U534" s="4">
        <f t="shared" si="122"/>
        <v>46.808510638297875</v>
      </c>
      <c r="V534" s="4">
        <f t="shared" si="123"/>
        <v>74.874371859296474</v>
      </c>
      <c r="W534" s="4">
        <f t="shared" si="124"/>
        <v>75.369458128078819</v>
      </c>
      <c r="X534" s="4">
        <f t="shared" si="125"/>
        <v>49.7561700126247</v>
      </c>
      <c r="Y534" s="4">
        <f t="shared" si="126"/>
        <v>77.822031233623306</v>
      </c>
      <c r="Z534" s="4">
        <f t="shared" si="127"/>
        <v>78.317117502405637</v>
      </c>
      <c r="AA534" s="4">
        <f t="shared" si="128"/>
        <v>-2.9476593743268253</v>
      </c>
      <c r="AB534" s="4">
        <f t="shared" si="129"/>
        <v>-2.9476593743268324</v>
      </c>
      <c r="AC534" s="4">
        <f t="shared" si="130"/>
        <v>-2.9476593743268182</v>
      </c>
      <c r="AD534" s="45" t="s">
        <v>411</v>
      </c>
      <c r="AF534">
        <v>1.7</v>
      </c>
      <c r="AG534">
        <v>2.25</v>
      </c>
      <c r="AH534" s="45" t="s">
        <v>497</v>
      </c>
      <c r="AI534" s="45" t="s">
        <v>460</v>
      </c>
    </row>
    <row r="535" spans="1:35" ht="15" x14ac:dyDescent="0.25">
      <c r="A535">
        <v>3.23</v>
      </c>
      <c r="B535">
        <v>3.67</v>
      </c>
      <c r="C535">
        <v>2.27</v>
      </c>
      <c r="D535" s="48">
        <f t="shared" si="134"/>
        <v>2.2605721613745189E-2</v>
      </c>
      <c r="E535" s="49">
        <f>IF(OR($A535="",$B535="",$C535=""),"",A535*'MPTO_working_3-way'!$I534)</f>
        <v>3.303016480812397</v>
      </c>
      <c r="F535" s="50">
        <f>IF(OR($A535="",$B535="",$C535=""),"",B535*'MPTO_working_3-way'!$I534)</f>
        <v>3.7529629983224448</v>
      </c>
      <c r="G535" s="51">
        <f>IF(OR($A535="",$B535="",$C535=""),"",C535*'MPTO_working_3-way'!$I534)</f>
        <v>2.3213149880632016</v>
      </c>
      <c r="H535" s="17"/>
      <c r="I535" s="21"/>
      <c r="J535" s="22"/>
      <c r="K535" s="17"/>
      <c r="L535" s="21"/>
      <c r="M535" s="22"/>
      <c r="N535" s="52">
        <f t="shared" si="131"/>
        <v>30.275356051328085</v>
      </c>
      <c r="O535" s="53">
        <f t="shared" si="132"/>
        <v>26.645613091495836</v>
      </c>
      <c r="P535" s="53">
        <f t="shared" si="133"/>
        <v>43.079030857176086</v>
      </c>
      <c r="Q535" t="s">
        <v>360</v>
      </c>
      <c r="R535" t="s">
        <v>370</v>
      </c>
      <c r="S535" s="38" t="s">
        <v>507</v>
      </c>
      <c r="T535" s="4">
        <v>100</v>
      </c>
      <c r="U535" s="4">
        <f t="shared" si="122"/>
        <v>69.040247678018574</v>
      </c>
      <c r="V535" s="4">
        <f t="shared" si="123"/>
        <v>72.752043596730246</v>
      </c>
      <c r="W535" s="4">
        <f t="shared" si="124"/>
        <v>55.947136563876647</v>
      </c>
      <c r="X535" s="4">
        <f t="shared" si="125"/>
        <v>71.3008198393931</v>
      </c>
      <c r="Y535" s="4">
        <f t="shared" si="126"/>
        <v>75.012615758104772</v>
      </c>
      <c r="Z535" s="4">
        <f t="shared" si="127"/>
        <v>58.20770872525118</v>
      </c>
      <c r="AA535" s="4">
        <f t="shared" si="128"/>
        <v>-2.260572161374526</v>
      </c>
      <c r="AB535" s="4">
        <f t="shared" si="129"/>
        <v>-2.260572161374526</v>
      </c>
      <c r="AC535" s="4">
        <f t="shared" si="130"/>
        <v>-2.2605721613745331</v>
      </c>
      <c r="AD535" s="45" t="s">
        <v>411</v>
      </c>
      <c r="AF535">
        <v>1.71</v>
      </c>
      <c r="AG535">
        <v>2.2400000000000002</v>
      </c>
      <c r="AH535" s="45" t="s">
        <v>405</v>
      </c>
      <c r="AI535" s="45" t="s">
        <v>460</v>
      </c>
    </row>
    <row r="536" spans="1:35" ht="15" x14ac:dyDescent="0.25">
      <c r="A536">
        <v>2.56</v>
      </c>
      <c r="B536">
        <v>3.41</v>
      </c>
      <c r="C536">
        <v>2.91</v>
      </c>
      <c r="D536" s="48">
        <f t="shared" si="134"/>
        <v>2.7522743648658032E-2</v>
      </c>
      <c r="E536" s="49">
        <f>IF(OR($A536="",$B536="",$C536=""),"",A536*'MPTO_working_3-way'!$I535)</f>
        <v>2.6304582237405647</v>
      </c>
      <c r="F536" s="50">
        <f>IF(OR($A536="",$B536="",$C536=""),"",B536*'MPTO_working_3-way'!$I535)</f>
        <v>3.5038525558419242</v>
      </c>
      <c r="G536" s="51">
        <f>IF(OR($A536="",$B536="",$C536=""),"",C536*'MPTO_working_3-way'!$I535)</f>
        <v>2.990091184017595</v>
      </c>
      <c r="H536" s="17"/>
      <c r="I536" s="21"/>
      <c r="J536" s="22"/>
      <c r="K536" s="17"/>
      <c r="L536" s="21"/>
      <c r="M536" s="22"/>
      <c r="N536" s="52">
        <f t="shared" si="131"/>
        <v>38.016190144163545</v>
      </c>
      <c r="O536" s="53">
        <f t="shared" si="132"/>
        <v>28.540013715266472</v>
      </c>
      <c r="P536" s="53">
        <f t="shared" si="133"/>
        <v>33.443796140569994</v>
      </c>
      <c r="Q536" t="s">
        <v>362</v>
      </c>
      <c r="R536" t="s">
        <v>392</v>
      </c>
      <c r="S536" s="38" t="s">
        <v>507</v>
      </c>
      <c r="T536" s="4">
        <v>100</v>
      </c>
      <c r="U536" s="4">
        <f t="shared" si="122"/>
        <v>60.9375</v>
      </c>
      <c r="V536" s="4">
        <f t="shared" si="123"/>
        <v>70.674486803519059</v>
      </c>
      <c r="W536" s="4">
        <f t="shared" si="124"/>
        <v>65.635738831615114</v>
      </c>
      <c r="X536" s="4">
        <f t="shared" si="125"/>
        <v>63.689774364865812</v>
      </c>
      <c r="Y536" s="4">
        <f t="shared" si="126"/>
        <v>73.426761168384886</v>
      </c>
      <c r="Z536" s="4">
        <f t="shared" si="127"/>
        <v>68.388013196480941</v>
      </c>
      <c r="AA536" s="4">
        <f t="shared" si="128"/>
        <v>-2.7522743648658121</v>
      </c>
      <c r="AB536" s="4">
        <f t="shared" si="129"/>
        <v>-2.7522743648658263</v>
      </c>
      <c r="AC536" s="4">
        <f t="shared" si="130"/>
        <v>-2.7522743648658263</v>
      </c>
      <c r="AF536">
        <v>1.97</v>
      </c>
      <c r="AG536">
        <v>1.92</v>
      </c>
    </row>
    <row r="537" spans="1:35" ht="15" x14ac:dyDescent="0.25">
      <c r="A537">
        <v>1.55</v>
      </c>
      <c r="B537">
        <v>4.43</v>
      </c>
      <c r="C537">
        <v>6.3</v>
      </c>
      <c r="D537" s="48">
        <f t="shared" si="134"/>
        <v>2.9625083364251736E-2</v>
      </c>
      <c r="E537" s="49">
        <f>IF(OR($A537="",$B537="",$C537=""),"",A537*'MPTO_working_3-way'!$I536)</f>
        <v>1.5959188792145902</v>
      </c>
      <c r="F537" s="50">
        <f>IF(OR($A537="",$B537="",$C537=""),"",B537*'MPTO_working_3-way'!$I536)</f>
        <v>4.561239119303635</v>
      </c>
      <c r="G537" s="51">
        <f>IF(OR($A537="",$B537="",$C537=""),"",C537*'MPTO_working_3-way'!$I536)</f>
        <v>6.4866380251947859</v>
      </c>
      <c r="H537" s="17"/>
      <c r="I537" s="21"/>
      <c r="J537" s="22"/>
      <c r="K537" s="17"/>
      <c r="L537" s="21"/>
      <c r="M537" s="22"/>
      <c r="N537" s="52">
        <f t="shared" si="131"/>
        <v>62.659826450084758</v>
      </c>
      <c r="O537" s="53">
        <f t="shared" si="132"/>
        <v>21.923867042354715</v>
      </c>
      <c r="P537" s="53">
        <f t="shared" si="133"/>
        <v>15.416306507560535</v>
      </c>
      <c r="Q537" t="s">
        <v>361</v>
      </c>
      <c r="R537" t="s">
        <v>397</v>
      </c>
      <c r="S537" s="38" t="s">
        <v>507</v>
      </c>
      <c r="T537" s="4">
        <v>100</v>
      </c>
      <c r="U537" s="4">
        <f t="shared" si="122"/>
        <v>35.483870967741936</v>
      </c>
      <c r="V537" s="4">
        <f t="shared" si="123"/>
        <v>77.426636568848764</v>
      </c>
      <c r="W537" s="4">
        <f t="shared" si="124"/>
        <v>84.126984126984127</v>
      </c>
      <c r="X537" s="4">
        <f t="shared" si="125"/>
        <v>38.446379304167117</v>
      </c>
      <c r="Y537" s="4">
        <f t="shared" si="126"/>
        <v>80.389144905273938</v>
      </c>
      <c r="Z537" s="4">
        <f t="shared" si="127"/>
        <v>87.089492463409314</v>
      </c>
      <c r="AA537" s="4">
        <f t="shared" si="128"/>
        <v>-2.9625083364251807</v>
      </c>
      <c r="AB537" s="4">
        <f t="shared" si="129"/>
        <v>-2.9625083364251736</v>
      </c>
      <c r="AC537" s="4">
        <f t="shared" si="130"/>
        <v>-2.9625083364251878</v>
      </c>
      <c r="AD537" s="45" t="s">
        <v>410</v>
      </c>
      <c r="AF537">
        <v>1.54</v>
      </c>
      <c r="AG537">
        <v>2.59</v>
      </c>
      <c r="AH537" s="45" t="s">
        <v>462</v>
      </c>
      <c r="AI537" s="45" t="s">
        <v>460</v>
      </c>
    </row>
    <row r="538" spans="1:35" ht="15" x14ac:dyDescent="0.25">
      <c r="A538">
        <v>2.0699999999999998</v>
      </c>
      <c r="B538">
        <v>3.21</v>
      </c>
      <c r="C538">
        <v>4.41</v>
      </c>
      <c r="D538" s="48">
        <f t="shared" si="134"/>
        <v>2.137563680490473E-2</v>
      </c>
      <c r="E538" s="49">
        <f>IF(OR($A538="",$B538="",$C538=""),"",A538*'MPTO_working_3-way'!$I537)</f>
        <v>2.1142475681861526</v>
      </c>
      <c r="F538" s="50">
        <f>IF(OR($A538="",$B538="",$C538=""),"",B538*'MPTO_working_3-way'!$I537)</f>
        <v>3.2786157941437439</v>
      </c>
      <c r="G538" s="51">
        <f>IF(OR($A538="",$B538="",$C538=""),"",C538*'MPTO_working_3-way'!$I537)</f>
        <v>4.50426655830963</v>
      </c>
      <c r="H538" s="17"/>
      <c r="I538" s="21"/>
      <c r="J538" s="22"/>
      <c r="K538" s="17"/>
      <c r="L538" s="21"/>
      <c r="M538" s="22"/>
      <c r="N538" s="52">
        <f t="shared" si="131"/>
        <v>47.298150654036995</v>
      </c>
      <c r="O538" s="53">
        <f t="shared" si="132"/>
        <v>30.500676589986476</v>
      </c>
      <c r="P538" s="53">
        <f t="shared" si="133"/>
        <v>22.201172755976543</v>
      </c>
      <c r="Q538" t="s">
        <v>71</v>
      </c>
      <c r="R538" t="s">
        <v>34</v>
      </c>
      <c r="S538" s="38" t="s">
        <v>507</v>
      </c>
      <c r="T538" s="4">
        <v>100</v>
      </c>
      <c r="U538" s="4">
        <f t="shared" si="122"/>
        <v>51.690821256038639</v>
      </c>
      <c r="V538" s="4">
        <f t="shared" si="123"/>
        <v>68.847352024922117</v>
      </c>
      <c r="W538" s="4">
        <f t="shared" si="124"/>
        <v>77.32426303854875</v>
      </c>
      <c r="X538" s="4">
        <f t="shared" si="125"/>
        <v>53.828384936529126</v>
      </c>
      <c r="Y538" s="4">
        <f t="shared" si="126"/>
        <v>70.984915705412604</v>
      </c>
      <c r="Z538" s="4">
        <f t="shared" si="127"/>
        <v>79.461826719039237</v>
      </c>
      <c r="AA538" s="4">
        <f t="shared" si="128"/>
        <v>-2.1375636804904872</v>
      </c>
      <c r="AB538" s="4">
        <f t="shared" si="129"/>
        <v>-2.1375636804904872</v>
      </c>
      <c r="AC538" s="4">
        <f t="shared" si="130"/>
        <v>-2.1375636804904872</v>
      </c>
      <c r="AD538" s="45" t="s">
        <v>411</v>
      </c>
      <c r="AF538">
        <v>2.78</v>
      </c>
      <c r="AG538">
        <v>1.51</v>
      </c>
      <c r="AH538" s="45" t="s">
        <v>404</v>
      </c>
      <c r="AI538" s="45" t="s">
        <v>460</v>
      </c>
    </row>
    <row r="539" spans="1:35" ht="15" x14ac:dyDescent="0.25">
      <c r="A539">
        <v>3.3</v>
      </c>
      <c r="B539">
        <v>3.24</v>
      </c>
      <c r="C539">
        <v>2.41</v>
      </c>
      <c r="D539" s="48">
        <f t="shared" si="134"/>
        <v>2.6610037675044662E-2</v>
      </c>
      <c r="E539" s="49">
        <f>IF(OR($A539="",$B539="",$C539=""),"",A539*'MPTO_working_3-way'!$I538)</f>
        <v>3.3878131243276473</v>
      </c>
      <c r="F539" s="50">
        <f>IF(OR($A539="",$B539="",$C539=""),"",B539*'MPTO_working_3-way'!$I538)</f>
        <v>3.3262165220671451</v>
      </c>
      <c r="G539" s="51">
        <f>IF(OR($A539="",$B539="",$C539=""),"",C539*'MPTO_working_3-way'!$I538)</f>
        <v>2.4741301907968576</v>
      </c>
      <c r="H539" s="17"/>
      <c r="I539" s="21"/>
      <c r="J539" s="22"/>
      <c r="K539" s="17"/>
      <c r="L539" s="21"/>
      <c r="M539" s="22"/>
      <c r="N539" s="52">
        <f t="shared" si="131"/>
        <v>29.517566740003176</v>
      </c>
      <c r="O539" s="53">
        <f t="shared" si="132"/>
        <v>30.064188346299524</v>
      </c>
      <c r="P539" s="53">
        <f t="shared" si="133"/>
        <v>40.418244913697293</v>
      </c>
      <c r="Q539" t="s">
        <v>291</v>
      </c>
      <c r="R539" t="s">
        <v>46</v>
      </c>
      <c r="S539" s="38" t="s">
        <v>507</v>
      </c>
      <c r="T539" s="4">
        <v>100</v>
      </c>
      <c r="U539" s="4">
        <f t="shared" si="122"/>
        <v>69.696969696969703</v>
      </c>
      <c r="V539" s="4">
        <f t="shared" si="123"/>
        <v>69.135802469135797</v>
      </c>
      <c r="W539" s="4">
        <f t="shared" si="124"/>
        <v>58.50622406639004</v>
      </c>
      <c r="X539" s="4">
        <f t="shared" si="125"/>
        <v>72.357973464474142</v>
      </c>
      <c r="Y539" s="4">
        <f t="shared" si="126"/>
        <v>71.796806236640265</v>
      </c>
      <c r="Z539" s="4">
        <f t="shared" si="127"/>
        <v>61.167227833894501</v>
      </c>
      <c r="AA539" s="4">
        <f t="shared" si="128"/>
        <v>-2.6610037675044396</v>
      </c>
      <c r="AB539" s="4">
        <f t="shared" si="129"/>
        <v>-2.661003767504468</v>
      </c>
      <c r="AC539" s="4">
        <f t="shared" si="130"/>
        <v>-2.6610037675044609</v>
      </c>
      <c r="AD539" s="45" t="s">
        <v>411</v>
      </c>
      <c r="AF539">
        <v>2.41</v>
      </c>
      <c r="AG539">
        <v>1.61</v>
      </c>
      <c r="AH539" s="45" t="s">
        <v>454</v>
      </c>
      <c r="AI539" s="45" t="s">
        <v>460</v>
      </c>
    </row>
    <row r="540" spans="1:35" ht="15" x14ac:dyDescent="0.25">
      <c r="A540">
        <v>6.81</v>
      </c>
      <c r="B540">
        <v>4.29</v>
      </c>
      <c r="C540">
        <v>1.52</v>
      </c>
      <c r="D540" s="48">
        <f t="shared" si="134"/>
        <v>3.783784806274948E-2</v>
      </c>
      <c r="E540" s="49">
        <f>IF(OR($A540="",$B540="",$C540=""),"",A540*'MPTO_working_3-way'!$I539)</f>
        <v>7.0676757453073238</v>
      </c>
      <c r="F540" s="50">
        <f>IF(OR($A540="",$B540="",$C540=""),"",B540*'MPTO_working_3-way'!$I539)</f>
        <v>4.4523243681891955</v>
      </c>
      <c r="G540" s="51">
        <f>IF(OR($A540="",$B540="",$C540=""),"",C540*'MPTO_working_3-way'!$I539)</f>
        <v>1.5775135290553792</v>
      </c>
      <c r="H540" s="17"/>
      <c r="I540" s="21"/>
      <c r="J540" s="22"/>
      <c r="K540" s="17"/>
      <c r="L540" s="21"/>
      <c r="M540" s="22"/>
      <c r="N540" s="52">
        <f t="shared" si="131"/>
        <v>14.148923012830112</v>
      </c>
      <c r="O540" s="53">
        <f t="shared" si="132"/>
        <v>22.460178488898148</v>
      </c>
      <c r="P540" s="53">
        <f t="shared" si="133"/>
        <v>63.390898498271739</v>
      </c>
      <c r="Q540" t="s">
        <v>174</v>
      </c>
      <c r="R540" t="s">
        <v>147</v>
      </c>
      <c r="S540" s="38" t="s">
        <v>507</v>
      </c>
      <c r="T540" s="4">
        <v>100</v>
      </c>
      <c r="U540" s="4">
        <f t="shared" si="122"/>
        <v>85.31571218795888</v>
      </c>
      <c r="V540" s="4">
        <f t="shared" si="123"/>
        <v>76.689976689976689</v>
      </c>
      <c r="W540" s="4">
        <f t="shared" si="124"/>
        <v>34.21052631578948</v>
      </c>
      <c r="X540" s="4">
        <f t="shared" si="125"/>
        <v>89.099496994233846</v>
      </c>
      <c r="Y540" s="4">
        <f t="shared" si="126"/>
        <v>80.473761496251655</v>
      </c>
      <c r="Z540" s="4">
        <f t="shared" si="127"/>
        <v>37.994311122064431</v>
      </c>
      <c r="AA540" s="4">
        <f t="shared" si="128"/>
        <v>-3.7837848062749657</v>
      </c>
      <c r="AB540" s="4">
        <f t="shared" si="129"/>
        <v>-3.7837848062749657</v>
      </c>
      <c r="AC540" s="4">
        <f t="shared" si="130"/>
        <v>-3.7837848062749515</v>
      </c>
      <c r="AD540" s="45" t="s">
        <v>410</v>
      </c>
      <c r="AF540">
        <v>1.96</v>
      </c>
      <c r="AG540">
        <v>1.91</v>
      </c>
      <c r="AH540" s="45" t="s">
        <v>454</v>
      </c>
      <c r="AI540" s="45" t="s">
        <v>460</v>
      </c>
    </row>
    <row r="541" spans="1:35" ht="15" x14ac:dyDescent="0.25">
      <c r="A541">
        <v>2.65</v>
      </c>
      <c r="B541">
        <v>2.86</v>
      </c>
      <c r="C541">
        <v>3.38</v>
      </c>
      <c r="D541" s="48">
        <f t="shared" si="134"/>
        <v>2.2866828382067883E-2</v>
      </c>
      <c r="E541" s="49">
        <f>IF(OR($A541="",$B541="",$C541=""),"",A541*'MPTO_working_3-way'!$I540)</f>
        <v>2.7105970952124796</v>
      </c>
      <c r="F541" s="50">
        <f>IF(OR($A541="",$B541="",$C541=""),"",B541*'MPTO_working_3-way'!$I540)</f>
        <v>2.9253991291727139</v>
      </c>
      <c r="G541" s="51">
        <f>IF(OR($A541="",$B541="",$C541=""),"",C541*'MPTO_working_3-way'!$I540)</f>
        <v>3.4572898799313894</v>
      </c>
      <c r="H541" s="17"/>
      <c r="I541" s="21"/>
      <c r="J541" s="22"/>
      <c r="K541" s="17"/>
      <c r="L541" s="21"/>
      <c r="M541" s="22"/>
      <c r="N541" s="52">
        <f t="shared" si="131"/>
        <v>36.892240523913479</v>
      </c>
      <c r="O541" s="53">
        <f t="shared" si="132"/>
        <v>34.183369716213534</v>
      </c>
      <c r="P541" s="53">
        <f t="shared" si="133"/>
        <v>28.924389759872994</v>
      </c>
      <c r="Q541" t="s">
        <v>150</v>
      </c>
      <c r="R541" t="s">
        <v>63</v>
      </c>
      <c r="S541" s="38" t="s">
        <v>507</v>
      </c>
      <c r="T541" s="4">
        <v>100</v>
      </c>
      <c r="U541" s="4">
        <f t="shared" si="122"/>
        <v>62.264150943396231</v>
      </c>
      <c r="V541" s="4">
        <f t="shared" si="123"/>
        <v>65.03496503496504</v>
      </c>
      <c r="W541" s="4">
        <f t="shared" si="124"/>
        <v>70.414201183431956</v>
      </c>
      <c r="X541" s="4">
        <f t="shared" si="125"/>
        <v>64.550833781603018</v>
      </c>
      <c r="Y541" s="4">
        <f t="shared" si="126"/>
        <v>67.321647873171827</v>
      </c>
      <c r="Z541" s="4">
        <f t="shared" si="127"/>
        <v>72.700884021638743</v>
      </c>
      <c r="AA541" s="4">
        <f t="shared" si="128"/>
        <v>-2.2866828382067865</v>
      </c>
      <c r="AB541" s="4">
        <f t="shared" si="129"/>
        <v>-2.2866828382067865</v>
      </c>
      <c r="AC541" s="4">
        <f t="shared" si="130"/>
        <v>-2.2866828382067865</v>
      </c>
      <c r="AD541" s="45" t="s">
        <v>443</v>
      </c>
      <c r="AF541">
        <v>3.46</v>
      </c>
      <c r="AG541">
        <v>1.34</v>
      </c>
      <c r="AH541" s="45" t="s">
        <v>468</v>
      </c>
      <c r="AI541" s="45" t="s">
        <v>460</v>
      </c>
    </row>
    <row r="542" spans="1:35" ht="15" x14ac:dyDescent="0.25">
      <c r="A542">
        <v>2.37</v>
      </c>
      <c r="B542">
        <v>3.13</v>
      </c>
      <c r="C542">
        <v>3.44</v>
      </c>
      <c r="D542" s="48">
        <f t="shared" si="134"/>
        <v>3.2127420580020605E-2</v>
      </c>
      <c r="E542" s="49">
        <f>IF(OR($A542="",$B542="",$C542=""),"",A542*'MPTO_working_3-way'!$I541)</f>
        <v>2.446141986774649</v>
      </c>
      <c r="F542" s="50">
        <f>IF(OR($A542="",$B542="",$C542=""),"",B542*'MPTO_working_3-way'!$I541)</f>
        <v>3.2305588264154643</v>
      </c>
      <c r="G542" s="51">
        <f>IF(OR($A542="",$B542="",$C542=""),"",C542*'MPTO_working_3-way'!$I541)</f>
        <v>3.5505183267952707</v>
      </c>
      <c r="H542" s="17"/>
      <c r="I542" s="21"/>
      <c r="J542" s="22"/>
      <c r="K542" s="17"/>
      <c r="L542" s="21"/>
      <c r="M542" s="22"/>
      <c r="N542" s="52">
        <f t="shared" si="131"/>
        <v>40.880701341402755</v>
      </c>
      <c r="O542" s="53">
        <f t="shared" si="132"/>
        <v>30.954396862340111</v>
      </c>
      <c r="P542" s="53">
        <f t="shared" si="133"/>
        <v>28.164901796257137</v>
      </c>
      <c r="Q542" t="s">
        <v>342</v>
      </c>
      <c r="R542" t="s">
        <v>358</v>
      </c>
      <c r="S542" s="38" t="s">
        <v>507</v>
      </c>
      <c r="T542" s="4">
        <v>100</v>
      </c>
      <c r="U542" s="4">
        <f t="shared" si="122"/>
        <v>57.805907172995774</v>
      </c>
      <c r="V542" s="4">
        <f t="shared" si="123"/>
        <v>68.051118210862612</v>
      </c>
      <c r="W542" s="4">
        <f t="shared" si="124"/>
        <v>70.930232558139537</v>
      </c>
      <c r="X542" s="4">
        <f t="shared" si="125"/>
        <v>61.018649230997845</v>
      </c>
      <c r="Y542" s="4">
        <f t="shared" si="126"/>
        <v>71.26386026886469</v>
      </c>
      <c r="Z542" s="4">
        <f t="shared" si="127"/>
        <v>74.142974616141586</v>
      </c>
      <c r="AA542" s="4">
        <f t="shared" si="128"/>
        <v>-3.2127420580020711</v>
      </c>
      <c r="AB542" s="4">
        <f t="shared" si="129"/>
        <v>-3.2127420580020782</v>
      </c>
      <c r="AC542" s="4">
        <f t="shared" si="130"/>
        <v>-3.2127420580020498</v>
      </c>
      <c r="AD542" s="45" t="s">
        <v>411</v>
      </c>
      <c r="AF542">
        <v>2.0699999999999998</v>
      </c>
      <c r="AG542">
        <v>1.8</v>
      </c>
      <c r="AH542" s="45" t="s">
        <v>508</v>
      </c>
      <c r="AI542" s="45" t="s">
        <v>460</v>
      </c>
    </row>
    <row r="543" spans="1:35" ht="15" x14ac:dyDescent="0.25">
      <c r="A543">
        <v>2.0299999999999998</v>
      </c>
      <c r="B543">
        <v>3.57</v>
      </c>
      <c r="C543">
        <v>3.83</v>
      </c>
      <c r="D543" s="48">
        <f t="shared" si="134"/>
        <v>3.3819488000476294E-2</v>
      </c>
      <c r="E543" s="49">
        <f>IF(OR($A543="",$B543="",$C543=""),"",A543*'MPTO_working_3-way'!$I542)</f>
        <v>2.0986535606409666</v>
      </c>
      <c r="F543" s="50">
        <f>IF(OR($A543="",$B543="",$C543=""),"",B543*'MPTO_working_3-way'!$I542)</f>
        <v>3.6907355721617003</v>
      </c>
      <c r="G543" s="51">
        <f>IF(OR($A543="",$B543="",$C543=""),"",C543*'MPTO_working_3-way'!$I542)</f>
        <v>3.9595286390418241</v>
      </c>
      <c r="H543" s="17"/>
      <c r="I543" s="21"/>
      <c r="J543" s="22"/>
      <c r="K543" s="17"/>
      <c r="L543" s="21"/>
      <c r="M543" s="22"/>
      <c r="N543" s="52">
        <f t="shared" si="131"/>
        <v>47.649598711975216</v>
      </c>
      <c r="O543" s="53">
        <f t="shared" si="132"/>
        <v>27.094869855829039</v>
      </c>
      <c r="P543" s="53">
        <f t="shared" si="133"/>
        <v>25.255531432195738</v>
      </c>
      <c r="Q543" t="s">
        <v>126</v>
      </c>
      <c r="R543" t="s">
        <v>167</v>
      </c>
      <c r="S543" s="38" t="s">
        <v>507</v>
      </c>
      <c r="T543" s="4">
        <v>100</v>
      </c>
      <c r="U543" s="4">
        <f t="shared" si="122"/>
        <v>50.73891625615763</v>
      </c>
      <c r="V543" s="4">
        <f t="shared" si="123"/>
        <v>71.988795518207283</v>
      </c>
      <c r="W543" s="4">
        <f t="shared" si="124"/>
        <v>73.890339425587456</v>
      </c>
      <c r="X543" s="4">
        <f t="shared" si="125"/>
        <v>54.120865056205247</v>
      </c>
      <c r="Y543" s="4">
        <f t="shared" si="126"/>
        <v>75.370744318254907</v>
      </c>
      <c r="Z543" s="4">
        <f t="shared" si="127"/>
        <v>77.272288225635094</v>
      </c>
      <c r="AA543" s="4">
        <f t="shared" si="128"/>
        <v>-3.381948800047617</v>
      </c>
      <c r="AB543" s="4">
        <f t="shared" si="129"/>
        <v>-3.3819488000476241</v>
      </c>
      <c r="AC543" s="4">
        <f t="shared" si="130"/>
        <v>-3.3819488000476383</v>
      </c>
      <c r="AF543">
        <v>1.83</v>
      </c>
      <c r="AG543">
        <v>2.0499999999999998</v>
      </c>
    </row>
    <row r="544" spans="1:35" ht="15" x14ac:dyDescent="0.25">
      <c r="A544">
        <v>2.4</v>
      </c>
      <c r="B544">
        <v>3.81</v>
      </c>
      <c r="C544">
        <v>2.82</v>
      </c>
      <c r="D544" s="48">
        <f t="shared" si="134"/>
        <v>3.3743787345730691E-2</v>
      </c>
      <c r="E544" s="49">
        <f>IF(OR($A544="",$B544="",$C544=""),"",A544*'MPTO_working_3-way'!$I543)</f>
        <v>2.4809850896297534</v>
      </c>
      <c r="F544" s="50">
        <f>IF(OR($A544="",$B544="",$C544=""),"",B544*'MPTO_working_3-way'!$I543)</f>
        <v>3.9385638297872338</v>
      </c>
      <c r="G544" s="51">
        <f>IF(OR($A544="",$B544="",$C544=""),"",C544*'MPTO_working_3-way'!$I543)</f>
        <v>2.9151574803149605</v>
      </c>
      <c r="H544" s="17"/>
      <c r="I544" s="21"/>
      <c r="J544" s="22"/>
      <c r="K544" s="17"/>
      <c r="L544" s="21"/>
      <c r="M544" s="22"/>
      <c r="N544" s="52">
        <f t="shared" si="131"/>
        <v>40.306570328854079</v>
      </c>
      <c r="O544" s="53">
        <f t="shared" si="132"/>
        <v>25.389965561482885</v>
      </c>
      <c r="P544" s="53">
        <f t="shared" si="133"/>
        <v>34.303464109663047</v>
      </c>
      <c r="Q544" t="s">
        <v>242</v>
      </c>
      <c r="R544" t="s">
        <v>239</v>
      </c>
      <c r="S544" s="36">
        <v>43872</v>
      </c>
      <c r="T544" s="4">
        <v>100</v>
      </c>
      <c r="U544" s="4">
        <f t="shared" si="122"/>
        <v>58.333333333333336</v>
      </c>
      <c r="V544" s="4">
        <f t="shared" si="123"/>
        <v>73.753280839895012</v>
      </c>
      <c r="W544" s="4">
        <f t="shared" si="124"/>
        <v>64.539007092198588</v>
      </c>
      <c r="X544" s="4">
        <f t="shared" si="125"/>
        <v>61.707712067906407</v>
      </c>
      <c r="Y544" s="4">
        <f t="shared" si="126"/>
        <v>77.127659574468083</v>
      </c>
      <c r="Z544" s="4">
        <f t="shared" si="127"/>
        <v>67.913385826771659</v>
      </c>
      <c r="AA544" s="4">
        <f t="shared" si="128"/>
        <v>-3.3743787345730709</v>
      </c>
      <c r="AB544" s="4">
        <f t="shared" si="129"/>
        <v>-3.3743787345730709</v>
      </c>
      <c r="AC544" s="4">
        <f t="shared" si="130"/>
        <v>-3.3743787345730709</v>
      </c>
      <c r="AD544" s="45" t="s">
        <v>410</v>
      </c>
      <c r="AF544">
        <v>1.61</v>
      </c>
      <c r="AG544">
        <v>2.4</v>
      </c>
      <c r="AH544" s="45" t="s">
        <v>405</v>
      </c>
      <c r="AI544" s="45" t="s">
        <v>461</v>
      </c>
    </row>
    <row r="545" spans="1:35" ht="15" x14ac:dyDescent="0.25">
      <c r="A545">
        <v>1.89</v>
      </c>
      <c r="B545">
        <v>3.91</v>
      </c>
      <c r="C545">
        <v>4.18</v>
      </c>
      <c r="D545" s="48">
        <f t="shared" si="134"/>
        <v>2.408945456461975E-2</v>
      </c>
      <c r="E545" s="49">
        <f>IF(OR($A545="",$B545="",$C545=""),"",A545*'MPTO_working_3-way'!$I544)</f>
        <v>1.9355290691271312</v>
      </c>
      <c r="F545" s="50">
        <f>IF(OR($A545="",$B545="",$C545=""),"",B545*'MPTO_working_3-way'!$I544)</f>
        <v>4.004189767347663</v>
      </c>
      <c r="G545" s="51">
        <f>IF(OR($A545="",$B545="",$C545=""),"",C545*'MPTO_working_3-way'!$I544)</f>
        <v>4.2806939200801102</v>
      </c>
      <c r="H545" s="17"/>
      <c r="I545" s="21"/>
      <c r="J545" s="22"/>
      <c r="K545" s="17"/>
      <c r="L545" s="21"/>
      <c r="M545" s="22"/>
      <c r="N545" s="52">
        <f t="shared" si="131"/>
        <v>51.665460155086784</v>
      </c>
      <c r="O545" s="53">
        <f t="shared" si="132"/>
        <v>24.973841353737601</v>
      </c>
      <c r="P545" s="53">
        <f t="shared" si="133"/>
        <v>23.360698491175601</v>
      </c>
      <c r="Q545" t="s">
        <v>369</v>
      </c>
      <c r="R545" t="s">
        <v>372</v>
      </c>
      <c r="S545" s="36">
        <v>43872</v>
      </c>
      <c r="T545" s="4">
        <v>100</v>
      </c>
      <c r="U545" s="4">
        <f t="shared" si="122"/>
        <v>47.089947089947096</v>
      </c>
      <c r="V545" s="4">
        <f t="shared" si="123"/>
        <v>74.424552429667528</v>
      </c>
      <c r="W545" s="4">
        <f t="shared" si="124"/>
        <v>76.076555023923447</v>
      </c>
      <c r="X545" s="4">
        <f t="shared" si="125"/>
        <v>49.498892546409039</v>
      </c>
      <c r="Y545" s="4">
        <f t="shared" si="126"/>
        <v>76.833497886129479</v>
      </c>
      <c r="Z545" s="4">
        <f t="shared" si="127"/>
        <v>78.485500480385411</v>
      </c>
      <c r="AA545" s="4">
        <f t="shared" si="128"/>
        <v>-2.408945456461943</v>
      </c>
      <c r="AB545" s="4">
        <f t="shared" si="129"/>
        <v>-2.4089454564619501</v>
      </c>
      <c r="AC545" s="4">
        <f t="shared" si="130"/>
        <v>-2.4089454564619643</v>
      </c>
      <c r="AD545" s="45" t="s">
        <v>410</v>
      </c>
      <c r="AE545" s="45" t="s">
        <v>407</v>
      </c>
      <c r="AF545">
        <v>1.64</v>
      </c>
      <c r="AG545">
        <v>2.38</v>
      </c>
      <c r="AH545" s="45" t="s">
        <v>412</v>
      </c>
      <c r="AI545" s="45" t="s">
        <v>460</v>
      </c>
    </row>
    <row r="546" spans="1:35" ht="15" x14ac:dyDescent="0.25">
      <c r="A546">
        <v>2.4700000000000002</v>
      </c>
      <c r="B546">
        <v>3.4</v>
      </c>
      <c r="C546">
        <v>3.13</v>
      </c>
      <c r="D546" s="48">
        <f t="shared" si="134"/>
        <v>1.8464764545339074E-2</v>
      </c>
      <c r="E546" s="49">
        <f>IF(OR($A546="",$B546="",$C546=""),"",A546*'MPTO_working_3-way'!$I545)</f>
        <v>2.5156079684269876</v>
      </c>
      <c r="F546" s="50">
        <f>IF(OR($A546="",$B546="",$C546=""),"",B546*'MPTO_working_3-way'!$I545)</f>
        <v>3.4627801994541527</v>
      </c>
      <c r="G546" s="51">
        <f>IF(OR($A546="",$B546="",$C546=""),"",C546*'MPTO_working_3-way'!$I545)</f>
        <v>3.1877947130269111</v>
      </c>
      <c r="H546" s="17"/>
      <c r="I546" s="21"/>
      <c r="J546" s="22"/>
      <c r="K546" s="17"/>
      <c r="L546" s="21"/>
      <c r="M546" s="22"/>
      <c r="N546" s="52">
        <f t="shared" si="131"/>
        <v>39.751821927376909</v>
      </c>
      <c r="O546" s="53">
        <f t="shared" si="132"/>
        <v>28.87852945900617</v>
      </c>
      <c r="P546" s="53">
        <f t="shared" si="133"/>
        <v>31.369648613616924</v>
      </c>
      <c r="Q546" t="s">
        <v>41</v>
      </c>
      <c r="R546" t="s">
        <v>78</v>
      </c>
      <c r="S546" s="36">
        <v>43872</v>
      </c>
      <c r="T546" s="4">
        <v>100</v>
      </c>
      <c r="U546" s="4">
        <f t="shared" si="122"/>
        <v>59.514170040485837</v>
      </c>
      <c r="V546" s="4">
        <f t="shared" si="123"/>
        <v>70.588235294117652</v>
      </c>
      <c r="W546" s="4">
        <f t="shared" si="124"/>
        <v>68.051118210862612</v>
      </c>
      <c r="X546" s="4">
        <f t="shared" si="125"/>
        <v>61.360646495019736</v>
      </c>
      <c r="Y546" s="4">
        <f t="shared" si="126"/>
        <v>72.434711748651551</v>
      </c>
      <c r="Z546" s="4">
        <f t="shared" si="127"/>
        <v>69.897594665396525</v>
      </c>
      <c r="AA546" s="4">
        <f t="shared" si="128"/>
        <v>-1.8464764545338994</v>
      </c>
      <c r="AB546" s="4">
        <f t="shared" si="129"/>
        <v>-1.8464764545338994</v>
      </c>
      <c r="AC546" s="4">
        <f t="shared" si="130"/>
        <v>-1.8464764545339136</v>
      </c>
      <c r="AD546" s="45" t="s">
        <v>443</v>
      </c>
      <c r="AE546" s="45" t="s">
        <v>464</v>
      </c>
      <c r="AF546">
        <v>2.13</v>
      </c>
      <c r="AG546">
        <v>1.8</v>
      </c>
      <c r="AH546" s="45" t="s">
        <v>404</v>
      </c>
      <c r="AI546" s="45" t="s">
        <v>460</v>
      </c>
    </row>
    <row r="547" spans="1:35" ht="15" x14ac:dyDescent="0.25">
      <c r="A547">
        <v>2.59</v>
      </c>
      <c r="B547">
        <v>3.65</v>
      </c>
      <c r="C547">
        <v>2.79</v>
      </c>
      <c r="D547" s="48">
        <f t="shared" si="134"/>
        <v>1.8495927908212417E-2</v>
      </c>
      <c r="E547" s="49">
        <f>IF(OR($A547="",$B547="",$C547=""),"",A547*'MPTO_working_3-way'!$I546)</f>
        <v>2.6379044532822702</v>
      </c>
      <c r="F547" s="50">
        <f>IF(OR($A547="",$B547="",$C547=""),"",B547*'MPTO_working_3-way'!$I546)</f>
        <v>3.7175101368649752</v>
      </c>
      <c r="G547" s="51">
        <f>IF(OR($A547="",$B547="",$C547=""),"",C547*'MPTO_working_3-way'!$I546)</f>
        <v>2.8416036388639125</v>
      </c>
      <c r="H547" s="17"/>
      <c r="I547" s="21"/>
      <c r="J547" s="22"/>
      <c r="K547" s="17"/>
      <c r="L547" s="21"/>
      <c r="M547" s="22"/>
      <c r="N547" s="52">
        <f t="shared" si="131"/>
        <v>37.908878722113236</v>
      </c>
      <c r="O547" s="53">
        <f t="shared" si="132"/>
        <v>26.899724901444731</v>
      </c>
      <c r="P547" s="53">
        <f t="shared" si="133"/>
        <v>35.191396376442036</v>
      </c>
      <c r="Q547" t="s">
        <v>138</v>
      </c>
      <c r="R547" t="s">
        <v>39</v>
      </c>
      <c r="S547" s="36">
        <v>43872</v>
      </c>
      <c r="T547" s="4">
        <v>100</v>
      </c>
      <c r="U547" s="4">
        <f t="shared" si="122"/>
        <v>61.389961389961393</v>
      </c>
      <c r="V547" s="4">
        <f t="shared" si="123"/>
        <v>72.602739726027394</v>
      </c>
      <c r="W547" s="4">
        <f t="shared" si="124"/>
        <v>64.157706093189958</v>
      </c>
      <c r="X547" s="4">
        <f t="shared" si="125"/>
        <v>63.23955418078264</v>
      </c>
      <c r="Y547" s="4">
        <f t="shared" si="126"/>
        <v>74.452332516848642</v>
      </c>
      <c r="Z547" s="4">
        <f t="shared" si="127"/>
        <v>66.007298884011206</v>
      </c>
      <c r="AA547" s="4">
        <f t="shared" si="128"/>
        <v>-1.8495927908212479</v>
      </c>
      <c r="AB547" s="4">
        <f t="shared" si="129"/>
        <v>-1.8495927908212479</v>
      </c>
      <c r="AC547" s="4">
        <f t="shared" si="130"/>
        <v>-1.8495927908212479</v>
      </c>
      <c r="AD547" s="45" t="s">
        <v>510</v>
      </c>
      <c r="AE547" s="45" t="s">
        <v>455</v>
      </c>
      <c r="AF547">
        <v>1.76</v>
      </c>
      <c r="AG547">
        <v>2.19</v>
      </c>
      <c r="AH547" s="45" t="s">
        <v>496</v>
      </c>
      <c r="AI547" s="45" t="s">
        <v>460</v>
      </c>
    </row>
    <row r="548" spans="1:35" ht="15" x14ac:dyDescent="0.25">
      <c r="A548">
        <v>2.37</v>
      </c>
      <c r="B548">
        <v>2.95</v>
      </c>
      <c r="C548">
        <v>3.59</v>
      </c>
      <c r="D548" s="48">
        <f t="shared" si="134"/>
        <v>3.9475511150925957E-2</v>
      </c>
      <c r="E548" s="49">
        <f>IF(OR($A548="",$B548="",$C548=""),"",A548*'MPTO_working_3-way'!$I547)</f>
        <v>2.4635569614276944</v>
      </c>
      <c r="F548" s="50">
        <f>IF(OR($A548="",$B548="",$C548=""),"",B548*'MPTO_working_3-way'!$I547)</f>
        <v>3.0664527578952319</v>
      </c>
      <c r="G548" s="51">
        <f>IF(OR($A548="",$B548="",$C548=""),"",C548*'MPTO_working_3-way'!$I547)</f>
        <v>3.731717085031824</v>
      </c>
      <c r="H548" s="17"/>
      <c r="I548" s="21"/>
      <c r="J548" s="22"/>
      <c r="K548" s="17"/>
      <c r="L548" s="21"/>
      <c r="M548" s="22"/>
      <c r="N548" s="52">
        <f t="shared" si="131"/>
        <v>40.591714161968248</v>
      </c>
      <c r="O548" s="53">
        <f t="shared" si="132"/>
        <v>32.610970360632116</v>
      </c>
      <c r="P548" s="53">
        <f t="shared" si="133"/>
        <v>26.797315477399646</v>
      </c>
      <c r="Q548" t="s">
        <v>258</v>
      </c>
      <c r="R548" t="s">
        <v>254</v>
      </c>
      <c r="S548" s="36">
        <v>43872</v>
      </c>
      <c r="T548" s="4">
        <v>100</v>
      </c>
      <c r="U548" s="4">
        <f t="shared" si="122"/>
        <v>57.805907172995774</v>
      </c>
      <c r="V548" s="4">
        <f t="shared" si="123"/>
        <v>66.101694915254228</v>
      </c>
      <c r="W548" s="4">
        <f t="shared" si="124"/>
        <v>72.14484679665739</v>
      </c>
      <c r="X548" s="4">
        <f t="shared" si="125"/>
        <v>61.753458288088382</v>
      </c>
      <c r="Y548" s="4">
        <f t="shared" si="126"/>
        <v>70.049246030346836</v>
      </c>
      <c r="Z548" s="4">
        <f t="shared" si="127"/>
        <v>76.09239791174997</v>
      </c>
      <c r="AA548" s="4">
        <f t="shared" si="128"/>
        <v>-3.9475511150926081</v>
      </c>
      <c r="AB548" s="4">
        <f t="shared" si="129"/>
        <v>-3.9475511150926081</v>
      </c>
      <c r="AC548" s="4">
        <f t="shared" si="130"/>
        <v>-3.9475511150925797</v>
      </c>
      <c r="AD548" s="45" t="s">
        <v>411</v>
      </c>
      <c r="AF548">
        <v>2.66</v>
      </c>
      <c r="AG548">
        <v>1.5</v>
      </c>
      <c r="AH548" s="45" t="s">
        <v>464</v>
      </c>
      <c r="AI548" s="45" t="s">
        <v>461</v>
      </c>
    </row>
    <row r="549" spans="1:35" ht="15" x14ac:dyDescent="0.25">
      <c r="A549">
        <v>2.0299999999999998</v>
      </c>
      <c r="B549">
        <v>3.42</v>
      </c>
      <c r="C549">
        <v>3.84</v>
      </c>
      <c r="D549" s="48">
        <f t="shared" si="134"/>
        <v>4.5425164923803774E-2</v>
      </c>
      <c r="E549" s="49">
        <f>IF(OR($A549="",$B549="",$C549=""),"",A549*'MPTO_working_3-way'!$I548)</f>
        <v>2.1222130847953213</v>
      </c>
      <c r="F549" s="50">
        <f>IF(OR($A549="",$B549="",$C549=""),"",B549*'MPTO_working_3-way'!$I548)</f>
        <v>3.5753540640394088</v>
      </c>
      <c r="G549" s="51">
        <f>IF(OR($A549="",$B549="",$C549=""),"",C549*'MPTO_working_3-way'!$I548)</f>
        <v>4.0144326333074067</v>
      </c>
      <c r="H549" s="17"/>
      <c r="I549" s="21"/>
      <c r="J549" s="22"/>
      <c r="K549" s="17"/>
      <c r="L549" s="21"/>
      <c r="M549" s="22"/>
      <c r="N549" s="52">
        <f t="shared" si="131"/>
        <v>47.120621730425619</v>
      </c>
      <c r="O549" s="53">
        <f t="shared" si="132"/>
        <v>27.969257927708767</v>
      </c>
      <c r="P549" s="53">
        <f t="shared" si="133"/>
        <v>24.910120341865621</v>
      </c>
      <c r="Q549" t="s">
        <v>142</v>
      </c>
      <c r="R549" t="s">
        <v>199</v>
      </c>
      <c r="S549" s="36">
        <v>43872</v>
      </c>
      <c r="T549" s="4">
        <v>100</v>
      </c>
      <c r="U549" s="4">
        <f t="shared" si="122"/>
        <v>50.73891625615763</v>
      </c>
      <c r="V549" s="4">
        <f t="shared" si="123"/>
        <v>70.760233918128648</v>
      </c>
      <c r="W549" s="4">
        <f t="shared" si="124"/>
        <v>73.958333333333343</v>
      </c>
      <c r="X549" s="4">
        <f t="shared" si="125"/>
        <v>55.281432748538009</v>
      </c>
      <c r="Y549" s="4">
        <f t="shared" si="126"/>
        <v>75.302750410509049</v>
      </c>
      <c r="Z549" s="4">
        <f t="shared" si="127"/>
        <v>78.500849825713715</v>
      </c>
      <c r="AA549" s="4">
        <f t="shared" si="128"/>
        <v>-4.5425164923803791</v>
      </c>
      <c r="AB549" s="4">
        <f t="shared" si="129"/>
        <v>-4.5425164923804005</v>
      </c>
      <c r="AC549" s="4">
        <f t="shared" si="130"/>
        <v>-4.542516492380372</v>
      </c>
      <c r="AF549">
        <v>1.76</v>
      </c>
      <c r="AG549">
        <v>2.09</v>
      </c>
    </row>
    <row r="550" spans="1:35" ht="15" x14ac:dyDescent="0.25">
      <c r="A550">
        <v>1.56</v>
      </c>
      <c r="B550">
        <v>3.99</v>
      </c>
      <c r="C550">
        <v>7.1</v>
      </c>
      <c r="D550" s="48">
        <f t="shared" si="134"/>
        <v>3.2497277864216301E-2</v>
      </c>
      <c r="E550" s="49">
        <f>IF(OR($A550="",$B550="",$C550=""),"",A550*'MPTO_working_3-way'!$I549)</f>
        <v>1.6106957534681774</v>
      </c>
      <c r="F550" s="50">
        <f>IF(OR($A550="",$B550="",$C550=""),"",B550*'MPTO_working_3-way'!$I549)</f>
        <v>4.1196641386782229</v>
      </c>
      <c r="G550" s="51">
        <f>IF(OR($A550="",$B550="",$C550=""),"",C550*'MPTO_working_3-way'!$I549)</f>
        <v>7.3307306728359354</v>
      </c>
      <c r="H550" s="17"/>
      <c r="I550" s="21"/>
      <c r="J550" s="22"/>
      <c r="K550" s="17"/>
      <c r="L550" s="21"/>
      <c r="M550" s="22"/>
      <c r="N550" s="52">
        <f t="shared" si="131"/>
        <v>62.084971531512579</v>
      </c>
      <c r="O550" s="53">
        <f t="shared" si="132"/>
        <v>24.27382345592973</v>
      </c>
      <c r="P550" s="53">
        <f t="shared" si="133"/>
        <v>13.641205012557695</v>
      </c>
      <c r="Q550" t="s">
        <v>50</v>
      </c>
      <c r="R550" t="s">
        <v>202</v>
      </c>
      <c r="S550" s="36">
        <v>43872</v>
      </c>
      <c r="T550" s="4">
        <v>100</v>
      </c>
      <c r="U550" s="4">
        <f t="shared" si="122"/>
        <v>35.897435897435898</v>
      </c>
      <c r="V550" s="4">
        <f t="shared" si="123"/>
        <v>74.937343358395992</v>
      </c>
      <c r="W550" s="4">
        <f t="shared" si="124"/>
        <v>85.91549295774648</v>
      </c>
      <c r="X550" s="4">
        <f t="shared" si="125"/>
        <v>39.147163683857535</v>
      </c>
      <c r="Y550" s="4">
        <f t="shared" si="126"/>
        <v>78.187071144817622</v>
      </c>
      <c r="Z550" s="4">
        <f t="shared" si="127"/>
        <v>89.16522074416811</v>
      </c>
      <c r="AA550" s="4">
        <f t="shared" si="128"/>
        <v>-3.2497277864216372</v>
      </c>
      <c r="AB550" s="4">
        <f t="shared" si="129"/>
        <v>-3.2497277864216301</v>
      </c>
      <c r="AC550" s="4">
        <f t="shared" si="130"/>
        <v>-3.2497277864216301</v>
      </c>
      <c r="AF550">
        <v>1.97</v>
      </c>
      <c r="AG550">
        <v>1.89</v>
      </c>
    </row>
    <row r="551" spans="1:35" ht="15" x14ac:dyDescent="0.25">
      <c r="A551">
        <v>1.37</v>
      </c>
      <c r="B551">
        <v>5.15</v>
      </c>
      <c r="C551">
        <v>8.6300000000000008</v>
      </c>
      <c r="D551" s="48">
        <f t="shared" si="134"/>
        <v>3.9976619737254637E-2</v>
      </c>
      <c r="E551" s="49">
        <f>IF(OR($A551="",$B551="",$C551=""),"",A551*'MPTO_working_3-way'!$I550)</f>
        <v>1.424767969040039</v>
      </c>
      <c r="F551" s="50">
        <f>IF(OR($A551="",$B551="",$C551=""),"",B551*'MPTO_working_3-way'!$I550)</f>
        <v>5.355879591646862</v>
      </c>
      <c r="G551" s="51">
        <f>IF(OR($A551="",$B551="",$C551=""),"",C551*'MPTO_working_3-way'!$I550)</f>
        <v>8.9749982283325078</v>
      </c>
      <c r="H551" s="17"/>
      <c r="I551" s="21"/>
      <c r="J551" s="22"/>
      <c r="K551" s="17"/>
      <c r="L551" s="21"/>
      <c r="M551" s="22"/>
      <c r="N551" s="52">
        <f t="shared" si="131"/>
        <v>70.186867035884205</v>
      </c>
      <c r="O551" s="53">
        <f t="shared" si="132"/>
        <v>18.671069483332303</v>
      </c>
      <c r="P551" s="53">
        <f t="shared" si="133"/>
        <v>11.142063480783472</v>
      </c>
      <c r="Q551" t="s">
        <v>175</v>
      </c>
      <c r="R551" t="s">
        <v>148</v>
      </c>
      <c r="S551" s="36">
        <v>43872</v>
      </c>
      <c r="T551" s="4">
        <v>100</v>
      </c>
      <c r="U551" s="4">
        <f t="shared" si="122"/>
        <v>27.007299270072991</v>
      </c>
      <c r="V551" s="4">
        <f t="shared" si="123"/>
        <v>80.582524271844662</v>
      </c>
      <c r="W551" s="4">
        <f t="shared" si="124"/>
        <v>88.412514484356905</v>
      </c>
      <c r="X551" s="4">
        <f t="shared" si="125"/>
        <v>31.004961243798444</v>
      </c>
      <c r="Y551" s="4">
        <f t="shared" si="126"/>
        <v>84.580186245570104</v>
      </c>
      <c r="Z551" s="4">
        <f t="shared" si="127"/>
        <v>92.410176458082347</v>
      </c>
      <c r="AA551" s="4">
        <f t="shared" si="128"/>
        <v>-3.9976619737254531</v>
      </c>
      <c r="AB551" s="4">
        <f t="shared" si="129"/>
        <v>-3.9976619737254424</v>
      </c>
      <c r="AC551" s="4">
        <f t="shared" si="130"/>
        <v>-3.9976619737254424</v>
      </c>
      <c r="AF551">
        <v>1.55</v>
      </c>
      <c r="AG551">
        <v>2.5299999999999998</v>
      </c>
    </row>
    <row r="552" spans="1:35" ht="15" x14ac:dyDescent="0.25">
      <c r="A552">
        <v>10.59</v>
      </c>
      <c r="B552">
        <v>5.75</v>
      </c>
      <c r="C552">
        <v>1.29</v>
      </c>
      <c r="D552" s="48">
        <f t="shared" si="134"/>
        <v>4.353554825459649E-2</v>
      </c>
      <c r="E552" s="49">
        <f>IF(OR($A552="",$B552="",$C552=""),"",A552*'MPTO_working_3-way'!$I551)</f>
        <v>11.051041456016177</v>
      </c>
      <c r="F552" s="50">
        <f>IF(OR($A552="",$B552="",$C552=""),"",B552*'MPTO_working_3-way'!$I551)</f>
        <v>6.0003294024639295</v>
      </c>
      <c r="G552" s="51">
        <f>IF(OR($A552="",$B552="",$C552=""),"",C552*'MPTO_working_3-way'!$I551)</f>
        <v>1.3461608572484296</v>
      </c>
      <c r="H552" s="17"/>
      <c r="I552" s="21"/>
      <c r="J552" s="22"/>
      <c r="K552" s="17"/>
      <c r="L552" s="21"/>
      <c r="M552" s="22"/>
      <c r="N552" s="52">
        <f t="shared" si="131"/>
        <v>9.0489209001709145</v>
      </c>
      <c r="O552" s="53">
        <f t="shared" si="132"/>
        <v>16.665751710053911</v>
      </c>
      <c r="P552" s="53">
        <f t="shared" si="133"/>
        <v>74.285327389775176</v>
      </c>
      <c r="Q552" t="s">
        <v>106</v>
      </c>
      <c r="R552" t="s">
        <v>149</v>
      </c>
      <c r="S552" s="36">
        <v>43872</v>
      </c>
      <c r="T552" s="4">
        <v>100</v>
      </c>
      <c r="U552" s="4">
        <f t="shared" si="122"/>
        <v>90.557129367327676</v>
      </c>
      <c r="V552" s="4">
        <f t="shared" si="123"/>
        <v>82.608695652173907</v>
      </c>
      <c r="W552" s="4">
        <f t="shared" si="124"/>
        <v>22.480620155038757</v>
      </c>
      <c r="X552" s="4">
        <f t="shared" si="125"/>
        <v>94.910684192787315</v>
      </c>
      <c r="Y552" s="4">
        <f t="shared" si="126"/>
        <v>86.96225047763356</v>
      </c>
      <c r="Z552" s="4">
        <f t="shared" si="127"/>
        <v>26.834174980498421</v>
      </c>
      <c r="AA552" s="4">
        <f t="shared" si="128"/>
        <v>-4.3535548254596392</v>
      </c>
      <c r="AB552" s="4">
        <f t="shared" si="129"/>
        <v>-4.3535548254596534</v>
      </c>
      <c r="AC552" s="4">
        <f t="shared" si="130"/>
        <v>-4.3535548254596641</v>
      </c>
      <c r="AF552">
        <v>1.51</v>
      </c>
      <c r="AG552">
        <v>2.63</v>
      </c>
    </row>
    <row r="553" spans="1:35" ht="15" x14ac:dyDescent="0.25">
      <c r="A553">
        <v>1.62</v>
      </c>
      <c r="B553">
        <v>4.05</v>
      </c>
      <c r="C553">
        <v>6.26</v>
      </c>
      <c r="D553" s="48">
        <f t="shared" si="134"/>
        <v>2.3941939809884349E-2</v>
      </c>
      <c r="E553" s="49">
        <f>IF(OR($A553="",$B553="",$C553=""),"",A553*'MPTO_working_3-way'!$I552)</f>
        <v>1.6587859424920128</v>
      </c>
      <c r="F553" s="50">
        <f>IF(OR($A553="",$B553="",$C553=""),"",B553*'MPTO_working_3-way'!$I552)</f>
        <v>4.1469648562300314</v>
      </c>
      <c r="G553" s="51">
        <f>IF(OR($A553="",$B553="",$C553=""),"",C553*'MPTO_working_3-way'!$I552)</f>
        <v>6.4098765432098759</v>
      </c>
      <c r="H553" s="17"/>
      <c r="I553" s="21"/>
      <c r="J553" s="22"/>
      <c r="K553" s="17"/>
      <c r="L553" s="21"/>
      <c r="M553" s="22"/>
      <c r="N553" s="52">
        <f t="shared" si="131"/>
        <v>60.285053929121723</v>
      </c>
      <c r="O553" s="53">
        <f t="shared" si="132"/>
        <v>24.114021571648696</v>
      </c>
      <c r="P553" s="53">
        <f t="shared" si="133"/>
        <v>15.600924499229585</v>
      </c>
      <c r="Q553" t="s">
        <v>113</v>
      </c>
      <c r="R553" t="s">
        <v>55</v>
      </c>
      <c r="S553" s="36">
        <v>43872</v>
      </c>
      <c r="T553" s="4">
        <v>100</v>
      </c>
      <c r="U553" s="4">
        <f t="shared" si="122"/>
        <v>38.271604938271601</v>
      </c>
      <c r="V553" s="4">
        <f t="shared" si="123"/>
        <v>75.308641975308646</v>
      </c>
      <c r="W553" s="4">
        <f t="shared" si="124"/>
        <v>84.025559105431313</v>
      </c>
      <c r="X553" s="4">
        <f t="shared" si="125"/>
        <v>40.665798919260048</v>
      </c>
      <c r="Y553" s="4">
        <f t="shared" si="126"/>
        <v>77.702835956297079</v>
      </c>
      <c r="Z553" s="4">
        <f t="shared" si="127"/>
        <v>86.419753086419746</v>
      </c>
      <c r="AA553" s="4">
        <f t="shared" si="128"/>
        <v>-2.3941939809884474</v>
      </c>
      <c r="AB553" s="4">
        <f t="shared" si="129"/>
        <v>-2.3941939809884332</v>
      </c>
      <c r="AC553" s="4">
        <f t="shared" si="130"/>
        <v>-2.3941939809884332</v>
      </c>
      <c r="AF553">
        <v>1.99</v>
      </c>
      <c r="AG553">
        <v>1.92</v>
      </c>
    </row>
    <row r="554" spans="1:35" ht="15" x14ac:dyDescent="0.25">
      <c r="A554">
        <v>2.71</v>
      </c>
      <c r="B554">
        <v>2.72</v>
      </c>
      <c r="C554">
        <v>3.38</v>
      </c>
      <c r="D554" s="48">
        <f t="shared" si="134"/>
        <v>3.2508737026110124E-2</v>
      </c>
      <c r="E554" s="49">
        <f>IF(OR($A554="",$B554="",$C554=""),"",A554*'MPTO_working_3-way'!$I553)</f>
        <v>2.7980986773407586</v>
      </c>
      <c r="F554" s="50">
        <f>IF(OR($A554="",$B554="",$C554=""),"",B554*'MPTO_working_3-way'!$I553)</f>
        <v>2.8084237647110197</v>
      </c>
      <c r="G554" s="51">
        <f>IF(OR($A554="",$B554="",$C554=""),"",C554*'MPTO_working_3-way'!$I553)</f>
        <v>3.4898795311482522</v>
      </c>
      <c r="H554" s="17"/>
      <c r="I554" s="21"/>
      <c r="J554" s="22"/>
      <c r="K554" s="17"/>
      <c r="L554" s="21"/>
      <c r="M554" s="22"/>
      <c r="N554" s="52">
        <f t="shared" si="131"/>
        <v>35.738553757881562</v>
      </c>
      <c r="O554" s="53">
        <f t="shared" si="132"/>
        <v>35.607162016124647</v>
      </c>
      <c r="P554" s="53">
        <f t="shared" si="133"/>
        <v>28.654284225993798</v>
      </c>
      <c r="Q554" t="s">
        <v>402</v>
      </c>
      <c r="R554" t="s">
        <v>121</v>
      </c>
      <c r="S554" s="36">
        <v>43872</v>
      </c>
      <c r="T554" s="4">
        <v>100</v>
      </c>
      <c r="U554" s="4">
        <f t="shared" ref="U554:U609" si="135">(1/A554)*((T554*A554)-T554)</f>
        <v>63.099630996309962</v>
      </c>
      <c r="V554" s="4">
        <f t="shared" ref="V554:V609" si="136">(1/B554)*((T554*B554)-T554)</f>
        <v>63.235294117647051</v>
      </c>
      <c r="W554" s="4">
        <f t="shared" ref="W554:W609" si="137">(1/C554)*((T554*C554)-T554)</f>
        <v>70.414201183431956</v>
      </c>
      <c r="X554" s="4">
        <f t="shared" ref="X554:X609" si="138">((1/B554)+(1/C554))*T554</f>
        <v>66.350504698920986</v>
      </c>
      <c r="Y554" s="4">
        <f t="shared" ref="Y554:Y609" si="139">((1/A554)+(1/C554))*T554</f>
        <v>66.486167820258089</v>
      </c>
      <c r="Z554" s="4">
        <f t="shared" ref="Z554:Z609" si="140">((1/A554)+(1/B554))*T554</f>
        <v>73.665074886042973</v>
      </c>
      <c r="AA554" s="4">
        <f t="shared" ref="AA554:AA609" si="141">U554-X554</f>
        <v>-3.2508737026110239</v>
      </c>
      <c r="AB554" s="4">
        <f t="shared" ref="AB554:AB609" si="142">V554-Y554</f>
        <v>-3.2508737026110381</v>
      </c>
      <c r="AC554" s="4">
        <f t="shared" ref="AC554:AC609" si="143">W554-Z554</f>
        <v>-3.2508737026110168</v>
      </c>
      <c r="AF554">
        <v>2.86</v>
      </c>
      <c r="AG554">
        <v>1.45</v>
      </c>
    </row>
    <row r="555" spans="1:35" ht="15" x14ac:dyDescent="0.25">
      <c r="A555">
        <v>2.0699999999999998</v>
      </c>
      <c r="B555">
        <v>2.79</v>
      </c>
      <c r="C555">
        <v>5.17</v>
      </c>
      <c r="D555" s="48">
        <f t="shared" si="134"/>
        <v>3.4938324186630787E-2</v>
      </c>
      <c r="E555" s="49">
        <f>IF(OR($A555="",$B555="",$C555=""),"",A555*'MPTO_working_3-way'!$I554)</f>
        <v>2.1423223310663255</v>
      </c>
      <c r="F555" s="50">
        <f>IF(OR($A555="",$B555="",$C555=""),"",B555*'MPTO_working_3-way'!$I554)</f>
        <v>2.8874779244807001</v>
      </c>
      <c r="G555" s="51">
        <f>IF(OR($A555="",$B555="",$C555=""),"",C555*'MPTO_working_3-way'!$I554)</f>
        <v>5.3506311360448811</v>
      </c>
      <c r="H555" s="17"/>
      <c r="I555" s="21"/>
      <c r="J555" s="22"/>
      <c r="K555" s="17"/>
      <c r="L555" s="21"/>
      <c r="M555" s="22"/>
      <c r="N555" s="52">
        <f t="shared" si="131"/>
        <v>46.678316586573473</v>
      </c>
      <c r="O555" s="53">
        <f t="shared" si="132"/>
        <v>34.632299402941605</v>
      </c>
      <c r="P555" s="53">
        <f t="shared" si="133"/>
        <v>18.689384010484929</v>
      </c>
      <c r="Q555" t="s">
        <v>157</v>
      </c>
      <c r="R555" t="s">
        <v>341</v>
      </c>
      <c r="S555" s="36">
        <v>43872</v>
      </c>
      <c r="T555" s="4">
        <v>100</v>
      </c>
      <c r="U555" s="4">
        <f t="shared" si="135"/>
        <v>51.690821256038639</v>
      </c>
      <c r="V555" s="4">
        <f t="shared" si="136"/>
        <v>64.157706093189958</v>
      </c>
      <c r="W555" s="4">
        <f t="shared" si="137"/>
        <v>80.657640232108321</v>
      </c>
      <c r="X555" s="4">
        <f t="shared" si="138"/>
        <v>55.184653674701721</v>
      </c>
      <c r="Y555" s="4">
        <f t="shared" si="139"/>
        <v>67.651538511853033</v>
      </c>
      <c r="Z555" s="4">
        <f t="shared" si="140"/>
        <v>84.151472650771382</v>
      </c>
      <c r="AA555" s="4">
        <f t="shared" si="141"/>
        <v>-3.4938324186630823</v>
      </c>
      <c r="AB555" s="4">
        <f t="shared" si="142"/>
        <v>-3.4938324186630751</v>
      </c>
      <c r="AC555" s="4">
        <f t="shared" si="143"/>
        <v>-3.4938324186630609</v>
      </c>
      <c r="AF555">
        <v>2.94</v>
      </c>
      <c r="AG555">
        <v>1.42</v>
      </c>
    </row>
    <row r="556" spans="1:35" ht="15" x14ac:dyDescent="0.25">
      <c r="A556">
        <v>4.3600000000000003</v>
      </c>
      <c r="B556">
        <v>3.1</v>
      </c>
      <c r="C556">
        <v>2.0699999999999998</v>
      </c>
      <c r="D556" s="48">
        <f t="shared" si="134"/>
        <v>3.5030230766041504E-2</v>
      </c>
      <c r="E556" s="49">
        <f>IF(OR($A556="",$B556="",$C556=""),"",A556*'MPTO_working_3-way'!$I555)</f>
        <v>4.5127318061399411</v>
      </c>
      <c r="F556" s="50">
        <f>IF(OR($A556="",$B556="",$C556=""),"",B556*'MPTO_working_3-way'!$I555)</f>
        <v>3.2085937153747288</v>
      </c>
      <c r="G556" s="51">
        <f>IF(OR($A556="",$B556="",$C556=""),"",C556*'MPTO_working_3-way'!$I555)</f>
        <v>2.1425125776857059</v>
      </c>
      <c r="H556" s="17"/>
      <c r="I556" s="21"/>
      <c r="J556" s="22"/>
      <c r="K556" s="17"/>
      <c r="L556" s="21"/>
      <c r="M556" s="22"/>
      <c r="N556" s="52">
        <f t="shared" si="131"/>
        <v>22.159526489906138</v>
      </c>
      <c r="O556" s="53">
        <f t="shared" si="132"/>
        <v>31.166301772900244</v>
      </c>
      <c r="P556" s="53">
        <f t="shared" si="133"/>
        <v>46.67417173719361</v>
      </c>
      <c r="Q556" t="s">
        <v>116</v>
      </c>
      <c r="R556" t="s">
        <v>115</v>
      </c>
      <c r="S556" s="36">
        <v>43872</v>
      </c>
      <c r="T556" s="4">
        <v>100</v>
      </c>
      <c r="U556" s="4">
        <f t="shared" si="135"/>
        <v>77.064220183486242</v>
      </c>
      <c r="V556" s="4">
        <f t="shared" si="136"/>
        <v>67.741935483870961</v>
      </c>
      <c r="W556" s="4">
        <f t="shared" si="137"/>
        <v>51.690821256038639</v>
      </c>
      <c r="X556" s="4">
        <f t="shared" si="138"/>
        <v>80.567243260090393</v>
      </c>
      <c r="Y556" s="4">
        <f t="shared" si="139"/>
        <v>71.244958560475112</v>
      </c>
      <c r="Z556" s="4">
        <f t="shared" si="140"/>
        <v>55.193844332642797</v>
      </c>
      <c r="AA556" s="4">
        <f t="shared" si="141"/>
        <v>-3.5030230766041512</v>
      </c>
      <c r="AB556" s="4">
        <f t="shared" si="142"/>
        <v>-3.5030230766041512</v>
      </c>
      <c r="AC556" s="4">
        <f t="shared" si="143"/>
        <v>-3.5030230766041583</v>
      </c>
      <c r="AF556">
        <v>2.69</v>
      </c>
      <c r="AG556">
        <v>1.5</v>
      </c>
    </row>
    <row r="557" spans="1:35" ht="15" x14ac:dyDescent="0.25">
      <c r="A557">
        <v>4.83</v>
      </c>
      <c r="B557">
        <v>4.18</v>
      </c>
      <c r="C557">
        <v>1.68</v>
      </c>
      <c r="D557" s="48">
        <f t="shared" si="134"/>
        <v>4.1511882472980766E-2</v>
      </c>
      <c r="E557" s="49">
        <f>IF(OR($A557="",$B557="",$C557=""),"",A557*'MPTO_working_3-way'!$I556)</f>
        <v>5.0305023923444976</v>
      </c>
      <c r="F557" s="50">
        <f>IF(OR($A557="",$B557="",$C557=""),"",B557*'MPTO_working_3-way'!$I556)</f>
        <v>4.353519668737059</v>
      </c>
      <c r="G557" s="51">
        <f>IF(OR($A557="",$B557="",$C557=""),"",C557*'MPTO_working_3-way'!$I556)</f>
        <v>1.7497399625546077</v>
      </c>
      <c r="H557" s="17"/>
      <c r="I557" s="21"/>
      <c r="J557" s="22"/>
      <c r="K557" s="17"/>
      <c r="L557" s="21"/>
      <c r="M557" s="22"/>
      <c r="N557" s="52">
        <f t="shared" si="131"/>
        <v>19.878730234217095</v>
      </c>
      <c r="O557" s="53">
        <f t="shared" si="132"/>
        <v>22.969920342408756</v>
      </c>
      <c r="P557" s="53">
        <f t="shared" si="133"/>
        <v>57.151349423374157</v>
      </c>
      <c r="Q557" t="s">
        <v>127</v>
      </c>
      <c r="R557" t="s">
        <v>65</v>
      </c>
      <c r="S557" s="36">
        <v>43872</v>
      </c>
      <c r="T557" s="4">
        <v>100</v>
      </c>
      <c r="U557" s="4">
        <f t="shared" si="135"/>
        <v>79.296066252587991</v>
      </c>
      <c r="V557" s="4">
        <f t="shared" si="136"/>
        <v>76.076555023923447</v>
      </c>
      <c r="W557" s="4">
        <f t="shared" si="137"/>
        <v>40.476190476190474</v>
      </c>
      <c r="X557" s="4">
        <f t="shared" si="138"/>
        <v>83.447254499886085</v>
      </c>
      <c r="Y557" s="4">
        <f t="shared" si="139"/>
        <v>80.227743271221527</v>
      </c>
      <c r="Z557" s="4">
        <f t="shared" si="140"/>
        <v>44.627378723488562</v>
      </c>
      <c r="AA557" s="4">
        <f t="shared" si="141"/>
        <v>-4.1511882472980943</v>
      </c>
      <c r="AB557" s="4">
        <f t="shared" si="142"/>
        <v>-4.1511882472980801</v>
      </c>
      <c r="AC557" s="4">
        <f t="shared" si="143"/>
        <v>-4.1511882472980872</v>
      </c>
      <c r="AF557">
        <v>1.68</v>
      </c>
      <c r="AG557">
        <v>2.23</v>
      </c>
    </row>
    <row r="558" spans="1:35" s="28" customFormat="1" ht="15" x14ac:dyDescent="0.25">
      <c r="A558" s="23">
        <v>2.17</v>
      </c>
      <c r="B558" s="23">
        <v>3.6</v>
      </c>
      <c r="C558" s="23">
        <v>3.44</v>
      </c>
      <c r="D558" s="24">
        <f t="shared" si="134"/>
        <v>2.9304945283940009E-2</v>
      </c>
      <c r="E558" s="25">
        <f>IF(OR($A558="",$B558="",$C558=""),"",A558*'MPTO_working_3-way'!$I557)</f>
        <v>2.23359173126615</v>
      </c>
      <c r="F558" s="26">
        <f>IF(OR($A558="",$B558="",$C558=""),"",B558*'MPTO_working_3-way'!$I557)</f>
        <v>3.7054978030221841</v>
      </c>
      <c r="G558" s="27">
        <f>IF(OR($A558="",$B558="",$C558=""),"",C558*'MPTO_working_3-way'!$I557)</f>
        <v>3.5408090117767537</v>
      </c>
      <c r="H558" s="25"/>
      <c r="I558" s="26"/>
      <c r="J558" s="27"/>
      <c r="K558" s="25"/>
      <c r="L558" s="26"/>
      <c r="M558" s="27"/>
      <c r="N558" s="40">
        <f t="shared" si="131"/>
        <v>44.770939379916705</v>
      </c>
      <c r="O558" s="41">
        <f t="shared" si="132"/>
        <v>26.98692734844979</v>
      </c>
      <c r="P558" s="41">
        <f t="shared" si="133"/>
        <v>28.242133271633502</v>
      </c>
      <c r="Q558" s="23" t="s">
        <v>245</v>
      </c>
      <c r="R558" s="23" t="s">
        <v>240</v>
      </c>
      <c r="S558" s="73">
        <v>43841</v>
      </c>
      <c r="T558" s="28">
        <v>100</v>
      </c>
      <c r="U558" s="28">
        <f t="shared" si="135"/>
        <v>53.917050691244242</v>
      </c>
      <c r="V558" s="28">
        <f t="shared" si="136"/>
        <v>72.222222222222229</v>
      </c>
      <c r="W558" s="28">
        <f t="shared" si="137"/>
        <v>70.930232558139537</v>
      </c>
      <c r="X558" s="28">
        <f t="shared" si="138"/>
        <v>56.847545219638242</v>
      </c>
      <c r="Y558" s="28">
        <f t="shared" si="139"/>
        <v>75.152716750616236</v>
      </c>
      <c r="Z558" s="28">
        <f t="shared" si="140"/>
        <v>73.860727086533544</v>
      </c>
      <c r="AA558" s="28">
        <f t="shared" si="141"/>
        <v>-2.930494528394</v>
      </c>
      <c r="AB558" s="28">
        <f t="shared" si="142"/>
        <v>-2.9304945283940071</v>
      </c>
      <c r="AC558" s="28">
        <f t="shared" si="143"/>
        <v>-2.9304945283940071</v>
      </c>
      <c r="AD558" s="46" t="s">
        <v>411</v>
      </c>
      <c r="AE558" s="46"/>
      <c r="AF558" s="23">
        <v>1.77</v>
      </c>
      <c r="AG558" s="23">
        <v>2.13</v>
      </c>
      <c r="AH558" s="46" t="s">
        <v>406</v>
      </c>
      <c r="AI558" s="46" t="s">
        <v>461</v>
      </c>
    </row>
    <row r="559" spans="1:35" ht="15" x14ac:dyDescent="0.25">
      <c r="A559">
        <v>1.76</v>
      </c>
      <c r="B559">
        <v>3.91</v>
      </c>
      <c r="C559">
        <v>4.88</v>
      </c>
      <c r="D559" s="48">
        <f t="shared" si="134"/>
        <v>2.8854326672028474E-2</v>
      </c>
      <c r="E559" s="49">
        <f>IF(OR($A559="",$B559="",$C559=""),"",A559*'MPTO_working_3-way'!$I558)</f>
        <v>1.8107836149427701</v>
      </c>
      <c r="F559" s="50">
        <f>IF(OR($A559="",$B559="",$C559=""),"",B559*'MPTO_working_3-way'!$I558)</f>
        <v>4.0228204172876314</v>
      </c>
      <c r="G559" s="51">
        <f>IF(OR($A559="",$B559="",$C559=""),"",C559*'MPTO_working_3-way'!$I558)</f>
        <v>5.0208091141594986</v>
      </c>
      <c r="H559" s="17"/>
      <c r="I559" s="21"/>
      <c r="J559" s="22"/>
      <c r="K559" s="17"/>
      <c r="L559" s="21"/>
      <c r="M559" s="22"/>
      <c r="N559" s="52">
        <f t="shared" si="131"/>
        <v>55.224709995600719</v>
      </c>
      <c r="O559" s="53">
        <f t="shared" si="132"/>
        <v>24.858181481395718</v>
      </c>
      <c r="P559" s="53">
        <f t="shared" si="133"/>
        <v>19.917108523003542</v>
      </c>
      <c r="Q559" t="s">
        <v>247</v>
      </c>
      <c r="R559" t="s">
        <v>237</v>
      </c>
      <c r="S559" s="36">
        <v>43841</v>
      </c>
      <c r="T559" s="4">
        <v>100</v>
      </c>
      <c r="U559" s="4">
        <f t="shared" si="135"/>
        <v>43.181818181818187</v>
      </c>
      <c r="V559" s="4">
        <f t="shared" si="136"/>
        <v>74.424552429667528</v>
      </c>
      <c r="W559" s="4">
        <f t="shared" si="137"/>
        <v>79.508196721311478</v>
      </c>
      <c r="X559" s="4">
        <f t="shared" si="138"/>
        <v>46.067250849021008</v>
      </c>
      <c r="Y559" s="4">
        <f t="shared" si="139"/>
        <v>77.309985096870349</v>
      </c>
      <c r="Z559" s="4">
        <f t="shared" si="140"/>
        <v>82.393629388514313</v>
      </c>
      <c r="AA559" s="4">
        <f t="shared" si="141"/>
        <v>-2.8854326672028208</v>
      </c>
      <c r="AB559" s="4">
        <f t="shared" si="142"/>
        <v>-2.8854326672028208</v>
      </c>
      <c r="AC559" s="4">
        <f t="shared" si="143"/>
        <v>-2.885432667202835</v>
      </c>
      <c r="AD559" s="45" t="s">
        <v>411</v>
      </c>
      <c r="AF559">
        <v>1.86</v>
      </c>
      <c r="AG559">
        <v>2.0299999999999998</v>
      </c>
      <c r="AH559" s="45" t="s">
        <v>406</v>
      </c>
      <c r="AI559" s="45" t="s">
        <v>461</v>
      </c>
    </row>
    <row r="560" spans="1:35" ht="15" x14ac:dyDescent="0.25">
      <c r="A560">
        <v>6.36</v>
      </c>
      <c r="B560">
        <v>4.6900000000000004</v>
      </c>
      <c r="C560">
        <v>1.51</v>
      </c>
      <c r="D560" s="48">
        <f t="shared" si="134"/>
        <v>3.2703976236345689E-2</v>
      </c>
      <c r="E560" s="49">
        <f>IF(OR($A560="",$B560="",$C560=""),"",A560*'MPTO_working_3-way'!$I559)</f>
        <v>6.5679972888631593</v>
      </c>
      <c r="F560" s="50">
        <f>IF(OR($A560="",$B560="",$C560=""),"",B560*'MPTO_working_3-way'!$I559)</f>
        <v>4.843381648548462</v>
      </c>
      <c r="G560" s="51">
        <f>IF(OR($A560="",$B560="",$C560=""),"",C560*'MPTO_working_3-way'!$I559)</f>
        <v>1.5593830041168819</v>
      </c>
      <c r="H560" s="17"/>
      <c r="I560" s="21"/>
      <c r="J560" s="22"/>
      <c r="K560" s="17"/>
      <c r="L560" s="21"/>
      <c r="M560" s="22"/>
      <c r="N560" s="52">
        <f t="shared" si="131"/>
        <v>15.225341242080322</v>
      </c>
      <c r="O560" s="53">
        <f t="shared" si="132"/>
        <v>20.646731407170755</v>
      </c>
      <c r="P560" s="53">
        <f t="shared" si="133"/>
        <v>64.127927350748919</v>
      </c>
      <c r="Q560" t="s">
        <v>504</v>
      </c>
      <c r="R560" t="s">
        <v>238</v>
      </c>
      <c r="S560" s="36">
        <v>43841</v>
      </c>
      <c r="T560" s="4">
        <v>100</v>
      </c>
      <c r="U560" s="4">
        <f t="shared" si="135"/>
        <v>84.276729559748418</v>
      </c>
      <c r="V560" s="4">
        <f t="shared" si="136"/>
        <v>78.678038379530932</v>
      </c>
      <c r="W560" s="4">
        <f t="shared" si="137"/>
        <v>33.774834437086092</v>
      </c>
      <c r="X560" s="4">
        <f t="shared" si="138"/>
        <v>87.547127183382997</v>
      </c>
      <c r="Y560" s="4">
        <f t="shared" si="139"/>
        <v>81.948436003165483</v>
      </c>
      <c r="Z560" s="4">
        <f t="shared" si="140"/>
        <v>37.045232060720657</v>
      </c>
      <c r="AA560" s="4">
        <f t="shared" si="141"/>
        <v>-3.2703976236345795</v>
      </c>
      <c r="AB560" s="4">
        <f t="shared" si="142"/>
        <v>-3.2703976236345511</v>
      </c>
      <c r="AC560" s="4">
        <f t="shared" si="143"/>
        <v>-3.2703976236345653</v>
      </c>
      <c r="AD560" s="45" t="s">
        <v>410</v>
      </c>
      <c r="AF560">
        <v>1.47</v>
      </c>
      <c r="AG560">
        <v>2.81</v>
      </c>
      <c r="AH560" s="45" t="s">
        <v>496</v>
      </c>
      <c r="AI560" s="45" t="s">
        <v>460</v>
      </c>
    </row>
    <row r="561" spans="1:35" ht="15" x14ac:dyDescent="0.25">
      <c r="A561">
        <v>3.85</v>
      </c>
      <c r="B561">
        <v>3.64</v>
      </c>
      <c r="C561">
        <v>2.0499999999999998</v>
      </c>
      <c r="D561" s="48">
        <f t="shared" si="134"/>
        <v>2.2270412514314941E-2</v>
      </c>
      <c r="E561" s="49">
        <f>IF(OR($A561="",$B561="",$C561=""),"",A561*'MPTO_working_3-way'!$I560)</f>
        <v>3.9357410881801127</v>
      </c>
      <c r="F561" s="50">
        <f>IF(OR($A561="",$B561="",$C561=""),"",B561*'MPTO_working_3-way'!$I560)</f>
        <v>3.7210643015521065</v>
      </c>
      <c r="G561" s="51">
        <f>IF(OR($A561="",$B561="",$C561=""),"",C561*'MPTO_working_3-way'!$I560)</f>
        <v>2.0956543456543453</v>
      </c>
      <c r="H561" s="17"/>
      <c r="I561" s="21"/>
      <c r="J561" s="22"/>
      <c r="K561" s="17"/>
      <c r="L561" s="21"/>
      <c r="M561" s="22"/>
      <c r="N561" s="52">
        <f t="shared" si="131"/>
        <v>25.40817542605172</v>
      </c>
      <c r="O561" s="53">
        <f t="shared" si="132"/>
        <v>26.87403170063163</v>
      </c>
      <c r="P561" s="53">
        <f t="shared" si="133"/>
        <v>47.717792873316654</v>
      </c>
      <c r="Q561" t="s">
        <v>371</v>
      </c>
      <c r="R561" t="s">
        <v>389</v>
      </c>
      <c r="S561" s="36">
        <v>43841</v>
      </c>
      <c r="T561" s="4">
        <v>100</v>
      </c>
      <c r="U561" s="4">
        <f t="shared" si="135"/>
        <v>74.025974025974023</v>
      </c>
      <c r="V561" s="4">
        <f t="shared" si="136"/>
        <v>72.527472527472526</v>
      </c>
      <c r="W561" s="4">
        <f t="shared" si="137"/>
        <v>51.219512195121943</v>
      </c>
      <c r="X561" s="4">
        <f t="shared" si="138"/>
        <v>76.253015277405524</v>
      </c>
      <c r="Y561" s="4">
        <f t="shared" si="139"/>
        <v>74.754513778904027</v>
      </c>
      <c r="Z561" s="4">
        <f t="shared" si="140"/>
        <v>53.446553446553445</v>
      </c>
      <c r="AA561" s="4">
        <f t="shared" si="141"/>
        <v>-2.2270412514315012</v>
      </c>
      <c r="AB561" s="4">
        <f t="shared" si="142"/>
        <v>-2.2270412514315012</v>
      </c>
      <c r="AC561" s="4">
        <f t="shared" si="143"/>
        <v>-2.2270412514315012</v>
      </c>
      <c r="AD561" s="45" t="s">
        <v>411</v>
      </c>
      <c r="AF561">
        <v>1.76</v>
      </c>
      <c r="AG561">
        <v>2.17</v>
      </c>
      <c r="AH561" s="45" t="s">
        <v>495</v>
      </c>
      <c r="AI561" s="45" t="s">
        <v>460</v>
      </c>
    </row>
    <row r="562" spans="1:35" ht="15" x14ac:dyDescent="0.25">
      <c r="A562">
        <v>2.66</v>
      </c>
      <c r="B562">
        <v>3.54</v>
      </c>
      <c r="C562">
        <v>2.75</v>
      </c>
      <c r="D562" s="48">
        <f t="shared" si="134"/>
        <v>2.2062088966638527E-2</v>
      </c>
      <c r="E562" s="49">
        <f>IF(OR($A562="",$B562="",$C562=""),"",A562*'MPTO_working_3-way'!$I561)</f>
        <v>2.7186851566512584</v>
      </c>
      <c r="F562" s="50">
        <f>IF(OR($A562="",$B562="",$C562=""),"",B562*'MPTO_working_3-way'!$I561)</f>
        <v>3.6180997949419003</v>
      </c>
      <c r="G562" s="51">
        <f>IF(OR($A562="",$B562="",$C562=""),"",C562*'MPTO_working_3-way'!$I561)</f>
        <v>2.8106707446582559</v>
      </c>
      <c r="H562" s="17"/>
      <c r="I562" s="21"/>
      <c r="J562" s="22"/>
      <c r="K562" s="17"/>
      <c r="L562" s="21"/>
      <c r="M562" s="22"/>
      <c r="N562" s="52">
        <f t="shared" si="131"/>
        <v>36.782486473415346</v>
      </c>
      <c r="O562" s="53">
        <f t="shared" si="132"/>
        <v>27.638817519571983</v>
      </c>
      <c r="P562" s="53">
        <f t="shared" si="133"/>
        <v>35.57869600701266</v>
      </c>
      <c r="Q562" t="s">
        <v>375</v>
      </c>
      <c r="R562" t="s">
        <v>388</v>
      </c>
      <c r="S562" s="36">
        <v>43841</v>
      </c>
      <c r="T562" s="4">
        <v>100</v>
      </c>
      <c r="U562" s="4">
        <f t="shared" si="135"/>
        <v>62.406015037593981</v>
      </c>
      <c r="V562" s="4">
        <f t="shared" si="136"/>
        <v>71.751412429378533</v>
      </c>
      <c r="W562" s="4">
        <f t="shared" si="137"/>
        <v>63.63636363636364</v>
      </c>
      <c r="X562" s="4">
        <f t="shared" si="138"/>
        <v>64.612223934257827</v>
      </c>
      <c r="Y562" s="4">
        <f t="shared" si="139"/>
        <v>73.957621326042371</v>
      </c>
      <c r="Z562" s="4">
        <f t="shared" si="140"/>
        <v>65.842572533027479</v>
      </c>
      <c r="AA562" s="4">
        <f t="shared" si="141"/>
        <v>-2.2062088966638456</v>
      </c>
      <c r="AB562" s="4">
        <f t="shared" si="142"/>
        <v>-2.2062088966638385</v>
      </c>
      <c r="AC562" s="4">
        <f t="shared" si="143"/>
        <v>-2.2062088966638385</v>
      </c>
      <c r="AD562" s="45" t="s">
        <v>451</v>
      </c>
      <c r="AF562">
        <v>1.78</v>
      </c>
      <c r="AG562">
        <v>2.14</v>
      </c>
      <c r="AH562" s="45" t="s">
        <v>405</v>
      </c>
      <c r="AI562" s="45" t="s">
        <v>469</v>
      </c>
    </row>
    <row r="563" spans="1:35" ht="15" x14ac:dyDescent="0.25">
      <c r="A563">
        <v>3.2</v>
      </c>
      <c r="B563">
        <v>3.57</v>
      </c>
      <c r="C563">
        <v>2.2999999999999998</v>
      </c>
      <c r="D563" s="48">
        <f t="shared" si="134"/>
        <v>2.7394653513579392E-2</v>
      </c>
      <c r="E563" s="49">
        <f>IF(OR($A563="",$B563="",$C563=""),"",A563*'MPTO_working_3-way'!$I562)</f>
        <v>3.2876628912434542</v>
      </c>
      <c r="F563" s="50">
        <f>IF(OR($A563="",$B563="",$C563=""),"",B563*'MPTO_working_3-way'!$I562)</f>
        <v>3.667798913043478</v>
      </c>
      <c r="G563" s="51">
        <f>IF(OR($A563="",$B563="",$C563=""),"",C563*'MPTO_working_3-way'!$I562)</f>
        <v>2.3630077030812324</v>
      </c>
      <c r="H563" s="17"/>
      <c r="I563" s="21"/>
      <c r="J563" s="22"/>
      <c r="K563" s="17"/>
      <c r="L563" s="21"/>
      <c r="M563" s="22"/>
      <c r="N563" s="52">
        <f t="shared" ref="N563:N609" si="144">(1/E563)* 100</f>
        <v>30.416743841452114</v>
      </c>
      <c r="O563" s="53">
        <f t="shared" ref="O563:O609" si="145">(1/F563)* 100</f>
        <v>27.264308205223191</v>
      </c>
      <c r="P563" s="53">
        <f t="shared" ref="P563:P609" si="146">(1/G563)* 100</f>
        <v>42.318947953324695</v>
      </c>
      <c r="Q563" t="s">
        <v>390</v>
      </c>
      <c r="R563" t="s">
        <v>378</v>
      </c>
      <c r="S563" s="36">
        <v>43841</v>
      </c>
      <c r="T563" s="4">
        <v>100</v>
      </c>
      <c r="U563" s="4">
        <f t="shared" si="135"/>
        <v>68.75</v>
      </c>
      <c r="V563" s="4">
        <f t="shared" si="136"/>
        <v>71.988795518207283</v>
      </c>
      <c r="W563" s="4">
        <f t="shared" si="137"/>
        <v>56.521739130434774</v>
      </c>
      <c r="X563" s="4">
        <f t="shared" si="138"/>
        <v>71.489465351357936</v>
      </c>
      <c r="Y563" s="4">
        <f t="shared" si="139"/>
        <v>74.728260869565219</v>
      </c>
      <c r="Z563" s="4">
        <f t="shared" si="140"/>
        <v>59.261204481792717</v>
      </c>
      <c r="AA563" s="4">
        <f t="shared" si="141"/>
        <v>-2.7394653513579357</v>
      </c>
      <c r="AB563" s="4">
        <f t="shared" si="142"/>
        <v>-2.7394653513579357</v>
      </c>
      <c r="AC563" s="4">
        <f t="shared" si="143"/>
        <v>-2.7394653513579428</v>
      </c>
      <c r="AD563" s="45" t="s">
        <v>411</v>
      </c>
      <c r="AF563">
        <v>1.77</v>
      </c>
      <c r="AG563">
        <v>2.14</v>
      </c>
      <c r="AH563" s="45" t="s">
        <v>456</v>
      </c>
      <c r="AI563" s="45" t="s">
        <v>460</v>
      </c>
    </row>
    <row r="564" spans="1:35" ht="15" x14ac:dyDescent="0.25">
      <c r="A564">
        <v>2.67</v>
      </c>
      <c r="B564">
        <v>3.39</v>
      </c>
      <c r="C564">
        <v>2.79</v>
      </c>
      <c r="D564" s="48">
        <f t="shared" si="134"/>
        <v>2.7940025011556013E-2</v>
      </c>
      <c r="E564" s="49">
        <f>IF(OR($A564="",$B564="",$C564=""),"",A564*'MPTO_working_3-way'!$I563)</f>
        <v>2.7445998667808547</v>
      </c>
      <c r="F564" s="50">
        <f>IF(OR($A564="",$B564="",$C564=""),"",B564*'MPTO_working_3-way'!$I563)</f>
        <v>3.4847166847891748</v>
      </c>
      <c r="G564" s="51">
        <f>IF(OR($A564="",$B564="",$C564=""),"",C564*'MPTO_working_3-way'!$I563)</f>
        <v>2.8679526697822415</v>
      </c>
      <c r="H564" s="17"/>
      <c r="I564" s="21"/>
      <c r="J564" s="22"/>
      <c r="K564" s="17"/>
      <c r="L564" s="21"/>
      <c r="M564" s="22"/>
      <c r="N564" s="52">
        <f t="shared" si="144"/>
        <v>36.435183580071417</v>
      </c>
      <c r="O564" s="53">
        <f t="shared" si="145"/>
        <v>28.696737509967758</v>
      </c>
      <c r="P564" s="53">
        <f t="shared" si="146"/>
        <v>34.868078909960822</v>
      </c>
      <c r="Q564" t="s">
        <v>379</v>
      </c>
      <c r="R564" t="s">
        <v>381</v>
      </c>
      <c r="S564" s="36">
        <v>43841</v>
      </c>
      <c r="T564" s="4">
        <v>100</v>
      </c>
      <c r="U564" s="4">
        <f t="shared" si="135"/>
        <v>62.546816479400754</v>
      </c>
      <c r="V564" s="4">
        <f t="shared" si="136"/>
        <v>70.501474926253692</v>
      </c>
      <c r="W564" s="4">
        <f t="shared" si="137"/>
        <v>64.157706093189958</v>
      </c>
      <c r="X564" s="4">
        <f t="shared" si="138"/>
        <v>65.34081898055635</v>
      </c>
      <c r="Y564" s="4">
        <f t="shared" si="139"/>
        <v>73.295477427409296</v>
      </c>
      <c r="Z564" s="4">
        <f t="shared" si="140"/>
        <v>66.951708594345561</v>
      </c>
      <c r="AA564" s="4">
        <f t="shared" si="141"/>
        <v>-2.794002501155596</v>
      </c>
      <c r="AB564" s="4">
        <f t="shared" si="142"/>
        <v>-2.7940025011556031</v>
      </c>
      <c r="AC564" s="4">
        <f t="shared" si="143"/>
        <v>-2.7940025011556031</v>
      </c>
      <c r="AD564" s="45" t="s">
        <v>411</v>
      </c>
      <c r="AF564">
        <v>1.93</v>
      </c>
      <c r="AG564">
        <v>1.96</v>
      </c>
      <c r="AH564" s="45" t="s">
        <v>509</v>
      </c>
      <c r="AI564" s="45" t="s">
        <v>460</v>
      </c>
    </row>
    <row r="565" spans="1:35" ht="15" x14ac:dyDescent="0.25">
      <c r="A565">
        <v>4.04</v>
      </c>
      <c r="B565">
        <v>3.76</v>
      </c>
      <c r="C565">
        <v>1.94</v>
      </c>
      <c r="D565" s="48">
        <f t="shared" si="134"/>
        <v>2.8946116809531297E-2</v>
      </c>
      <c r="E565" s="49">
        <f>IF(OR($A565="",$B565="",$C565=""),"",A565*'MPTO_working_3-way'!$I564)</f>
        <v>4.1569423119105062</v>
      </c>
      <c r="F565" s="50">
        <f>IF(OR($A565="",$B565="",$C565=""),"",B565*'MPTO_working_3-way'!$I564)</f>
        <v>3.8688373992038376</v>
      </c>
      <c r="G565" s="51">
        <f>IF(OR($A565="",$B565="",$C565=""),"",C565*'MPTO_working_3-way'!$I564)</f>
        <v>1.9961554666104906</v>
      </c>
      <c r="H565" s="17"/>
      <c r="I565" s="21"/>
      <c r="J565" s="22"/>
      <c r="K565" s="17"/>
      <c r="L565" s="21"/>
      <c r="M565" s="22"/>
      <c r="N565" s="52">
        <f t="shared" si="144"/>
        <v>24.056143313194209</v>
      </c>
      <c r="O565" s="53">
        <f t="shared" si="145"/>
        <v>25.8475582407725</v>
      </c>
      <c r="P565" s="53">
        <f t="shared" si="146"/>
        <v>50.096298446033302</v>
      </c>
      <c r="Q565" t="s">
        <v>382</v>
      </c>
      <c r="R565" t="s">
        <v>396</v>
      </c>
      <c r="S565" s="36">
        <v>43841</v>
      </c>
      <c r="T565" s="4">
        <v>100</v>
      </c>
      <c r="U565" s="4">
        <f t="shared" si="135"/>
        <v>75.247524752475243</v>
      </c>
      <c r="V565" s="4">
        <f t="shared" si="136"/>
        <v>73.40425531914893</v>
      </c>
      <c r="W565" s="4">
        <f t="shared" si="137"/>
        <v>48.453608247422686</v>
      </c>
      <c r="X565" s="4">
        <f t="shared" si="138"/>
        <v>78.142136433428391</v>
      </c>
      <c r="Y565" s="4">
        <f t="shared" si="139"/>
        <v>76.298867000102078</v>
      </c>
      <c r="Z565" s="4">
        <f t="shared" si="140"/>
        <v>51.348219928375812</v>
      </c>
      <c r="AA565" s="4">
        <f t="shared" si="141"/>
        <v>-2.8946116809531475</v>
      </c>
      <c r="AB565" s="4">
        <f t="shared" si="142"/>
        <v>-2.8946116809531475</v>
      </c>
      <c r="AC565" s="4">
        <f t="shared" si="143"/>
        <v>-2.8946116809531262</v>
      </c>
      <c r="AD565" s="45" t="s">
        <v>411</v>
      </c>
      <c r="AF565">
        <v>1.81</v>
      </c>
      <c r="AG565">
        <v>2.0699999999999998</v>
      </c>
      <c r="AH565" s="45" t="s">
        <v>471</v>
      </c>
      <c r="AI565" s="45" t="s">
        <v>460</v>
      </c>
    </row>
    <row r="566" spans="1:35" ht="15" x14ac:dyDescent="0.25">
      <c r="A566">
        <v>2.5299999999999998</v>
      </c>
      <c r="B566">
        <v>3.72</v>
      </c>
      <c r="C566">
        <v>2.81</v>
      </c>
      <c r="D566" s="48">
        <f t="shared" si="134"/>
        <v>1.9946007418119249E-2</v>
      </c>
      <c r="E566" s="49">
        <f>IF(OR($A566="",$B566="",$C566=""),"",A566*'MPTO_working_3-way'!$I565)</f>
        <v>2.5804633987678414</v>
      </c>
      <c r="F566" s="50">
        <f>IF(OR($A566="",$B566="",$C566=""),"",B566*'MPTO_working_3-way'!$I565)</f>
        <v>3.7941991475954038</v>
      </c>
      <c r="G566" s="51">
        <f>IF(OR($A566="",$B566="",$C566=""),"",C566*'MPTO_working_3-way'!$I565)</f>
        <v>2.866048280844915</v>
      </c>
      <c r="H566" s="17"/>
      <c r="I566" s="21"/>
      <c r="J566" s="22"/>
      <c r="K566" s="17"/>
      <c r="L566" s="21"/>
      <c r="M566" s="22"/>
      <c r="N566" s="52">
        <f t="shared" si="144"/>
        <v>38.752729470121338</v>
      </c>
      <c r="O566" s="53">
        <f t="shared" si="145"/>
        <v>26.356022999840583</v>
      </c>
      <c r="P566" s="53">
        <f t="shared" si="146"/>
        <v>34.891247530038072</v>
      </c>
      <c r="Q566" t="s">
        <v>136</v>
      </c>
      <c r="R566" t="s">
        <v>135</v>
      </c>
      <c r="S566" s="36">
        <v>43841</v>
      </c>
      <c r="T566" s="4">
        <v>100</v>
      </c>
      <c r="U566" s="4">
        <f t="shared" si="135"/>
        <v>60.474308300395251</v>
      </c>
      <c r="V566" s="4">
        <f t="shared" si="136"/>
        <v>73.118279569892465</v>
      </c>
      <c r="W566" s="4">
        <f t="shared" si="137"/>
        <v>64.412811387900362</v>
      </c>
      <c r="X566" s="4">
        <f t="shared" si="138"/>
        <v>62.468909042207166</v>
      </c>
      <c r="Y566" s="4">
        <f t="shared" si="139"/>
        <v>75.112880311704401</v>
      </c>
      <c r="Z566" s="4">
        <f t="shared" si="140"/>
        <v>66.40741212971227</v>
      </c>
      <c r="AA566" s="4">
        <f t="shared" si="141"/>
        <v>-1.9946007418119152</v>
      </c>
      <c r="AB566" s="4">
        <f t="shared" si="142"/>
        <v>-1.9946007418119365</v>
      </c>
      <c r="AC566" s="4">
        <f t="shared" si="143"/>
        <v>-1.9946007418119081</v>
      </c>
      <c r="AD566" s="45" t="s">
        <v>411</v>
      </c>
      <c r="AE566" s="45" t="s">
        <v>405</v>
      </c>
      <c r="AF566">
        <v>1.66</v>
      </c>
      <c r="AG566">
        <v>2.37</v>
      </c>
      <c r="AH566" s="45" t="s">
        <v>509</v>
      </c>
      <c r="AI566" s="45" t="s">
        <v>460</v>
      </c>
    </row>
    <row r="567" spans="1:35" ht="15" x14ac:dyDescent="0.25">
      <c r="A567">
        <v>3.82</v>
      </c>
      <c r="B567">
        <v>3.56</v>
      </c>
      <c r="C567">
        <v>2.09</v>
      </c>
      <c r="D567" s="48">
        <f t="shared" si="134"/>
        <v>2.1147880638067384E-2</v>
      </c>
      <c r="E567" s="49">
        <f>IF(OR($A567="",$B567="",$C567=""),"",A567*'MPTO_working_3-way'!$I566)</f>
        <v>3.9007849040374172</v>
      </c>
      <c r="F567" s="50">
        <f>IF(OR($A567="",$B567="",$C567=""),"",B567*'MPTO_working_3-way'!$I566)</f>
        <v>3.6352864550715198</v>
      </c>
      <c r="G567" s="51">
        <f>IF(OR($A567="",$B567="",$C567=""),"",C567*'MPTO_working_3-way'!$I566)</f>
        <v>2.1341990705335605</v>
      </c>
      <c r="H567" s="17"/>
      <c r="I567" s="21"/>
      <c r="J567" s="22"/>
      <c r="K567" s="17"/>
      <c r="L567" s="21"/>
      <c r="M567" s="22"/>
      <c r="N567" s="52">
        <f t="shared" si="144"/>
        <v>25.635866232074811</v>
      </c>
      <c r="O567" s="53">
        <f t="shared" si="145"/>
        <v>27.5081485973387</v>
      </c>
      <c r="P567" s="53">
        <f t="shared" si="146"/>
        <v>46.8559851705865</v>
      </c>
      <c r="Q567" t="s">
        <v>69</v>
      </c>
      <c r="R567" t="s">
        <v>134</v>
      </c>
      <c r="S567" s="36">
        <v>43841</v>
      </c>
      <c r="T567" s="4">
        <v>100</v>
      </c>
      <c r="U567" s="4">
        <f t="shared" si="135"/>
        <v>73.821989528795811</v>
      </c>
      <c r="V567" s="4">
        <f t="shared" si="136"/>
        <v>71.910112359550567</v>
      </c>
      <c r="W567" s="4">
        <f t="shared" si="137"/>
        <v>52.153110047846894</v>
      </c>
      <c r="X567" s="4">
        <f t="shared" si="138"/>
        <v>75.936777592602553</v>
      </c>
      <c r="Y567" s="4">
        <f t="shared" si="139"/>
        <v>74.024900423357295</v>
      </c>
      <c r="Z567" s="4">
        <f t="shared" si="140"/>
        <v>54.267898111653622</v>
      </c>
      <c r="AA567" s="4">
        <f t="shared" si="141"/>
        <v>-2.114788063806742</v>
      </c>
      <c r="AB567" s="4">
        <f t="shared" si="142"/>
        <v>-2.1147880638067278</v>
      </c>
      <c r="AC567" s="4">
        <f t="shared" si="143"/>
        <v>-2.1147880638067278</v>
      </c>
      <c r="AD567" s="45" t="s">
        <v>443</v>
      </c>
      <c r="AE567" s="45" t="s">
        <v>464</v>
      </c>
      <c r="AF567">
        <v>1.86</v>
      </c>
      <c r="AG567">
        <v>2.0699999999999998</v>
      </c>
      <c r="AH567" s="45" t="s">
        <v>407</v>
      </c>
      <c r="AI567" s="45" t="s">
        <v>461</v>
      </c>
    </row>
    <row r="568" spans="1:35" ht="15" x14ac:dyDescent="0.25">
      <c r="A568">
        <v>2.0499999999999998</v>
      </c>
      <c r="B568">
        <v>3.78</v>
      </c>
      <c r="C568">
        <v>3.73</v>
      </c>
      <c r="D568" s="48">
        <f t="shared" si="134"/>
        <v>2.0451657344353391E-2</v>
      </c>
      <c r="E568" s="49">
        <f>IF(OR($A568="",$B568="",$C568=""),"",A568*'MPTO_working_3-way'!$I567)</f>
        <v>2.0919258975559241</v>
      </c>
      <c r="F568" s="50">
        <f>IF(OR($A568="",$B568="",$C568=""),"",B568*'MPTO_working_3-way'!$I567)</f>
        <v>3.8573072647616558</v>
      </c>
      <c r="G568" s="51">
        <f>IF(OR($A568="",$B568="",$C568=""),"",C568*'MPTO_working_3-way'!$I567)</f>
        <v>3.806284681894438</v>
      </c>
      <c r="H568" s="17"/>
      <c r="I568" s="21"/>
      <c r="J568" s="22"/>
      <c r="K568" s="17"/>
      <c r="L568" s="21"/>
      <c r="M568" s="22"/>
      <c r="N568" s="52">
        <f t="shared" si="144"/>
        <v>47.802840491067954</v>
      </c>
      <c r="O568" s="53">
        <f t="shared" si="145"/>
        <v>25.924820901240551</v>
      </c>
      <c r="P568" s="53">
        <f t="shared" si="146"/>
        <v>26.272338607691498</v>
      </c>
      <c r="Q568" t="s">
        <v>137</v>
      </c>
      <c r="R568" t="s">
        <v>38</v>
      </c>
      <c r="S568" s="36">
        <v>43841</v>
      </c>
      <c r="T568" s="4">
        <v>100</v>
      </c>
      <c r="U568" s="4">
        <f t="shared" si="135"/>
        <v>51.219512195121943</v>
      </c>
      <c r="V568" s="4">
        <f t="shared" si="136"/>
        <v>73.544973544973558</v>
      </c>
      <c r="W568" s="4">
        <f t="shared" si="137"/>
        <v>73.190348525469176</v>
      </c>
      <c r="X568" s="4">
        <f t="shared" si="138"/>
        <v>53.264677929557294</v>
      </c>
      <c r="Y568" s="4">
        <f t="shared" si="139"/>
        <v>75.590139279408888</v>
      </c>
      <c r="Z568" s="4">
        <f t="shared" si="140"/>
        <v>75.235514259904505</v>
      </c>
      <c r="AA568" s="4">
        <f t="shared" si="141"/>
        <v>-2.0451657344353507</v>
      </c>
      <c r="AB568" s="4">
        <f t="shared" si="142"/>
        <v>-2.0451657344353293</v>
      </c>
      <c r="AC568" s="4">
        <f t="shared" si="143"/>
        <v>-2.0451657344353293</v>
      </c>
      <c r="AD568" s="45" t="s">
        <v>410</v>
      </c>
      <c r="AE568" s="45" t="s">
        <v>407</v>
      </c>
      <c r="AF568">
        <v>1.76</v>
      </c>
      <c r="AG568">
        <v>2.19</v>
      </c>
      <c r="AH568" s="45" t="s">
        <v>464</v>
      </c>
      <c r="AI568" s="45" t="s">
        <v>461</v>
      </c>
    </row>
    <row r="569" spans="1:35" ht="15" x14ac:dyDescent="0.25">
      <c r="A569">
        <v>1.65</v>
      </c>
      <c r="B569">
        <v>4.26</v>
      </c>
      <c r="C569">
        <v>5.54</v>
      </c>
      <c r="D569" s="48">
        <f t="shared" si="134"/>
        <v>2.1307805260619705E-2</v>
      </c>
      <c r="E569" s="49">
        <f>IF(OR($A569="",$B569="",$C569=""),"",A569*'MPTO_working_3-way'!$I568)</f>
        <v>1.6851578786800223</v>
      </c>
      <c r="F569" s="50">
        <f>IF(OR($A569="",$B569="",$C569=""),"",B569*'MPTO_working_3-way'!$I568)</f>
        <v>4.35077125041024</v>
      </c>
      <c r="G569" s="51">
        <f>IF(OR($A569="",$B569="",$C569=""),"",C569*'MPTO_working_3-way'!$I568)</f>
        <v>5.6580452411438333</v>
      </c>
      <c r="H569" s="17"/>
      <c r="I569" s="21"/>
      <c r="J569" s="22"/>
      <c r="K569" s="17"/>
      <c r="L569" s="21"/>
      <c r="M569" s="22"/>
      <c r="N569" s="52">
        <f t="shared" si="144"/>
        <v>59.341620903988904</v>
      </c>
      <c r="O569" s="53">
        <f t="shared" si="145"/>
        <v>22.984430631826683</v>
      </c>
      <c r="P569" s="53">
        <f t="shared" si="146"/>
        <v>17.673948464184416</v>
      </c>
      <c r="Q569" t="s">
        <v>133</v>
      </c>
      <c r="R569" t="s">
        <v>74</v>
      </c>
      <c r="S569" s="36">
        <v>43841</v>
      </c>
      <c r="T569" s="4">
        <v>100</v>
      </c>
      <c r="U569" s="4">
        <f t="shared" si="135"/>
        <v>39.393939393939398</v>
      </c>
      <c r="V569" s="4">
        <f t="shared" si="136"/>
        <v>76.525821596244128</v>
      </c>
      <c r="W569" s="4">
        <f t="shared" si="137"/>
        <v>81.949458483754512</v>
      </c>
      <c r="X569" s="4">
        <f t="shared" si="138"/>
        <v>41.52471992000136</v>
      </c>
      <c r="Y569" s="4">
        <f t="shared" si="139"/>
        <v>78.656602122306097</v>
      </c>
      <c r="Z569" s="4">
        <f t="shared" si="140"/>
        <v>84.080239009816466</v>
      </c>
      <c r="AA569" s="4">
        <f t="shared" si="141"/>
        <v>-2.1307805260619617</v>
      </c>
      <c r="AB569" s="4">
        <f t="shared" si="142"/>
        <v>-2.1307805260619688</v>
      </c>
      <c r="AC569" s="4">
        <f t="shared" si="143"/>
        <v>-2.1307805260619546</v>
      </c>
      <c r="AD569" s="45" t="s">
        <v>411</v>
      </c>
      <c r="AF569">
        <v>1.68</v>
      </c>
      <c r="AG569">
        <v>2.3199999999999998</v>
      </c>
      <c r="AH569" s="45" t="s">
        <v>407</v>
      </c>
      <c r="AI569" s="45" t="s">
        <v>460</v>
      </c>
    </row>
    <row r="570" spans="1:35" ht="15" x14ac:dyDescent="0.25">
      <c r="A570">
        <v>2.46</v>
      </c>
      <c r="B570">
        <v>3.53</v>
      </c>
      <c r="C570">
        <v>3.02</v>
      </c>
      <c r="D570" s="48">
        <f t="shared" si="134"/>
        <v>2.0916011835389936E-2</v>
      </c>
      <c r="E570" s="49">
        <f>IF(OR($A570="",$B570="",$C570=""),"",A570*'MPTO_working_3-way'!$I569)</f>
        <v>2.5114533891150592</v>
      </c>
      <c r="F570" s="50">
        <f>IF(OR($A570="",$B570="",$C570=""),"",B570*'MPTO_working_3-way'!$I569)</f>
        <v>3.6038335217789261</v>
      </c>
      <c r="G570" s="51">
        <f>IF(OR($A570="",$B570="",$C570=""),"",C570*'MPTO_working_3-way'!$I569)</f>
        <v>3.0831663557428777</v>
      </c>
      <c r="H570" s="17"/>
      <c r="I570" s="21"/>
      <c r="J570" s="22"/>
      <c r="K570" s="17"/>
      <c r="L570" s="21"/>
      <c r="M570" s="22"/>
      <c r="N570" s="52">
        <f t="shared" si="144"/>
        <v>39.817581498192247</v>
      </c>
      <c r="O570" s="53">
        <f t="shared" si="145"/>
        <v>27.748229599306782</v>
      </c>
      <c r="P570" s="53">
        <f t="shared" si="146"/>
        <v>32.434188902500971</v>
      </c>
      <c r="Q570" t="s">
        <v>285</v>
      </c>
      <c r="R570" t="s">
        <v>283</v>
      </c>
      <c r="S570" s="36">
        <v>43841</v>
      </c>
      <c r="T570" s="4">
        <v>100</v>
      </c>
      <c r="U570" s="4">
        <f t="shared" si="135"/>
        <v>59.349593495934961</v>
      </c>
      <c r="V570" s="4">
        <f t="shared" si="136"/>
        <v>71.671388101982998</v>
      </c>
      <c r="W570" s="4">
        <f t="shared" si="137"/>
        <v>66.88741721854305</v>
      </c>
      <c r="X570" s="4">
        <f t="shared" si="138"/>
        <v>61.441194679473952</v>
      </c>
      <c r="Y570" s="4">
        <f t="shared" si="139"/>
        <v>73.762989285521996</v>
      </c>
      <c r="Z570" s="4">
        <f t="shared" si="140"/>
        <v>68.979018402082033</v>
      </c>
      <c r="AA570" s="4">
        <f t="shared" si="141"/>
        <v>-2.0916011835389909</v>
      </c>
      <c r="AB570" s="4">
        <f t="shared" si="142"/>
        <v>-2.091601183538998</v>
      </c>
      <c r="AC570" s="4">
        <f t="shared" si="143"/>
        <v>-2.0916011835389838</v>
      </c>
      <c r="AD570" s="45" t="s">
        <v>450</v>
      </c>
      <c r="AF570">
        <v>2</v>
      </c>
      <c r="AG570">
        <v>1.9</v>
      </c>
      <c r="AH570" s="45" t="s">
        <v>464</v>
      </c>
      <c r="AI570" s="45" t="s">
        <v>461</v>
      </c>
    </row>
    <row r="571" spans="1:35" ht="15" x14ac:dyDescent="0.25">
      <c r="A571">
        <v>2.2799999999999998</v>
      </c>
      <c r="B571">
        <v>3.43</v>
      </c>
      <c r="C571">
        <v>3.43</v>
      </c>
      <c r="D571" s="48">
        <f t="shared" si="134"/>
        <v>2.168687023681648E-2</v>
      </c>
      <c r="E571" s="49">
        <f>IF(OR($A571="",$B571="",$C571=""),"",A571*'MPTO_working_3-way'!$I570)</f>
        <v>2.3294460641399413</v>
      </c>
      <c r="F571" s="50">
        <f>IF(OR($A571="",$B571="",$C571=""),"",B571*'MPTO_working_3-way'!$I570)</f>
        <v>3.5043859649122808</v>
      </c>
      <c r="G571" s="51">
        <f>IF(OR($A571="",$B571="",$C571=""),"",C571*'MPTO_working_3-way'!$I570)</f>
        <v>3.5043859649122808</v>
      </c>
      <c r="H571" s="17"/>
      <c r="I571" s="21"/>
      <c r="J571" s="22"/>
      <c r="K571" s="17"/>
      <c r="L571" s="21"/>
      <c r="M571" s="22"/>
      <c r="N571" s="52">
        <f t="shared" si="144"/>
        <v>42.928660826032548</v>
      </c>
      <c r="O571" s="53">
        <f t="shared" si="145"/>
        <v>28.53566958698373</v>
      </c>
      <c r="P571" s="53">
        <f t="shared" si="146"/>
        <v>28.53566958698373</v>
      </c>
      <c r="Q571" t="s">
        <v>251</v>
      </c>
      <c r="R571" t="s">
        <v>278</v>
      </c>
      <c r="S571" s="36">
        <v>43841</v>
      </c>
      <c r="T571" s="4">
        <v>100</v>
      </c>
      <c r="U571" s="4">
        <f t="shared" si="135"/>
        <v>56.140350877192972</v>
      </c>
      <c r="V571" s="4">
        <f t="shared" si="136"/>
        <v>70.845481049562679</v>
      </c>
      <c r="W571" s="4">
        <f t="shared" si="137"/>
        <v>70.845481049562679</v>
      </c>
      <c r="X571" s="4">
        <f t="shared" si="138"/>
        <v>58.309037900874628</v>
      </c>
      <c r="Y571" s="4">
        <f t="shared" si="139"/>
        <v>73.014168073244335</v>
      </c>
      <c r="Z571" s="4">
        <f t="shared" si="140"/>
        <v>73.014168073244335</v>
      </c>
      <c r="AA571" s="4">
        <f t="shared" si="141"/>
        <v>-2.168687023681656</v>
      </c>
      <c r="AB571" s="4">
        <f t="shared" si="142"/>
        <v>-2.168687023681656</v>
      </c>
      <c r="AC571" s="4">
        <f t="shared" si="143"/>
        <v>-2.168687023681656</v>
      </c>
      <c r="AD571" s="45" t="s">
        <v>411</v>
      </c>
      <c r="AF571">
        <v>2.1</v>
      </c>
      <c r="AG571">
        <v>1.81</v>
      </c>
      <c r="AH571" s="45" t="s">
        <v>466</v>
      </c>
      <c r="AI571" s="45" t="s">
        <v>460</v>
      </c>
    </row>
    <row r="572" spans="1:35" ht="15" x14ac:dyDescent="0.25">
      <c r="A572">
        <v>3.26</v>
      </c>
      <c r="B572">
        <v>3.6</v>
      </c>
      <c r="C572">
        <v>2.2799999999999998</v>
      </c>
      <c r="D572" s="48">
        <f t="shared" si="134"/>
        <v>2.3122735263516603E-2</v>
      </c>
      <c r="E572" s="49">
        <f>IF(OR($A572="",$B572="",$C572=""),"",A572*'MPTO_working_3-way'!$I571)</f>
        <v>3.335380116959064</v>
      </c>
      <c r="F572" s="50">
        <f>IF(OR($A572="",$B572="",$C572=""),"",B572*'MPTO_working_3-way'!$I571)</f>
        <v>3.6832418469486599</v>
      </c>
      <c r="G572" s="51">
        <f>IF(OR($A572="",$B572="",$C572=""),"",C572*'MPTO_working_3-way'!$I571)</f>
        <v>2.3327198364008175</v>
      </c>
      <c r="H572" s="17"/>
      <c r="I572" s="21"/>
      <c r="J572" s="22"/>
      <c r="K572" s="17"/>
      <c r="L572" s="21"/>
      <c r="M572" s="22"/>
      <c r="N572" s="52">
        <f t="shared" si="144"/>
        <v>29.981590251599897</v>
      </c>
      <c r="O572" s="53">
        <f t="shared" si="145"/>
        <v>27.149995616726574</v>
      </c>
      <c r="P572" s="53">
        <f t="shared" si="146"/>
        <v>42.868414131673546</v>
      </c>
      <c r="Q572" t="s">
        <v>250</v>
      </c>
      <c r="R572" t="s">
        <v>274</v>
      </c>
      <c r="S572" s="36">
        <v>43841</v>
      </c>
      <c r="T572" s="4">
        <v>100</v>
      </c>
      <c r="U572" s="4">
        <f t="shared" si="135"/>
        <v>69.325153374233125</v>
      </c>
      <c r="V572" s="4">
        <f t="shared" si="136"/>
        <v>72.222222222222229</v>
      </c>
      <c r="W572" s="4">
        <f t="shared" si="137"/>
        <v>56.140350877192972</v>
      </c>
      <c r="X572" s="4">
        <f t="shared" si="138"/>
        <v>71.637426900584799</v>
      </c>
      <c r="Y572" s="4">
        <f t="shared" si="139"/>
        <v>74.534495748573889</v>
      </c>
      <c r="Z572" s="4">
        <f t="shared" si="140"/>
        <v>58.452624403544654</v>
      </c>
      <c r="AA572" s="4">
        <f t="shared" si="141"/>
        <v>-2.3122735263516745</v>
      </c>
      <c r="AB572" s="4">
        <f t="shared" si="142"/>
        <v>-2.3122735263516603</v>
      </c>
      <c r="AC572" s="4">
        <f t="shared" si="143"/>
        <v>-2.3122735263516816</v>
      </c>
      <c r="AD572" s="45" t="s">
        <v>411</v>
      </c>
      <c r="AF572">
        <v>1.97</v>
      </c>
      <c r="AG572">
        <v>1.93</v>
      </c>
      <c r="AH572" s="45" t="s">
        <v>449</v>
      </c>
      <c r="AI572" s="45" t="s">
        <v>461</v>
      </c>
    </row>
    <row r="573" spans="1:35" s="55" customFormat="1" ht="15" x14ac:dyDescent="0.25">
      <c r="A573">
        <v>2.58</v>
      </c>
      <c r="B573">
        <v>3.37</v>
      </c>
      <c r="C573">
        <v>2.95</v>
      </c>
      <c r="D573" s="48">
        <f t="shared" si="134"/>
        <v>2.3315855116774031E-2</v>
      </c>
      <c r="E573" s="49">
        <f>IF(OR($A573="",$B573="",$C573=""),"",A573*'MPTO_working_3-way'!$I572)</f>
        <v>2.640154906201277</v>
      </c>
      <c r="F573" s="50">
        <f>IF(OR($A573="",$B573="",$C573=""),"",B573*'MPTO_working_3-way'!$I572)</f>
        <v>3.4485744317435287</v>
      </c>
      <c r="G573" s="51">
        <f>IF(OR($A573="",$B573="",$C573=""),"",C573*'MPTO_working_3-way'!$I572)</f>
        <v>3.0187817725944837</v>
      </c>
      <c r="H573" s="49"/>
      <c r="I573" s="50"/>
      <c r="J573" s="51"/>
      <c r="K573" s="49"/>
      <c r="L573" s="50"/>
      <c r="M573" s="51"/>
      <c r="N573" s="52">
        <f t="shared" si="144"/>
        <v>37.876565411035898</v>
      </c>
      <c r="O573" s="53">
        <f t="shared" si="145"/>
        <v>28.997489246431034</v>
      </c>
      <c r="P573" s="53">
        <f t="shared" si="146"/>
        <v>33.125945342533079</v>
      </c>
      <c r="Q573" t="s">
        <v>276</v>
      </c>
      <c r="R573" t="s">
        <v>284</v>
      </c>
      <c r="S573" s="36">
        <v>43841</v>
      </c>
      <c r="T573" s="4">
        <v>100</v>
      </c>
      <c r="U573" s="4">
        <f t="shared" si="135"/>
        <v>61.240310077519375</v>
      </c>
      <c r="V573" s="4">
        <f t="shared" si="136"/>
        <v>70.326409495548958</v>
      </c>
      <c r="W573" s="4">
        <f t="shared" si="137"/>
        <v>66.101694915254228</v>
      </c>
      <c r="X573" s="4">
        <f t="shared" si="138"/>
        <v>63.571895589196799</v>
      </c>
      <c r="Y573" s="4">
        <f t="shared" si="139"/>
        <v>72.65799500722639</v>
      </c>
      <c r="Z573" s="4">
        <f t="shared" si="140"/>
        <v>68.43328042693166</v>
      </c>
      <c r="AA573" s="4">
        <f t="shared" si="141"/>
        <v>-2.3315855116774244</v>
      </c>
      <c r="AB573" s="4">
        <f t="shared" si="142"/>
        <v>-2.3315855116774316</v>
      </c>
      <c r="AC573" s="4">
        <f t="shared" si="143"/>
        <v>-2.3315855116774316</v>
      </c>
      <c r="AD573" s="56" t="s">
        <v>443</v>
      </c>
      <c r="AE573" s="56"/>
      <c r="AF573">
        <v>2.2200000000000002</v>
      </c>
      <c r="AG573">
        <v>1.73</v>
      </c>
      <c r="AH573" s="56" t="s">
        <v>464</v>
      </c>
      <c r="AI573" s="56" t="s">
        <v>460</v>
      </c>
    </row>
    <row r="574" spans="1:35" ht="15" x14ac:dyDescent="0.25">
      <c r="A574">
        <v>2.38</v>
      </c>
      <c r="B574">
        <v>3.48</v>
      </c>
      <c r="C574">
        <v>3.19</v>
      </c>
      <c r="D574" s="48">
        <f t="shared" si="134"/>
        <v>2.1004012890422752E-2</v>
      </c>
      <c r="E574" s="49">
        <f>IF(OR($A574="",$B574="",$C574=""),"",A574*'MPTO_working_3-way'!$I573)</f>
        <v>2.4299895506792062</v>
      </c>
      <c r="F574" s="50">
        <f>IF(OR($A574="",$B574="",$C574=""),"",B574*'MPTO_working_3-way'!$I573)</f>
        <v>3.5530939648586712</v>
      </c>
      <c r="G574" s="51">
        <f>IF(OR($A574="",$B574="",$C574=""),"",C574*'MPTO_working_3-way'!$I573)</f>
        <v>3.2570028011204486</v>
      </c>
      <c r="H574" s="17"/>
      <c r="I574" s="21"/>
      <c r="J574" s="22"/>
      <c r="K574" s="17"/>
      <c r="L574" s="21"/>
      <c r="M574" s="22"/>
      <c r="N574" s="52">
        <f t="shared" si="144"/>
        <v>41.152440335411733</v>
      </c>
      <c r="O574" s="53">
        <f t="shared" si="145"/>
        <v>28.144485056976993</v>
      </c>
      <c r="P574" s="53">
        <f t="shared" si="146"/>
        <v>30.703074607611264</v>
      </c>
      <c r="Q574" t="s">
        <v>273</v>
      </c>
      <c r="R574" t="s">
        <v>275</v>
      </c>
      <c r="S574" s="36">
        <v>43841</v>
      </c>
      <c r="T574" s="4">
        <v>100</v>
      </c>
      <c r="U574" s="4">
        <f t="shared" si="135"/>
        <v>57.983193277310924</v>
      </c>
      <c r="V574" s="4">
        <f t="shared" si="136"/>
        <v>71.264367816091948</v>
      </c>
      <c r="W574" s="4">
        <f t="shared" si="137"/>
        <v>68.652037617554868</v>
      </c>
      <c r="X574" s="4">
        <f t="shared" si="138"/>
        <v>60.083594566353192</v>
      </c>
      <c r="Y574" s="4">
        <f t="shared" si="139"/>
        <v>73.364769105134215</v>
      </c>
      <c r="Z574" s="4">
        <f t="shared" si="140"/>
        <v>70.752438906597121</v>
      </c>
      <c r="AA574" s="4">
        <f t="shared" si="141"/>
        <v>-2.1004012890422672</v>
      </c>
      <c r="AB574" s="4">
        <f t="shared" si="142"/>
        <v>-2.1004012890422672</v>
      </c>
      <c r="AC574" s="4">
        <f t="shared" si="143"/>
        <v>-2.100401289042253</v>
      </c>
      <c r="AD574" s="45" t="s">
        <v>411</v>
      </c>
      <c r="AF574">
        <v>2.2400000000000002</v>
      </c>
      <c r="AG574">
        <v>1.71</v>
      </c>
      <c r="AH574" s="45" t="s">
        <v>407</v>
      </c>
      <c r="AI574" s="45" t="s">
        <v>460</v>
      </c>
    </row>
    <row r="575" spans="1:35" ht="15" x14ac:dyDescent="0.25">
      <c r="A575">
        <v>1.92</v>
      </c>
      <c r="B575">
        <v>3.94</v>
      </c>
      <c r="C575">
        <v>4.01</v>
      </c>
      <c r="D575" s="48">
        <f t="shared" si="134"/>
        <v>2.4016998535809408E-2</v>
      </c>
      <c r="E575" s="49">
        <f>IF(OR($A575="",$B575="",$C575=""),"",A575*'MPTO_working_3-way'!$I574)</f>
        <v>1.9661126371887541</v>
      </c>
      <c r="F575" s="50">
        <f>IF(OR($A575="",$B575="",$C575=""),"",B575*'MPTO_working_3-way'!$I574)</f>
        <v>4.034626974231089</v>
      </c>
      <c r="G575" s="51">
        <f>IF(OR($A575="",$B575="",$C575=""),"",C575*'MPTO_working_3-way'!$I574)</f>
        <v>4.1063081641285955</v>
      </c>
      <c r="H575" s="17"/>
      <c r="I575" s="21"/>
      <c r="J575" s="22"/>
      <c r="K575" s="17"/>
      <c r="L575" s="21"/>
      <c r="M575" s="22"/>
      <c r="N575" s="52">
        <f t="shared" si="144"/>
        <v>50.86178589594185</v>
      </c>
      <c r="O575" s="53">
        <f t="shared" si="145"/>
        <v>24.785438812235622</v>
      </c>
      <c r="P575" s="53">
        <f t="shared" si="146"/>
        <v>24.352775291822532</v>
      </c>
      <c r="Q575" t="s">
        <v>272</v>
      </c>
      <c r="R575" t="s">
        <v>248</v>
      </c>
      <c r="S575" s="36">
        <v>43841</v>
      </c>
      <c r="T575" s="4">
        <v>100</v>
      </c>
      <c r="U575" s="4">
        <f t="shared" si="135"/>
        <v>47.916666666666671</v>
      </c>
      <c r="V575" s="4">
        <f t="shared" si="136"/>
        <v>74.619289340101517</v>
      </c>
      <c r="W575" s="4">
        <f t="shared" si="137"/>
        <v>75.062344139650875</v>
      </c>
      <c r="X575" s="4">
        <f t="shared" si="138"/>
        <v>50.318366520247601</v>
      </c>
      <c r="Y575" s="4">
        <f t="shared" si="139"/>
        <v>77.020989193682468</v>
      </c>
      <c r="Z575" s="4">
        <f t="shared" si="140"/>
        <v>77.464043993231812</v>
      </c>
      <c r="AA575" s="4">
        <f t="shared" si="141"/>
        <v>-2.4016998535809293</v>
      </c>
      <c r="AB575" s="4">
        <f t="shared" si="142"/>
        <v>-2.4016998535809506</v>
      </c>
      <c r="AC575" s="4">
        <f t="shared" si="143"/>
        <v>-2.4016998535809364</v>
      </c>
      <c r="AD575" s="45" t="s">
        <v>411</v>
      </c>
      <c r="AF575">
        <v>1.81</v>
      </c>
      <c r="AG575">
        <v>2.1</v>
      </c>
      <c r="AH575" s="45" t="s">
        <v>497</v>
      </c>
      <c r="AI575" s="45" t="s">
        <v>460</v>
      </c>
    </row>
    <row r="576" spans="1:35" ht="15" x14ac:dyDescent="0.25">
      <c r="A576">
        <v>2.83</v>
      </c>
      <c r="B576">
        <v>3.34</v>
      </c>
      <c r="C576">
        <v>2.71</v>
      </c>
      <c r="D576" s="48">
        <f t="shared" si="134"/>
        <v>2.1761778101054841E-2</v>
      </c>
      <c r="E576" s="49">
        <f>IF(OR($A576="",$B576="",$C576=""),"",A576*'MPTO_working_3-way'!$I575)</f>
        <v>2.8915858320259851</v>
      </c>
      <c r="F576" s="50">
        <f>IF(OR($A576="",$B576="",$C576=""),"",B576*'MPTO_working_3-way'!$I575)</f>
        <v>3.412684338857523</v>
      </c>
      <c r="G576" s="51">
        <f>IF(OR($A576="",$B576="",$C576=""),"",C576*'MPTO_working_3-way'!$I575)</f>
        <v>2.7689744186538587</v>
      </c>
      <c r="H576" s="17"/>
      <c r="I576" s="21"/>
      <c r="J576" s="22"/>
      <c r="K576" s="17"/>
      <c r="L576" s="21"/>
      <c r="M576" s="22"/>
      <c r="N576" s="52">
        <f t="shared" si="144"/>
        <v>34.583099312647811</v>
      </c>
      <c r="O576" s="53">
        <f t="shared" si="145"/>
        <v>29.302446423590812</v>
      </c>
      <c r="P576" s="53">
        <f t="shared" si="146"/>
        <v>36.114454263761367</v>
      </c>
      <c r="Q576" t="s">
        <v>252</v>
      </c>
      <c r="R576" t="s">
        <v>282</v>
      </c>
      <c r="S576" s="36">
        <v>43841</v>
      </c>
      <c r="T576" s="4">
        <v>100</v>
      </c>
      <c r="U576" s="4">
        <f t="shared" si="135"/>
        <v>64.664310954063609</v>
      </c>
      <c r="V576" s="4">
        <f t="shared" si="136"/>
        <v>70.059880239520965</v>
      </c>
      <c r="W576" s="4">
        <f t="shared" si="137"/>
        <v>63.099630996309962</v>
      </c>
      <c r="X576" s="4">
        <f t="shared" si="138"/>
        <v>66.840488764169081</v>
      </c>
      <c r="Y576" s="4">
        <f t="shared" si="139"/>
        <v>72.236058049626422</v>
      </c>
      <c r="Z576" s="4">
        <f t="shared" si="140"/>
        <v>65.275808806415441</v>
      </c>
      <c r="AA576" s="4">
        <f t="shared" si="141"/>
        <v>-2.1761778101054716</v>
      </c>
      <c r="AB576" s="4">
        <f t="shared" si="142"/>
        <v>-2.1761778101054574</v>
      </c>
      <c r="AC576" s="4">
        <f t="shared" si="143"/>
        <v>-2.1761778101054787</v>
      </c>
      <c r="AD576" s="45" t="s">
        <v>411</v>
      </c>
      <c r="AF576">
        <v>1.94</v>
      </c>
      <c r="AG576">
        <v>1.96</v>
      </c>
      <c r="AH576" s="45" t="s">
        <v>405</v>
      </c>
      <c r="AI576" s="45" t="s">
        <v>460</v>
      </c>
    </row>
    <row r="577" spans="1:35" ht="15" x14ac:dyDescent="0.25">
      <c r="A577">
        <v>2</v>
      </c>
      <c r="B577">
        <v>3.17</v>
      </c>
      <c r="C577">
        <v>4.24</v>
      </c>
      <c r="D577" s="48">
        <f t="shared" si="134"/>
        <v>5.1306469852985037E-2</v>
      </c>
      <c r="E577" s="49">
        <f>IF(OR($A577="",$B577="",$C577=""),"",A577*'MPTO_working_3-way'!$I576)</f>
        <v>2.1026129397059701</v>
      </c>
      <c r="F577" s="50">
        <f>IF(OR($A577="",$B577="",$C577=""),"",B577*'MPTO_working_3-way'!$I576)</f>
        <v>3.3326415094339623</v>
      </c>
      <c r="G577" s="51">
        <f>IF(OR($A577="",$B577="",$C577=""),"",C577*'MPTO_working_3-way'!$I576)</f>
        <v>4.4575394321766568</v>
      </c>
      <c r="H577" s="17"/>
      <c r="I577" s="21"/>
      <c r="J577" s="22"/>
      <c r="K577" s="17"/>
      <c r="L577" s="21"/>
      <c r="M577" s="22"/>
      <c r="N577" s="52">
        <f t="shared" si="144"/>
        <v>47.559870916605327</v>
      </c>
      <c r="O577" s="53">
        <f t="shared" si="145"/>
        <v>30.006227707637436</v>
      </c>
      <c r="P577" s="53">
        <f t="shared" si="146"/>
        <v>22.43390137575723</v>
      </c>
      <c r="Q577" t="s">
        <v>88</v>
      </c>
      <c r="R577" t="s">
        <v>346</v>
      </c>
      <c r="S577" s="36">
        <v>43841</v>
      </c>
      <c r="T577" s="4">
        <v>100</v>
      </c>
      <c r="U577" s="4">
        <f t="shared" si="135"/>
        <v>50</v>
      </c>
      <c r="V577" s="4">
        <f t="shared" si="136"/>
        <v>68.454258675078862</v>
      </c>
      <c r="W577" s="4">
        <f t="shared" si="137"/>
        <v>76.415094339622627</v>
      </c>
      <c r="X577" s="4">
        <f t="shared" si="138"/>
        <v>55.13064698529849</v>
      </c>
      <c r="Y577" s="4">
        <f t="shared" si="139"/>
        <v>73.584905660377359</v>
      </c>
      <c r="Z577" s="4">
        <f t="shared" si="140"/>
        <v>81.545741324921138</v>
      </c>
      <c r="AA577" s="4">
        <f t="shared" si="141"/>
        <v>-5.1306469852984904</v>
      </c>
      <c r="AB577" s="4">
        <f t="shared" si="142"/>
        <v>-5.1306469852984975</v>
      </c>
      <c r="AC577" s="4">
        <f t="shared" si="143"/>
        <v>-5.1306469852985117</v>
      </c>
      <c r="AF577">
        <v>2.54</v>
      </c>
      <c r="AG577">
        <v>1.52</v>
      </c>
    </row>
    <row r="578" spans="1:35" ht="15" x14ac:dyDescent="0.25">
      <c r="A578"/>
      <c r="B578"/>
      <c r="C578"/>
      <c r="D578" s="20"/>
      <c r="E578" s="49" t="str">
        <f>IF(OR($A578="",$B578="",$C578=""),"",A578*'MPTO_working_3-way'!$I577)</f>
        <v/>
      </c>
      <c r="F578" s="50" t="str">
        <f>IF(OR($A578="",$B578="",$C578=""),"",B578*'MPTO_working_3-way'!$I577)</f>
        <v/>
      </c>
      <c r="G578" s="51" t="str">
        <f>IF(OR($A578="",$B578="",$C578=""),"",C578*'MPTO_working_3-way'!$I577)</f>
        <v/>
      </c>
      <c r="H578" s="17"/>
      <c r="I578" s="21"/>
      <c r="J578" s="22"/>
      <c r="K578" s="17"/>
      <c r="L578" s="21"/>
      <c r="M578" s="22"/>
      <c r="N578" s="52" t="e">
        <f t="shared" si="144"/>
        <v>#VALUE!</v>
      </c>
      <c r="O578" s="53" t="e">
        <f t="shared" si="145"/>
        <v>#VALUE!</v>
      </c>
      <c r="P578" s="53" t="e">
        <f t="shared" si="146"/>
        <v>#VALUE!</v>
      </c>
      <c r="Q578" t="s">
        <v>334</v>
      </c>
      <c r="R578" t="s">
        <v>90</v>
      </c>
      <c r="S578" s="36">
        <v>43841</v>
      </c>
      <c r="T578" s="4">
        <v>100</v>
      </c>
      <c r="U578" s="4" t="e">
        <f t="shared" si="135"/>
        <v>#DIV/0!</v>
      </c>
      <c r="V578" s="4" t="e">
        <f t="shared" si="136"/>
        <v>#DIV/0!</v>
      </c>
      <c r="W578" s="4" t="e">
        <f t="shared" si="137"/>
        <v>#DIV/0!</v>
      </c>
      <c r="X578" s="4" t="e">
        <f t="shared" si="138"/>
        <v>#DIV/0!</v>
      </c>
      <c r="Y578" s="4" t="e">
        <f t="shared" si="139"/>
        <v>#DIV/0!</v>
      </c>
      <c r="Z578" s="4" t="e">
        <f t="shared" si="140"/>
        <v>#DIV/0!</v>
      </c>
      <c r="AA578" s="4" t="e">
        <f t="shared" si="141"/>
        <v>#DIV/0!</v>
      </c>
      <c r="AB578" s="4" t="e">
        <f t="shared" si="142"/>
        <v>#DIV/0!</v>
      </c>
      <c r="AC578" s="4" t="e">
        <f t="shared" si="143"/>
        <v>#DIV/0!</v>
      </c>
      <c r="AF578"/>
      <c r="AG578"/>
    </row>
    <row r="579" spans="1:35" ht="15" x14ac:dyDescent="0.25">
      <c r="A579">
        <v>1.38</v>
      </c>
      <c r="B579">
        <v>4.8099999999999996</v>
      </c>
      <c r="C579">
        <v>8.1</v>
      </c>
      <c r="D579" s="20"/>
      <c r="E579" s="49">
        <f>IF(OR($A579="",$B579="",$C579=""),"",A579*'MPTO_working_3-way'!$I578)</f>
        <v>1.4572726572726575</v>
      </c>
      <c r="F579" s="50">
        <f>IF(OR($A579="",$B579="",$C579=""),"",B579*'MPTO_working_3-way'!$I578)</f>
        <v>5.0793344068706396</v>
      </c>
      <c r="G579" s="51">
        <f>IF(OR($A579="",$B579="",$C579=""),"",C579*'MPTO_working_3-way'!$I578)</f>
        <v>8.55355690138299</v>
      </c>
      <c r="H579" s="17"/>
      <c r="I579" s="21"/>
      <c r="J579" s="22"/>
      <c r="K579" s="17"/>
      <c r="L579" s="21"/>
      <c r="M579" s="22"/>
      <c r="N579" s="52">
        <f t="shared" si="144"/>
        <v>68.621338293105623</v>
      </c>
      <c r="O579" s="53">
        <f t="shared" si="145"/>
        <v>19.687618886587476</v>
      </c>
      <c r="P579" s="53">
        <f t="shared" si="146"/>
        <v>11.691042820306883</v>
      </c>
      <c r="Q579" t="s">
        <v>92</v>
      </c>
      <c r="R579" t="s">
        <v>93</v>
      </c>
      <c r="S579" s="36">
        <v>43841</v>
      </c>
      <c r="T579" s="4">
        <v>100</v>
      </c>
      <c r="U579" s="4">
        <f t="shared" si="135"/>
        <v>27.536231884057976</v>
      </c>
      <c r="V579" s="4">
        <f t="shared" si="136"/>
        <v>79.209979209979196</v>
      </c>
      <c r="W579" s="4">
        <f t="shared" si="137"/>
        <v>87.65432098765433</v>
      </c>
      <c r="X579" s="4">
        <f t="shared" si="138"/>
        <v>33.135699802366467</v>
      </c>
      <c r="Y579" s="4">
        <f t="shared" si="139"/>
        <v>84.809447128287715</v>
      </c>
      <c r="Z579" s="4">
        <f t="shared" si="140"/>
        <v>93.253788905962836</v>
      </c>
      <c r="AA579" s="4">
        <f t="shared" si="141"/>
        <v>-5.5994679183084912</v>
      </c>
      <c r="AB579" s="4">
        <f t="shared" si="142"/>
        <v>-5.5994679183085196</v>
      </c>
      <c r="AC579" s="4">
        <f t="shared" si="143"/>
        <v>-5.5994679183085054</v>
      </c>
      <c r="AF579">
        <v>1.76</v>
      </c>
      <c r="AG579">
        <v>2.0699999999999998</v>
      </c>
    </row>
    <row r="580" spans="1:35" ht="15" x14ac:dyDescent="0.25">
      <c r="A580">
        <v>4.74</v>
      </c>
      <c r="B580">
        <v>4.01</v>
      </c>
      <c r="C580">
        <v>1.77</v>
      </c>
      <c r="D580" s="20"/>
      <c r="E580" s="49">
        <f>IF(OR($A580="",$B580="",$C580=""),"",A580*'MPTO_working_3-way'!$I579)</f>
        <v>4.8600109894754642</v>
      </c>
      <c r="F580" s="50">
        <f>IF(OR($A580="",$B580="",$C580=""),"",B580*'MPTO_working_3-way'!$I579)</f>
        <v>4.1115282843452761</v>
      </c>
      <c r="G580" s="51">
        <f>IF(OR($A580="",$B580="",$C580=""),"",C580*'MPTO_working_3-way'!$I579)</f>
        <v>1.8148142302471668</v>
      </c>
      <c r="H580" s="17"/>
      <c r="I580" s="21"/>
      <c r="J580" s="22"/>
      <c r="K580" s="17"/>
      <c r="L580" s="21"/>
      <c r="M580" s="22"/>
      <c r="N580" s="52">
        <f t="shared" si="144"/>
        <v>20.576085160415015</v>
      </c>
      <c r="O580" s="53">
        <f t="shared" si="145"/>
        <v>24.321856274405786</v>
      </c>
      <c r="P580" s="53">
        <f t="shared" si="146"/>
        <v>55.102058565179199</v>
      </c>
      <c r="Q580" t="s">
        <v>141</v>
      </c>
      <c r="R580" t="s">
        <v>52</v>
      </c>
      <c r="S580" s="36">
        <v>43841</v>
      </c>
      <c r="T580" s="4">
        <v>100</v>
      </c>
      <c r="U580" s="4">
        <f t="shared" si="135"/>
        <v>78.902953586497887</v>
      </c>
      <c r="V580" s="4">
        <f t="shared" si="136"/>
        <v>75.062344139650875</v>
      </c>
      <c r="W580" s="4">
        <f t="shared" si="137"/>
        <v>43.502824858757066</v>
      </c>
      <c r="X580" s="4">
        <f t="shared" si="138"/>
        <v>81.434831001592073</v>
      </c>
      <c r="Y580" s="4">
        <f t="shared" si="139"/>
        <v>77.594221554745047</v>
      </c>
      <c r="Z580" s="4">
        <f t="shared" si="140"/>
        <v>46.034702273851238</v>
      </c>
      <c r="AA580" s="4">
        <f t="shared" si="141"/>
        <v>-2.5318774150941863</v>
      </c>
      <c r="AB580" s="4">
        <f t="shared" si="142"/>
        <v>-2.5318774150941721</v>
      </c>
      <c r="AC580" s="4">
        <f t="shared" si="143"/>
        <v>-2.5318774150941721</v>
      </c>
      <c r="AD580" s="45" t="s">
        <v>411</v>
      </c>
      <c r="AF580">
        <v>1.67</v>
      </c>
      <c r="AG580">
        <v>2.33</v>
      </c>
      <c r="AH580" s="45" t="s">
        <v>455</v>
      </c>
      <c r="AI580" s="45" t="s">
        <v>460</v>
      </c>
    </row>
    <row r="581" spans="1:35" ht="15" x14ac:dyDescent="0.25">
      <c r="A581">
        <v>9.16</v>
      </c>
      <c r="B581">
        <v>5.37</v>
      </c>
      <c r="C581">
        <v>1.37</v>
      </c>
      <c r="D581" s="20"/>
      <c r="E581" s="49">
        <f>IF(OR($A581="",$B581="",$C581=""),"",A581*'MPTO_working_3-way'!$I580)</f>
        <v>9.3919041987793772</v>
      </c>
      <c r="F581" s="50">
        <f>IF(OR($A581="",$B581="",$C581=""),"",B581*'MPTO_working_3-way'!$I580)</f>
        <v>5.5059525706817967</v>
      </c>
      <c r="G581" s="51">
        <f>IF(OR($A581="",$B581="",$C581=""),"",C581*'MPTO_working_3-way'!$I580)</f>
        <v>1.4046843616078326</v>
      </c>
      <c r="H581" s="17"/>
      <c r="I581" s="21"/>
      <c r="J581" s="22"/>
      <c r="K581" s="17"/>
      <c r="L581" s="21"/>
      <c r="M581" s="22"/>
      <c r="N581" s="52">
        <f t="shared" si="144"/>
        <v>10.647468062227098</v>
      </c>
      <c r="O581" s="53">
        <f t="shared" si="145"/>
        <v>18.16216153631289</v>
      </c>
      <c r="P581" s="53">
        <f t="shared" si="146"/>
        <v>71.190370401460015</v>
      </c>
      <c r="Q581" t="s">
        <v>197</v>
      </c>
      <c r="R581" t="s">
        <v>53</v>
      </c>
      <c r="S581" s="36">
        <v>43841</v>
      </c>
      <c r="T581" s="4">
        <v>100</v>
      </c>
      <c r="U581" s="4">
        <f t="shared" si="135"/>
        <v>89.082969432314414</v>
      </c>
      <c r="V581" s="4">
        <f t="shared" si="136"/>
        <v>81.378026070763497</v>
      </c>
      <c r="W581" s="4">
        <f t="shared" si="137"/>
        <v>27.007299270072991</v>
      </c>
      <c r="X581" s="4">
        <f t="shared" si="138"/>
        <v>91.614674659163512</v>
      </c>
      <c r="Y581" s="4">
        <f t="shared" si="139"/>
        <v>83.909731297612595</v>
      </c>
      <c r="Z581" s="4">
        <f t="shared" si="140"/>
        <v>29.53900449692209</v>
      </c>
      <c r="AA581" s="4">
        <f t="shared" si="141"/>
        <v>-2.5317052268490983</v>
      </c>
      <c r="AB581" s="4">
        <f t="shared" si="142"/>
        <v>-2.5317052268490983</v>
      </c>
      <c r="AC581" s="4">
        <f t="shared" si="143"/>
        <v>-2.5317052268490983</v>
      </c>
      <c r="AD581" s="45" t="s">
        <v>410</v>
      </c>
      <c r="AF581">
        <v>1.61</v>
      </c>
      <c r="AG581">
        <v>2.4500000000000002</v>
      </c>
      <c r="AH581" s="45" t="s">
        <v>496</v>
      </c>
      <c r="AI581" s="45" t="s">
        <v>460</v>
      </c>
    </row>
    <row r="582" spans="1:35" ht="15" x14ac:dyDescent="0.25">
      <c r="A582">
        <v>2.4700000000000002</v>
      </c>
      <c r="B582">
        <v>3.67</v>
      </c>
      <c r="C582">
        <v>2.72</v>
      </c>
      <c r="D582" s="20"/>
      <c r="E582" s="49">
        <f>IF(OR($A582="",$B582="",$C582=""),"",A582*'MPTO_working_3-way'!$I581)</f>
        <v>2.5811127584548812</v>
      </c>
      <c r="F582" s="50">
        <f>IF(OR($A582="",$B582="",$C582=""),"",B582*'MPTO_working_3-way'!$I581)</f>
        <v>3.8350946653965234</v>
      </c>
      <c r="G582" s="51">
        <f>IF(OR($A582="",$B582="",$C582=""),"",C582*'MPTO_working_3-way'!$I581)</f>
        <v>2.8423589890677232</v>
      </c>
      <c r="H582" s="17"/>
      <c r="I582" s="21"/>
      <c r="J582" s="22"/>
      <c r="K582" s="17"/>
      <c r="L582" s="21"/>
      <c r="M582" s="22"/>
      <c r="N582" s="52">
        <f t="shared" si="144"/>
        <v>38.742980008305608</v>
      </c>
      <c r="O582" s="53">
        <f t="shared" si="145"/>
        <v>26.074975645916854</v>
      </c>
      <c r="P582" s="53">
        <f t="shared" si="146"/>
        <v>35.18204434577752</v>
      </c>
      <c r="Q582" t="s">
        <v>104</v>
      </c>
      <c r="R582" t="s">
        <v>51</v>
      </c>
      <c r="S582" s="36">
        <v>43841</v>
      </c>
      <c r="T582" s="4">
        <v>100</v>
      </c>
      <c r="U582" s="4">
        <f t="shared" si="135"/>
        <v>59.514170040485837</v>
      </c>
      <c r="V582" s="4">
        <f t="shared" si="136"/>
        <v>72.752043596730246</v>
      </c>
      <c r="W582" s="4">
        <f t="shared" si="137"/>
        <v>63.235294117647051</v>
      </c>
      <c r="X582" s="4">
        <f t="shared" si="138"/>
        <v>64.012662285622696</v>
      </c>
      <c r="Y582" s="4">
        <f t="shared" si="139"/>
        <v>77.250535841867105</v>
      </c>
      <c r="Z582" s="4">
        <f t="shared" si="140"/>
        <v>67.733786362783931</v>
      </c>
      <c r="AA582" s="4">
        <f t="shared" si="141"/>
        <v>-4.498492245136859</v>
      </c>
      <c r="AB582" s="4">
        <f t="shared" si="142"/>
        <v>-4.498492245136859</v>
      </c>
      <c r="AC582" s="4">
        <f t="shared" si="143"/>
        <v>-4.4984922451368803</v>
      </c>
      <c r="AD582" s="45" t="s">
        <v>410</v>
      </c>
      <c r="AF582">
        <v>1.63</v>
      </c>
      <c r="AG582">
        <v>2.2999999999999998</v>
      </c>
      <c r="AH582" s="45" t="s">
        <v>509</v>
      </c>
      <c r="AI582" s="45" t="s">
        <v>460</v>
      </c>
    </row>
    <row r="583" spans="1:35" ht="15" x14ac:dyDescent="0.25">
      <c r="A583">
        <v>1.55</v>
      </c>
      <c r="B583">
        <v>4.8499999999999996</v>
      </c>
      <c r="C583">
        <v>5.73</v>
      </c>
      <c r="D583" s="20"/>
      <c r="E583" s="49">
        <f>IF(OR($A583="",$B583="",$C583=""),"",A583*'MPTO_working_3-way'!$I582)</f>
        <v>1.5900937370684229</v>
      </c>
      <c r="F583" s="50">
        <f>IF(OR($A583="",$B583="",$C583=""),"",B583*'MPTO_working_3-way'!$I582)</f>
        <v>4.975454596633452</v>
      </c>
      <c r="G583" s="51">
        <f>IF(OR($A583="",$B583="",$C583=""),"",C583*'MPTO_working_3-way'!$I582)</f>
        <v>5.8782174925174608</v>
      </c>
      <c r="H583" s="17"/>
      <c r="I583" s="21"/>
      <c r="J583" s="22"/>
      <c r="K583" s="17"/>
      <c r="L583" s="21"/>
      <c r="M583" s="22"/>
      <c r="N583" s="52">
        <f t="shared" si="144"/>
        <v>62.889374172597556</v>
      </c>
      <c r="O583" s="53">
        <f t="shared" si="145"/>
        <v>20.098665972685819</v>
      </c>
      <c r="P583" s="53">
        <f t="shared" si="146"/>
        <v>17.011959854716611</v>
      </c>
      <c r="Q583" t="s">
        <v>97</v>
      </c>
      <c r="R583" t="s">
        <v>101</v>
      </c>
      <c r="S583" s="36">
        <v>43841</v>
      </c>
      <c r="T583" s="4">
        <v>100</v>
      </c>
      <c r="U583" s="4">
        <f t="shared" si="135"/>
        <v>35.483870967741936</v>
      </c>
      <c r="V583" s="4">
        <f t="shared" si="136"/>
        <v>79.38144329896906</v>
      </c>
      <c r="W583" s="4">
        <f t="shared" si="137"/>
        <v>82.547993019197207</v>
      </c>
      <c r="X583" s="4">
        <f t="shared" si="138"/>
        <v>38.070563681833725</v>
      </c>
      <c r="Y583" s="4">
        <f t="shared" si="139"/>
        <v>81.968136013060857</v>
      </c>
      <c r="Z583" s="4">
        <f t="shared" si="140"/>
        <v>85.13468573328899</v>
      </c>
      <c r="AA583" s="4">
        <f t="shared" si="141"/>
        <v>-2.5866927140917895</v>
      </c>
      <c r="AB583" s="4">
        <f t="shared" si="142"/>
        <v>-2.5866927140917966</v>
      </c>
      <c r="AC583" s="4">
        <f t="shared" si="143"/>
        <v>-2.5866927140917824</v>
      </c>
      <c r="AD583" s="45" t="s">
        <v>410</v>
      </c>
      <c r="AF583">
        <v>1.38</v>
      </c>
      <c r="AG583">
        <v>3.22</v>
      </c>
      <c r="AH583" s="45" t="s">
        <v>468</v>
      </c>
      <c r="AI583" s="45" t="s">
        <v>461</v>
      </c>
    </row>
    <row r="584" spans="1:35" ht="15" x14ac:dyDescent="0.25">
      <c r="A584">
        <v>1.86</v>
      </c>
      <c r="B584">
        <v>4.07</v>
      </c>
      <c r="C584">
        <v>4.16</v>
      </c>
      <c r="D584" s="20"/>
      <c r="E584" s="49">
        <f>IF(OR($A584="",$B584="",$C584=""),"",A584*'MPTO_working_3-way'!$I583)</f>
        <v>1.9041178416178417</v>
      </c>
      <c r="F584" s="50">
        <f>IF(OR($A584="",$B584="",$C584=""),"",B584*'MPTO_working_3-way'!$I583)</f>
        <v>4.166537427626138</v>
      </c>
      <c r="G584" s="51">
        <f>IF(OR($A584="",$B584="",$C584=""),"",C584*'MPTO_working_3-way'!$I583)</f>
        <v>4.2586721618979686</v>
      </c>
      <c r="H584" s="17"/>
      <c r="I584" s="21"/>
      <c r="J584" s="22"/>
      <c r="K584" s="17"/>
      <c r="L584" s="21"/>
      <c r="M584" s="22"/>
      <c r="N584" s="52">
        <f t="shared" si="144"/>
        <v>52.517757994975021</v>
      </c>
      <c r="O584" s="53">
        <f t="shared" si="145"/>
        <v>24.000744439964013</v>
      </c>
      <c r="P584" s="53">
        <f t="shared" si="146"/>
        <v>23.481497565060948</v>
      </c>
      <c r="Q584" t="s">
        <v>102</v>
      </c>
      <c r="R584" t="s">
        <v>94</v>
      </c>
      <c r="S584" s="36">
        <v>43841</v>
      </c>
      <c r="T584" s="4">
        <v>100</v>
      </c>
      <c r="U584" s="4">
        <f t="shared" si="135"/>
        <v>46.236559139784944</v>
      </c>
      <c r="V584" s="4">
        <f t="shared" si="136"/>
        <v>75.429975429975428</v>
      </c>
      <c r="W584" s="4">
        <f t="shared" si="137"/>
        <v>75.961538461538453</v>
      </c>
      <c r="X584" s="4">
        <f t="shared" si="138"/>
        <v>48.608486108486105</v>
      </c>
      <c r="Y584" s="4">
        <f t="shared" si="139"/>
        <v>77.801902398676589</v>
      </c>
      <c r="Z584" s="4">
        <f t="shared" si="140"/>
        <v>78.333465430239627</v>
      </c>
      <c r="AA584" s="4">
        <f t="shared" si="141"/>
        <v>-2.3719269687011604</v>
      </c>
      <c r="AB584" s="4">
        <f t="shared" si="142"/>
        <v>-2.3719269687011604</v>
      </c>
      <c r="AC584" s="4">
        <f t="shared" si="143"/>
        <v>-2.3719269687011746</v>
      </c>
      <c r="AD584" s="45" t="s">
        <v>411</v>
      </c>
      <c r="AF584">
        <v>1.53</v>
      </c>
      <c r="AG584">
        <v>2.67</v>
      </c>
      <c r="AH584" s="45" t="s">
        <v>404</v>
      </c>
      <c r="AI584" s="45" t="s">
        <v>460</v>
      </c>
    </row>
    <row r="585" spans="1:35" ht="15" x14ac:dyDescent="0.25">
      <c r="A585">
        <v>1.97</v>
      </c>
      <c r="B585">
        <v>3.76</v>
      </c>
      <c r="C585">
        <v>4</v>
      </c>
      <c r="D585" s="20"/>
      <c r="E585" s="49">
        <f>IF(OR($A585="",$B585="",$C585=""),"",A585*'MPTO_working_3-way'!$I584)</f>
        <v>2.0164361702127658</v>
      </c>
      <c r="F585" s="50">
        <f>IF(OR($A585="",$B585="",$C585=""),"",B585*'MPTO_working_3-way'!$I584)</f>
        <v>3.8486294416243649</v>
      </c>
      <c r="G585" s="51">
        <f>IF(OR($A585="",$B585="",$C585=""),"",C585*'MPTO_working_3-way'!$I584)</f>
        <v>4.0942866400259206</v>
      </c>
      <c r="H585" s="17"/>
      <c r="I585" s="21"/>
      <c r="J585" s="22"/>
      <c r="K585" s="17"/>
      <c r="L585" s="21"/>
      <c r="M585" s="22"/>
      <c r="N585" s="52">
        <f t="shared" si="144"/>
        <v>49.592445065815511</v>
      </c>
      <c r="O585" s="53">
        <f t="shared" si="145"/>
        <v>25.983275739270361</v>
      </c>
      <c r="P585" s="53">
        <f t="shared" si="146"/>
        <v>24.424279194914135</v>
      </c>
      <c r="Q585" t="s">
        <v>99</v>
      </c>
      <c r="R585" t="s">
        <v>96</v>
      </c>
      <c r="S585" s="36">
        <v>43841</v>
      </c>
      <c r="T585" s="4">
        <v>100</v>
      </c>
      <c r="U585" s="4">
        <f t="shared" si="135"/>
        <v>49.238578680203041</v>
      </c>
      <c r="V585" s="4">
        <f t="shared" si="136"/>
        <v>73.40425531914893</v>
      </c>
      <c r="W585" s="4">
        <f t="shared" si="137"/>
        <v>75</v>
      </c>
      <c r="X585" s="4">
        <f t="shared" si="138"/>
        <v>51.595744680851062</v>
      </c>
      <c r="Y585" s="4">
        <f t="shared" si="139"/>
        <v>75.761421319796952</v>
      </c>
      <c r="Z585" s="4">
        <f t="shared" si="140"/>
        <v>77.357166000648022</v>
      </c>
      <c r="AA585" s="4">
        <f t="shared" si="141"/>
        <v>-2.3571660006480215</v>
      </c>
      <c r="AB585" s="4">
        <f t="shared" si="142"/>
        <v>-2.3571660006480215</v>
      </c>
      <c r="AC585" s="4">
        <f t="shared" si="143"/>
        <v>-2.3571660006480215</v>
      </c>
      <c r="AD585" s="45" t="s">
        <v>450</v>
      </c>
      <c r="AF585">
        <v>1.82</v>
      </c>
      <c r="AG585">
        <v>2.08</v>
      </c>
      <c r="AH585" s="45" t="s">
        <v>405</v>
      </c>
      <c r="AI585" s="45" t="s">
        <v>470</v>
      </c>
    </row>
    <row r="586" spans="1:35" ht="15" x14ac:dyDescent="0.25">
      <c r="A586">
        <v>2.4300000000000002</v>
      </c>
      <c r="B586">
        <v>3.2</v>
      </c>
      <c r="C586">
        <v>3.29</v>
      </c>
      <c r="D586" s="20"/>
      <c r="E586" s="49">
        <f>IF(OR($A586="",$B586="",$C586=""),"",A586*'MPTO_working_3-way'!$I585)</f>
        <v>2.4979768237082065</v>
      </c>
      <c r="F586" s="50">
        <f>IF(OR($A586="",$B586="",$C586=""),"",B586*'MPTO_working_3-way'!$I585)</f>
        <v>3.2895168048832346</v>
      </c>
      <c r="G586" s="51">
        <f>IF(OR($A586="",$B586="",$C586=""),"",C586*'MPTO_working_3-way'!$I585)</f>
        <v>3.3820344650205758</v>
      </c>
      <c r="H586" s="17"/>
      <c r="I586" s="21"/>
      <c r="J586" s="22"/>
      <c r="K586" s="17"/>
      <c r="L586" s="21"/>
      <c r="M586" s="22"/>
      <c r="N586" s="52">
        <f t="shared" si="144"/>
        <v>40.032397038636894</v>
      </c>
      <c r="O586" s="53">
        <f t="shared" si="145"/>
        <v>30.399601501214896</v>
      </c>
      <c r="P586" s="53">
        <f t="shared" si="146"/>
        <v>29.568001460148224</v>
      </c>
      <c r="Q586" t="s">
        <v>400</v>
      </c>
      <c r="R586" t="s">
        <v>140</v>
      </c>
      <c r="S586" s="36">
        <v>43841</v>
      </c>
      <c r="T586" s="4">
        <v>100</v>
      </c>
      <c r="U586" s="4">
        <f t="shared" si="135"/>
        <v>58.847736625514408</v>
      </c>
      <c r="V586" s="4">
        <f t="shared" si="136"/>
        <v>68.75</v>
      </c>
      <c r="W586" s="4">
        <f t="shared" si="137"/>
        <v>69.6048632218845</v>
      </c>
      <c r="X586" s="4">
        <f t="shared" si="138"/>
        <v>61.645136778115493</v>
      </c>
      <c r="Y586" s="4">
        <f t="shared" si="139"/>
        <v>71.547400152601099</v>
      </c>
      <c r="Z586" s="4">
        <f t="shared" si="140"/>
        <v>72.402263374485585</v>
      </c>
      <c r="AA586" s="4">
        <f t="shared" si="141"/>
        <v>-2.7974001526010852</v>
      </c>
      <c r="AB586" s="4">
        <f t="shared" si="142"/>
        <v>-2.7974001526010994</v>
      </c>
      <c r="AC586" s="4">
        <f t="shared" si="143"/>
        <v>-2.7974001526010852</v>
      </c>
      <c r="AD586" s="45" t="s">
        <v>411</v>
      </c>
      <c r="AF586">
        <v>2.21</v>
      </c>
      <c r="AG586">
        <v>1.72</v>
      </c>
      <c r="AH586" s="45" t="s">
        <v>464</v>
      </c>
      <c r="AI586" s="45" t="s">
        <v>461</v>
      </c>
    </row>
    <row r="587" spans="1:35" ht="15" x14ac:dyDescent="0.25">
      <c r="A587">
        <v>1.99</v>
      </c>
      <c r="B587">
        <v>3.24</v>
      </c>
      <c r="C587">
        <v>4.47</v>
      </c>
      <c r="D587" s="20"/>
      <c r="E587" s="49">
        <f>IF(OR($A587="",$B587="",$C587=""),"",A587*'MPTO_working_3-way'!$I586)</f>
        <v>2.05938768746375</v>
      </c>
      <c r="F587" s="50">
        <f>IF(OR($A587="",$B587="",$C587=""),"",B587*'MPTO_working_3-way'!$I586)</f>
        <v>3.3529729182826888</v>
      </c>
      <c r="G587" s="51">
        <f>IF(OR($A587="",$B587="",$C587=""),"",C587*'MPTO_working_3-way'!$I586)</f>
        <v>4.6258607854085243</v>
      </c>
      <c r="H587" s="17"/>
      <c r="I587" s="21"/>
      <c r="J587" s="22"/>
      <c r="K587" s="17"/>
      <c r="L587" s="21"/>
      <c r="M587" s="22"/>
      <c r="N587" s="52">
        <f t="shared" si="144"/>
        <v>48.558122692845437</v>
      </c>
      <c r="O587" s="53">
        <f t="shared" si="145"/>
        <v>29.82427906134642</v>
      </c>
      <c r="P587" s="53">
        <f t="shared" si="146"/>
        <v>21.617598245808146</v>
      </c>
      <c r="Q587" t="s">
        <v>198</v>
      </c>
      <c r="R587" t="s">
        <v>196</v>
      </c>
      <c r="S587" s="36">
        <v>43841</v>
      </c>
      <c r="T587" s="4">
        <v>100</v>
      </c>
      <c r="U587" s="4">
        <f t="shared" si="135"/>
        <v>49.748743718592962</v>
      </c>
      <c r="V587" s="4">
        <f t="shared" si="136"/>
        <v>69.135802469135797</v>
      </c>
      <c r="W587" s="4">
        <f t="shared" si="137"/>
        <v>77.628635346756155</v>
      </c>
      <c r="X587" s="4">
        <f t="shared" si="138"/>
        <v>53.235562184108041</v>
      </c>
      <c r="Y587" s="4">
        <f t="shared" si="139"/>
        <v>72.622620934650882</v>
      </c>
      <c r="Z587" s="4">
        <f t="shared" si="140"/>
        <v>81.115453812271227</v>
      </c>
      <c r="AA587" s="4">
        <f t="shared" si="141"/>
        <v>-3.4868184655150785</v>
      </c>
      <c r="AB587" s="4">
        <f t="shared" si="142"/>
        <v>-3.4868184655150856</v>
      </c>
      <c r="AC587" s="4">
        <f t="shared" si="143"/>
        <v>-3.4868184655150714</v>
      </c>
      <c r="AD587" s="45" t="s">
        <v>443</v>
      </c>
      <c r="AF587">
        <v>2.36</v>
      </c>
      <c r="AG587">
        <v>1.63</v>
      </c>
      <c r="AH587" s="45" t="s">
        <v>406</v>
      </c>
      <c r="AI587" s="45" t="s">
        <v>460</v>
      </c>
    </row>
    <row r="588" spans="1:35" ht="15" x14ac:dyDescent="0.25">
      <c r="A588">
        <v>3.37</v>
      </c>
      <c r="B588">
        <v>3.91</v>
      </c>
      <c r="C588">
        <v>2.1</v>
      </c>
      <c r="D588" s="20"/>
      <c r="E588" s="49">
        <f>IF(OR($A588="",$B588="",$C588=""),"",A588*'MPTO_working_3-way'!$I587)</f>
        <v>3.4666544878821099</v>
      </c>
      <c r="F588" s="50">
        <f>IF(OR($A588="",$B588="",$C588=""),"",B588*'MPTO_working_3-way'!$I587)</f>
        <v>4.022142150628798</v>
      </c>
      <c r="G588" s="51">
        <f>IF(OR($A588="",$B588="",$C588=""),"",C588*'MPTO_working_3-way'!$I587)</f>
        <v>2.160229799570454</v>
      </c>
      <c r="H588" s="17"/>
      <c r="I588" s="21"/>
      <c r="J588" s="22"/>
      <c r="K588" s="17"/>
      <c r="L588" s="21"/>
      <c r="M588" s="22"/>
      <c r="N588" s="52">
        <f t="shared" si="144"/>
        <v>28.846255186248225</v>
      </c>
      <c r="O588" s="53">
        <f t="shared" si="145"/>
        <v>24.862373395820082</v>
      </c>
      <c r="P588" s="53">
        <f t="shared" si="146"/>
        <v>46.291371417931678</v>
      </c>
      <c r="Q588" t="s">
        <v>349</v>
      </c>
      <c r="R588" t="s">
        <v>365</v>
      </c>
      <c r="S588" s="36">
        <v>43841</v>
      </c>
      <c r="T588" s="4">
        <v>100</v>
      </c>
      <c r="U588" s="4">
        <f t="shared" si="135"/>
        <v>70.326409495548958</v>
      </c>
      <c r="V588" s="4">
        <f t="shared" si="136"/>
        <v>74.424552429667528</v>
      </c>
      <c r="W588" s="4">
        <f t="shared" si="137"/>
        <v>52.38095238095238</v>
      </c>
      <c r="X588" s="4">
        <f t="shared" si="138"/>
        <v>73.194495189380106</v>
      </c>
      <c r="Y588" s="4">
        <f t="shared" si="139"/>
        <v>77.292638123498648</v>
      </c>
      <c r="Z588" s="4">
        <f t="shared" si="140"/>
        <v>55.24903807478352</v>
      </c>
      <c r="AA588" s="4">
        <f t="shared" si="141"/>
        <v>-2.8680856938311479</v>
      </c>
      <c r="AB588" s="4">
        <f t="shared" si="142"/>
        <v>-2.8680856938311194</v>
      </c>
      <c r="AC588" s="4">
        <f t="shared" si="143"/>
        <v>-2.8680856938311408</v>
      </c>
      <c r="AD588" s="45" t="s">
        <v>411</v>
      </c>
      <c r="AF588">
        <v>1.66</v>
      </c>
      <c r="AG588">
        <v>2.3199999999999998</v>
      </c>
      <c r="AH588" s="45" t="s">
        <v>456</v>
      </c>
      <c r="AI588" s="45" t="s">
        <v>460</v>
      </c>
    </row>
    <row r="589" spans="1:35" ht="15" x14ac:dyDescent="0.25">
      <c r="A589">
        <v>4.8899999999999997</v>
      </c>
      <c r="B589">
        <v>4.37</v>
      </c>
      <c r="C589">
        <v>1.67</v>
      </c>
      <c r="D589" s="20"/>
      <c r="E589" s="49">
        <f>IF(OR($A589="",$B589="",$C589=""),"",A589*'MPTO_working_3-way'!$I588)</f>
        <v>5.0471368475862919</v>
      </c>
      <c r="F589" s="50">
        <f>IF(OR($A589="",$B589="",$C589=""),"",B589*'MPTO_working_3-way'!$I588)</f>
        <v>4.5104269987632097</v>
      </c>
      <c r="G589" s="51">
        <f>IF(OR($A589="",$B589="",$C589=""),"",C589*'MPTO_working_3-way'!$I588)</f>
        <v>1.7236643221818215</v>
      </c>
      <c r="H589" s="17"/>
      <c r="I589" s="21"/>
      <c r="J589" s="22"/>
      <c r="K589" s="17"/>
      <c r="L589" s="21"/>
      <c r="M589" s="22"/>
      <c r="N589" s="52">
        <f t="shared" si="144"/>
        <v>19.813213514870974</v>
      </c>
      <c r="O589" s="53">
        <f t="shared" si="145"/>
        <v>22.170849905656535</v>
      </c>
      <c r="P589" s="53">
        <f t="shared" si="146"/>
        <v>58.015936579472495</v>
      </c>
      <c r="Q589" t="s">
        <v>347</v>
      </c>
      <c r="R589" t="s">
        <v>338</v>
      </c>
      <c r="S589" s="36">
        <v>43841</v>
      </c>
      <c r="T589" s="4">
        <v>100</v>
      </c>
      <c r="U589" s="4">
        <f t="shared" si="135"/>
        <v>79.550102249488745</v>
      </c>
      <c r="V589" s="4">
        <f t="shared" si="136"/>
        <v>77.116704805491992</v>
      </c>
      <c r="W589" s="4">
        <f t="shared" si="137"/>
        <v>40.119760479041922</v>
      </c>
      <c r="X589" s="4">
        <f t="shared" si="138"/>
        <v>82.763534715466093</v>
      </c>
      <c r="Y589" s="4">
        <f t="shared" si="139"/>
        <v>80.33013727146934</v>
      </c>
      <c r="Z589" s="4">
        <f t="shared" si="140"/>
        <v>43.333192945019256</v>
      </c>
      <c r="AA589" s="4">
        <f t="shared" si="141"/>
        <v>-3.2134324659773483</v>
      </c>
      <c r="AB589" s="4">
        <f t="shared" si="142"/>
        <v>-3.2134324659773483</v>
      </c>
      <c r="AC589" s="4">
        <f t="shared" si="143"/>
        <v>-3.2134324659773341</v>
      </c>
      <c r="AD589" s="45" t="s">
        <v>410</v>
      </c>
      <c r="AF589">
        <v>1.53</v>
      </c>
      <c r="AG589">
        <v>2.62</v>
      </c>
      <c r="AH589" s="45" t="s">
        <v>471</v>
      </c>
      <c r="AI589" s="45" t="s">
        <v>460</v>
      </c>
    </row>
    <row r="590" spans="1:35" ht="15" x14ac:dyDescent="0.25">
      <c r="A590">
        <v>2.75</v>
      </c>
      <c r="B590">
        <v>3.85</v>
      </c>
      <c r="C590">
        <v>2.4700000000000002</v>
      </c>
      <c r="D590" s="20"/>
      <c r="E590" s="49">
        <f>IF(OR($A590="",$B590="",$C590=""),"",A590*'MPTO_working_3-way'!$I589)</f>
        <v>2.8276460381723538</v>
      </c>
      <c r="F590" s="50">
        <f>IF(OR($A590="",$B590="",$C590=""),"",B590*'MPTO_working_3-way'!$I589)</f>
        <v>3.9587044534412956</v>
      </c>
      <c r="G590" s="51">
        <f>IF(OR($A590="",$B590="",$C590=""),"",C590*'MPTO_working_3-way'!$I589)</f>
        <v>2.5397402597402601</v>
      </c>
      <c r="H590" s="17"/>
      <c r="I590" s="21"/>
      <c r="J590" s="22"/>
      <c r="K590" s="17"/>
      <c r="L590" s="21"/>
      <c r="M590" s="22"/>
      <c r="N590" s="52">
        <f t="shared" si="144"/>
        <v>35.365105338515036</v>
      </c>
      <c r="O590" s="53">
        <f t="shared" si="145"/>
        <v>25.260789527510735</v>
      </c>
      <c r="P590" s="53">
        <f t="shared" si="146"/>
        <v>39.374105133974226</v>
      </c>
      <c r="Q590" t="s">
        <v>351</v>
      </c>
      <c r="R590" t="s">
        <v>335</v>
      </c>
      <c r="S590" s="36">
        <v>43841</v>
      </c>
      <c r="T590" s="4">
        <v>100</v>
      </c>
      <c r="U590" s="4">
        <f t="shared" si="135"/>
        <v>63.63636363636364</v>
      </c>
      <c r="V590" s="4">
        <f t="shared" si="136"/>
        <v>74.025974025974023</v>
      </c>
      <c r="W590" s="4">
        <f t="shared" si="137"/>
        <v>59.514170040485837</v>
      </c>
      <c r="X590" s="4">
        <f t="shared" si="138"/>
        <v>66.45985593354014</v>
      </c>
      <c r="Y590" s="4">
        <f t="shared" si="139"/>
        <v>76.849466323150523</v>
      </c>
      <c r="Z590" s="4">
        <f t="shared" si="140"/>
        <v>62.337662337662337</v>
      </c>
      <c r="AA590" s="4">
        <f t="shared" si="141"/>
        <v>-2.8234922971765002</v>
      </c>
      <c r="AB590" s="4">
        <f t="shared" si="142"/>
        <v>-2.8234922971765002</v>
      </c>
      <c r="AC590" s="4">
        <f t="shared" si="143"/>
        <v>-2.8234922971765002</v>
      </c>
      <c r="AD590" s="45" t="s">
        <v>411</v>
      </c>
      <c r="AF590">
        <v>1.65</v>
      </c>
      <c r="AG590">
        <v>2.33</v>
      </c>
      <c r="AH590" s="45" t="s">
        <v>496</v>
      </c>
      <c r="AI590" s="45" t="s">
        <v>460</v>
      </c>
    </row>
    <row r="591" spans="1:35" ht="15" x14ac:dyDescent="0.25">
      <c r="A591">
        <v>1.18</v>
      </c>
      <c r="B591">
        <v>7.71</v>
      </c>
      <c r="C591">
        <v>17.27</v>
      </c>
      <c r="D591" s="20"/>
      <c r="E591" s="49">
        <f>IF(OR($A591="",$B591="",$C591=""),"",A591*'MPTO_working_3-way'!$I590)</f>
        <v>1.2213745675045833</v>
      </c>
      <c r="F591" s="50">
        <f>IF(OR($A591="",$B591="",$C591=""),"",B591*'MPTO_working_3-way'!$I590)</f>
        <v>7.9803372164918107</v>
      </c>
      <c r="G591" s="51">
        <f>IF(OR($A591="",$B591="",$C591=""),"",C591*'MPTO_working_3-way'!$I590)</f>
        <v>17.875541339664537</v>
      </c>
      <c r="H591" s="17"/>
      <c r="I591" s="21"/>
      <c r="J591" s="22"/>
      <c r="K591" s="17"/>
      <c r="L591" s="21"/>
      <c r="M591" s="22"/>
      <c r="N591" s="52">
        <f t="shared" si="144"/>
        <v>81.874965027569019</v>
      </c>
      <c r="O591" s="53">
        <f t="shared" si="145"/>
        <v>12.530798797993704</v>
      </c>
      <c r="P591" s="53">
        <f t="shared" si="146"/>
        <v>5.594236174437258</v>
      </c>
      <c r="Q591" t="s">
        <v>354</v>
      </c>
      <c r="R591" t="s">
        <v>350</v>
      </c>
      <c r="S591" s="36">
        <v>43841</v>
      </c>
      <c r="T591" s="4">
        <v>100</v>
      </c>
      <c r="U591" s="4">
        <f t="shared" si="135"/>
        <v>15.254237288135595</v>
      </c>
      <c r="V591" s="4">
        <f t="shared" si="136"/>
        <v>87.029831387808045</v>
      </c>
      <c r="W591" s="4">
        <f t="shared" si="137"/>
        <v>94.209612044006946</v>
      </c>
      <c r="X591" s="4">
        <f t="shared" si="138"/>
        <v>18.760556568185009</v>
      </c>
      <c r="Y591" s="4">
        <f t="shared" si="139"/>
        <v>90.536150667857456</v>
      </c>
      <c r="Z591" s="4">
        <f t="shared" si="140"/>
        <v>97.71593132405637</v>
      </c>
      <c r="AA591" s="4">
        <f t="shared" si="141"/>
        <v>-3.5063192800494143</v>
      </c>
      <c r="AB591" s="4">
        <f t="shared" si="142"/>
        <v>-3.5063192800494107</v>
      </c>
      <c r="AC591" s="4">
        <f t="shared" si="143"/>
        <v>-3.5063192800494249</v>
      </c>
      <c r="AD591" s="45" t="s">
        <v>410</v>
      </c>
      <c r="AF591">
        <v>1.39</v>
      </c>
      <c r="AG591">
        <v>3.08</v>
      </c>
      <c r="AH591" s="45" t="s">
        <v>497</v>
      </c>
      <c r="AI591" s="45" t="s">
        <v>460</v>
      </c>
    </row>
    <row r="592" spans="1:35" ht="15" x14ac:dyDescent="0.25">
      <c r="A592">
        <v>1.23</v>
      </c>
      <c r="B592">
        <v>6.69</v>
      </c>
      <c r="C592">
        <v>13.22</v>
      </c>
      <c r="D592" s="20"/>
      <c r="E592" s="49">
        <f>IF(OR($A592="",$B592="",$C592=""),"",A592*'MPTO_working_3-way'!$I591)</f>
        <v>1.2768973494433626</v>
      </c>
      <c r="F592" s="50">
        <f>IF(OR($A592="",$B592="",$C592=""),"",B592*'MPTO_working_3-way'!$I591)</f>
        <v>6.9450758274602409</v>
      </c>
      <c r="G592" s="51">
        <f>IF(OR($A592="",$B592="",$C592=""),"",C592*'MPTO_working_3-way'!$I591)</f>
        <v>13.724051186700207</v>
      </c>
      <c r="H592" s="17"/>
      <c r="I592" s="21"/>
      <c r="J592" s="22"/>
      <c r="K592" s="17"/>
      <c r="L592" s="21"/>
      <c r="M592" s="22"/>
      <c r="N592" s="52">
        <f t="shared" si="144"/>
        <v>78.314830901319482</v>
      </c>
      <c r="O592" s="53">
        <f t="shared" si="145"/>
        <v>14.398690883202237</v>
      </c>
      <c r="P592" s="53">
        <f t="shared" si="146"/>
        <v>7.2864782154782883</v>
      </c>
      <c r="Q592" t="s">
        <v>384</v>
      </c>
      <c r="R592" t="s">
        <v>355</v>
      </c>
      <c r="S592" s="36">
        <v>43841</v>
      </c>
      <c r="T592" s="4">
        <v>100</v>
      </c>
      <c r="U592" s="4">
        <f t="shared" si="135"/>
        <v>18.699186991869919</v>
      </c>
      <c r="V592" s="4">
        <f t="shared" si="136"/>
        <v>85.052316890881897</v>
      </c>
      <c r="W592" s="4">
        <f t="shared" si="137"/>
        <v>92.435703479576389</v>
      </c>
      <c r="X592" s="4">
        <f t="shared" si="138"/>
        <v>22.511979629541685</v>
      </c>
      <c r="Y592" s="4">
        <f t="shared" si="139"/>
        <v>88.865109528553674</v>
      </c>
      <c r="Z592" s="4">
        <f t="shared" si="140"/>
        <v>96.248496117248166</v>
      </c>
      <c r="AA592" s="4">
        <f t="shared" si="141"/>
        <v>-3.812792637671766</v>
      </c>
      <c r="AB592" s="4">
        <f t="shared" si="142"/>
        <v>-3.8127926376717767</v>
      </c>
      <c r="AC592" s="4">
        <f t="shared" si="143"/>
        <v>-3.8127926376717767</v>
      </c>
      <c r="AD592" s="45" t="s">
        <v>410</v>
      </c>
      <c r="AF592">
        <v>1.4</v>
      </c>
      <c r="AG592">
        <v>3.02</v>
      </c>
      <c r="AH592" s="45" t="s">
        <v>457</v>
      </c>
      <c r="AI592" s="45" t="s">
        <v>460</v>
      </c>
    </row>
    <row r="593" spans="1:35" ht="15" x14ac:dyDescent="0.25">
      <c r="A593">
        <v>2.29</v>
      </c>
      <c r="B593">
        <v>3.19</v>
      </c>
      <c r="C593">
        <v>3.6</v>
      </c>
      <c r="D593" s="20"/>
      <c r="E593" s="49">
        <f>IF(OR($A593="",$B593="",$C593=""),"",A593*'MPTO_working_3-way'!$I592)</f>
        <v>2.3539794496691044</v>
      </c>
      <c r="F593" s="50">
        <f>IF(OR($A593="",$B593="",$C593=""),"",B593*'MPTO_working_3-way'!$I592)</f>
        <v>3.2791242115477921</v>
      </c>
      <c r="G593" s="51">
        <f>IF(OR($A593="",$B593="",$C593=""),"",C593*'MPTO_working_3-way'!$I592)</f>
        <v>3.7005790475147498</v>
      </c>
      <c r="H593" s="17"/>
      <c r="I593" s="21"/>
      <c r="J593" s="22"/>
      <c r="K593" s="17"/>
      <c r="L593" s="21"/>
      <c r="M593" s="22"/>
      <c r="N593" s="52">
        <f t="shared" si="144"/>
        <v>42.481254462122372</v>
      </c>
      <c r="O593" s="53">
        <f t="shared" si="145"/>
        <v>30.495947560583136</v>
      </c>
      <c r="P593" s="53">
        <f t="shared" si="146"/>
        <v>27.022797977294506</v>
      </c>
      <c r="Q593" t="s">
        <v>145</v>
      </c>
      <c r="R593" t="s">
        <v>173</v>
      </c>
      <c r="S593" s="36">
        <v>43841</v>
      </c>
      <c r="T593" s="4">
        <v>100</v>
      </c>
      <c r="U593" s="4">
        <f t="shared" si="135"/>
        <v>56.331877729257641</v>
      </c>
      <c r="V593" s="4">
        <f t="shared" si="136"/>
        <v>68.652037617554868</v>
      </c>
      <c r="W593" s="4">
        <f t="shared" si="137"/>
        <v>72.222222222222229</v>
      </c>
      <c r="X593" s="4">
        <f t="shared" si="138"/>
        <v>59.125740160222918</v>
      </c>
      <c r="Y593" s="4">
        <f t="shared" si="139"/>
        <v>71.445900048520144</v>
      </c>
      <c r="Z593" s="4">
        <f t="shared" si="140"/>
        <v>75.016084653187505</v>
      </c>
      <c r="AA593" s="4">
        <f t="shared" si="141"/>
        <v>-2.7938624309652766</v>
      </c>
      <c r="AB593" s="4">
        <f t="shared" si="142"/>
        <v>-2.7938624309652766</v>
      </c>
      <c r="AC593" s="4">
        <f t="shared" si="143"/>
        <v>-2.7938624309652766</v>
      </c>
      <c r="AD593" s="45" t="s">
        <v>443</v>
      </c>
      <c r="AF593">
        <v>2.2799999999999998</v>
      </c>
      <c r="AG593">
        <v>1.68</v>
      </c>
      <c r="AH593" s="45" t="s">
        <v>455</v>
      </c>
      <c r="AI593" s="45" t="s">
        <v>461</v>
      </c>
    </row>
    <row r="594" spans="1:35" ht="15" x14ac:dyDescent="0.25">
      <c r="A594">
        <v>3.91</v>
      </c>
      <c r="B594">
        <v>2.87</v>
      </c>
      <c r="C594">
        <v>2.36</v>
      </c>
      <c r="D594" s="20"/>
      <c r="E594" s="49">
        <f>IF(OR($A594="",$B594="",$C594=""),"",A594*'MPTO_working_3-way'!$I593)</f>
        <v>4.0191489989960436</v>
      </c>
      <c r="F594" s="50">
        <f>IF(OR($A594="",$B594="",$C594=""),"",B594*'MPTO_working_3-way'!$I593)</f>
        <v>2.9501170401837964</v>
      </c>
      <c r="G594" s="51">
        <f>IF(OR($A594="",$B594="",$C594=""),"",C594*'MPTO_working_3-way'!$I593)</f>
        <v>2.4258802142277904</v>
      </c>
      <c r="H594" s="17"/>
      <c r="I594" s="21"/>
      <c r="J594" s="22"/>
      <c r="K594" s="17"/>
      <c r="L594" s="21"/>
      <c r="M594" s="22"/>
      <c r="N594" s="52">
        <f t="shared" si="144"/>
        <v>24.880888970520708</v>
      </c>
      <c r="O594" s="53">
        <f t="shared" si="145"/>
        <v>33.896960235099641</v>
      </c>
      <c r="P594" s="53">
        <f t="shared" si="146"/>
        <v>41.222150794379651</v>
      </c>
      <c r="Q594" t="s">
        <v>171</v>
      </c>
      <c r="R594" t="s">
        <v>205</v>
      </c>
      <c r="S594" s="36">
        <v>43841</v>
      </c>
      <c r="T594" s="4">
        <v>100</v>
      </c>
      <c r="U594" s="4">
        <f t="shared" si="135"/>
        <v>74.424552429667528</v>
      </c>
      <c r="V594" s="4">
        <f t="shared" si="136"/>
        <v>65.156794425087099</v>
      </c>
      <c r="W594" s="4">
        <f t="shared" si="137"/>
        <v>57.627118644067799</v>
      </c>
      <c r="X594" s="4">
        <f t="shared" si="138"/>
        <v>77.216086930845094</v>
      </c>
      <c r="Y594" s="4">
        <f t="shared" si="139"/>
        <v>67.948328926264693</v>
      </c>
      <c r="Z594" s="4">
        <f t="shared" si="140"/>
        <v>60.418653145245372</v>
      </c>
      <c r="AA594" s="4">
        <f t="shared" si="141"/>
        <v>-2.7915345011775656</v>
      </c>
      <c r="AB594" s="4">
        <f t="shared" si="142"/>
        <v>-2.7915345011775941</v>
      </c>
      <c r="AC594" s="4">
        <f t="shared" si="143"/>
        <v>-2.7915345011775727</v>
      </c>
      <c r="AD594" s="45" t="s">
        <v>443</v>
      </c>
      <c r="AF594">
        <v>2.4700000000000002</v>
      </c>
      <c r="AG594">
        <v>1.59</v>
      </c>
      <c r="AH594" s="45" t="s">
        <v>455</v>
      </c>
      <c r="AI594" s="45" t="s">
        <v>461</v>
      </c>
    </row>
    <row r="595" spans="1:35" ht="15" x14ac:dyDescent="0.25">
      <c r="A595">
        <v>1.42</v>
      </c>
      <c r="B595">
        <v>4.75</v>
      </c>
      <c r="C595">
        <v>8.5299999999999994</v>
      </c>
      <c r="D595" s="20"/>
      <c r="E595" s="49">
        <f>IF(OR($A595="",$B595="",$C595=""),"",A595*'MPTO_working_3-way'!$I594)</f>
        <v>1.46541864626396</v>
      </c>
      <c r="F595" s="50">
        <f>IF(OR($A595="",$B595="",$C595=""),"",B595*'MPTO_working_3-way'!$I594)</f>
        <v>4.9019285702491624</v>
      </c>
      <c r="G595" s="51">
        <f>IF(OR($A595="",$B595="",$C595=""),"",C595*'MPTO_working_3-way'!$I594)</f>
        <v>8.8028317272053371</v>
      </c>
      <c r="H595" s="17"/>
      <c r="I595" s="21"/>
      <c r="J595" s="22"/>
      <c r="K595" s="17"/>
      <c r="L595" s="21"/>
      <c r="M595" s="22"/>
      <c r="N595" s="52">
        <f t="shared" si="144"/>
        <v>68.239885069667253</v>
      </c>
      <c r="O595" s="53">
        <f t="shared" si="145"/>
        <v>20.400134062932104</v>
      </c>
      <c r="P595" s="53">
        <f t="shared" si="146"/>
        <v>11.359980867400644</v>
      </c>
      <c r="Q595" t="s">
        <v>172</v>
      </c>
      <c r="R595" t="s">
        <v>146</v>
      </c>
      <c r="S595" s="36">
        <v>43841</v>
      </c>
      <c r="T595" s="4">
        <v>100</v>
      </c>
      <c r="U595" s="4">
        <f t="shared" si="135"/>
        <v>29.577464788732396</v>
      </c>
      <c r="V595" s="4">
        <f t="shared" si="136"/>
        <v>78.94736842105263</v>
      </c>
      <c r="W595" s="4">
        <f t="shared" si="137"/>
        <v>88.276670574443145</v>
      </c>
      <c r="X595" s="4">
        <f t="shared" si="138"/>
        <v>32.775961004504225</v>
      </c>
      <c r="Y595" s="4">
        <f t="shared" si="139"/>
        <v>82.14586463682447</v>
      </c>
      <c r="Z595" s="4">
        <f t="shared" si="140"/>
        <v>91.475166790214985</v>
      </c>
      <c r="AA595" s="4">
        <f t="shared" si="141"/>
        <v>-3.1984962157718293</v>
      </c>
      <c r="AB595" s="4">
        <f t="shared" si="142"/>
        <v>-3.19849621577184</v>
      </c>
      <c r="AC595" s="4">
        <f t="shared" si="143"/>
        <v>-3.19849621577184</v>
      </c>
      <c r="AD595" s="45" t="s">
        <v>411</v>
      </c>
      <c r="AF595">
        <v>1.95</v>
      </c>
      <c r="AG595">
        <v>1.93</v>
      </c>
      <c r="AH595" s="45" t="s">
        <v>497</v>
      </c>
      <c r="AI595" s="45" t="s">
        <v>460</v>
      </c>
    </row>
    <row r="596" spans="1:35" ht="15" x14ac:dyDescent="0.25">
      <c r="A596">
        <v>11.6</v>
      </c>
      <c r="B596">
        <v>5.61</v>
      </c>
      <c r="C596">
        <v>1.3</v>
      </c>
      <c r="D596" s="20"/>
      <c r="E596" s="49">
        <f>IF(OR($A596="",$B596="",$C596=""),"",A596*'MPTO_working_3-way'!$I595)</f>
        <v>11.990813108460166</v>
      </c>
      <c r="F596" s="50">
        <f>IF(OR($A596="",$B596="",$C596=""),"",B596*'MPTO_working_3-way'!$I595)</f>
        <v>5.7990053050397883</v>
      </c>
      <c r="G596" s="51">
        <f>IF(OR($A596="",$B596="",$C596=""),"",C596*'MPTO_working_3-way'!$I595)</f>
        <v>1.3437980207757083</v>
      </c>
      <c r="H596" s="17"/>
      <c r="I596" s="21"/>
      <c r="J596" s="22"/>
      <c r="K596" s="17"/>
      <c r="L596" s="21"/>
      <c r="M596" s="22"/>
      <c r="N596" s="52">
        <f t="shared" si="144"/>
        <v>8.3397180070669759</v>
      </c>
      <c r="O596" s="53">
        <f t="shared" si="145"/>
        <v>17.244336699104622</v>
      </c>
      <c r="P596" s="53">
        <f t="shared" si="146"/>
        <v>74.415945293828415</v>
      </c>
      <c r="Q596" t="s">
        <v>505</v>
      </c>
      <c r="R596" t="s">
        <v>218</v>
      </c>
      <c r="S596" s="36">
        <v>43841</v>
      </c>
      <c r="T596" s="4">
        <v>100</v>
      </c>
      <c r="U596" s="4">
        <f t="shared" si="135"/>
        <v>91.379310344827587</v>
      </c>
      <c r="V596" s="4">
        <f t="shared" si="136"/>
        <v>82.174688057040996</v>
      </c>
      <c r="W596" s="4">
        <f t="shared" si="137"/>
        <v>23.076923076923073</v>
      </c>
      <c r="X596" s="4">
        <f t="shared" si="138"/>
        <v>94.74838886603591</v>
      </c>
      <c r="Y596" s="4">
        <f t="shared" si="139"/>
        <v>85.543766578249333</v>
      </c>
      <c r="Z596" s="4">
        <f t="shared" si="140"/>
        <v>26.446001598131417</v>
      </c>
      <c r="AA596" s="4">
        <f t="shared" si="141"/>
        <v>-3.3690785212083227</v>
      </c>
      <c r="AB596" s="4">
        <f t="shared" si="142"/>
        <v>-3.369078521208337</v>
      </c>
      <c r="AC596" s="4">
        <f t="shared" si="143"/>
        <v>-3.3690785212083441</v>
      </c>
      <c r="AD596" s="45" t="s">
        <v>411</v>
      </c>
      <c r="AF596">
        <v>1.74</v>
      </c>
      <c r="AG596">
        <v>2.19</v>
      </c>
      <c r="AH596" s="45" t="s">
        <v>464</v>
      </c>
      <c r="AI596" s="45" t="s">
        <v>461</v>
      </c>
    </row>
    <row r="597" spans="1:35" ht="15" x14ac:dyDescent="0.25">
      <c r="A597">
        <v>1.48</v>
      </c>
      <c r="B597">
        <v>4.54</v>
      </c>
      <c r="C597">
        <v>7.79</v>
      </c>
      <c r="D597" s="20"/>
      <c r="E597" s="49">
        <f>IF(OR($A597="",$B597="",$C597=""),"",A597*'MPTO_working_3-way'!$I596)</f>
        <v>1.5159783524568375</v>
      </c>
      <c r="F597" s="50">
        <f>IF(OR($A597="",$B597="",$C597=""),"",B597*'MPTO_working_3-way'!$I596)</f>
        <v>4.6503660271311098</v>
      </c>
      <c r="G597" s="51">
        <f>IF(OR($A597="",$B597="",$C597=""),"",C597*'MPTO_working_3-way'!$I596)</f>
        <v>7.9793725443505172</v>
      </c>
      <c r="H597" s="17"/>
      <c r="I597" s="21"/>
      <c r="J597" s="22"/>
      <c r="K597" s="17"/>
      <c r="L597" s="21"/>
      <c r="M597" s="22"/>
      <c r="N597" s="52">
        <f t="shared" si="144"/>
        <v>65.964002611209565</v>
      </c>
      <c r="O597" s="53">
        <f t="shared" si="145"/>
        <v>21.503683670614571</v>
      </c>
      <c r="P597" s="53">
        <f t="shared" si="146"/>
        <v>12.532313718175885</v>
      </c>
      <c r="Q597" t="s">
        <v>110</v>
      </c>
      <c r="R597" t="s">
        <v>59</v>
      </c>
      <c r="S597" s="36">
        <v>43841</v>
      </c>
      <c r="T597" s="4">
        <v>100</v>
      </c>
      <c r="U597" s="4">
        <f t="shared" si="135"/>
        <v>32.432432432432435</v>
      </c>
      <c r="V597" s="4">
        <f t="shared" si="136"/>
        <v>77.973568281938327</v>
      </c>
      <c r="W597" s="4">
        <f t="shared" si="137"/>
        <v>87.163029525032087</v>
      </c>
      <c r="X597" s="4">
        <f t="shared" si="138"/>
        <v>34.863402193029579</v>
      </c>
      <c r="Y597" s="4">
        <f t="shared" si="139"/>
        <v>80.404538042535464</v>
      </c>
      <c r="Z597" s="4">
        <f t="shared" si="140"/>
        <v>89.593999285629238</v>
      </c>
      <c r="AA597" s="4">
        <f t="shared" si="141"/>
        <v>-2.4309697605971436</v>
      </c>
      <c r="AB597" s="4">
        <f t="shared" si="142"/>
        <v>-2.4309697605971365</v>
      </c>
      <c r="AC597" s="4">
        <f t="shared" si="143"/>
        <v>-2.4309697605971508</v>
      </c>
      <c r="AD597" s="45" t="s">
        <v>411</v>
      </c>
      <c r="AF597">
        <v>2.0099999999999998</v>
      </c>
      <c r="AG597">
        <v>1.9</v>
      </c>
      <c r="AH597" s="45" t="s">
        <v>459</v>
      </c>
      <c r="AI597" s="45" t="s">
        <v>460</v>
      </c>
    </row>
    <row r="598" spans="1:35" ht="15" x14ac:dyDescent="0.25">
      <c r="A598">
        <v>3.11</v>
      </c>
      <c r="B598">
        <v>3.33</v>
      </c>
      <c r="C598">
        <v>2.5</v>
      </c>
      <c r="D598" s="20"/>
      <c r="E598" s="49">
        <f>IF(OR($A598="",$B598="",$C598=""),"",A598*'MPTO_working_3-way'!$I597)</f>
        <v>3.1779339339339341</v>
      </c>
      <c r="F598" s="50">
        <f>IF(OR($A598="",$B598="",$C598=""),"",B598*'MPTO_working_3-way'!$I597)</f>
        <v>3.4027395498392288</v>
      </c>
      <c r="G598" s="51">
        <f>IF(OR($A598="",$B598="",$C598=""),"",C598*'MPTO_working_3-way'!$I597)</f>
        <v>2.5546092716510724</v>
      </c>
      <c r="H598" s="17"/>
      <c r="I598" s="21"/>
      <c r="J598" s="22"/>
      <c r="K598" s="17"/>
      <c r="L598" s="21"/>
      <c r="M598" s="22"/>
      <c r="N598" s="52">
        <f t="shared" si="144"/>
        <v>31.466985179333467</v>
      </c>
      <c r="O598" s="53">
        <f t="shared" si="145"/>
        <v>29.388085257575696</v>
      </c>
      <c r="P598" s="53">
        <f t="shared" si="146"/>
        <v>39.144929563090827</v>
      </c>
      <c r="Q598" t="s">
        <v>56</v>
      </c>
      <c r="R598" t="s">
        <v>176</v>
      </c>
      <c r="S598" s="36">
        <v>43841</v>
      </c>
      <c r="T598" s="4">
        <v>100</v>
      </c>
      <c r="U598" s="4">
        <f t="shared" si="135"/>
        <v>67.845659163987136</v>
      </c>
      <c r="V598" s="4">
        <f t="shared" si="136"/>
        <v>69.969969969969966</v>
      </c>
      <c r="W598" s="4">
        <f t="shared" si="137"/>
        <v>60</v>
      </c>
      <c r="X598" s="4">
        <f t="shared" si="138"/>
        <v>70.030030030030034</v>
      </c>
      <c r="Y598" s="4">
        <f t="shared" si="139"/>
        <v>72.154340836012864</v>
      </c>
      <c r="Z598" s="4">
        <f t="shared" si="140"/>
        <v>62.18437086604289</v>
      </c>
      <c r="AA598" s="4">
        <f t="shared" si="141"/>
        <v>-2.1843708660428973</v>
      </c>
      <c r="AB598" s="4">
        <f t="shared" si="142"/>
        <v>-2.1843708660428973</v>
      </c>
      <c r="AC598" s="4">
        <f t="shared" si="143"/>
        <v>-2.1843708660428902</v>
      </c>
      <c r="AD598" s="45" t="s">
        <v>411</v>
      </c>
      <c r="AF598">
        <v>2.2400000000000002</v>
      </c>
      <c r="AG598">
        <v>1.71</v>
      </c>
      <c r="AH598" s="45" t="s">
        <v>496</v>
      </c>
      <c r="AI598" s="45" t="s">
        <v>460</v>
      </c>
    </row>
    <row r="599" spans="1:35" ht="15" x14ac:dyDescent="0.25">
      <c r="A599">
        <v>2.31</v>
      </c>
      <c r="B599">
        <v>3.33</v>
      </c>
      <c r="C599">
        <v>3.46</v>
      </c>
      <c r="D599" s="20"/>
      <c r="E599" s="49">
        <f>IF(OR($A599="",$B599="",$C599=""),"",A599*'MPTO_working_3-way'!$I598)</f>
        <v>2.3613237514971623</v>
      </c>
      <c r="F599" s="50">
        <f>IF(OR($A599="",$B599="",$C599=""),"",B599*'MPTO_working_3-way'!$I598)</f>
        <v>3.4039861872231816</v>
      </c>
      <c r="G599" s="51">
        <f>IF(OR($A599="",$B599="",$C599=""),"",C599*'MPTO_working_3-way'!$I598)</f>
        <v>3.5368745368745369</v>
      </c>
      <c r="H599" s="17"/>
      <c r="I599" s="21"/>
      <c r="J599" s="22"/>
      <c r="K599" s="17"/>
      <c r="L599" s="21"/>
      <c r="M599" s="22"/>
      <c r="N599" s="52">
        <f t="shared" si="144"/>
        <v>42.349127237040868</v>
      </c>
      <c r="O599" s="53">
        <f t="shared" si="145"/>
        <v>29.377322497767093</v>
      </c>
      <c r="P599" s="53">
        <f t="shared" si="146"/>
        <v>28.273550265192032</v>
      </c>
      <c r="Q599" t="s">
        <v>177</v>
      </c>
      <c r="R599" t="s">
        <v>153</v>
      </c>
      <c r="S599" s="36">
        <v>43841</v>
      </c>
      <c r="T599" s="4">
        <v>100</v>
      </c>
      <c r="U599" s="4">
        <f t="shared" si="135"/>
        <v>56.709956709956707</v>
      </c>
      <c r="V599" s="4">
        <f t="shared" si="136"/>
        <v>69.969969969969966</v>
      </c>
      <c r="W599" s="4">
        <f t="shared" si="137"/>
        <v>71.098265895953759</v>
      </c>
      <c r="X599" s="4">
        <f t="shared" si="138"/>
        <v>58.931764134076282</v>
      </c>
      <c r="Y599" s="4">
        <f t="shared" si="139"/>
        <v>72.191777394089527</v>
      </c>
      <c r="Z599" s="4">
        <f t="shared" si="140"/>
        <v>73.32007332007332</v>
      </c>
      <c r="AA599" s="4">
        <f t="shared" si="141"/>
        <v>-2.2218074241195751</v>
      </c>
      <c r="AB599" s="4">
        <f t="shared" si="142"/>
        <v>-2.2218074241195609</v>
      </c>
      <c r="AC599" s="4">
        <f t="shared" si="143"/>
        <v>-2.2218074241195609</v>
      </c>
      <c r="AD599" s="45" t="s">
        <v>443</v>
      </c>
      <c r="AF599">
        <v>2.23</v>
      </c>
      <c r="AG599">
        <v>1.72</v>
      </c>
      <c r="AH599" s="45" t="s">
        <v>405</v>
      </c>
      <c r="AI599" s="45" t="s">
        <v>460</v>
      </c>
    </row>
    <row r="600" spans="1:35" ht="15" x14ac:dyDescent="0.25">
      <c r="A600">
        <v>3.39</v>
      </c>
      <c r="B600">
        <v>2.99</v>
      </c>
      <c r="C600">
        <v>2.5499999999999998</v>
      </c>
      <c r="D600" s="20"/>
      <c r="E600" s="49">
        <f>IF(OR($A600="",$B600="",$C600=""),"",A600*'MPTO_working_3-way'!$I599)</f>
        <v>3.4631910289199288</v>
      </c>
      <c r="F600" s="50">
        <f>IF(OR($A600="",$B600="",$C600=""),"",B600*'MPTO_working_3-way'!$I599)</f>
        <v>3.0545549193128578</v>
      </c>
      <c r="G600" s="51">
        <f>IF(OR($A600="",$B600="",$C600=""),"",C600*'MPTO_working_3-way'!$I599)</f>
        <v>2.6050551987450792</v>
      </c>
      <c r="H600" s="17"/>
      <c r="I600" s="21"/>
      <c r="J600" s="22"/>
      <c r="K600" s="17"/>
      <c r="L600" s="21"/>
      <c r="M600" s="22"/>
      <c r="N600" s="52">
        <f t="shared" si="144"/>
        <v>28.875103673154051</v>
      </c>
      <c r="O600" s="53">
        <f t="shared" si="145"/>
        <v>32.737993796652923</v>
      </c>
      <c r="P600" s="53">
        <f t="shared" si="146"/>
        <v>38.386902530193034</v>
      </c>
      <c r="Q600" t="s">
        <v>54</v>
      </c>
      <c r="R600" t="s">
        <v>112</v>
      </c>
      <c r="S600" s="36">
        <v>43841</v>
      </c>
      <c r="T600" s="4">
        <v>100</v>
      </c>
      <c r="U600" s="4">
        <f t="shared" si="135"/>
        <v>70.501474926253692</v>
      </c>
      <c r="V600" s="4">
        <f t="shared" si="136"/>
        <v>66.555183946488299</v>
      </c>
      <c r="W600" s="4">
        <f t="shared" si="137"/>
        <v>60.784313725490193</v>
      </c>
      <c r="X600" s="4">
        <f t="shared" si="138"/>
        <v>72.660502328021508</v>
      </c>
      <c r="Y600" s="4">
        <f t="shared" si="139"/>
        <v>68.714211348256129</v>
      </c>
      <c r="Z600" s="4">
        <f t="shared" si="140"/>
        <v>62.943341127258009</v>
      </c>
      <c r="AA600" s="4">
        <f t="shared" si="141"/>
        <v>-2.1590274017678155</v>
      </c>
      <c r="AB600" s="4">
        <f t="shared" si="142"/>
        <v>-2.1590274017678297</v>
      </c>
      <c r="AC600" s="4">
        <f t="shared" si="143"/>
        <v>-2.1590274017678155</v>
      </c>
      <c r="AD600" s="45" t="s">
        <v>410</v>
      </c>
      <c r="AF600">
        <v>2.95</v>
      </c>
      <c r="AG600">
        <v>1.44</v>
      </c>
      <c r="AH600" s="45" t="s">
        <v>462</v>
      </c>
      <c r="AI600" s="45" t="s">
        <v>460</v>
      </c>
    </row>
    <row r="601" spans="1:35" ht="15" x14ac:dyDescent="0.25">
      <c r="A601">
        <v>2.11</v>
      </c>
      <c r="B601">
        <v>2.94</v>
      </c>
      <c r="C601">
        <v>4.43</v>
      </c>
      <c r="D601" s="20"/>
      <c r="E601" s="49">
        <f>IF(OR($A601="",$B601="",$C601=""),"",A601*'MPTO_working_3-way'!$I600)</f>
        <v>2.1939850432272228</v>
      </c>
      <c r="F601" s="50">
        <f>IF(OR($A601="",$B601="",$C601=""),"",B601*'MPTO_working_3-way'!$I600)</f>
        <v>3.057021813785799</v>
      </c>
      <c r="G601" s="51">
        <f>IF(OR($A601="",$B601="",$C601=""),"",C601*'MPTO_working_3-way'!$I600)</f>
        <v>4.6063287874391454</v>
      </c>
      <c r="H601" s="17"/>
      <c r="I601" s="21"/>
      <c r="J601" s="22"/>
      <c r="K601" s="17"/>
      <c r="L601" s="21"/>
      <c r="M601" s="22"/>
      <c r="N601" s="52">
        <f t="shared" si="144"/>
        <v>45.579162131800992</v>
      </c>
      <c r="O601" s="53">
        <f t="shared" si="145"/>
        <v>32.711575543571456</v>
      </c>
      <c r="P601" s="53">
        <f t="shared" si="146"/>
        <v>21.709262324627563</v>
      </c>
      <c r="Q601" t="s">
        <v>151</v>
      </c>
      <c r="R601" t="s">
        <v>58</v>
      </c>
      <c r="S601" s="36">
        <v>43841</v>
      </c>
      <c r="T601" s="4">
        <v>100</v>
      </c>
      <c r="U601" s="4">
        <f t="shared" si="135"/>
        <v>52.606635071090047</v>
      </c>
      <c r="V601" s="4">
        <f t="shared" si="136"/>
        <v>65.986394557823132</v>
      </c>
      <c r="W601" s="4">
        <f t="shared" si="137"/>
        <v>77.426636568848764</v>
      </c>
      <c r="X601" s="4">
        <f t="shared" si="138"/>
        <v>56.586968873328111</v>
      </c>
      <c r="Y601" s="4">
        <f t="shared" si="139"/>
        <v>69.966728360061197</v>
      </c>
      <c r="Z601" s="4">
        <f t="shared" si="140"/>
        <v>81.406970371086814</v>
      </c>
      <c r="AA601" s="4">
        <f t="shared" si="141"/>
        <v>-3.9803338022380643</v>
      </c>
      <c r="AB601" s="4">
        <f t="shared" si="142"/>
        <v>-3.9803338022380643</v>
      </c>
      <c r="AC601" s="4">
        <f t="shared" si="143"/>
        <v>-3.9803338022380501</v>
      </c>
      <c r="AD601" s="45" t="s">
        <v>443</v>
      </c>
      <c r="AF601">
        <v>2.82</v>
      </c>
      <c r="AG601">
        <v>1.44</v>
      </c>
      <c r="AH601" s="45" t="s">
        <v>406</v>
      </c>
      <c r="AI601" s="45" t="s">
        <v>460</v>
      </c>
    </row>
    <row r="602" spans="1:35" ht="15" x14ac:dyDescent="0.25">
      <c r="A602">
        <v>3.02</v>
      </c>
      <c r="B602">
        <v>2.89</v>
      </c>
      <c r="C602">
        <v>2.77</v>
      </c>
      <c r="D602" s="20"/>
      <c r="E602" s="49">
        <f>IF(OR($A602="",$B602="",$C602=""),"",A602*'MPTO_working_3-way'!$I601)</f>
        <v>3.1352354065431656</v>
      </c>
      <c r="F602" s="50">
        <f>IF(OR($A602="",$B602="",$C602=""),"",B602*'MPTO_working_3-way'!$I601)</f>
        <v>3.0002749420230956</v>
      </c>
      <c r="G602" s="51">
        <f>IF(OR($A602="",$B602="",$C602=""),"",C602*'MPTO_working_3-way'!$I601)</f>
        <v>2.875696051696877</v>
      </c>
      <c r="H602" s="17"/>
      <c r="I602" s="21"/>
      <c r="J602" s="22"/>
      <c r="K602" s="17"/>
      <c r="L602" s="21"/>
      <c r="M602" s="22"/>
      <c r="N602" s="52">
        <f t="shared" si="144"/>
        <v>31.895531605474424</v>
      </c>
      <c r="O602" s="53">
        <f t="shared" si="145"/>
        <v>33.330278701914452</v>
      </c>
      <c r="P602" s="53">
        <f t="shared" si="146"/>
        <v>34.77418969261111</v>
      </c>
      <c r="Q602" t="s">
        <v>163</v>
      </c>
      <c r="R602" t="s">
        <v>152</v>
      </c>
      <c r="S602" s="36">
        <v>43841</v>
      </c>
      <c r="T602" s="4">
        <v>100</v>
      </c>
      <c r="U602" s="4">
        <f t="shared" si="135"/>
        <v>66.88741721854305</v>
      </c>
      <c r="V602" s="4">
        <f t="shared" si="136"/>
        <v>65.397923875432525</v>
      </c>
      <c r="W602" s="4">
        <f t="shared" si="137"/>
        <v>63.898916967509031</v>
      </c>
      <c r="X602" s="4">
        <f t="shared" si="138"/>
        <v>70.703159157058451</v>
      </c>
      <c r="Y602" s="4">
        <f t="shared" si="139"/>
        <v>69.213665813947927</v>
      </c>
      <c r="Z602" s="4">
        <f t="shared" si="140"/>
        <v>67.714658906024425</v>
      </c>
      <c r="AA602" s="4">
        <f t="shared" si="141"/>
        <v>-3.8157419385154014</v>
      </c>
      <c r="AB602" s="4">
        <f t="shared" si="142"/>
        <v>-3.8157419385154014</v>
      </c>
      <c r="AC602" s="4">
        <f t="shared" si="143"/>
        <v>-3.8157419385153943</v>
      </c>
      <c r="AD602" s="45" t="s">
        <v>443</v>
      </c>
      <c r="AF602">
        <v>2.67</v>
      </c>
      <c r="AG602">
        <v>1.5</v>
      </c>
      <c r="AH602" s="45" t="s">
        <v>449</v>
      </c>
      <c r="AI602" s="45" t="s">
        <v>460</v>
      </c>
    </row>
    <row r="603" spans="1:35" ht="15" x14ac:dyDescent="0.25">
      <c r="A603">
        <v>2.58</v>
      </c>
      <c r="B603">
        <v>2.67</v>
      </c>
      <c r="C603">
        <v>3.62</v>
      </c>
      <c r="D603" s="20"/>
      <c r="E603" s="49">
        <f>IF(OR($A603="",$B603="",$C603=""),"",A603*'MPTO_working_3-way'!$I602)</f>
        <v>2.6789993171519026</v>
      </c>
      <c r="F603" s="50">
        <f>IF(OR($A603="",$B603="",$C603=""),"",B603*'MPTO_working_3-way'!$I602)</f>
        <v>2.7724527817037132</v>
      </c>
      <c r="G603" s="51">
        <f>IF(OR($A603="",$B603="",$C603=""),"",C603*'MPTO_working_3-way'!$I602)</f>
        <v>3.7589060186394914</v>
      </c>
      <c r="H603" s="17"/>
      <c r="I603" s="21"/>
      <c r="J603" s="22"/>
      <c r="K603" s="17"/>
      <c r="L603" s="21"/>
      <c r="M603" s="22"/>
      <c r="N603" s="52">
        <f t="shared" si="144"/>
        <v>37.327370469923068</v>
      </c>
      <c r="O603" s="53">
        <f t="shared" si="145"/>
        <v>36.069144499026784</v>
      </c>
      <c r="P603" s="53">
        <f t="shared" si="146"/>
        <v>26.603485031050145</v>
      </c>
      <c r="Q603" t="s">
        <v>60</v>
      </c>
      <c r="R603" t="s">
        <v>162</v>
      </c>
      <c r="S603" s="36">
        <v>43841</v>
      </c>
      <c r="T603" s="4">
        <v>100</v>
      </c>
      <c r="U603" s="4">
        <f t="shared" si="135"/>
        <v>61.240310077519375</v>
      </c>
      <c r="V603" s="4">
        <f t="shared" si="136"/>
        <v>62.546816479400754</v>
      </c>
      <c r="W603" s="4">
        <f t="shared" si="137"/>
        <v>72.375690607734811</v>
      </c>
      <c r="X603" s="4">
        <f t="shared" si="138"/>
        <v>65.077492912864443</v>
      </c>
      <c r="Y603" s="4">
        <f t="shared" si="139"/>
        <v>66.383999314745807</v>
      </c>
      <c r="Z603" s="4">
        <f t="shared" si="140"/>
        <v>76.212873443079872</v>
      </c>
      <c r="AA603" s="4">
        <f t="shared" si="141"/>
        <v>-3.8371828353450681</v>
      </c>
      <c r="AB603" s="4">
        <f t="shared" si="142"/>
        <v>-3.8371828353450539</v>
      </c>
      <c r="AC603" s="4">
        <f t="shared" si="143"/>
        <v>-3.837182835345061</v>
      </c>
      <c r="AD603" s="45" t="s">
        <v>443</v>
      </c>
      <c r="AF603">
        <v>2.92</v>
      </c>
      <c r="AG603">
        <v>1.42</v>
      </c>
      <c r="AH603" s="45" t="s">
        <v>405</v>
      </c>
      <c r="AI603" s="45" t="s">
        <v>460</v>
      </c>
    </row>
    <row r="604" spans="1:35" ht="15" x14ac:dyDescent="0.25">
      <c r="A604">
        <v>1.83</v>
      </c>
      <c r="B604">
        <v>3.28</v>
      </c>
      <c r="C604">
        <v>5.21</v>
      </c>
      <c r="D604" s="20"/>
      <c r="E604" s="49">
        <f>IF(OR($A604="",$B604="",$C604=""),"",A604*'MPTO_working_3-way'!$I603)</f>
        <v>1.9091744300360471</v>
      </c>
      <c r="F604" s="50">
        <f>IF(OR($A604="",$B604="",$C604=""),"",B604*'MPTO_working_3-way'!$I603)</f>
        <v>3.4219082680427508</v>
      </c>
      <c r="G604" s="51">
        <f>IF(OR($A604="",$B604="",$C604=""),"",C604*'MPTO_working_3-way'!$I603)</f>
        <v>5.4354091696654674</v>
      </c>
      <c r="H604" s="17"/>
      <c r="I604" s="21"/>
      <c r="J604" s="22"/>
      <c r="K604" s="17"/>
      <c r="L604" s="21"/>
      <c r="M604" s="22"/>
      <c r="N604" s="52">
        <f t="shared" si="144"/>
        <v>52.378660863435044</v>
      </c>
      <c r="O604" s="53">
        <f t="shared" si="145"/>
        <v>29.223460176855525</v>
      </c>
      <c r="P604" s="53">
        <f t="shared" si="146"/>
        <v>18.397878959709431</v>
      </c>
      <c r="Q604" t="s">
        <v>122</v>
      </c>
      <c r="R604" t="s">
        <v>493</v>
      </c>
      <c r="S604" s="36">
        <v>43841</v>
      </c>
      <c r="T604" s="4">
        <v>100</v>
      </c>
      <c r="U604" s="4">
        <f t="shared" si="135"/>
        <v>45.355191256830594</v>
      </c>
      <c r="V604" s="4">
        <f t="shared" si="136"/>
        <v>69.512195121951223</v>
      </c>
      <c r="W604" s="4">
        <f t="shared" si="137"/>
        <v>80.806142034548941</v>
      </c>
      <c r="X604" s="4">
        <f t="shared" si="138"/>
        <v>49.681662843499836</v>
      </c>
      <c r="Y604" s="4">
        <f t="shared" si="139"/>
        <v>73.838666708620451</v>
      </c>
      <c r="Z604" s="4">
        <f t="shared" si="140"/>
        <v>85.132613621218184</v>
      </c>
      <c r="AA604" s="4">
        <f t="shared" si="141"/>
        <v>-4.3264715866692427</v>
      </c>
      <c r="AB604" s="4">
        <f t="shared" si="142"/>
        <v>-4.3264715866692285</v>
      </c>
      <c r="AC604" s="4">
        <f t="shared" si="143"/>
        <v>-4.3264715866692427</v>
      </c>
      <c r="AD604" s="45" t="s">
        <v>498</v>
      </c>
      <c r="AF604">
        <v>2.4700000000000002</v>
      </c>
      <c r="AG604">
        <v>1.56</v>
      </c>
      <c r="AH604" s="45" t="s">
        <v>466</v>
      </c>
      <c r="AI604" s="45" t="s">
        <v>460</v>
      </c>
    </row>
    <row r="605" spans="1:35" ht="15" x14ac:dyDescent="0.25">
      <c r="A605">
        <v>3.57</v>
      </c>
      <c r="B605">
        <v>3.13</v>
      </c>
      <c r="C605">
        <v>2.2799999999999998</v>
      </c>
      <c r="D605" s="20"/>
      <c r="E605" s="49">
        <f>IF(OR($A605="",$B605="",$C605=""),"",A605*'MPTO_working_3-way'!$I604)</f>
        <v>3.7063645535564151</v>
      </c>
      <c r="F605" s="50">
        <f>IF(OR($A605="",$B605="",$C605=""),"",B605*'MPTO_working_3-way'!$I604)</f>
        <v>3.2495577178239716</v>
      </c>
      <c r="G605" s="51">
        <f>IF(OR($A605="",$B605="",$C605=""),"",C605*'MPTO_working_3-way'!$I604)</f>
        <v>2.3670899669772063</v>
      </c>
      <c r="H605" s="17"/>
      <c r="I605" s="21"/>
      <c r="J605" s="22"/>
      <c r="K605" s="17"/>
      <c r="L605" s="21"/>
      <c r="M605" s="22"/>
      <c r="N605" s="52">
        <f t="shared" si="144"/>
        <v>26.980616330373042</v>
      </c>
      <c r="O605" s="53">
        <f t="shared" si="145"/>
        <v>30.773418626016536</v>
      </c>
      <c r="P605" s="53">
        <f t="shared" si="146"/>
        <v>42.245965043610418</v>
      </c>
      <c r="Q605" t="s">
        <v>123</v>
      </c>
      <c r="R605" t="s">
        <v>158</v>
      </c>
      <c r="S605" s="36">
        <v>43841</v>
      </c>
      <c r="T605" s="4">
        <v>100</v>
      </c>
      <c r="U605" s="4">
        <f t="shared" si="135"/>
        <v>71.988795518207283</v>
      </c>
      <c r="V605" s="4">
        <f t="shared" si="136"/>
        <v>68.051118210862612</v>
      </c>
      <c r="W605" s="4">
        <f t="shared" si="137"/>
        <v>56.140350877192972</v>
      </c>
      <c r="X605" s="4">
        <f t="shared" si="138"/>
        <v>75.808530911944388</v>
      </c>
      <c r="Y605" s="4">
        <f t="shared" si="139"/>
        <v>71.870853604599745</v>
      </c>
      <c r="Z605" s="4">
        <f t="shared" si="140"/>
        <v>59.960086270930105</v>
      </c>
      <c r="AA605" s="4">
        <f t="shared" si="141"/>
        <v>-3.8197353937371048</v>
      </c>
      <c r="AB605" s="4">
        <f t="shared" si="142"/>
        <v>-3.8197353937371332</v>
      </c>
      <c r="AC605" s="4">
        <f t="shared" si="143"/>
        <v>-3.8197353937371332</v>
      </c>
      <c r="AD605" s="45" t="s">
        <v>411</v>
      </c>
      <c r="AF605">
        <v>2.5499999999999998</v>
      </c>
      <c r="AG605">
        <v>1.53</v>
      </c>
      <c r="AH605" s="45" t="s">
        <v>406</v>
      </c>
      <c r="AI605" s="45" t="s">
        <v>461</v>
      </c>
    </row>
    <row r="606" spans="1:35" ht="15" x14ac:dyDescent="0.25">
      <c r="A606">
        <v>2.71</v>
      </c>
      <c r="B606">
        <v>2.85</v>
      </c>
      <c r="C606">
        <v>3.14</v>
      </c>
      <c r="D606" s="20"/>
      <c r="E606" s="49">
        <f>IF(OR($A606="",$B606="",$C606=""),"",A606*'MPTO_working_3-way'!$I605)</f>
        <v>2.8139345178232205</v>
      </c>
      <c r="F606" s="50">
        <f>IF(OR($A606="",$B606="",$C606=""),"",B606*'MPTO_working_3-way'!$I605)</f>
        <v>2.959303828707077</v>
      </c>
      <c r="G606" s="51">
        <f>IF(OR($A606="",$B606="",$C606=""),"",C606*'MPTO_working_3-way'!$I605)</f>
        <v>3.2604259726807796</v>
      </c>
      <c r="H606" s="17"/>
      <c r="I606" s="21"/>
      <c r="J606" s="22"/>
      <c r="K606" s="17"/>
      <c r="L606" s="21"/>
      <c r="M606" s="22"/>
      <c r="N606" s="52">
        <f t="shared" si="144"/>
        <v>35.537429661780884</v>
      </c>
      <c r="O606" s="53">
        <f t="shared" si="145"/>
        <v>33.791731362605681</v>
      </c>
      <c r="P606" s="53">
        <f t="shared" si="146"/>
        <v>30.670838975613435</v>
      </c>
      <c r="Q606" t="s">
        <v>161</v>
      </c>
      <c r="R606" t="s">
        <v>160</v>
      </c>
      <c r="S606" s="36">
        <v>43841</v>
      </c>
      <c r="T606" s="4">
        <v>100</v>
      </c>
      <c r="U606" s="4">
        <f t="shared" si="135"/>
        <v>63.099630996309962</v>
      </c>
      <c r="V606" s="4">
        <f t="shared" si="136"/>
        <v>64.912280701754383</v>
      </c>
      <c r="W606" s="4">
        <f t="shared" si="137"/>
        <v>68.152866242038215</v>
      </c>
      <c r="X606" s="4">
        <f t="shared" si="138"/>
        <v>66.934853056207388</v>
      </c>
      <c r="Y606" s="4">
        <f t="shared" si="139"/>
        <v>68.74750276165183</v>
      </c>
      <c r="Z606" s="4">
        <f t="shared" si="140"/>
        <v>71.988088301935647</v>
      </c>
      <c r="AA606" s="4">
        <f t="shared" si="141"/>
        <v>-3.8352220598974256</v>
      </c>
      <c r="AB606" s="4">
        <f t="shared" si="142"/>
        <v>-3.8352220598974469</v>
      </c>
      <c r="AC606" s="4">
        <f t="shared" si="143"/>
        <v>-3.8352220598974327</v>
      </c>
      <c r="AD606" s="45" t="s">
        <v>443</v>
      </c>
      <c r="AF606">
        <v>2.71</v>
      </c>
      <c r="AG606">
        <v>1.48</v>
      </c>
      <c r="AH606" s="45" t="s">
        <v>449</v>
      </c>
      <c r="AI606" s="45" t="s">
        <v>460</v>
      </c>
    </row>
    <row r="607" spans="1:35" ht="15" x14ac:dyDescent="0.25">
      <c r="A607">
        <v>1.99</v>
      </c>
      <c r="B607">
        <v>3.31</v>
      </c>
      <c r="C607">
        <v>4.2300000000000004</v>
      </c>
      <c r="D607" s="20"/>
      <c r="E607" s="49">
        <f>IF(OR($A607="",$B607="",$C607=""),"",A607*'MPTO_working_3-way'!$I606)</f>
        <v>2.0716576317913331</v>
      </c>
      <c r="F607" s="50">
        <f>IF(OR($A607="",$B607="",$C607=""),"",B607*'MPTO_working_3-way'!$I606)</f>
        <v>3.4458224930800569</v>
      </c>
      <c r="G607" s="51">
        <f>IF(OR($A607="",$B607="",$C607=""),"",C607*'MPTO_working_3-way'!$I606)</f>
        <v>4.4035737600388645</v>
      </c>
      <c r="H607" s="17"/>
      <c r="I607" s="21"/>
      <c r="J607" s="22"/>
      <c r="K607" s="17"/>
      <c r="L607" s="21"/>
      <c r="M607" s="22"/>
      <c r="N607" s="52">
        <f t="shared" si="144"/>
        <v>48.27052427264799</v>
      </c>
      <c r="O607" s="53">
        <f t="shared" si="145"/>
        <v>29.020647523434889</v>
      </c>
      <c r="P607" s="53">
        <f t="shared" si="146"/>
        <v>22.708828203917136</v>
      </c>
      <c r="Q607" t="s">
        <v>164</v>
      </c>
      <c r="R607" t="s">
        <v>165</v>
      </c>
      <c r="S607" s="36">
        <v>43841</v>
      </c>
      <c r="T607" s="4">
        <v>100</v>
      </c>
      <c r="U607" s="4">
        <f t="shared" si="135"/>
        <v>49.748743718592962</v>
      </c>
      <c r="V607" s="4">
        <f t="shared" si="136"/>
        <v>69.78851963746223</v>
      </c>
      <c r="W607" s="4">
        <f t="shared" si="137"/>
        <v>76.359338061465735</v>
      </c>
      <c r="X607" s="4">
        <f t="shared" si="138"/>
        <v>53.852142301072035</v>
      </c>
      <c r="Y607" s="4">
        <f t="shared" si="139"/>
        <v>73.891918219941317</v>
      </c>
      <c r="Z607" s="4">
        <f t="shared" si="140"/>
        <v>80.462736643944794</v>
      </c>
      <c r="AA607" s="4">
        <f t="shared" si="141"/>
        <v>-4.1033985824790733</v>
      </c>
      <c r="AB607" s="4">
        <f t="shared" si="142"/>
        <v>-4.1033985824790875</v>
      </c>
      <c r="AC607" s="4">
        <f t="shared" si="143"/>
        <v>-4.1033985824790591</v>
      </c>
      <c r="AD607" s="45" t="s">
        <v>411</v>
      </c>
      <c r="AF607">
        <v>1.92</v>
      </c>
      <c r="AG607">
        <v>1.93</v>
      </c>
      <c r="AH607" s="45" t="s">
        <v>406</v>
      </c>
      <c r="AI607" s="45" t="s">
        <v>461</v>
      </c>
    </row>
    <row r="608" spans="1:35" ht="15" x14ac:dyDescent="0.25">
      <c r="A608">
        <v>3.33</v>
      </c>
      <c r="B608">
        <v>3.35</v>
      </c>
      <c r="C608">
        <v>2.27</v>
      </c>
      <c r="D608" s="20"/>
      <c r="E608" s="49">
        <f>IF(OR($A608="",$B608="",$C608=""),"",A608*'MPTO_working_3-way'!$I607)</f>
        <v>3.4609902031691759</v>
      </c>
      <c r="F608" s="50">
        <f>IF(OR($A608="",$B608="",$C608=""),"",B608*'MPTO_working_3-way'!$I607)</f>
        <v>3.481776931116138</v>
      </c>
      <c r="G608" s="51">
        <f>IF(OR($A608="",$B608="",$C608=""),"",C608*'MPTO_working_3-way'!$I607)</f>
        <v>2.3592936219801892</v>
      </c>
      <c r="H608" s="17"/>
      <c r="I608" s="21"/>
      <c r="J608" s="22"/>
      <c r="K608" s="17"/>
      <c r="L608" s="21"/>
      <c r="M608" s="22"/>
      <c r="N608" s="52">
        <f t="shared" si="144"/>
        <v>28.893465202077579</v>
      </c>
      <c r="O608" s="53">
        <f t="shared" si="145"/>
        <v>28.720966902363688</v>
      </c>
      <c r="P608" s="53">
        <f t="shared" si="146"/>
        <v>42.385567895558736</v>
      </c>
      <c r="Q608" t="s">
        <v>169</v>
      </c>
      <c r="R608" t="s">
        <v>66</v>
      </c>
      <c r="S608" s="36">
        <v>43841</v>
      </c>
      <c r="T608" s="4">
        <v>100</v>
      </c>
      <c r="U608" s="4">
        <f t="shared" si="135"/>
        <v>69.969969969969966</v>
      </c>
      <c r="V608" s="4">
        <f t="shared" si="136"/>
        <v>70.149253731343279</v>
      </c>
      <c r="W608" s="4">
        <f t="shared" si="137"/>
        <v>55.947136563876647</v>
      </c>
      <c r="X608" s="4">
        <f t="shared" si="138"/>
        <v>73.903609704780067</v>
      </c>
      <c r="Y608" s="4">
        <f t="shared" si="139"/>
        <v>74.082893466153379</v>
      </c>
      <c r="Z608" s="4">
        <f t="shared" si="140"/>
        <v>59.880776298686747</v>
      </c>
      <c r="AA608" s="4">
        <f t="shared" si="141"/>
        <v>-3.9336397348101002</v>
      </c>
      <c r="AB608" s="4">
        <f t="shared" si="142"/>
        <v>-3.9336397348101002</v>
      </c>
      <c r="AC608" s="4">
        <f t="shared" si="143"/>
        <v>-3.9336397348101002</v>
      </c>
      <c r="AD608" s="45" t="s">
        <v>451</v>
      </c>
      <c r="AF608">
        <v>2</v>
      </c>
      <c r="AG608">
        <v>1.85</v>
      </c>
      <c r="AH608" s="45" t="s">
        <v>455</v>
      </c>
      <c r="AI608" s="45" t="s">
        <v>460</v>
      </c>
    </row>
    <row r="609" spans="1:35" ht="15" x14ac:dyDescent="0.25">
      <c r="A609">
        <v>1.65</v>
      </c>
      <c r="B609">
        <v>4.01</v>
      </c>
      <c r="C609">
        <v>5.36</v>
      </c>
      <c r="D609" s="20"/>
      <c r="E609" s="49">
        <f>IF(OR($A609="",$B609="",$C609=""),"",A609*'MPTO_working_3-way'!$I608)</f>
        <v>1.7193071425912831</v>
      </c>
      <c r="F609" s="50">
        <f>IF(OR($A609="",$B609="",$C609=""),"",B609*'MPTO_working_3-way'!$I608)</f>
        <v>4.1784373586612391</v>
      </c>
      <c r="G609" s="51">
        <f>IF(OR($A609="",$B609="",$C609=""),"",C609*'MPTO_working_3-way'!$I608)</f>
        <v>5.5851432025995624</v>
      </c>
      <c r="H609" s="17"/>
      <c r="I609" s="21"/>
      <c r="J609" s="22"/>
      <c r="K609" s="17"/>
      <c r="L609" s="21"/>
      <c r="M609" s="22"/>
      <c r="N609" s="52">
        <f t="shared" si="144"/>
        <v>58.162964326015242</v>
      </c>
      <c r="O609" s="53">
        <f t="shared" si="145"/>
        <v>23.932391804968866</v>
      </c>
      <c r="P609" s="53">
        <f t="shared" si="146"/>
        <v>17.904643869015885</v>
      </c>
      <c r="Q609" t="s">
        <v>166</v>
      </c>
      <c r="R609" t="s">
        <v>125</v>
      </c>
      <c r="S609" s="36">
        <v>43841</v>
      </c>
      <c r="T609" s="4">
        <v>100</v>
      </c>
      <c r="U609" s="4">
        <f t="shared" si="135"/>
        <v>39.393939393939398</v>
      </c>
      <c r="V609" s="4">
        <f t="shared" si="136"/>
        <v>75.062344139650875</v>
      </c>
      <c r="W609" s="4">
        <f t="shared" si="137"/>
        <v>81.343283582089541</v>
      </c>
      <c r="X609" s="4">
        <f t="shared" si="138"/>
        <v>43.594372278259577</v>
      </c>
      <c r="Y609" s="4">
        <f t="shared" si="139"/>
        <v>79.262777023971054</v>
      </c>
      <c r="Z609" s="4">
        <f t="shared" si="140"/>
        <v>85.543716466409734</v>
      </c>
      <c r="AA609" s="4">
        <f t="shared" si="141"/>
        <v>-4.200432884320179</v>
      </c>
      <c r="AB609" s="4">
        <f t="shared" si="142"/>
        <v>-4.200432884320179</v>
      </c>
      <c r="AC609" s="4">
        <f t="shared" si="143"/>
        <v>-4.2004328843201932</v>
      </c>
      <c r="AD609" s="45" t="s">
        <v>410</v>
      </c>
      <c r="AF609">
        <v>1.78</v>
      </c>
      <c r="AG609">
        <v>2.0699999999999998</v>
      </c>
      <c r="AH609" s="45" t="s">
        <v>406</v>
      </c>
      <c r="AI609" s="45" t="s">
        <v>461</v>
      </c>
    </row>
    <row r="610" spans="1:35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35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35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35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35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35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35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35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35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35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35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35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35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35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35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47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47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47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2020-11-03T04:45:59Z</dcterms:modified>
</cp:coreProperties>
</file>